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 web borxhi\"/>
    </mc:Choice>
  </mc:AlternateContent>
  <bookViews>
    <workbookView xWindow="0" yWindow="0" windowWidth="21570" windowHeight="8160"/>
  </bookViews>
  <sheets>
    <sheet name="Regjistri i borxhit brendshem" sheetId="5" r:id="rId1"/>
    <sheet name="Regjistri i borxhit te jashtem" sheetId="1" r:id="rId2"/>
    <sheet name="Borxhi i pushtetit lokal" sheetId="4" r:id="rId3"/>
  </sheets>
  <externalReferences>
    <externalReference r:id="rId4"/>
    <externalReference r:id="rId5"/>
  </externalReferences>
  <definedNames>
    <definedName name="_xlnm._FilterDatabase" localSheetId="0" hidden="1">'Regjistri i borxhit brendshem'!$A$5:$F$5</definedName>
    <definedName name="_xlnm.Print_Titles" localSheetId="0">'Regjistri i borxhit brendshem'!$5:$5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F221" i="5" l="1"/>
  <c r="F220" i="5"/>
  <c r="F219" i="5"/>
  <c r="F223" i="5" s="1"/>
  <c r="I215" i="5"/>
  <c r="I216" i="5" s="1"/>
  <c r="I221" i="5" s="1"/>
  <c r="A208" i="5"/>
  <c r="F201" i="5"/>
  <c r="D200" i="5"/>
  <c r="F174" i="5"/>
  <c r="F148" i="5"/>
  <c r="F139" i="5"/>
  <c r="D116" i="5"/>
  <c r="F92" i="5"/>
  <c r="F76" i="5"/>
  <c r="A48" i="5"/>
  <c r="F42" i="5"/>
  <c r="F44" i="5" s="1"/>
  <c r="E42" i="5"/>
  <c r="E44" i="5" s="1"/>
  <c r="F15" i="5"/>
  <c r="E15" i="5"/>
  <c r="F8" i="5"/>
  <c r="E8" i="5"/>
  <c r="F203" i="5" l="1"/>
  <c r="G203" i="5" s="1"/>
  <c r="I220" i="5"/>
  <c r="K247" i="1"/>
  <c r="H31" i="1"/>
  <c r="F31" i="1"/>
</calcChain>
</file>

<file path=xl/sharedStrings.xml><?xml version="1.0" encoding="utf-8"?>
<sst xmlns="http://schemas.openxmlformats.org/spreadsheetml/2006/main" count="2009" uniqueCount="696">
  <si>
    <t>Rregjistri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</si>
  <si>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</si>
  <si>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</si>
  <si>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</si>
  <si>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</si>
  <si>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</si>
  <si>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</si>
  <si>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</si>
  <si>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Shuma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</si>
  <si>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</si>
  <si>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</si>
  <si>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</si>
  <si>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</si>
  <si>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</si>
  <si>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</si>
  <si>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</si>
  <si>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</si>
  <si>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</si>
  <si>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</si>
  <si>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</si>
  <si>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</si>
  <si>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</si>
  <si>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</si>
  <si>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</si>
  <si>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</si>
  <si>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</si>
  <si>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</si>
  <si>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</si>
  <si>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Mireqenies Sociale dhe Rinise</t>
  </si>
  <si>
    <t>Ministria e Mireqenies sociale dhe rinise</t>
  </si>
  <si>
    <t>Asistence Teknike per Sigurine Sociale</t>
  </si>
  <si>
    <t>Rregullimi i Sektorit Bujqesor</t>
  </si>
  <si>
    <t>Ministria e Bujqesise,Zhvillimit Rural dhe Administrimit te Ujerave</t>
  </si>
  <si>
    <t>Asistence Teknike per Reformen Ekonomike</t>
  </si>
  <si>
    <t>Strehimi</t>
  </si>
  <si>
    <t>Ministria e Transportit dhe Infrastruktures</t>
  </si>
  <si>
    <t>Transporti</t>
  </si>
  <si>
    <t>OECF</t>
  </si>
  <si>
    <t>Japonia</t>
  </si>
  <si>
    <t>JPY</t>
  </si>
  <si>
    <t>Rehabilitimi i Shkollave dhe Ndertimi i Kapaciteteve</t>
  </si>
  <si>
    <t>Ministria e Arsimit dhe Sportit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</si>
  <si>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</si>
  <si>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</si>
  <si>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</si>
  <si>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</si>
  <si>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</si>
  <si>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</si>
  <si>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</si>
  <si>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</si>
  <si>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</si>
  <si>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</si>
  <si>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</si>
  <si>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</si>
  <si>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</si>
  <si>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</si>
  <si>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</si>
  <si>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</si>
  <si>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</si>
  <si>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</si>
  <si>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</si>
  <si>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</si>
  <si>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</si>
  <si>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Ministria e Mbrojtjes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</si>
  <si>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</si>
  <si>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</si>
  <si>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</si>
  <si>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</si>
  <si>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</si>
  <si>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</si>
  <si>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</si>
  <si>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</si>
  <si>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</si>
  <si>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</t>
  </si>
  <si>
    <t>Rruget Kombetare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</si>
  <si>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</si>
  <si>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</si>
  <si>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</si>
  <si>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</si>
  <si>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</si>
  <si>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</si>
  <si>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IDB</t>
  </si>
  <si>
    <t>Institucion Financiar</t>
  </si>
  <si>
    <t>ACU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</si>
  <si>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</si>
  <si>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</si>
  <si>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</si>
  <si>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</si>
  <si>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</si>
  <si>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</si>
  <si>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</si>
  <si>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</si>
  <si>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</si>
  <si>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</si>
  <si>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</si>
  <si>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</si>
  <si>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</si>
  <si>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</si>
  <si>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</si>
  <si>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</si>
  <si>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</si>
  <si>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</si>
  <si>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</si>
  <si>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Zhvillimit Ekonomik, Turizmit, Tregtisë dhe Sipërmarrjes</t>
  </si>
  <si>
    <t>Punet e Komunitetit</t>
  </si>
  <si>
    <t>Punet e Komunitetit (shtese)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</si>
  <si>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</si>
  <si>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</si>
  <si>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</si>
  <si>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</si>
  <si>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</si>
  <si>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</si>
  <si>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</si>
  <si>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</si>
  <si>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</si>
  <si>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</si>
  <si>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</si>
  <si>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</si>
  <si>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</si>
  <si>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</si>
  <si>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</si>
  <si>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</si>
  <si>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</si>
  <si>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OPEC</t>
  </si>
  <si>
    <t>Rehabilitimi dhe Ndertimi i Shkollave</t>
  </si>
  <si>
    <t>Ministria Arsimit dhe Sportit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</si>
  <si>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</si>
  <si>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</si>
  <si>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</si>
  <si>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</si>
  <si>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</si>
  <si>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</si>
  <si>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</si>
  <si>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</si>
  <si>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</si>
  <si>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</si>
  <si>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</si>
  <si>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</si>
  <si>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</si>
  <si>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</si>
  <si>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</si>
  <si>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</si>
  <si>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</si>
  <si>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</si>
  <si>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</si>
  <si>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</si>
  <si>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</si>
  <si>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</si>
  <si>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</si>
  <si>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</si>
  <si>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</si>
  <si>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</si>
  <si>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</si>
  <si>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</si>
  <si>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</si>
  <si>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</si>
  <si>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</si>
  <si>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</si>
  <si>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</si>
  <si>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</si>
  <si>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</si>
  <si>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</si>
  <si>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01/08/IDA</t>
  </si>
  <si>
    <t>Sherbimet Bujqesore</t>
  </si>
  <si>
    <t>01/09/TURKY</t>
  </si>
  <si>
    <t>Turky</t>
  </si>
  <si>
    <t>Riskedulim me Banken Qendrore te Turqise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</si>
  <si>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</si>
  <si>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</si>
  <si>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</si>
  <si>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</si>
  <si>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</si>
  <si>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</si>
  <si>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</si>
  <si>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</si>
  <si>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</si>
  <si>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</si>
  <si>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</si>
  <si>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</si>
  <si>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</si>
  <si>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</si>
  <si>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</si>
  <si>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</si>
  <si>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</si>
  <si>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</si>
  <si>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</si>
  <si>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</si>
  <si>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</si>
  <si>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</si>
  <si>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</si>
  <si>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</si>
  <si>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</si>
  <si>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</si>
  <si>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</si>
  <si>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</si>
  <si>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</si>
  <si>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</si>
  <si>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</si>
  <si>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</si>
  <si>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</si>
  <si>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</si>
  <si>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</si>
  <si>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</si>
  <si>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</si>
  <si>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</si>
  <si>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</si>
  <si>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</si>
  <si>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</si>
  <si>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</si>
  <si>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</si>
  <si>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</si>
  <si>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Korporata Elektroenergjetike Shqiptare, Ministria e Energjise dhe Industrise</t>
  </si>
  <si>
    <t>03/06/IDA</t>
  </si>
  <si>
    <t>Mirembajtja e Rrugeve II</t>
  </si>
  <si>
    <t>03/07/IDA</t>
  </si>
  <si>
    <t>Mbeshtetje per Uljen e Varferise II</t>
  </si>
  <si>
    <t>03/08/IDA</t>
  </si>
  <si>
    <t>03/09/IDB</t>
  </si>
  <si>
    <t>Rikonstruksioni i Rruges Vore-Rinas-Fushe Kruje</t>
  </si>
  <si>
    <t>Autoriteti Rrugor Shqiptar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</si>
  <si>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</si>
  <si>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</si>
  <si>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</si>
  <si>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</si>
  <si>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</si>
  <si>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</si>
  <si>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</si>
  <si>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</si>
  <si>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</si>
  <si>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</si>
  <si>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</si>
  <si>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</si>
  <si>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</si>
  <si>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Ministria e Transportit dhe Infrastruktures,Autoriteti Rrugor Shqiptar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</si>
  <si>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</si>
  <si>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</si>
  <si>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</si>
  <si>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</si>
  <si>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</si>
  <si>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</si>
  <si>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</si>
  <si>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</si>
  <si>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</si>
  <si>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</si>
  <si>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</si>
  <si>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</si>
  <si>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</si>
  <si>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</si>
  <si>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</si>
  <si>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</si>
  <si>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</si>
  <si>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</si>
  <si>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</si>
  <si>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</si>
  <si>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</si>
  <si>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Ministria e Zhvillimit Urban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</si>
  <si>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</si>
  <si>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</si>
  <si>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</si>
  <si>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</si>
  <si>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</si>
  <si>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</si>
  <si>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</si>
  <si>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</si>
  <si>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</si>
  <si>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</si>
  <si>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</si>
  <si>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</si>
  <si>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</si>
  <si>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</si>
  <si>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</si>
  <si>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</si>
  <si>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Ministria e Transportit dhe Infrastrukturës (DPUK)</t>
  </si>
  <si>
    <t>06/02/ITALY</t>
  </si>
  <si>
    <t>Mbetjet e Ngurta te Tiranes</t>
  </si>
  <si>
    <t>06/03/ITALY</t>
  </si>
  <si>
    <t>Zhvillimi i Sektorit Privat</t>
  </si>
  <si>
    <t>06/04/IDA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</si>
  <si>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</si>
  <si>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</si>
  <si>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</si>
  <si>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</si>
  <si>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</si>
  <si>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</si>
  <si>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</si>
  <si>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</si>
  <si>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</si>
  <si>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</si>
  <si>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</si>
  <si>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</si>
  <si>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</si>
  <si>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</si>
  <si>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06/14/ITALY</t>
  </si>
  <si>
    <t>Rruga Shkoder-Hani I Hotit</t>
  </si>
  <si>
    <t>06/17/BEI</t>
  </si>
  <si>
    <t>Zhvillimi i Arsimit</t>
  </si>
  <si>
    <t>Ministria e Arsimit dhe Shkences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</si>
  <si>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</si>
  <si>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</si>
  <si>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</si>
  <si>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</si>
  <si>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</si>
  <si>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</si>
  <si>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</si>
  <si>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</si>
  <si>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</si>
  <si>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</si>
  <si>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</si>
  <si>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</si>
  <si>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</si>
  <si>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</si>
  <si>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</si>
  <si>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</si>
  <si>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Transportit dhe Infrastruktures, Ministria e Brendshme</t>
  </si>
  <si>
    <t>07/07/IDA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</si>
  <si>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</si>
  <si>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</si>
  <si>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</si>
  <si>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</si>
  <si>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</si>
  <si>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</si>
  <si>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</si>
  <si>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</si>
  <si>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</si>
  <si>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</si>
  <si>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</si>
  <si>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</si>
  <si>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</si>
  <si>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</si>
  <si>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</si>
  <si>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</si>
  <si>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</si>
  <si>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</si>
  <si>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</si>
  <si>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</si>
  <si>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</si>
  <si>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</si>
  <si>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</si>
  <si>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</si>
  <si>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</si>
  <si>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</si>
  <si>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</si>
  <si>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Ministria e Transportit dhe Infrastruktures, DPUK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</si>
  <si>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</si>
  <si>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</si>
  <si>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</si>
  <si>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</si>
  <si>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</si>
  <si>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</si>
  <si>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</si>
  <si>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</si>
  <si>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</si>
  <si>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</si>
  <si>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</si>
  <si>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</si>
  <si>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</si>
  <si>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</si>
  <si>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</si>
  <si>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</si>
  <si>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</si>
  <si>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</si>
  <si>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</si>
  <si>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</si>
  <si>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</si>
  <si>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</si>
  <si>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Greqine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</si>
  <si>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</si>
  <si>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</si>
  <si>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</si>
  <si>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</si>
  <si>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</si>
  <si>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</si>
  <si>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</si>
  <si>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</si>
  <si>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</si>
  <si>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</si>
  <si>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</si>
  <si>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09/09/KfW</t>
  </si>
  <si>
    <t>Linja 400 Kv Shqiperi-Kosove</t>
  </si>
  <si>
    <t>09/10/KfW</t>
  </si>
  <si>
    <t>Linja unazore 110 Kv e Shqiperise se Jugut</t>
  </si>
  <si>
    <t>09/11/KfW</t>
  </si>
  <si>
    <t>09/12/KfW</t>
  </si>
  <si>
    <t>Linja unazore 110 Kv e Shqiperise se Jugut 2</t>
  </si>
  <si>
    <t>10/01/EBRD</t>
  </si>
  <si>
    <t>Rruget lokale dhe sekondare</t>
  </si>
  <si>
    <t>10/02/EIB</t>
  </si>
  <si>
    <t>10/03/OPEC</t>
  </si>
  <si>
    <t>10/04/UniCredit</t>
  </si>
  <si>
    <t>10/05/IDB</t>
  </si>
  <si>
    <t>10/06/IDB</t>
  </si>
  <si>
    <t>10/07/UniCredit</t>
  </si>
  <si>
    <t>UniCredit Bank Austria</t>
  </si>
  <si>
    <t>Austria</t>
  </si>
  <si>
    <t>10/08/KfW</t>
  </si>
  <si>
    <t>10/09/KfW</t>
  </si>
  <si>
    <t>10/10/KfW</t>
  </si>
  <si>
    <t>Ujesjelles Kanalizime Pogradec</t>
  </si>
  <si>
    <t>11/02/IDB</t>
  </si>
  <si>
    <t>11/03/IBRD</t>
  </si>
  <si>
    <t>11/04/UniCredit</t>
  </si>
  <si>
    <t>11/06/Serbia</t>
  </si>
  <si>
    <t>Serbia</t>
  </si>
  <si>
    <t>Riskedulim</t>
  </si>
  <si>
    <t>11/09/AbuDhabi</t>
  </si>
  <si>
    <t>AbuDhabi</t>
  </si>
  <si>
    <t>Rruga Tirane-Elbasan</t>
  </si>
  <si>
    <t>AED</t>
  </si>
  <si>
    <t>11/10/EBRD</t>
  </si>
  <si>
    <t>Bypass Fier-Vlore</t>
  </si>
  <si>
    <t>12/01/IBRD</t>
  </si>
  <si>
    <t>12/03/OPEC</t>
  </si>
  <si>
    <t>12/04/KfW</t>
  </si>
  <si>
    <t>Programi i Infrastruktures Bashkiake II</t>
  </si>
  <si>
    <t>12/05/KfW</t>
  </si>
  <si>
    <t>12/06/IBRD</t>
  </si>
  <si>
    <t>Modernizimi i asistences sociale</t>
  </si>
  <si>
    <t>12/07/BEI</t>
  </si>
  <si>
    <t>BEI</t>
  </si>
  <si>
    <t>Bypass Fier</t>
  </si>
  <si>
    <t>12/09/IBRD</t>
  </si>
  <si>
    <t>Projekti Shperndarjes dhe Burimeve Ujore</t>
  </si>
  <si>
    <t>Ministria e Bujqesise dhe Min. Mjedisit</t>
  </si>
  <si>
    <t>12/10/KfW</t>
  </si>
  <si>
    <t>Menaxhimi i mbetjeve te ngurta te Shqiperise Jug-Lindore</t>
  </si>
  <si>
    <t>Shoqata rajonale per menaxhimin e mbetjeve ngurta ne Korce/Min Transportit</t>
  </si>
  <si>
    <t>12/11/EBRD</t>
  </si>
  <si>
    <t>Permiresimi i sigurise se Diges ne hidrocentralin e Komanit</t>
  </si>
  <si>
    <t>13/01/IDB</t>
  </si>
  <si>
    <t>13/02/Austria</t>
  </si>
  <si>
    <t>Taksimi elektronik</t>
  </si>
  <si>
    <t>Drejtoria e Pergjithshme e Tatimeve</t>
  </si>
  <si>
    <t>13/03/IDB</t>
  </si>
  <si>
    <t>Rruga Qukes - Qafe Plloce</t>
  </si>
  <si>
    <t>13/04/UniCredit</t>
  </si>
  <si>
    <t>UniCredit</t>
  </si>
  <si>
    <t>Projekti Radioterapise mbare kombetare</t>
  </si>
  <si>
    <t>13/05/Italy</t>
  </si>
  <si>
    <t>13/06/AbuDhabi</t>
  </si>
  <si>
    <t>13/07/Italy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</si>
  <si>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</si>
  <si>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</si>
  <si>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</si>
  <si>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</si>
  <si>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</si>
  <si>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</si>
  <si>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14/02/SaudiArab</t>
  </si>
  <si>
    <t>Ndertimi i rruges Tirane-Elbasan-Qukes-Qafe Plloce</t>
  </si>
  <si>
    <t>14/03/IMF</t>
  </si>
  <si>
    <t>IMF</t>
  </si>
  <si>
    <t>FMN</t>
  </si>
  <si>
    <t>Extended Arrangement</t>
  </si>
  <si>
    <t>14/04/UniCredit</t>
  </si>
  <si>
    <t>Furnizimi me uje Peshkopi</t>
  </si>
  <si>
    <t>14/05/IBRD</t>
  </si>
  <si>
    <t>Huaja e pare ne zhvillimin e financave publike</t>
  </si>
  <si>
    <t>14/06/IBRD</t>
  </si>
  <si>
    <t>14/07.1/IDB</t>
  </si>
  <si>
    <t>Projekti Mikrofinance</t>
  </si>
  <si>
    <t>Kompania e pare shqiptare per zhvillimin financiar</t>
  </si>
  <si>
    <t>14/07/IDB</t>
  </si>
  <si>
    <t>14/08/UniCredit</t>
  </si>
  <si>
    <t>14/09/EIB</t>
  </si>
  <si>
    <t>Bypassi Vlore</t>
  </si>
  <si>
    <t>Ministria e Transportit dhe Infrastrukturës, Autoriteti Rrugor Shqiptar</t>
  </si>
  <si>
    <t>14/10/UniCredit</t>
  </si>
  <si>
    <t>Modernizimi i arsimit</t>
  </si>
  <si>
    <t>14/11/UniCredit</t>
  </si>
  <si>
    <t>Sistemi i ujrave të zeza të Bilishtit</t>
  </si>
  <si>
    <t>14/12/IBRD</t>
  </si>
  <si>
    <t>Projekti per sherbimet mjedisore</t>
  </si>
  <si>
    <t>14/13/IBRD</t>
  </si>
  <si>
    <t>Korporata Elektroenergjetike Shqiptare; OST; Ministria e Ekonomise</t>
  </si>
  <si>
    <t>15/01/CEB</t>
  </si>
  <si>
    <t>15/02/IBRD</t>
  </si>
  <si>
    <t>Permiresimi i Sistemit Shendetesor</t>
  </si>
  <si>
    <t>15/03/KfW</t>
  </si>
  <si>
    <t>15/04/IBRD</t>
  </si>
  <si>
    <t>Projekti i sigurise dhe mirembajtjes se rrugeve</t>
  </si>
  <si>
    <t>15/05/CEB</t>
  </si>
  <si>
    <t>Punet e komunitetit IV</t>
  </si>
  <si>
    <t>15/06/DB</t>
  </si>
  <si>
    <t>Garancia e bazuar ne politika</t>
  </si>
  <si>
    <t>15/09/KfW</t>
  </si>
  <si>
    <t>Fuqia energjitike dhe Siguria e Diges ne Kaskaden e Drinit</t>
  </si>
  <si>
    <t>Korporata elektroenergjitike Shqipetare (KESH)</t>
  </si>
  <si>
    <t>15/10/IBRD</t>
  </si>
  <si>
    <t>Ofrimi i shërbimeve me në Qendër Qytetarin</t>
  </si>
  <si>
    <t>Ministria për Inovacionin dhe Administratën Publike</t>
  </si>
  <si>
    <t>EUR 5Y/15/01</t>
  </si>
  <si>
    <t>EuroBond</t>
  </si>
  <si>
    <t>Mbeshtetje per buxhetin</t>
  </si>
  <si>
    <t xml:space="preserve"> 12.11.2015 </t>
  </si>
  <si>
    <t xml:space="preserve"> 12.11.2020 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</si>
  <si>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</si>
  <si>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</si>
  <si>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</si>
  <si>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</si>
  <si>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</si>
  <si>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</si>
  <si>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</si>
  <si>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Transportit dhe Infrastrukturës</t>
  </si>
  <si>
    <t>Japoni</t>
  </si>
  <si>
    <t>Hidrocentrali mbi Lumin Drin</t>
  </si>
  <si>
    <t>KESH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</si>
  <si>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</si>
  <si>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</si>
  <si>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</si>
  <si>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</si>
  <si>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</si>
  <si>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</si>
  <si>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</si>
  <si>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</si>
  <si>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</si>
  <si>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</si>
  <si>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</si>
  <si>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</si>
  <si>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</si>
  <si>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</si>
  <si>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</si>
  <si>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</si>
  <si>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</si>
  <si>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</si>
  <si>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</si>
  <si>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</si>
  <si>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</si>
  <si>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</si>
  <si>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</si>
  <si>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</si>
  <si>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</si>
  <si>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</si>
  <si>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</si>
  <si>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</si>
  <si>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</si>
  <si>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</si>
  <si>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</si>
  <si>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</si>
  <si>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OST</t>
  </si>
  <si>
    <t>07/09/EBRD</t>
  </si>
  <si>
    <t>15/07/KfW</t>
  </si>
  <si>
    <t>Projekti i eficences ne energji</t>
  </si>
  <si>
    <t>15/08/Deutsche Bank Frankfurt</t>
  </si>
  <si>
    <t>Deutsche Bank Frankfurt</t>
  </si>
  <si>
    <t>Radio Televizioni Shqipetar</t>
  </si>
  <si>
    <t>Regjistri i Garancive Shtetërore</t>
  </si>
  <si>
    <t>* Shënim: Stoku i kredive deri më 31.12.2015</t>
  </si>
  <si>
    <t>Modernizimi i Sistemit Shendetsor</t>
  </si>
  <si>
    <t>Kanalizime Pogradec Faza III</t>
  </si>
  <si>
    <t xml:space="preserve">Projekti  rruges Tirana-Elbasan </t>
  </si>
  <si>
    <t>Fondi i investimeve sociale IV</t>
  </si>
  <si>
    <t>Rikonstruksioni i depart. te neurokirurgjise ne QSUT</t>
  </si>
  <si>
    <t>Furniz. me uje dhe kanalizimet Lezha, Gjirokaster, Saranda dhe Fier</t>
  </si>
  <si>
    <t xml:space="preserve">Permiresimi i paisjeve mjeksore per 6 spitale rejonale </t>
  </si>
  <si>
    <t>Politikat e reformave te sektorit social</t>
  </si>
  <si>
    <t>Zhvillimi i qendrueshem i sektorit te ullinjve</t>
  </si>
  <si>
    <t>Modernizimi i politikave te sektorit financiar</t>
  </si>
  <si>
    <t>Projekti i shendetesise elektronike</t>
  </si>
  <si>
    <t>Reformimi i Qendres Spitalore Universitare te Tiranes</t>
  </si>
  <si>
    <t>Furnizimi me uje i zonave rurale III</t>
  </si>
  <si>
    <t>Dixhitalizimi i Radio Televizionit Shqiptar</t>
  </si>
  <si>
    <t>Mbeshtetje per Shpenzimet Publike</t>
  </si>
  <si>
    <t>Mbeshtetje per uljen e varferise</t>
  </si>
  <si>
    <t>Punet e Komunitetit II</t>
  </si>
  <si>
    <t>Ristrukturimi i rrugeve lokale dhe sekondare</t>
  </si>
  <si>
    <t>Furnizimi me uje i Bilishtit</t>
  </si>
  <si>
    <t>Zhvillimi i SME-ve</t>
  </si>
  <si>
    <t>Bulevardi verior dhe rehabilitimi i lumit te Tiranes</t>
  </si>
  <si>
    <t>Transmetim, shperndarje e energjise</t>
  </si>
  <si>
    <t>Nenstacioni i transmetimit te energjise</t>
  </si>
  <si>
    <t>milion lekë</t>
  </si>
  <si>
    <t>Emri i</t>
  </si>
  <si>
    <t>Huamarrësi</t>
  </si>
  <si>
    <t>Huadhënësi</t>
  </si>
  <si>
    <t xml:space="preserve">Data e </t>
  </si>
  <si>
    <t>Kredisë</t>
  </si>
  <si>
    <t>Euro</t>
  </si>
  <si>
    <t>Lekë</t>
  </si>
  <si>
    <t>Nënshkrimit</t>
  </si>
  <si>
    <t>Përfundimit</t>
  </si>
  <si>
    <t>Kredia Infrastruktura Vlore</t>
  </si>
  <si>
    <t>Bashkia Vlore</t>
  </si>
  <si>
    <t>BKT</t>
  </si>
  <si>
    <t>21.12.2010</t>
  </si>
  <si>
    <t>21.12.2020</t>
  </si>
  <si>
    <t>Kredia Infrastruktura Petrele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</si>
  <si>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</si>
  <si>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</si>
  <si>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</si>
  <si>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</si>
  <si>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</si>
  <si>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</si>
  <si>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</si>
  <si>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</si>
  <si>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Kredia Infrastruktura Korce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</si>
  <si>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</si>
  <si>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</si>
  <si>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</si>
  <si>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</si>
  <si>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</si>
  <si>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</si>
  <si>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</si>
  <si>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Kredia Infrastruktura Lezhe</t>
  </si>
  <si>
    <t>Bashkia Lezhe</t>
  </si>
  <si>
    <t>RBAL</t>
  </si>
  <si>
    <t>24.11.2010</t>
  </si>
  <si>
    <t>Regjistri i Borxhit të Pushtetit Lokal   31.12.2015</t>
  </si>
  <si>
    <t>31.12.2015</t>
  </si>
  <si>
    <t>Rregjistri  Bono Thesari</t>
  </si>
  <si>
    <t>Burimi: MINISTRIA E FINANCAVE</t>
  </si>
  <si>
    <t>Lloji Instrumentit</t>
  </si>
  <si>
    <t>Data e Emetimit</t>
  </si>
  <si>
    <t>Data e Maturimit</t>
  </si>
  <si>
    <t>Yield-i</t>
  </si>
  <si>
    <t>Vlerë Nominale</t>
  </si>
  <si>
    <t xml:space="preserve">Cmimi i Blerjes </t>
  </si>
  <si>
    <t>3/mujor</t>
  </si>
  <si>
    <t>Total 3/mujor</t>
  </si>
  <si>
    <t>6/mujor</t>
  </si>
  <si>
    <t>Total 6/mujor</t>
  </si>
  <si>
    <t>12/mujor</t>
  </si>
  <si>
    <t>12/mujor euro</t>
  </si>
  <si>
    <t>Total 12/mujor</t>
  </si>
  <si>
    <t>Totali</t>
  </si>
  <si>
    <t>Rregjistri i Obligacioneve</t>
  </si>
  <si>
    <t>Marzhi</t>
  </si>
  <si>
    <t xml:space="preserve">Vlerë Nominale </t>
  </si>
  <si>
    <t>Pagesat e kuponit</t>
  </si>
  <si>
    <t>2/vjecar</t>
  </si>
  <si>
    <t>korrik,janar</t>
  </si>
  <si>
    <t>gusht,shkurt</t>
  </si>
  <si>
    <t>shtator, mars</t>
  </si>
  <si>
    <t>tetor, prill</t>
  </si>
  <si>
    <t>nentor,maj</t>
  </si>
  <si>
    <t>dhjetor,qershor</t>
  </si>
  <si>
    <t>janar korrik</t>
  </si>
  <si>
    <t>shkurt, gusht</t>
  </si>
  <si>
    <t>mars, shtator</t>
  </si>
  <si>
    <t>prill,tetor</t>
  </si>
  <si>
    <t>maj,nentor</t>
  </si>
  <si>
    <t>qershor,dhjetor</t>
  </si>
  <si>
    <t>2/vjecar Euro</t>
  </si>
  <si>
    <t xml:space="preserve">2/vjecar Euro </t>
  </si>
  <si>
    <t>2/vjecar Euro R</t>
  </si>
  <si>
    <t>Totali obligacione 2 vjeçare</t>
  </si>
  <si>
    <t>3/vjecar</t>
  </si>
  <si>
    <t>korrik, janar</t>
  </si>
  <si>
    <t>3/vjecar R</t>
  </si>
  <si>
    <t>janar,korrik</t>
  </si>
  <si>
    <t>Totali obligacione 3 vjeçare</t>
  </si>
  <si>
    <t>kupon #</t>
  </si>
  <si>
    <t>5/vjecar</t>
  </si>
  <si>
    <t>5/vjecar R</t>
  </si>
  <si>
    <t xml:space="preserve">5/vjecar </t>
  </si>
  <si>
    <t>kupon fix</t>
  </si>
  <si>
    <t>nentor-maj</t>
  </si>
  <si>
    <t>`</t>
  </si>
  <si>
    <t>Totali obligacione 5 vjeçare</t>
  </si>
  <si>
    <t>7/vjecar</t>
  </si>
  <si>
    <t>dhjetor, qershor</t>
  </si>
  <si>
    <t>7/vjecar R</t>
  </si>
  <si>
    <t>Totali obligacione 7 vjeçare</t>
  </si>
  <si>
    <t>10/vjecar</t>
  </si>
  <si>
    <t>10/vjecar R</t>
  </si>
  <si>
    <t>tetor,prill</t>
  </si>
  <si>
    <t>Totali obligacione 10 vjeçare</t>
  </si>
  <si>
    <t>Totali Obligacione</t>
  </si>
  <si>
    <t>Lloji i</t>
  </si>
  <si>
    <t>Kursi Këmbimit</t>
  </si>
  <si>
    <t xml:space="preserve">Datat e </t>
  </si>
  <si>
    <t>Garantuesi</t>
  </si>
  <si>
    <t>milion/Euro</t>
  </si>
  <si>
    <t>milion/Lekë</t>
  </si>
  <si>
    <t>Kredia KESH</t>
  </si>
  <si>
    <t>Raiffeisen Bank</t>
  </si>
  <si>
    <t>MoF</t>
  </si>
  <si>
    <t>27.08.2008</t>
  </si>
  <si>
    <t>30.09.2016</t>
  </si>
  <si>
    <t>Letër garanci Nr.23770</t>
  </si>
  <si>
    <t>20.12.2011</t>
  </si>
  <si>
    <t>23.12.2016</t>
  </si>
  <si>
    <t>Letër garanci Nr.23770/2</t>
  </si>
  <si>
    <t>28.12.2011</t>
  </si>
  <si>
    <t>16.10.2012</t>
  </si>
  <si>
    <t>19.11.2012</t>
  </si>
  <si>
    <t>IntesaSanPaolo</t>
  </si>
  <si>
    <t>14.01.2013</t>
  </si>
  <si>
    <t>28.02.2016</t>
  </si>
  <si>
    <t>03.03.2014</t>
  </si>
  <si>
    <t>Societa General</t>
  </si>
  <si>
    <t>10.02.2014</t>
  </si>
  <si>
    <t>30.01.2016</t>
  </si>
  <si>
    <t>20.11.2014</t>
  </si>
  <si>
    <t>120 rep;45 kol 1325/1</t>
  </si>
  <si>
    <t>05.02.2015</t>
  </si>
  <si>
    <t xml:space="preserve">Totali </t>
  </si>
  <si>
    <t>Rregjistri i Garancive të brëndshme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</si>
</sst>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dd/mm/yyyy;@"/>
    <numFmt numFmtId="165" formatCode="m/d/yy;@"/>
    <numFmt numFmtId="166" formatCode="[$-F800]dddd\,\ mmmm\ dd\,\ yyyy"/>
    <numFmt numFmtId="167" formatCode="_-* #,##0.00_-;\-* #,##0.00_-;_-* &quot;-&quot;??_-;_-@_-"/>
    <numFmt numFmtId="168" formatCode="_-* #,##0.00_L_e_k_-;\-* #,##0.00_L_e_k_-;_-* &quot;-&quot;??_L_e_k_-;_-@_-"/>
    <numFmt numFmtId="169" formatCode="[$-409]d/mmm/yy;@"/>
    <numFmt numFmtId="170" formatCode="mm/dd/yy;@"/>
    <numFmt numFmtId="171" formatCode="#\ ?/2"/>
    <numFmt numFmtId="172" formatCode="_(* #,##0_);_(* \(#,##0\);_(* &quot;-&quot;??_);_(@_)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u/>
      <sz val="10"/>
      <color indexed="18"/>
      <name val="Arial"/>
      <family val="2"/>
    </font>
    <font>
      <b/>
      <i/>
      <u/>
      <sz val="10"/>
      <color indexed="16"/>
      <name val="Arial"/>
      <family val="2"/>
    </font>
    <font>
      <b/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rgb="FF0B0BB5"/>
      <name val="Times New Roman"/>
      <family val="1"/>
    </font>
    <font>
      <sz val="10"/>
      <color rgb="FF0B0BB5"/>
      <name val="Calibri"/>
      <family val="2"/>
    </font>
    <font>
      <sz val="10"/>
      <color indexed="12"/>
      <name val="Times New Roman"/>
      <family val="1"/>
    </font>
    <font>
      <b/>
      <sz val="10"/>
      <name val="Calibri"/>
      <family val="2"/>
    </font>
    <font>
      <b/>
      <sz val="10"/>
      <color indexed="10"/>
      <name val="Times New Roman"/>
      <family val="1"/>
    </font>
    <font>
      <sz val="10"/>
      <color rgb="FF0060A8"/>
      <name val="Times New Roman"/>
      <family val="1"/>
    </font>
    <font>
      <b/>
      <sz val="10"/>
      <color rgb="FFFF0000"/>
      <name val="Times New Roman"/>
      <family val="1"/>
    </font>
    <font>
      <u/>
      <sz val="10"/>
      <name val="Times New Roman"/>
      <family val="1"/>
    </font>
    <font>
      <sz val="11"/>
      <name val="Calibri"/>
      <family val="2"/>
      <scheme val="minor"/>
    </font>
    <font>
      <sz val="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2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7" fillId="20" borderId="16" applyNumberFormat="0" applyAlignment="0" applyProtection="0"/>
    <xf numFmtId="0" fontId="18" fillId="0" borderId="17" applyNumberFormat="0" applyFill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9" fillId="21" borderId="18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25" fillId="7" borderId="16" applyNumberFormat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14" fillId="23" borderId="22" applyNumberFormat="0" applyFon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0" fontId="27" fillId="20" borderId="2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16" fillId="3" borderId="0" applyNumberFormat="0" applyBorder="0" applyAlignment="0" applyProtection="0"/>
    <xf numFmtId="0" fontId="21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168" fontId="35" fillId="0" borderId="0" applyFont="0" applyFill="0" applyBorder="0" applyAlignment="0" applyProtection="0"/>
  </cellStyleXfs>
  <cellXfs count="388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1" fillId="0" borderId="0" xfId="1" applyFill="1"/>
    <xf numFmtId="0" fontId="1" fillId="0" borderId="0" xfId="1" applyNumberFormat="1" applyFill="1" applyBorder="1"/>
    <xf numFmtId="43" fontId="1" fillId="0" borderId="0" xfId="2" applyFill="1" applyAlignment="1">
      <alignment horizontal="center"/>
    </xf>
    <xf numFmtId="43" fontId="0" fillId="0" borderId="0" xfId="2" applyFont="1" applyFill="1"/>
    <xf numFmtId="43" fontId="1" fillId="0" borderId="0" xfId="2" applyFill="1"/>
    <xf numFmtId="43" fontId="1" fillId="0" borderId="0" xfId="1" applyNumberFormat="1" applyFill="1"/>
    <xf numFmtId="0" fontId="1" fillId="0" borderId="0" xfId="1"/>
    <xf numFmtId="0" fontId="1" fillId="0" borderId="1" xfId="1" applyFill="1" applyBorder="1"/>
    <xf numFmtId="0" fontId="1" fillId="0" borderId="1" xfId="1" applyFill="1" applyBorder="1" applyAlignment="1">
      <alignment horizontal="center"/>
    </xf>
    <xf numFmtId="43" fontId="0" fillId="0" borderId="1" xfId="2" applyFont="1" applyFill="1" applyBorder="1"/>
    <xf numFmtId="43" fontId="1" fillId="0" borderId="1" xfId="2" applyFill="1" applyBorder="1"/>
    <xf numFmtId="0" fontId="1" fillId="0" borderId="0" xfId="1" applyFill="1" applyAlignment="1">
      <alignment horizontal="center"/>
    </xf>
    <xf numFmtId="0" fontId="1" fillId="0" borderId="0" xfId="1" applyFont="1" applyFill="1" applyBorder="1" applyAlignment="1">
      <alignment horizontal="left"/>
    </xf>
    <xf numFmtId="164" fontId="1" fillId="0" borderId="9" xfId="1" applyNumberFormat="1" applyFont="1" applyFill="1" applyBorder="1"/>
    <xf numFmtId="43" fontId="1" fillId="0" borderId="0" xfId="2" applyFont="1" applyFill="1" applyBorder="1"/>
    <xf numFmtId="0" fontId="1" fillId="0" borderId="0" xfId="1" applyFont="1" applyFill="1"/>
    <xf numFmtId="43" fontId="1" fillId="0" borderId="0" xfId="2" applyFont="1" applyBorder="1" applyAlignment="1">
      <alignment horizontal="right"/>
    </xf>
    <xf numFmtId="165" fontId="1" fillId="0" borderId="0" xfId="6" applyNumberFormat="1" applyFont="1" applyFill="1" applyBorder="1" applyAlignment="1">
      <alignment horizontal="right"/>
    </xf>
    <xf numFmtId="43" fontId="1" fillId="0" borderId="0" xfId="2" applyFont="1" applyFill="1" applyAlignment="1">
      <alignment horizontal="center"/>
    </xf>
    <xf numFmtId="43" fontId="1" fillId="0" borderId="0" xfId="2" applyFont="1"/>
    <xf numFmtId="43" fontId="1" fillId="0" borderId="0" xfId="2"/>
    <xf numFmtId="43" fontId="1" fillId="0" borderId="1" xfId="2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/>
    <xf numFmtId="0" fontId="1" fillId="0" borderId="2" xfId="1" applyFont="1" applyFill="1" applyBorder="1"/>
    <xf numFmtId="164" fontId="1" fillId="0" borderId="2" xfId="1" applyNumberFormat="1" applyFont="1" applyFill="1" applyBorder="1"/>
    <xf numFmtId="43" fontId="1" fillId="0" borderId="2" xfId="2" applyFont="1" applyFill="1" applyBorder="1"/>
    <xf numFmtId="0" fontId="1" fillId="0" borderId="5" xfId="1" applyFont="1" applyFill="1" applyBorder="1" applyAlignment="1">
      <alignment horizontal="center"/>
    </xf>
    <xf numFmtId="43" fontId="1" fillId="0" borderId="9" xfId="2" applyFont="1" applyFill="1" applyBorder="1"/>
    <xf numFmtId="0" fontId="1" fillId="0" borderId="11" xfId="1" applyFont="1" applyFill="1" applyBorder="1" applyAlignment="1">
      <alignment horizontal="center"/>
    </xf>
    <xf numFmtId="43" fontId="4" fillId="0" borderId="0" xfId="2" applyFont="1" applyFill="1" applyBorder="1" applyAlignment="1">
      <alignment horizontal="right"/>
    </xf>
    <xf numFmtId="0" fontId="1" fillId="0" borderId="14" xfId="7" applyFont="1" applyFill="1" applyBorder="1" applyAlignment="1" applyProtection="1"/>
    <xf numFmtId="0" fontId="1" fillId="0" borderId="0" xfId="1" applyFont="1" applyFill="1" applyBorder="1" applyAlignment="1"/>
    <xf numFmtId="0" fontId="1" fillId="0" borderId="9" xfId="1" applyFont="1" applyFill="1" applyBorder="1" applyAlignment="1">
      <alignment horizontal="left"/>
    </xf>
    <xf numFmtId="4" fontId="4" fillId="0" borderId="9" xfId="1" applyNumberFormat="1" applyFont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43" fontId="6" fillId="0" borderId="0" xfId="2" applyFont="1" applyFill="1" applyBorder="1"/>
    <xf numFmtId="43" fontId="7" fillId="0" borderId="0" xfId="2" applyFont="1" applyFill="1" applyBorder="1" applyAlignment="1">
      <alignment horizontal="right"/>
    </xf>
    <xf numFmtId="43" fontId="6" fillId="0" borderId="0" xfId="2" applyFont="1" applyFill="1"/>
    <xf numFmtId="43" fontId="6" fillId="0" borderId="0" xfId="1" applyNumberFormat="1" applyFont="1"/>
    <xf numFmtId="43" fontId="4" fillId="0" borderId="2" xfId="2" applyFont="1" applyFill="1" applyBorder="1" applyAlignment="1">
      <alignment horizontal="right"/>
    </xf>
    <xf numFmtId="43" fontId="4" fillId="0" borderId="9" xfId="2" applyFont="1" applyFill="1" applyBorder="1" applyAlignment="1">
      <alignment horizontal="right"/>
    </xf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Border="1" applyAlignment="1">
      <alignment horizontal="center"/>
    </xf>
    <xf numFmtId="43" fontId="1" fillId="0" borderId="0" xfId="3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" fontId="4" fillId="0" borderId="0" xfId="1" applyNumberFormat="1" applyFont="1" applyBorder="1" applyAlignment="1">
      <alignment horizontal="right"/>
    </xf>
    <xf numFmtId="43" fontId="1" fillId="0" borderId="0" xfId="2" applyFont="1" applyFill="1" applyBorder="1" applyAlignment="1">
      <alignment horizontal="center"/>
    </xf>
    <xf numFmtId="43" fontId="1" fillId="0" borderId="0" xfId="2" applyFont="1" applyBorder="1"/>
    <xf numFmtId="0" fontId="1" fillId="0" borderId="0" xfId="1" applyFont="1" applyBorder="1"/>
    <xf numFmtId="14" fontId="1" fillId="0" borderId="0" xfId="1" applyNumberFormat="1" applyFont="1" applyBorder="1"/>
    <xf numFmtId="4" fontId="1" fillId="0" borderId="0" xfId="1" applyNumberFormat="1" applyFont="1" applyFill="1" applyBorder="1"/>
    <xf numFmtId="14" fontId="1" fillId="0" borderId="0" xfId="6" applyNumberFormat="1" applyFont="1" applyFill="1" applyBorder="1" applyAlignment="1">
      <alignment horizontal="right"/>
    </xf>
    <xf numFmtId="43" fontId="8" fillId="0" borderId="0" xfId="2" applyFont="1" applyFill="1" applyBorder="1"/>
    <xf numFmtId="0" fontId="1" fillId="0" borderId="9" xfId="1" applyFont="1" applyFill="1" applyBorder="1"/>
    <xf numFmtId="0" fontId="1" fillId="0" borderId="9" xfId="1" applyFont="1" applyBorder="1"/>
    <xf numFmtId="164" fontId="1" fillId="0" borderId="9" xfId="2" applyNumberFormat="1" applyFont="1" applyBorder="1"/>
    <xf numFmtId="164" fontId="1" fillId="0" borderId="9" xfId="2" applyNumberFormat="1" applyFont="1" applyFill="1" applyBorder="1"/>
    <xf numFmtId="164" fontId="1" fillId="0" borderId="9" xfId="2" applyNumberFormat="1" applyFont="1" applyFill="1" applyBorder="1" applyAlignment="1">
      <alignment horizontal="right"/>
    </xf>
    <xf numFmtId="43" fontId="1" fillId="0" borderId="9" xfId="2" applyFont="1" applyFill="1" applyBorder="1" applyAlignment="1">
      <alignment horizontal="center"/>
    </xf>
    <xf numFmtId="4" fontId="4" fillId="0" borderId="9" xfId="1" applyNumberFormat="1" applyFont="1" applyFill="1" applyBorder="1" applyAlignment="1">
      <alignment horizontal="center" vertical="justify"/>
    </xf>
    <xf numFmtId="14" fontId="1" fillId="0" borderId="9" xfId="6" applyNumberFormat="1" applyFont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4" fontId="1" fillId="0" borderId="9" xfId="1" applyNumberFormat="1" applyFont="1" applyBorder="1" applyAlignment="1">
      <alignment horizontal="right"/>
    </xf>
    <xf numFmtId="4" fontId="1" fillId="0" borderId="0" xfId="1" applyNumberFormat="1" applyFont="1" applyBorder="1"/>
    <xf numFmtId="164" fontId="1" fillId="0" borderId="0" xfId="1" applyNumberFormat="1" applyFont="1" applyBorder="1" applyAlignment="1">
      <alignment horizontal="right"/>
    </xf>
    <xf numFmtId="0" fontId="1" fillId="0" borderId="0" xfId="1" applyFont="1" applyBorder="1" applyAlignment="1">
      <alignment horizontal="justify"/>
    </xf>
    <xf numFmtId="43" fontId="1" fillId="0" borderId="0" xfId="4" applyFont="1" applyFill="1" applyBorder="1"/>
    <xf numFmtId="43" fontId="1" fillId="0" borderId="0" xfId="1" applyNumberFormat="1" applyFont="1" applyFill="1" applyBorder="1" applyAlignment="1">
      <alignment horizontal="left"/>
    </xf>
    <xf numFmtId="14" fontId="1" fillId="0" borderId="9" xfId="2" applyNumberFormat="1" applyFont="1" applyBorder="1"/>
    <xf numFmtId="14" fontId="1" fillId="0" borderId="9" xfId="1" applyNumberFormat="1" applyFont="1" applyFill="1" applyBorder="1" applyAlignment="1">
      <alignment horizontal="right"/>
    </xf>
    <xf numFmtId="14" fontId="1" fillId="0" borderId="9" xfId="1" applyNumberFormat="1" applyFont="1" applyBorder="1" applyAlignment="1">
      <alignment horizontal="right"/>
    </xf>
    <xf numFmtId="0" fontId="1" fillId="0" borderId="1" xfId="1" applyFont="1" applyFill="1" applyBorder="1"/>
    <xf numFmtId="14" fontId="1" fillId="0" borderId="0" xfId="1" applyNumberFormat="1" applyFont="1" applyBorder="1" applyAlignment="1">
      <alignment horizontal="right"/>
    </xf>
    <xf numFmtId="4" fontId="1" fillId="0" borderId="0" xfId="1" applyNumberFormat="1" applyFont="1" applyFill="1"/>
    <xf numFmtId="4" fontId="1" fillId="0" borderId="0" xfId="1" applyNumberFormat="1" applyFont="1"/>
    <xf numFmtId="0" fontId="1" fillId="0" borderId="13" xfId="1" applyFont="1" applyFill="1" applyBorder="1"/>
    <xf numFmtId="0" fontId="1" fillId="0" borderId="13" xfId="1" applyFont="1" applyFill="1" applyBorder="1" applyAlignment="1">
      <alignment horizontal="left"/>
    </xf>
    <xf numFmtId="164" fontId="1" fillId="0" borderId="5" xfId="1" applyNumberFormat="1" applyFont="1" applyFill="1" applyBorder="1"/>
    <xf numFmtId="164" fontId="1" fillId="0" borderId="13" xfId="1" applyNumberFormat="1" applyFont="1" applyFill="1" applyBorder="1"/>
    <xf numFmtId="164" fontId="1" fillId="0" borderId="11" xfId="1" applyNumberFormat="1" applyFont="1" applyFill="1" applyBorder="1"/>
    <xf numFmtId="15" fontId="1" fillId="0" borderId="0" xfId="1" applyNumberFormat="1" applyFont="1" applyFill="1" applyBorder="1"/>
    <xf numFmtId="0" fontId="1" fillId="0" borderId="0" xfId="1" applyFont="1"/>
    <xf numFmtId="43" fontId="1" fillId="0" borderId="0" xfId="1" applyNumberFormat="1" applyFont="1" applyBorder="1"/>
    <xf numFmtId="43" fontId="1" fillId="0" borderId="0" xfId="2" applyFont="1" applyFill="1"/>
    <xf numFmtId="0" fontId="1" fillId="0" borderId="0" xfId="1" applyFont="1" applyFill="1" applyAlignment="1">
      <alignment horizontal="center"/>
    </xf>
    <xf numFmtId="0" fontId="9" fillId="0" borderId="0" xfId="1" applyFont="1" applyFill="1"/>
    <xf numFmtId="43" fontId="8" fillId="0" borderId="0" xfId="2" applyFont="1" applyFill="1"/>
    <xf numFmtId="0" fontId="10" fillId="0" borderId="0" xfId="1" applyFont="1" applyFill="1" applyBorder="1" applyAlignment="1">
      <alignment horizontal="left"/>
    </xf>
    <xf numFmtId="164" fontId="1" fillId="0" borderId="9" xfId="1" applyNumberFormat="1" applyFont="1" applyBorder="1"/>
    <xf numFmtId="14" fontId="1" fillId="0" borderId="9" xfId="1" applyNumberFormat="1" applyFont="1" applyFill="1" applyBorder="1"/>
    <xf numFmtId="14" fontId="1" fillId="0" borderId="9" xfId="2" applyNumberFormat="1" applyFont="1" applyBorder="1" applyAlignment="1">
      <alignment horizontal="right"/>
    </xf>
    <xf numFmtId="14" fontId="1" fillId="0" borderId="0" xfId="1" applyNumberFormat="1" applyFont="1" applyFill="1" applyBorder="1" applyAlignment="1">
      <alignment horizontal="right"/>
    </xf>
    <xf numFmtId="14" fontId="1" fillId="0" borderId="0" xfId="1" applyNumberFormat="1" applyFont="1" applyFill="1" applyBorder="1"/>
    <xf numFmtId="14" fontId="1" fillId="0" borderId="0" xfId="2" applyNumberFormat="1" applyFont="1" applyBorder="1" applyAlignment="1">
      <alignment horizontal="right"/>
    </xf>
    <xf numFmtId="14" fontId="1" fillId="0" borderId="0" xfId="2" applyNumberFormat="1" applyFont="1" applyFill="1" applyBorder="1" applyAlignment="1">
      <alignment horizontal="right"/>
    </xf>
    <xf numFmtId="0" fontId="1" fillId="0" borderId="0" xfId="8"/>
    <xf numFmtId="0" fontId="1" fillId="0" borderId="0" xfId="9"/>
    <xf numFmtId="0" fontId="12" fillId="0" borderId="0" xfId="8" applyFont="1"/>
    <xf numFmtId="0" fontId="12" fillId="0" borderId="0" xfId="8" applyFont="1" applyFill="1"/>
    <xf numFmtId="0" fontId="12" fillId="0" borderId="9" xfId="8" applyFont="1" applyFill="1" applyBorder="1"/>
    <xf numFmtId="0" fontId="12" fillId="0" borderId="0" xfId="8" applyFont="1" applyBorder="1"/>
    <xf numFmtId="0" fontId="12" fillId="0" borderId="9" xfId="8" applyFont="1" applyBorder="1" applyAlignment="1">
      <alignment horizontal="left"/>
    </xf>
    <xf numFmtId="4" fontId="12" fillId="0" borderId="0" xfId="8" applyNumberFormat="1" applyFont="1" applyBorder="1"/>
    <xf numFmtId="3" fontId="12" fillId="0" borderId="9" xfId="8" applyNumberFormat="1" applyFont="1" applyBorder="1"/>
    <xf numFmtId="166" fontId="12" fillId="0" borderId="0" xfId="8" applyNumberFormat="1" applyFont="1" applyFill="1" applyBorder="1" applyAlignment="1">
      <alignment horizontal="center"/>
    </xf>
    <xf numFmtId="166" fontId="12" fillId="0" borderId="9" xfId="8" applyNumberFormat="1" applyFont="1" applyFill="1" applyBorder="1" applyAlignment="1">
      <alignment horizontal="center"/>
    </xf>
    <xf numFmtId="0" fontId="12" fillId="0" borderId="0" xfId="8" applyFont="1" applyFill="1" applyBorder="1"/>
    <xf numFmtId="0" fontId="12" fillId="0" borderId="9" xfId="8" applyFont="1" applyFill="1" applyBorder="1" applyAlignment="1">
      <alignment horizontal="left"/>
    </xf>
    <xf numFmtId="3" fontId="12" fillId="0" borderId="9" xfId="8" applyNumberFormat="1" applyFont="1" applyFill="1" applyBorder="1"/>
    <xf numFmtId="166" fontId="12" fillId="0" borderId="0" xfId="11" applyNumberFormat="1" applyFont="1" applyFill="1" applyBorder="1" applyAlignment="1">
      <alignment horizontal="center"/>
    </xf>
    <xf numFmtId="166" fontId="12" fillId="0" borderId="9" xfId="11" quotePrefix="1" applyNumberFormat="1" applyFont="1" applyFill="1" applyBorder="1" applyAlignment="1">
      <alignment horizontal="center"/>
    </xf>
    <xf numFmtId="4" fontId="12" fillId="0" borderId="0" xfId="8" applyNumberFormat="1" applyFont="1" applyFill="1"/>
    <xf numFmtId="0" fontId="11" fillId="0" borderId="0" xfId="8" applyFont="1" applyAlignment="1">
      <alignment horizontal="center" vertical="center" wrapText="1"/>
    </xf>
    <xf numFmtId="0" fontId="31" fillId="0" borderId="0" xfId="523" applyFont="1" applyFill="1" applyBorder="1" applyAlignment="1">
      <alignment horizontal="center"/>
    </xf>
    <xf numFmtId="0" fontId="31" fillId="0" borderId="0" xfId="523" applyFont="1" applyFill="1" applyAlignment="1">
      <alignment horizontal="center"/>
    </xf>
    <xf numFmtId="43" fontId="31" fillId="0" borderId="0" xfId="523" applyNumberFormat="1" applyFont="1" applyFill="1" applyAlignment="1">
      <alignment horizontal="right"/>
    </xf>
    <xf numFmtId="0" fontId="31" fillId="0" borderId="0" xfId="523" applyFont="1" applyFill="1" applyAlignment="1">
      <alignment horizontal="right"/>
    </xf>
    <xf numFmtId="0" fontId="33" fillId="0" borderId="0" xfId="523" applyFont="1" applyFill="1" applyAlignment="1">
      <alignment horizontal="center"/>
    </xf>
    <xf numFmtId="169" fontId="31" fillId="0" borderId="0" xfId="523" applyNumberFormat="1" applyFont="1" applyFill="1" applyBorder="1" applyAlignment="1">
      <alignment horizontal="left"/>
    </xf>
    <xf numFmtId="170" fontId="33" fillId="0" borderId="0" xfId="523" applyNumberFormat="1" applyFont="1" applyFill="1" applyBorder="1" applyAlignment="1">
      <alignment horizontal="center"/>
    </xf>
    <xf numFmtId="1" fontId="33" fillId="0" borderId="0" xfId="478" applyNumberFormat="1" applyFont="1" applyFill="1" applyBorder="1" applyAlignment="1">
      <alignment horizontal="center"/>
    </xf>
    <xf numFmtId="171" fontId="33" fillId="24" borderId="0" xfId="523" applyNumberFormat="1" applyFont="1" applyFill="1" applyBorder="1" applyAlignment="1">
      <alignment horizontal="center" vertical="justify"/>
    </xf>
    <xf numFmtId="170" fontId="33" fillId="24" borderId="9" xfId="523" applyNumberFormat="1" applyFont="1" applyFill="1" applyBorder="1" applyAlignment="1">
      <alignment horizontal="center" vertical="justify"/>
    </xf>
    <xf numFmtId="170" fontId="33" fillId="24" borderId="0" xfId="523" applyNumberFormat="1" applyFont="1" applyFill="1" applyBorder="1" applyAlignment="1">
      <alignment horizontal="center" vertical="justify"/>
    </xf>
    <xf numFmtId="10" fontId="33" fillId="24" borderId="9" xfId="478" applyNumberFormat="1" applyFont="1" applyFill="1" applyBorder="1" applyAlignment="1">
      <alignment horizontal="center" vertical="center"/>
    </xf>
    <xf numFmtId="172" fontId="33" fillId="24" borderId="9" xfId="524" applyNumberFormat="1" applyFont="1" applyFill="1" applyBorder="1" applyAlignment="1">
      <alignment horizontal="right" vertical="justify"/>
    </xf>
    <xf numFmtId="172" fontId="33" fillId="24" borderId="0" xfId="524" applyNumberFormat="1" applyFont="1" applyFill="1" applyBorder="1" applyAlignment="1">
      <alignment horizontal="right" vertical="justify"/>
    </xf>
    <xf numFmtId="0" fontId="31" fillId="0" borderId="15" xfId="523" applyFont="1" applyFill="1" applyBorder="1" applyAlignment="1">
      <alignment horizontal="left"/>
    </xf>
    <xf numFmtId="169" fontId="31" fillId="0" borderId="7" xfId="525" applyNumberFormat="1" applyFont="1" applyFill="1" applyBorder="1" applyAlignment="1">
      <alignment horizontal="center"/>
    </xf>
    <xf numFmtId="169" fontId="31" fillId="0" borderId="15" xfId="525" applyNumberFormat="1" applyFont="1" applyFill="1" applyBorder="1" applyAlignment="1">
      <alignment horizontal="center"/>
    </xf>
    <xf numFmtId="10" fontId="31" fillId="0" borderId="7" xfId="478" applyNumberFormat="1" applyFont="1" applyFill="1" applyBorder="1" applyAlignment="1">
      <alignment horizontal="center"/>
    </xf>
    <xf numFmtId="3" fontId="31" fillId="0" borderId="7" xfId="319" applyNumberFormat="1" applyFont="1" applyFill="1" applyBorder="1" applyAlignment="1"/>
    <xf numFmtId="3" fontId="31" fillId="0" borderId="15" xfId="343" applyNumberFormat="1" applyFont="1" applyFill="1" applyBorder="1" applyAlignment="1">
      <alignment horizontal="right"/>
    </xf>
    <xf numFmtId="0" fontId="33" fillId="25" borderId="15" xfId="523" applyFont="1" applyFill="1" applyBorder="1" applyAlignment="1">
      <alignment horizontal="left"/>
    </xf>
    <xf numFmtId="169" fontId="33" fillId="25" borderId="7" xfId="523" applyNumberFormat="1" applyFont="1" applyFill="1" applyBorder="1" applyAlignment="1">
      <alignment horizontal="center"/>
    </xf>
    <xf numFmtId="10" fontId="33" fillId="25" borderId="7" xfId="478" applyNumberFormat="1" applyFont="1" applyFill="1" applyBorder="1" applyAlignment="1">
      <alignment horizontal="center"/>
    </xf>
    <xf numFmtId="3" fontId="33" fillId="25" borderId="7" xfId="524" applyNumberFormat="1" applyFont="1" applyFill="1" applyBorder="1" applyAlignment="1"/>
    <xf numFmtId="3" fontId="33" fillId="25" borderId="15" xfId="524" applyNumberFormat="1" applyFont="1" applyFill="1" applyBorder="1" applyAlignment="1"/>
    <xf numFmtId="0" fontId="31" fillId="0" borderId="0" xfId="523" applyFont="1" applyFill="1" applyBorder="1" applyAlignment="1">
      <alignment horizontal="left"/>
    </xf>
    <xf numFmtId="169" fontId="31" fillId="0" borderId="9" xfId="482" applyNumberFormat="1" applyFont="1" applyFill="1" applyBorder="1" applyAlignment="1">
      <alignment horizontal="center"/>
    </xf>
    <xf numFmtId="169" fontId="31" fillId="0" borderId="0" xfId="482" applyNumberFormat="1" applyFont="1" applyFill="1" applyBorder="1" applyAlignment="1">
      <alignment horizontal="center"/>
    </xf>
    <xf numFmtId="10" fontId="31" fillId="0" borderId="9" xfId="478" applyNumberFormat="1" applyFont="1" applyFill="1" applyBorder="1" applyAlignment="1">
      <alignment horizontal="center"/>
    </xf>
    <xf numFmtId="3" fontId="31" fillId="0" borderId="9" xfId="340" applyNumberFormat="1" applyFont="1" applyFill="1" applyBorder="1" applyAlignment="1"/>
    <xf numFmtId="3" fontId="31" fillId="0" borderId="0" xfId="343" applyNumberFormat="1" applyFont="1" applyFill="1" applyBorder="1" applyAlignment="1">
      <alignment horizontal="right"/>
    </xf>
    <xf numFmtId="169" fontId="31" fillId="0" borderId="9" xfId="445" applyNumberFormat="1" applyFont="1" applyFill="1" applyBorder="1" applyAlignment="1">
      <alignment horizontal="center"/>
    </xf>
    <xf numFmtId="169" fontId="31" fillId="0" borderId="0" xfId="445" applyNumberFormat="1" applyFont="1" applyFill="1" applyBorder="1" applyAlignment="1">
      <alignment horizontal="center"/>
    </xf>
    <xf numFmtId="169" fontId="31" fillId="0" borderId="9" xfId="526" applyNumberFormat="1" applyFont="1" applyFill="1" applyBorder="1" applyAlignment="1">
      <alignment horizontal="center"/>
    </xf>
    <xf numFmtId="169" fontId="31" fillId="0" borderId="0" xfId="526" applyNumberFormat="1" applyFont="1" applyFill="1" applyBorder="1" applyAlignment="1">
      <alignment horizontal="center"/>
    </xf>
    <xf numFmtId="169" fontId="31" fillId="0" borderId="9" xfId="478" applyNumberFormat="1" applyFont="1" applyFill="1" applyBorder="1" applyAlignment="1">
      <alignment horizontal="center"/>
    </xf>
    <xf numFmtId="169" fontId="31" fillId="0" borderId="0" xfId="478" applyNumberFormat="1" applyFont="1" applyFill="1" applyBorder="1" applyAlignment="1">
      <alignment horizontal="center"/>
    </xf>
    <xf numFmtId="3" fontId="31" fillId="0" borderId="9" xfId="319" applyNumberFormat="1" applyFont="1" applyFill="1" applyBorder="1" applyAlignment="1"/>
    <xf numFmtId="3" fontId="31" fillId="0" borderId="0" xfId="319" applyNumberFormat="1" applyFont="1" applyFill="1" applyBorder="1" applyAlignment="1"/>
    <xf numFmtId="3" fontId="31" fillId="0" borderId="9" xfId="524" applyNumberFormat="1" applyFont="1" applyFill="1" applyBorder="1" applyAlignment="1"/>
    <xf numFmtId="3" fontId="31" fillId="0" borderId="0" xfId="340" applyNumberFormat="1" applyFont="1" applyFill="1" applyBorder="1" applyAlignment="1"/>
    <xf numFmtId="169" fontId="31" fillId="0" borderId="9" xfId="3" applyNumberFormat="1" applyFont="1" applyFill="1" applyBorder="1" applyAlignment="1">
      <alignment horizontal="center"/>
    </xf>
    <xf numFmtId="169" fontId="31" fillId="0" borderId="0" xfId="3" applyNumberFormat="1" applyFont="1" applyFill="1" applyBorder="1" applyAlignment="1">
      <alignment horizontal="center"/>
    </xf>
    <xf numFmtId="169" fontId="36" fillId="0" borderId="9" xfId="3" applyNumberFormat="1" applyFont="1" applyFill="1" applyBorder="1" applyAlignment="1">
      <alignment horizontal="center"/>
    </xf>
    <xf numFmtId="169" fontId="36" fillId="0" borderId="0" xfId="3" applyNumberFormat="1" applyFont="1" applyFill="1" applyBorder="1" applyAlignment="1">
      <alignment horizontal="center"/>
    </xf>
    <xf numFmtId="3" fontId="36" fillId="0" borderId="0" xfId="319" applyNumberFormat="1" applyFont="1" applyFill="1" applyBorder="1" applyAlignment="1"/>
    <xf numFmtId="3" fontId="36" fillId="0" borderId="9" xfId="319" applyNumberFormat="1" applyFont="1" applyFill="1" applyBorder="1" applyAlignment="1"/>
    <xf numFmtId="3" fontId="31" fillId="0" borderId="9" xfId="343" applyNumberFormat="1" applyFont="1" applyFill="1" applyBorder="1" applyAlignment="1">
      <alignment horizontal="right"/>
    </xf>
    <xf numFmtId="3" fontId="31" fillId="0" borderId="0" xfId="527" applyNumberFormat="1" applyFont="1" applyFill="1" applyBorder="1" applyAlignment="1">
      <alignment horizontal="right"/>
    </xf>
    <xf numFmtId="0" fontId="37" fillId="0" borderId="0" xfId="523" applyFont="1" applyFill="1" applyBorder="1" applyAlignment="1">
      <alignment horizontal="left"/>
    </xf>
    <xf numFmtId="169" fontId="37" fillId="0" borderId="9" xfId="523" applyNumberFormat="1" applyFont="1" applyFill="1" applyBorder="1" applyAlignment="1">
      <alignment horizontal="center"/>
    </xf>
    <xf numFmtId="10" fontId="37" fillId="0" borderId="9" xfId="482" applyNumberFormat="1" applyFont="1" applyFill="1" applyBorder="1" applyAlignment="1">
      <alignment horizontal="center"/>
    </xf>
    <xf numFmtId="3" fontId="38" fillId="0" borderId="9" xfId="319" applyNumberFormat="1" applyFont="1" applyFill="1" applyBorder="1" applyAlignment="1"/>
    <xf numFmtId="3" fontId="37" fillId="0" borderId="0" xfId="343" applyNumberFormat="1" applyFont="1" applyFill="1" applyBorder="1" applyAlignment="1">
      <alignment horizontal="right"/>
    </xf>
    <xf numFmtId="0" fontId="39" fillId="0" borderId="0" xfId="523" applyFont="1" applyFill="1" applyAlignment="1">
      <alignment horizontal="center"/>
    </xf>
    <xf numFmtId="10" fontId="33" fillId="25" borderId="7" xfId="482" applyNumberFormat="1" applyFont="1" applyFill="1" applyBorder="1" applyAlignment="1">
      <alignment horizontal="center"/>
    </xf>
    <xf numFmtId="3" fontId="40" fillId="25" borderId="7" xfId="319" applyNumberFormat="1" applyFont="1" applyFill="1" applyBorder="1" applyAlignment="1"/>
    <xf numFmtId="3" fontId="40" fillId="25" borderId="3" xfId="319" applyNumberFormat="1" applyFont="1" applyFill="1" applyBorder="1" applyAlignment="1"/>
    <xf numFmtId="0" fontId="33" fillId="26" borderId="13" xfId="523" applyFont="1" applyFill="1" applyBorder="1" applyAlignment="1">
      <alignment horizontal="left"/>
    </xf>
    <xf numFmtId="169" fontId="33" fillId="26" borderId="2" xfId="523" applyNumberFormat="1" applyFont="1" applyFill="1" applyBorder="1" applyAlignment="1">
      <alignment horizontal="center"/>
    </xf>
    <xf numFmtId="10" fontId="33" fillId="26" borderId="2" xfId="482" applyNumberFormat="1" applyFont="1" applyFill="1" applyBorder="1" applyAlignment="1">
      <alignment horizontal="center"/>
    </xf>
    <xf numFmtId="3" fontId="40" fillId="26" borderId="2" xfId="319" applyNumberFormat="1" applyFont="1" applyFill="1" applyBorder="1" applyAlignment="1"/>
    <xf numFmtId="3" fontId="40" fillId="26" borderId="12" xfId="319" applyNumberFormat="1" applyFont="1" applyFill="1" applyBorder="1" applyAlignment="1"/>
    <xf numFmtId="0" fontId="41" fillId="27" borderId="13" xfId="523" applyFont="1" applyFill="1" applyBorder="1" applyAlignment="1">
      <alignment horizontal="left"/>
    </xf>
    <xf numFmtId="169" fontId="41" fillId="27" borderId="2" xfId="523" applyNumberFormat="1" applyFont="1" applyFill="1" applyBorder="1" applyAlignment="1">
      <alignment horizontal="center"/>
    </xf>
    <xf numFmtId="10" fontId="41" fillId="27" borderId="2" xfId="478" applyNumberFormat="1" applyFont="1" applyFill="1" applyBorder="1" applyAlignment="1">
      <alignment horizontal="center"/>
    </xf>
    <xf numFmtId="3" fontId="41" fillId="27" borderId="2" xfId="524" applyNumberFormat="1" applyFont="1" applyFill="1" applyBorder="1" applyAlignment="1">
      <alignment horizontal="right"/>
    </xf>
    <xf numFmtId="3" fontId="41" fillId="27" borderId="12" xfId="524" applyNumberFormat="1" applyFont="1" applyFill="1" applyBorder="1" applyAlignment="1">
      <alignment horizontal="right"/>
    </xf>
    <xf numFmtId="169" fontId="31" fillId="0" borderId="0" xfId="523" applyNumberFormat="1" applyFont="1" applyFill="1" applyBorder="1" applyAlignment="1">
      <alignment horizontal="center"/>
    </xf>
    <xf numFmtId="10" fontId="31" fillId="0" borderId="0" xfId="478" applyNumberFormat="1" applyFont="1" applyFill="1" applyBorder="1" applyAlignment="1">
      <alignment horizontal="center"/>
    </xf>
    <xf numFmtId="3" fontId="31" fillId="0" borderId="0" xfId="524" applyNumberFormat="1" applyFont="1" applyFill="1" applyBorder="1" applyAlignment="1">
      <alignment horizontal="right"/>
    </xf>
    <xf numFmtId="169" fontId="42" fillId="0" borderId="0" xfId="523" applyNumberFormat="1" applyFont="1" applyFill="1" applyBorder="1" applyAlignment="1">
      <alignment horizontal="center"/>
    </xf>
    <xf numFmtId="169" fontId="33" fillId="0" borderId="0" xfId="523" applyNumberFormat="1" applyFont="1" applyFill="1" applyBorder="1" applyAlignment="1">
      <alignment horizontal="center"/>
    </xf>
    <xf numFmtId="0" fontId="31" fillId="24" borderId="0" xfId="523" applyFont="1" applyFill="1" applyAlignment="1">
      <alignment horizontal="left"/>
    </xf>
    <xf numFmtId="170" fontId="33" fillId="24" borderId="9" xfId="523" applyNumberFormat="1" applyFont="1" applyFill="1" applyBorder="1" applyAlignment="1">
      <alignment horizontal="center" vertical="center"/>
    </xf>
    <xf numFmtId="170" fontId="33" fillId="24" borderId="0" xfId="523" applyNumberFormat="1" applyFont="1" applyFill="1" applyBorder="1" applyAlignment="1">
      <alignment horizontal="center" vertical="center"/>
    </xf>
    <xf numFmtId="10" fontId="31" fillId="24" borderId="9" xfId="478" applyNumberFormat="1" applyFont="1" applyFill="1" applyBorder="1" applyAlignment="1">
      <alignment horizontal="center"/>
    </xf>
    <xf numFmtId="10" fontId="31" fillId="24" borderId="11" xfId="478" applyNumberFormat="1" applyFont="1" applyFill="1" applyBorder="1" applyAlignment="1">
      <alignment horizontal="right"/>
    </xf>
    <xf numFmtId="3" fontId="31" fillId="24" borderId="9" xfId="524" applyNumberFormat="1" applyFont="1" applyFill="1" applyBorder="1" applyAlignment="1">
      <alignment horizontal="right"/>
    </xf>
    <xf numFmtId="0" fontId="31" fillId="24" borderId="0" xfId="523" applyFont="1" applyFill="1" applyAlignment="1">
      <alignment horizontal="center"/>
    </xf>
    <xf numFmtId="3" fontId="31" fillId="0" borderId="11" xfId="524" applyNumberFormat="1" applyFont="1" applyFill="1" applyBorder="1" applyAlignment="1">
      <alignment horizontal="right"/>
    </xf>
    <xf numFmtId="3" fontId="31" fillId="0" borderId="9" xfId="524" applyNumberFormat="1" applyFont="1" applyFill="1" applyBorder="1" applyAlignment="1">
      <alignment horizontal="right"/>
    </xf>
    <xf numFmtId="169" fontId="31" fillId="0" borderId="9" xfId="523" applyNumberFormat="1" applyFont="1" applyFill="1" applyBorder="1" applyAlignment="1">
      <alignment horizontal="center"/>
    </xf>
    <xf numFmtId="3" fontId="31" fillId="0" borderId="9" xfId="340" applyNumberFormat="1" applyFont="1" applyFill="1" applyBorder="1" applyAlignment="1">
      <alignment horizontal="right"/>
    </xf>
    <xf numFmtId="10" fontId="31" fillId="0" borderId="9" xfId="482" applyNumberFormat="1" applyFont="1" applyFill="1" applyBorder="1" applyAlignment="1">
      <alignment horizontal="center"/>
    </xf>
    <xf numFmtId="169" fontId="37" fillId="0" borderId="0" xfId="523" applyNumberFormat="1" applyFont="1" applyFill="1" applyBorder="1" applyAlignment="1">
      <alignment horizontal="center"/>
    </xf>
    <xf numFmtId="3" fontId="37" fillId="0" borderId="11" xfId="524" applyNumberFormat="1" applyFont="1" applyFill="1" applyBorder="1" applyAlignment="1">
      <alignment horizontal="right"/>
    </xf>
    <xf numFmtId="3" fontId="37" fillId="0" borderId="9" xfId="343" applyNumberFormat="1" applyFont="1" applyFill="1" applyBorder="1" applyAlignment="1">
      <alignment horizontal="right"/>
    </xf>
    <xf numFmtId="0" fontId="37" fillId="0" borderId="0" xfId="523" applyFont="1" applyFill="1" applyBorder="1" applyAlignment="1">
      <alignment horizontal="center"/>
    </xf>
    <xf numFmtId="169" fontId="37" fillId="0" borderId="9" xfId="445" applyNumberFormat="1" applyFont="1" applyFill="1" applyBorder="1" applyAlignment="1">
      <alignment horizontal="center"/>
    </xf>
    <xf numFmtId="169" fontId="37" fillId="0" borderId="0" xfId="445" applyNumberFormat="1" applyFont="1" applyFill="1" applyBorder="1" applyAlignment="1">
      <alignment horizontal="center"/>
    </xf>
    <xf numFmtId="169" fontId="33" fillId="25" borderId="15" xfId="523" applyNumberFormat="1" applyFont="1" applyFill="1" applyBorder="1" applyAlignment="1">
      <alignment horizontal="center"/>
    </xf>
    <xf numFmtId="10" fontId="33" fillId="25" borderId="4" xfId="478" applyNumberFormat="1" applyFont="1" applyFill="1" applyBorder="1" applyAlignment="1">
      <alignment horizontal="right"/>
    </xf>
    <xf numFmtId="3" fontId="33" fillId="25" borderId="7" xfId="524" applyNumberFormat="1" applyFont="1" applyFill="1" applyBorder="1" applyAlignment="1">
      <alignment horizontal="right"/>
    </xf>
    <xf numFmtId="0" fontId="33" fillId="25" borderId="15" xfId="523" applyFont="1" applyFill="1" applyBorder="1" applyAlignment="1">
      <alignment horizontal="center"/>
    </xf>
    <xf numFmtId="3" fontId="36" fillId="0" borderId="9" xfId="319" applyNumberFormat="1" applyFont="1" applyFill="1" applyBorder="1" applyAlignment="1">
      <alignment horizontal="right"/>
    </xf>
    <xf numFmtId="3" fontId="33" fillId="25" borderId="4" xfId="524" applyNumberFormat="1" applyFont="1" applyFill="1" applyBorder="1" applyAlignment="1">
      <alignment horizontal="right"/>
    </xf>
    <xf numFmtId="0" fontId="33" fillId="0" borderId="0" xfId="523" applyFont="1" applyFill="1" applyBorder="1" applyAlignment="1">
      <alignment horizontal="left"/>
    </xf>
    <xf numFmtId="10" fontId="31" fillId="0" borderId="11" xfId="478" applyNumberFormat="1" applyFont="1" applyFill="1" applyBorder="1" applyAlignment="1">
      <alignment horizontal="right"/>
    </xf>
    <xf numFmtId="169" fontId="31" fillId="0" borderId="0" xfId="442" applyNumberFormat="1" applyFont="1" applyFill="1" applyBorder="1" applyAlignment="1">
      <alignment horizontal="center"/>
    </xf>
    <xf numFmtId="3" fontId="31" fillId="0" borderId="11" xfId="523" applyNumberFormat="1" applyFont="1" applyFill="1" applyBorder="1" applyAlignment="1">
      <alignment horizontal="right"/>
    </xf>
    <xf numFmtId="0" fontId="31" fillId="0" borderId="9" xfId="523" applyFont="1" applyFill="1" applyBorder="1" applyAlignment="1">
      <alignment horizontal="right"/>
    </xf>
    <xf numFmtId="0" fontId="33" fillId="25" borderId="15" xfId="523" applyFont="1" applyFill="1" applyBorder="1" applyAlignment="1"/>
    <xf numFmtId="0" fontId="31" fillId="26" borderId="0" xfId="523" applyFont="1" applyFill="1" applyAlignment="1">
      <alignment horizontal="left"/>
    </xf>
    <xf numFmtId="169" fontId="33" fillId="26" borderId="13" xfId="523" applyNumberFormat="1" applyFont="1" applyFill="1" applyBorder="1" applyAlignment="1">
      <alignment horizontal="center"/>
    </xf>
    <xf numFmtId="10" fontId="31" fillId="26" borderId="9" xfId="478" applyNumberFormat="1" applyFont="1" applyFill="1" applyBorder="1" applyAlignment="1">
      <alignment horizontal="center"/>
    </xf>
    <xf numFmtId="10" fontId="31" fillId="26" borderId="11" xfId="478" applyNumberFormat="1" applyFont="1" applyFill="1" applyBorder="1" applyAlignment="1">
      <alignment horizontal="right"/>
    </xf>
    <xf numFmtId="3" fontId="31" fillId="26" borderId="9" xfId="524" applyNumberFormat="1" applyFont="1" applyFill="1" applyBorder="1" applyAlignment="1">
      <alignment horizontal="right"/>
    </xf>
    <xf numFmtId="0" fontId="31" fillId="26" borderId="0" xfId="523" applyFont="1" applyFill="1" applyAlignment="1">
      <alignment horizontal="center"/>
    </xf>
    <xf numFmtId="0" fontId="43" fillId="27" borderId="13" xfId="523" applyFont="1" applyFill="1" applyBorder="1" applyAlignment="1">
      <alignment horizontal="left"/>
    </xf>
    <xf numFmtId="0" fontId="43" fillId="27" borderId="13" xfId="523" applyFont="1" applyFill="1" applyBorder="1" applyAlignment="1">
      <alignment horizontal="center"/>
    </xf>
    <xf numFmtId="170" fontId="43" fillId="27" borderId="13" xfId="478" applyNumberFormat="1" applyFont="1" applyFill="1" applyBorder="1" applyAlignment="1">
      <alignment horizontal="center"/>
    </xf>
    <xf numFmtId="10" fontId="43" fillId="27" borderId="13" xfId="478" applyNumberFormat="1" applyFont="1" applyFill="1" applyBorder="1" applyAlignment="1">
      <alignment horizontal="center"/>
    </xf>
    <xf numFmtId="3" fontId="43" fillId="27" borderId="13" xfId="524" applyNumberFormat="1" applyFont="1" applyFill="1" applyBorder="1" applyAlignment="1">
      <alignment horizontal="right"/>
    </xf>
    <xf numFmtId="3" fontId="43" fillId="27" borderId="13" xfId="523" applyNumberFormat="1" applyFont="1" applyFill="1" applyBorder="1" applyAlignment="1">
      <alignment horizontal="center"/>
    </xf>
    <xf numFmtId="170" fontId="31" fillId="0" borderId="0" xfId="523" applyNumberFormat="1" applyFont="1" applyFill="1" applyBorder="1" applyAlignment="1">
      <alignment horizontal="center"/>
    </xf>
    <xf numFmtId="172" fontId="31" fillId="0" borderId="0" xfId="523" applyNumberFormat="1" applyFont="1" applyFill="1" applyBorder="1" applyAlignment="1">
      <alignment horizontal="center"/>
    </xf>
    <xf numFmtId="10" fontId="31" fillId="0" borderId="0" xfId="523" applyNumberFormat="1" applyFont="1" applyFill="1" applyBorder="1" applyAlignment="1">
      <alignment horizontal="right"/>
    </xf>
    <xf numFmtId="0" fontId="31" fillId="0" borderId="0" xfId="523" applyFont="1" applyFill="1" applyBorder="1" applyAlignment="1">
      <alignment horizontal="right"/>
    </xf>
    <xf numFmtId="169" fontId="31" fillId="0" borderId="0" xfId="523" applyNumberFormat="1" applyFont="1" applyFill="1" applyAlignment="1">
      <alignment horizontal="left"/>
    </xf>
    <xf numFmtId="0" fontId="31" fillId="24" borderId="9" xfId="523" applyFont="1" applyFill="1" applyBorder="1" applyAlignment="1">
      <alignment horizontal="center"/>
    </xf>
    <xf numFmtId="171" fontId="33" fillId="24" borderId="0" xfId="523" applyNumberFormat="1" applyFont="1" applyFill="1" applyBorder="1" applyAlignment="1">
      <alignment horizontal="center" vertical="center"/>
    </xf>
    <xf numFmtId="4" fontId="31" fillId="24" borderId="9" xfId="524" applyNumberFormat="1" applyFont="1" applyFill="1" applyBorder="1" applyAlignment="1">
      <alignment horizontal="right"/>
    </xf>
    <xf numFmtId="4" fontId="31" fillId="24" borderId="10" xfId="523" applyNumberFormat="1" applyFont="1" applyFill="1" applyBorder="1" applyAlignment="1">
      <alignment horizontal="center"/>
    </xf>
    <xf numFmtId="0" fontId="31" fillId="0" borderId="2" xfId="523" applyFont="1" applyFill="1" applyBorder="1" applyAlignment="1">
      <alignment horizontal="center"/>
    </xf>
    <xf numFmtId="4" fontId="31" fillId="0" borderId="2" xfId="523" applyNumberFormat="1" applyFont="1" applyFill="1" applyBorder="1" applyAlignment="1">
      <alignment horizontal="right"/>
    </xf>
    <xf numFmtId="4" fontId="31" fillId="0" borderId="2" xfId="524" applyNumberFormat="1" applyFont="1" applyFill="1" applyBorder="1" applyAlignment="1">
      <alignment horizontal="right"/>
    </xf>
    <xf numFmtId="168" fontId="31" fillId="0" borderId="2" xfId="524" applyFont="1" applyFill="1" applyBorder="1" applyAlignment="1">
      <alignment horizontal="center"/>
    </xf>
    <xf numFmtId="4" fontId="31" fillId="0" borderId="12" xfId="523" applyNumberFormat="1" applyFont="1" applyFill="1" applyBorder="1" applyAlignment="1">
      <alignment horizontal="center"/>
    </xf>
    <xf numFmtId="0" fontId="31" fillId="0" borderId="9" xfId="523" applyFont="1" applyFill="1" applyBorder="1" applyAlignment="1">
      <alignment horizontal="center"/>
    </xf>
    <xf numFmtId="4" fontId="31" fillId="0" borderId="0" xfId="523" applyNumberFormat="1" applyFont="1" applyFill="1" applyBorder="1" applyAlignment="1">
      <alignment horizontal="right"/>
    </xf>
    <xf numFmtId="4" fontId="31" fillId="0" borderId="9" xfId="524" applyNumberFormat="1" applyFont="1" applyFill="1" applyBorder="1" applyAlignment="1">
      <alignment horizontal="right"/>
    </xf>
    <xf numFmtId="3" fontId="31" fillId="0" borderId="9" xfId="523" applyNumberFormat="1" applyFont="1" applyFill="1" applyBorder="1" applyAlignment="1">
      <alignment horizontal="center"/>
    </xf>
    <xf numFmtId="0" fontId="31" fillId="0" borderId="10" xfId="438" applyFont="1" applyFill="1" applyBorder="1" applyAlignment="1">
      <alignment horizontal="center"/>
    </xf>
    <xf numFmtId="4" fontId="31" fillId="0" borderId="9" xfId="523" applyNumberFormat="1" applyFont="1" applyFill="1" applyBorder="1" applyAlignment="1">
      <alignment horizontal="right"/>
    </xf>
    <xf numFmtId="4" fontId="31" fillId="0" borderId="10" xfId="523" applyNumberFormat="1" applyFont="1" applyFill="1" applyBorder="1" applyAlignment="1">
      <alignment horizontal="center"/>
    </xf>
    <xf numFmtId="0" fontId="33" fillId="0" borderId="0" xfId="523" applyFont="1" applyFill="1" applyBorder="1" applyAlignment="1">
      <alignment horizontal="center"/>
    </xf>
    <xf numFmtId="0" fontId="44" fillId="0" borderId="0" xfId="523" applyFont="1" applyFill="1" applyBorder="1" applyAlignment="1">
      <alignment horizontal="center"/>
    </xf>
    <xf numFmtId="0" fontId="44" fillId="0" borderId="9" xfId="523" applyFont="1" applyFill="1" applyBorder="1" applyAlignment="1">
      <alignment horizontal="center"/>
    </xf>
    <xf numFmtId="4" fontId="44" fillId="0" borderId="0" xfId="523" applyNumberFormat="1" applyFont="1" applyFill="1" applyBorder="1" applyAlignment="1">
      <alignment horizontal="right"/>
    </xf>
    <xf numFmtId="4" fontId="44" fillId="0" borderId="9" xfId="524" applyNumberFormat="1" applyFont="1" applyFill="1" applyBorder="1" applyAlignment="1">
      <alignment horizontal="right"/>
    </xf>
    <xf numFmtId="4" fontId="44" fillId="0" borderId="10" xfId="523" applyNumberFormat="1" applyFont="1" applyFill="1" applyBorder="1" applyAlignment="1">
      <alignment horizontal="center"/>
    </xf>
    <xf numFmtId="0" fontId="31" fillId="26" borderId="9" xfId="523" applyFont="1" applyFill="1" applyBorder="1" applyAlignment="1">
      <alignment horizontal="center"/>
    </xf>
    <xf numFmtId="4" fontId="44" fillId="26" borderId="0" xfId="523" applyNumberFormat="1" applyFont="1" applyFill="1" applyBorder="1" applyAlignment="1">
      <alignment horizontal="right"/>
    </xf>
    <xf numFmtId="4" fontId="31" fillId="26" borderId="9" xfId="524" applyNumberFormat="1" applyFont="1" applyFill="1" applyBorder="1" applyAlignment="1">
      <alignment horizontal="right"/>
    </xf>
    <xf numFmtId="0" fontId="44" fillId="26" borderId="0" xfId="523" applyFont="1" applyFill="1" applyBorder="1" applyAlignment="1">
      <alignment horizontal="center"/>
    </xf>
    <xf numFmtId="4" fontId="31" fillId="26" borderId="10" xfId="523" applyNumberFormat="1" applyFont="1" applyFill="1" applyBorder="1" applyAlignment="1">
      <alignment horizontal="center"/>
    </xf>
    <xf numFmtId="0" fontId="41" fillId="27" borderId="13" xfId="523" applyFont="1" applyFill="1" applyBorder="1" applyAlignment="1">
      <alignment horizontal="center"/>
    </xf>
    <xf numFmtId="0" fontId="41" fillId="27" borderId="2" xfId="523" applyFont="1" applyFill="1" applyBorder="1" applyAlignment="1">
      <alignment horizontal="center"/>
    </xf>
    <xf numFmtId="4" fontId="41" fillId="27" borderId="13" xfId="523" applyNumberFormat="1" applyFont="1" applyFill="1" applyBorder="1" applyAlignment="1">
      <alignment horizontal="right"/>
    </xf>
    <xf numFmtId="168" fontId="41" fillId="27" borderId="2" xfId="523" applyNumberFormat="1" applyFont="1" applyFill="1" applyBorder="1" applyAlignment="1">
      <alignment horizontal="right"/>
    </xf>
    <xf numFmtId="0" fontId="31" fillId="27" borderId="13" xfId="523" applyFont="1" applyFill="1" applyBorder="1" applyAlignment="1">
      <alignment horizontal="center"/>
    </xf>
    <xf numFmtId="4" fontId="31" fillId="0" borderId="0" xfId="523" applyNumberFormat="1" applyFont="1" applyFill="1" applyAlignment="1">
      <alignment horizontal="center"/>
    </xf>
    <xf numFmtId="4" fontId="31" fillId="0" borderId="0" xfId="523" applyNumberFormat="1" applyFont="1" applyFill="1" applyBorder="1" applyAlignment="1">
      <alignment horizontal="center"/>
    </xf>
    <xf numFmtId="0" fontId="1" fillId="24" borderId="9" xfId="1" applyFont="1" applyFill="1" applyBorder="1" applyAlignment="1">
      <alignment horizontal="center"/>
    </xf>
    <xf numFmtId="0" fontId="1" fillId="24" borderId="9" xfId="1" applyFont="1" applyFill="1" applyBorder="1"/>
    <xf numFmtId="43" fontId="1" fillId="0" borderId="0" xfId="1" applyNumberFormat="1" applyFont="1" applyFill="1" applyBorder="1"/>
    <xf numFmtId="14" fontId="4" fillId="0" borderId="0" xfId="0" applyNumberFormat="1" applyFont="1" applyFill="1" applyBorder="1" applyAlignment="1">
      <alignment horizontal="right" wrapText="1"/>
    </xf>
    <xf numFmtId="0" fontId="1" fillId="26" borderId="0" xfId="1" applyFont="1" applyFill="1" applyBorder="1"/>
    <xf numFmtId="43" fontId="1" fillId="26" borderId="0" xfId="1" applyNumberFormat="1" applyFont="1" applyFill="1" applyBorder="1" applyAlignment="1">
      <alignment horizontal="left"/>
    </xf>
    <xf numFmtId="43" fontId="1" fillId="26" borderId="0" xfId="1" applyNumberFormat="1" applyFont="1" applyFill="1" applyBorder="1"/>
    <xf numFmtId="164" fontId="4" fillId="26" borderId="0" xfId="0" applyNumberFormat="1" applyFont="1" applyFill="1" applyBorder="1" applyAlignment="1">
      <alignment horizontal="right" wrapText="1"/>
    </xf>
    <xf numFmtId="43" fontId="1" fillId="26" borderId="0" xfId="2" applyFont="1" applyFill="1" applyBorder="1"/>
    <xf numFmtId="43" fontId="1" fillId="26" borderId="0" xfId="2" applyFont="1" applyFill="1" applyBorder="1" applyAlignment="1">
      <alignment horizontal="center"/>
    </xf>
    <xf numFmtId="43" fontId="1" fillId="26" borderId="0" xfId="3" applyNumberFormat="1" applyFont="1" applyFill="1" applyBorder="1"/>
    <xf numFmtId="14" fontId="1" fillId="26" borderId="0" xfId="1" applyNumberFormat="1" applyFont="1" applyFill="1" applyBorder="1" applyAlignment="1">
      <alignment horizontal="right" wrapText="1"/>
    </xf>
    <xf numFmtId="14" fontId="4" fillId="26" borderId="0" xfId="0" applyNumberFormat="1" applyFont="1" applyFill="1" applyBorder="1" applyAlignment="1">
      <alignment horizontal="right" wrapText="1"/>
    </xf>
    <xf numFmtId="0" fontId="1" fillId="26" borderId="0" xfId="5" applyFont="1" applyFill="1" applyBorder="1"/>
    <xf numFmtId="43" fontId="1" fillId="24" borderId="9" xfId="2" applyFont="1" applyFill="1" applyBorder="1" applyAlignment="1">
      <alignment horizontal="center"/>
    </xf>
    <xf numFmtId="0" fontId="1" fillId="24" borderId="11" xfId="1" applyFont="1" applyFill="1" applyBorder="1" applyAlignment="1">
      <alignment horizontal="center"/>
    </xf>
    <xf numFmtId="14" fontId="1" fillId="26" borderId="0" xfId="1" applyNumberFormat="1" applyFont="1" applyFill="1" applyBorder="1" applyAlignment="1">
      <alignment horizontal="right"/>
    </xf>
    <xf numFmtId="4" fontId="1" fillId="26" borderId="0" xfId="1" applyNumberFormat="1" applyFont="1" applyFill="1" applyBorder="1"/>
    <xf numFmtId="0" fontId="1" fillId="26" borderId="0" xfId="1" applyFont="1" applyFill="1" applyBorder="1" applyAlignment="1">
      <alignment horizontal="center"/>
    </xf>
    <xf numFmtId="43" fontId="8" fillId="26" borderId="0" xfId="2" applyFont="1" applyFill="1" applyBorder="1"/>
    <xf numFmtId="14" fontId="1" fillId="26" borderId="0" xfId="2" applyNumberFormat="1" applyFont="1" applyFill="1" applyBorder="1" applyAlignment="1">
      <alignment horizontal="right"/>
    </xf>
    <xf numFmtId="14" fontId="1" fillId="26" borderId="0" xfId="6" applyNumberFormat="1" applyFont="1" applyFill="1" applyBorder="1" applyAlignment="1">
      <alignment horizontal="right"/>
    </xf>
    <xf numFmtId="0" fontId="1" fillId="0" borderId="11" xfId="1" applyFont="1" applyFill="1" applyBorder="1" applyAlignment="1">
      <alignment horizontal="left"/>
    </xf>
    <xf numFmtId="0" fontId="1" fillId="0" borderId="11" xfId="1" applyFont="1" applyFill="1" applyBorder="1"/>
    <xf numFmtId="16" fontId="1" fillId="0" borderId="11" xfId="1" applyNumberFormat="1" applyFont="1" applyFill="1" applyBorder="1"/>
    <xf numFmtId="0" fontId="1" fillId="0" borderId="11" xfId="1" applyFont="1" applyBorder="1"/>
    <xf numFmtId="0" fontId="1" fillId="0" borderId="10" xfId="1" applyFont="1" applyBorder="1"/>
    <xf numFmtId="0" fontId="1" fillId="0" borderId="10" xfId="1" applyFont="1" applyFill="1" applyBorder="1" applyAlignment="1">
      <alignment horizontal="left"/>
    </xf>
    <xf numFmtId="0" fontId="1" fillId="0" borderId="10" xfId="5" applyFont="1" applyFill="1" applyBorder="1"/>
    <xf numFmtId="43" fontId="1" fillId="0" borderId="9" xfId="1" applyNumberFormat="1" applyFont="1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right" wrapText="1"/>
    </xf>
    <xf numFmtId="14" fontId="1" fillId="0" borderId="9" xfId="1" applyNumberFormat="1" applyFont="1" applyFill="1" applyBorder="1" applyAlignment="1">
      <alignment horizontal="right" wrapText="1"/>
    </xf>
    <xf numFmtId="0" fontId="1" fillId="28" borderId="2" xfId="1" applyFont="1" applyFill="1" applyBorder="1" applyAlignment="1">
      <alignment horizontal="center"/>
    </xf>
    <xf numFmtId="0" fontId="1" fillId="28" borderId="6" xfId="1" applyFont="1" applyFill="1" applyBorder="1" applyAlignment="1">
      <alignment horizontal="center"/>
    </xf>
    <xf numFmtId="0" fontId="1" fillId="28" borderId="7" xfId="1" applyFont="1" applyFill="1" applyBorder="1"/>
    <xf numFmtId="0" fontId="1" fillId="28" borderId="15" xfId="1" applyFont="1" applyFill="1" applyBorder="1"/>
    <xf numFmtId="0" fontId="1" fillId="29" borderId="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13" xfId="1" applyNumberFormat="1" applyFont="1" applyFill="1" applyBorder="1" applyAlignment="1">
      <alignment horizontal="center"/>
    </xf>
    <xf numFmtId="43" fontId="45" fillId="28" borderId="13" xfId="2" applyFont="1" applyFill="1" applyBorder="1"/>
    <xf numFmtId="0" fontId="1" fillId="28" borderId="2" xfId="1" applyFont="1" applyFill="1" applyBorder="1"/>
    <xf numFmtId="0" fontId="1" fillId="28" borderId="8" xfId="1" applyFont="1" applyFill="1" applyBorder="1" applyAlignment="1">
      <alignment horizontal="center"/>
    </xf>
    <xf numFmtId="0" fontId="1" fillId="28" borderId="1" xfId="1" applyFont="1" applyFill="1" applyBorder="1" applyAlignment="1">
      <alignment horizontal="center"/>
    </xf>
    <xf numFmtId="43" fontId="1" fillId="28" borderId="6" xfId="2" applyFont="1" applyFill="1" applyBorder="1" applyAlignment="1">
      <alignment horizontal="center"/>
    </xf>
    <xf numFmtId="0" fontId="1" fillId="28" borderId="1" xfId="1" applyNumberFormat="1" applyFont="1" applyFill="1" applyBorder="1" applyAlignment="1">
      <alignment horizontal="center"/>
    </xf>
    <xf numFmtId="43" fontId="45" fillId="28" borderId="1" xfId="2" applyFont="1" applyFill="1" applyBorder="1" applyAlignment="1">
      <alignment horizontal="center"/>
    </xf>
    <xf numFmtId="0" fontId="1" fillId="28" borderId="25" xfId="1" applyFont="1" applyFill="1" applyBorder="1" applyAlignment="1">
      <alignment horizontal="center"/>
    </xf>
    <xf numFmtId="43" fontId="6" fillId="28" borderId="2" xfId="2" applyFont="1" applyFill="1" applyBorder="1" applyAlignment="1">
      <alignment horizontal="center"/>
    </xf>
    <xf numFmtId="0" fontId="1" fillId="24" borderId="11" xfId="1" applyFont="1" applyFill="1" applyBorder="1"/>
    <xf numFmtId="0" fontId="1" fillId="24" borderId="0" xfId="1" applyFont="1" applyFill="1"/>
    <xf numFmtId="164" fontId="1" fillId="24" borderId="9" xfId="1" applyNumberFormat="1" applyFont="1" applyFill="1" applyBorder="1" applyAlignment="1">
      <alignment horizontal="right"/>
    </xf>
    <xf numFmtId="4" fontId="1" fillId="24" borderId="0" xfId="1" applyNumberFormat="1" applyFont="1" applyFill="1"/>
    <xf numFmtId="43" fontId="8" fillId="24" borderId="0" xfId="2" applyFont="1" applyFill="1" applyBorder="1" applyAlignment="1">
      <alignment horizontal="center"/>
    </xf>
    <xf numFmtId="14" fontId="1" fillId="24" borderId="9" xfId="2" applyNumberFormat="1" applyFont="1" applyFill="1" applyBorder="1" applyAlignment="1">
      <alignment horizontal="right"/>
    </xf>
    <xf numFmtId="14" fontId="1" fillId="24" borderId="0" xfId="6" applyNumberFormat="1" applyFont="1" applyFill="1" applyBorder="1" applyAlignment="1">
      <alignment horizontal="right"/>
    </xf>
    <xf numFmtId="0" fontId="1" fillId="24" borderId="10" xfId="1" applyFont="1" applyFill="1" applyBorder="1"/>
    <xf numFmtId="0" fontId="1" fillId="0" borderId="5" xfId="1" applyFont="1" applyFill="1" applyBorder="1" applyAlignment="1">
      <alignment horizontal="left"/>
    </xf>
    <xf numFmtId="4" fontId="1" fillId="0" borderId="9" xfId="1" applyNumberFormat="1" applyFont="1" applyFill="1" applyBorder="1"/>
    <xf numFmtId="43" fontId="8" fillId="0" borderId="9" xfId="2" applyFont="1" applyFill="1" applyBorder="1"/>
    <xf numFmtId="14" fontId="1" fillId="0" borderId="11" xfId="2" applyNumberFormat="1" applyFont="1" applyBorder="1" applyAlignment="1">
      <alignment horizontal="right"/>
    </xf>
    <xf numFmtId="0" fontId="1" fillId="29" borderId="13" xfId="1" applyFont="1" applyFill="1" applyBorder="1" applyAlignment="1">
      <alignment horizontal="center"/>
    </xf>
    <xf numFmtId="0" fontId="1" fillId="29" borderId="13" xfId="1" applyNumberFormat="1" applyFont="1" applyFill="1" applyBorder="1" applyAlignment="1">
      <alignment horizontal="center"/>
    </xf>
    <xf numFmtId="0" fontId="1" fillId="29" borderId="2" xfId="1" applyFont="1" applyFill="1" applyBorder="1"/>
    <xf numFmtId="0" fontId="1" fillId="29" borderId="11" xfId="1" applyFont="1" applyFill="1" applyBorder="1" applyAlignment="1">
      <alignment horizontal="center"/>
    </xf>
    <xf numFmtId="0" fontId="1" fillId="29" borderId="0" xfId="1" applyFont="1" applyFill="1" applyBorder="1" applyAlignment="1">
      <alignment horizontal="center"/>
    </xf>
    <xf numFmtId="0" fontId="1" fillId="29" borderId="9" xfId="1" applyFont="1" applyFill="1" applyBorder="1" applyAlignment="1">
      <alignment horizontal="center"/>
    </xf>
    <xf numFmtId="43" fontId="1" fillId="29" borderId="9" xfId="2" applyFont="1" applyFill="1" applyBorder="1" applyAlignment="1">
      <alignment horizontal="center"/>
    </xf>
    <xf numFmtId="0" fontId="1" fillId="29" borderId="0" xfId="1" applyNumberFormat="1" applyFont="1" applyFill="1" applyBorder="1" applyAlignment="1">
      <alignment horizontal="center"/>
    </xf>
    <xf numFmtId="0" fontId="1" fillId="29" borderId="10" xfId="1" applyFont="1" applyFill="1" applyBorder="1"/>
    <xf numFmtId="43" fontId="1" fillId="29" borderId="12" xfId="2" applyFont="1" applyFill="1" applyBorder="1"/>
    <xf numFmtId="43" fontId="1" fillId="29" borderId="10" xfId="2" applyFont="1" applyFill="1" applyBorder="1" applyAlignment="1">
      <alignment horizontal="center"/>
    </xf>
    <xf numFmtId="43" fontId="6" fillId="29" borderId="2" xfId="2" applyFont="1" applyFill="1" applyBorder="1" applyAlignment="1">
      <alignment horizontal="center"/>
    </xf>
    <xf numFmtId="0" fontId="1" fillId="24" borderId="11" xfId="1" applyFont="1" applyFill="1" applyBorder="1" applyAlignment="1">
      <alignment horizontal="left"/>
    </xf>
    <xf numFmtId="0" fontId="1" fillId="24" borderId="0" xfId="1" applyFont="1" applyFill="1" applyAlignment="1">
      <alignment horizontal="left"/>
    </xf>
    <xf numFmtId="164" fontId="1" fillId="24" borderId="9" xfId="1" applyNumberFormat="1" applyFont="1" applyFill="1" applyBorder="1"/>
    <xf numFmtId="43" fontId="4" fillId="24" borderId="9" xfId="2" applyFont="1" applyFill="1" applyBorder="1" applyAlignment="1">
      <alignment horizontal="right"/>
    </xf>
    <xf numFmtId="164" fontId="1" fillId="24" borderId="11" xfId="1" applyNumberFormat="1" applyFont="1" applyFill="1" applyBorder="1"/>
    <xf numFmtId="14" fontId="1" fillId="24" borderId="0" xfId="1" applyNumberFormat="1" applyFont="1" applyFill="1"/>
    <xf numFmtId="171" fontId="33" fillId="30" borderId="0" xfId="523" applyNumberFormat="1" applyFont="1" applyFill="1" applyBorder="1" applyAlignment="1">
      <alignment horizontal="center" vertical="center"/>
    </xf>
    <xf numFmtId="170" fontId="33" fillId="30" borderId="9" xfId="523" applyNumberFormat="1" applyFont="1" applyFill="1" applyBorder="1" applyAlignment="1">
      <alignment horizontal="center" vertical="center"/>
    </xf>
    <xf numFmtId="10" fontId="33" fillId="30" borderId="9" xfId="478" applyNumberFormat="1" applyFont="1" applyFill="1" applyBorder="1" applyAlignment="1">
      <alignment horizontal="center" vertical="center"/>
    </xf>
    <xf numFmtId="172" fontId="33" fillId="30" borderId="9" xfId="524" applyNumberFormat="1" applyFont="1" applyFill="1" applyBorder="1" applyAlignment="1">
      <alignment horizontal="center" vertical="center"/>
    </xf>
    <xf numFmtId="172" fontId="33" fillId="30" borderId="0" xfId="524" applyNumberFormat="1" applyFont="1" applyFill="1" applyBorder="1" applyAlignment="1">
      <alignment horizontal="center" vertical="center"/>
    </xf>
    <xf numFmtId="171" fontId="33" fillId="30" borderId="12" xfId="523" applyNumberFormat="1" applyFont="1" applyFill="1" applyBorder="1" applyAlignment="1">
      <alignment horizontal="center" vertical="center"/>
    </xf>
    <xf numFmtId="171" fontId="33" fillId="30" borderId="13" xfId="523" applyNumberFormat="1" applyFont="1" applyFill="1" applyBorder="1" applyAlignment="1">
      <alignment horizontal="center" vertical="center"/>
    </xf>
    <xf numFmtId="171" fontId="33" fillId="30" borderId="5" xfId="523" applyNumberFormat="1" applyFont="1" applyFill="1" applyBorder="1" applyAlignment="1">
      <alignment horizontal="center" vertical="center"/>
    </xf>
    <xf numFmtId="171" fontId="33" fillId="30" borderId="25" xfId="523" applyNumberFormat="1" applyFont="1" applyFill="1" applyBorder="1" applyAlignment="1">
      <alignment horizontal="center" vertical="center"/>
    </xf>
    <xf numFmtId="171" fontId="33" fillId="30" borderId="1" xfId="523" applyNumberFormat="1" applyFont="1" applyFill="1" applyBorder="1" applyAlignment="1">
      <alignment horizontal="center" vertical="center"/>
    </xf>
    <xf numFmtId="171" fontId="33" fillId="30" borderId="8" xfId="523" applyNumberFormat="1" applyFont="1" applyFill="1" applyBorder="1" applyAlignment="1">
      <alignment horizontal="center" vertical="center"/>
    </xf>
    <xf numFmtId="0" fontId="12" fillId="0" borderId="11" xfId="8" applyFont="1" applyFill="1" applyBorder="1"/>
    <xf numFmtId="4" fontId="12" fillId="0" borderId="10" xfId="10" applyNumberFormat="1" applyFont="1" applyFill="1" applyBorder="1"/>
    <xf numFmtId="0" fontId="12" fillId="0" borderId="0" xfId="11" applyFont="1" applyFill="1" applyBorder="1" applyAlignment="1">
      <alignment horizontal="center"/>
    </xf>
    <xf numFmtId="0" fontId="12" fillId="0" borderId="9" xfId="8" applyFont="1" applyFill="1" applyBorder="1" applyAlignment="1">
      <alignment horizontal="center"/>
    </xf>
    <xf numFmtId="0" fontId="13" fillId="30" borderId="2" xfId="8" applyFont="1" applyFill="1" applyBorder="1" applyAlignment="1">
      <alignment horizontal="center"/>
    </xf>
    <xf numFmtId="0" fontId="13" fillId="30" borderId="2" xfId="8" applyFont="1" applyFill="1" applyBorder="1" applyAlignment="1">
      <alignment vertical="center"/>
    </xf>
    <xf numFmtId="0" fontId="13" fillId="30" borderId="2" xfId="8" applyFont="1" applyFill="1" applyBorder="1" applyAlignment="1">
      <alignment vertical="center" wrapText="1"/>
    </xf>
    <xf numFmtId="0" fontId="13" fillId="30" borderId="5" xfId="8" applyFont="1" applyFill="1" applyBorder="1" applyAlignment="1">
      <alignment horizontal="center"/>
    </xf>
    <xf numFmtId="0" fontId="13" fillId="30" borderId="8" xfId="8" applyFont="1" applyFill="1" applyBorder="1" applyAlignment="1">
      <alignment horizontal="center"/>
    </xf>
    <xf numFmtId="0" fontId="13" fillId="30" borderId="6" xfId="8" applyFont="1" applyFill="1" applyBorder="1" applyAlignment="1">
      <alignment vertical="center"/>
    </xf>
    <xf numFmtId="0" fontId="13" fillId="30" borderId="6" xfId="8" applyFont="1" applyFill="1" applyBorder="1" applyAlignment="1">
      <alignment vertical="center" wrapText="1"/>
    </xf>
    <xf numFmtId="0" fontId="13" fillId="30" borderId="4" xfId="8" applyFont="1" applyFill="1" applyBorder="1" applyAlignment="1">
      <alignment horizontal="center"/>
    </xf>
    <xf numFmtId="0" fontId="13" fillId="30" borderId="1" xfId="8" applyFont="1" applyFill="1" applyBorder="1" applyAlignment="1">
      <alignment horizontal="center"/>
    </xf>
    <xf numFmtId="0" fontId="13" fillId="30" borderId="6" xfId="8" applyFont="1" applyFill="1" applyBorder="1" applyAlignment="1">
      <alignment horizontal="center"/>
    </xf>
    <xf numFmtId="0" fontId="13" fillId="30" borderId="25" xfId="8" applyFont="1" applyFill="1" applyBorder="1" applyAlignment="1">
      <alignment horizontal="center"/>
    </xf>
    <xf numFmtId="0" fontId="46" fillId="0" borderId="0" xfId="8" applyFont="1" applyAlignment="1">
      <alignment horizontal="left"/>
    </xf>
    <xf numFmtId="0" fontId="32" fillId="0" borderId="0" xfId="523" applyFont="1" applyFill="1" applyBorder="1" applyAlignment="1">
      <alignment horizontal="center"/>
    </xf>
    <xf numFmtId="168" fontId="34" fillId="0" borderId="0" xfId="524" applyFont="1" applyFill="1" applyBorder="1" applyAlignment="1">
      <alignment horizontal="right"/>
    </xf>
    <xf numFmtId="0" fontId="32" fillId="0" borderId="0" xfId="523" applyFont="1" applyFill="1" applyAlignment="1">
      <alignment horizontal="center"/>
    </xf>
    <xf numFmtId="0" fontId="6" fillId="28" borderId="3" xfId="1" applyFont="1" applyFill="1" applyBorder="1" applyAlignment="1">
      <alignment horizontal="center"/>
    </xf>
    <xf numFmtId="0" fontId="6" fillId="28" borderId="4" xfId="1" applyFont="1" applyFill="1" applyBorder="1" applyAlignment="1">
      <alignment horizontal="center"/>
    </xf>
    <xf numFmtId="0" fontId="6" fillId="29" borderId="3" xfId="1" applyFont="1" applyFill="1" applyBorder="1" applyAlignment="1">
      <alignment horizontal="center"/>
    </xf>
    <xf numFmtId="0" fontId="6" fillId="29" borderId="4" xfId="1" applyFont="1" applyFill="1" applyBorder="1" applyAlignment="1">
      <alignment horizontal="center"/>
    </xf>
    <xf numFmtId="0" fontId="11" fillId="0" borderId="0" xfId="8" applyFont="1" applyAlignment="1">
      <alignment horizontal="center" vertical="center" wrapText="1"/>
    </xf>
    <xf numFmtId="0" fontId="13" fillId="30" borderId="3" xfId="8" applyFont="1" applyFill="1" applyBorder="1" applyAlignment="1">
      <alignment horizontal="center"/>
    </xf>
    <xf numFmtId="0" fontId="13" fillId="30" borderId="4" xfId="8" applyFont="1" applyFill="1" applyBorder="1" applyAlignment="1">
      <alignment horizontal="center"/>
    </xf>
  </cellXfs>
  <cellStyles count="528">
    <cellStyle name="20% - Accent1 10" xfId="12"/>
    <cellStyle name="20% - Accent1 11" xfId="13"/>
    <cellStyle name="20% - Accent1 2" xfId="14"/>
    <cellStyle name="20% - Accent1 3" xfId="15"/>
    <cellStyle name="20% - Accent1 4" xfId="16"/>
    <cellStyle name="20% - Accent1 5" xfId="17"/>
    <cellStyle name="20% - Accent1 6" xfId="18"/>
    <cellStyle name="20% - Accent1 7" xfId="19"/>
    <cellStyle name="20% - Accent1 8" xfId="20"/>
    <cellStyle name="20% - Accent1 9" xfId="21"/>
    <cellStyle name="20% - Accent2 10" xfId="22"/>
    <cellStyle name="20% - Accent2 11" xfId="23"/>
    <cellStyle name="20% - Accent2 2" xfId="24"/>
    <cellStyle name="20% - Accent2 3" xfId="25"/>
    <cellStyle name="20% - Accent2 4" xfId="26"/>
    <cellStyle name="20% - Accent2 5" xfId="27"/>
    <cellStyle name="20% - Accent2 6" xfId="28"/>
    <cellStyle name="20% - Accent2 7" xfId="29"/>
    <cellStyle name="20% - Accent2 8" xfId="30"/>
    <cellStyle name="20% - Accent2 9" xfId="31"/>
    <cellStyle name="20% - Accent3 10" xfId="32"/>
    <cellStyle name="20% - Accent3 11" xfId="33"/>
    <cellStyle name="20% - Accent3 2" xfId="34"/>
    <cellStyle name="20% - Accent3 3" xfId="35"/>
    <cellStyle name="20% - Accent3 4" xfId="36"/>
    <cellStyle name="20% - Accent3 5" xfId="37"/>
    <cellStyle name="20% - Accent3 6" xfId="38"/>
    <cellStyle name="20% - Accent3 7" xfId="39"/>
    <cellStyle name="20% - Accent3 8" xfId="40"/>
    <cellStyle name="20% - Accent3 9" xfId="41"/>
    <cellStyle name="20% - Accent4 10" xfId="42"/>
    <cellStyle name="20% - Accent4 11" xfId="43"/>
    <cellStyle name="20% - Accent4 2" xfId="44"/>
    <cellStyle name="20% - Accent4 3" xfId="45"/>
    <cellStyle name="20% - Accent4 4" xfId="46"/>
    <cellStyle name="20% - Accent4 5" xfId="47"/>
    <cellStyle name="20% - Accent4 6" xfId="48"/>
    <cellStyle name="20% - Accent4 7" xfId="49"/>
    <cellStyle name="20% - Accent4 8" xfId="50"/>
    <cellStyle name="20% - Accent4 9" xfId="51"/>
    <cellStyle name="20% - Accent5 10" xfId="52"/>
    <cellStyle name="20% - Accent5 11" xfId="53"/>
    <cellStyle name="20% - Accent5 2" xfId="54"/>
    <cellStyle name="20% - Accent5 3" xfId="55"/>
    <cellStyle name="20% - Accent5 4" xfId="56"/>
    <cellStyle name="20% - Accent5 5" xfId="57"/>
    <cellStyle name="20% - Accent5 6" xfId="58"/>
    <cellStyle name="20% - Accent5 7" xfId="59"/>
    <cellStyle name="20% - Accent5 8" xfId="60"/>
    <cellStyle name="20% - Accent5 9" xfId="61"/>
    <cellStyle name="20% - Accent6 10" xfId="62"/>
    <cellStyle name="20% - Accent6 11" xfId="63"/>
    <cellStyle name="20% - Accent6 2" xfId="64"/>
    <cellStyle name="20% - Accent6 3" xfId="65"/>
    <cellStyle name="20% - Accent6 4" xfId="66"/>
    <cellStyle name="20% - Accent6 5" xfId="67"/>
    <cellStyle name="20% - Accent6 6" xfId="68"/>
    <cellStyle name="20% - Accent6 7" xfId="69"/>
    <cellStyle name="20% - Accent6 8" xfId="70"/>
    <cellStyle name="20% - Accent6 9" xfId="71"/>
    <cellStyle name="20% - Colore 1" xfId="72"/>
    <cellStyle name="20% - Colore 2" xfId="73"/>
    <cellStyle name="20% - Colore 3" xfId="74"/>
    <cellStyle name="20% - Colore 4" xfId="75"/>
    <cellStyle name="20% - Colore 5" xfId="76"/>
    <cellStyle name="20% - Colore 6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% - Accent1 10" xfId="144"/>
    <cellStyle name="60% - Accent1 11" xfId="145"/>
    <cellStyle name="60% - Accent1 2" xfId="146"/>
    <cellStyle name="60% - Accent1 3" xfId="147"/>
    <cellStyle name="60% - Accent1 4" xfId="148"/>
    <cellStyle name="60% - Accent1 5" xfId="149"/>
    <cellStyle name="60% - Accent1 6" xfId="150"/>
    <cellStyle name="60% - Accent1 7" xfId="151"/>
    <cellStyle name="60% - Accent1 8" xfId="152"/>
    <cellStyle name="60% - Accent1 9" xfId="153"/>
    <cellStyle name="60% - Accent2 10" xfId="154"/>
    <cellStyle name="60% - Accent2 11" xfId="155"/>
    <cellStyle name="60% - Accent2 2" xfId="156"/>
    <cellStyle name="60% - Accent2 3" xfId="157"/>
    <cellStyle name="60% - Accent2 4" xfId="158"/>
    <cellStyle name="60% - Accent2 5" xfId="159"/>
    <cellStyle name="60% - Accent2 6" xfId="160"/>
    <cellStyle name="60% - Accent2 7" xfId="161"/>
    <cellStyle name="60% - Accent2 8" xfId="162"/>
    <cellStyle name="60% - Accent2 9" xfId="163"/>
    <cellStyle name="60% - Accent3 10" xfId="164"/>
    <cellStyle name="60% - Accent3 11" xfId="165"/>
    <cellStyle name="60% - Accent3 2" xfId="166"/>
    <cellStyle name="60% - Accent3 3" xfId="167"/>
    <cellStyle name="60% - Accent3 4" xfId="168"/>
    <cellStyle name="60% - Accent3 5" xfId="169"/>
    <cellStyle name="60% - Accent3 6" xfId="170"/>
    <cellStyle name="60% - Accent3 7" xfId="171"/>
    <cellStyle name="60% - Accent3 8" xfId="172"/>
    <cellStyle name="60% - Accent3 9" xfId="173"/>
    <cellStyle name="60% - Accent4 10" xfId="174"/>
    <cellStyle name="60% - Accent4 11" xfId="175"/>
    <cellStyle name="60% - Accent4 2" xfId="176"/>
    <cellStyle name="60% - Accent4 3" xfId="177"/>
    <cellStyle name="60% - Accent4 4" xfId="178"/>
    <cellStyle name="60% - Accent4 5" xfId="179"/>
    <cellStyle name="60% - Accent4 6" xfId="180"/>
    <cellStyle name="60% - Accent4 7" xfId="181"/>
    <cellStyle name="60% - Accent4 8" xfId="182"/>
    <cellStyle name="60% - Accent4 9" xfId="183"/>
    <cellStyle name="60% - Accent5 10" xfId="184"/>
    <cellStyle name="60% - Accent5 11" xfId="185"/>
    <cellStyle name="60% - Accent5 2" xfId="186"/>
    <cellStyle name="60% - Accent5 3" xfId="187"/>
    <cellStyle name="60% - Accent5 4" xfId="188"/>
    <cellStyle name="60% - Accent5 5" xfId="189"/>
    <cellStyle name="60% - Accent5 6" xfId="190"/>
    <cellStyle name="60% - Accent5 7" xfId="191"/>
    <cellStyle name="60% - Accent5 8" xfId="192"/>
    <cellStyle name="60% - Accent5 9" xfId="193"/>
    <cellStyle name="60% - Accent6 10" xfId="194"/>
    <cellStyle name="60% - Accent6 11" xfId="195"/>
    <cellStyle name="60% - Accent6 2" xfId="196"/>
    <cellStyle name="60% - Accent6 3" xfId="197"/>
    <cellStyle name="60% - Accent6 4" xfId="198"/>
    <cellStyle name="60% - Accent6 5" xfId="199"/>
    <cellStyle name="60% - Accent6 6" xfId="200"/>
    <cellStyle name="60% - Accent6 7" xfId="201"/>
    <cellStyle name="60% - Accent6 8" xfId="202"/>
    <cellStyle name="60% - Accent6 9" xfId="203"/>
    <cellStyle name="60% - Colore 1" xfId="204"/>
    <cellStyle name="60% - Colore 2" xfId="205"/>
    <cellStyle name="60% - Colore 3" xfId="206"/>
    <cellStyle name="60% - Colore 4" xfId="207"/>
    <cellStyle name="60% - Colore 5" xfId="208"/>
    <cellStyle name="60% - Colore 6" xfId="209"/>
    <cellStyle name="Accent1 10" xfId="210"/>
    <cellStyle name="Accent1 11" xfId="211"/>
    <cellStyle name="Accent1 2" xfId="212"/>
    <cellStyle name="Accent1 3" xfId="213"/>
    <cellStyle name="Accent1 4" xfId="214"/>
    <cellStyle name="Accent1 5" xfId="215"/>
    <cellStyle name="Accent1 6" xfId="216"/>
    <cellStyle name="Accent1 7" xfId="217"/>
    <cellStyle name="Accent1 8" xfId="218"/>
    <cellStyle name="Accent1 9" xfId="219"/>
    <cellStyle name="Accent2 10" xfId="220"/>
    <cellStyle name="Accent2 11" xfId="221"/>
    <cellStyle name="Accent2 2" xfId="222"/>
    <cellStyle name="Accent2 3" xfId="223"/>
    <cellStyle name="Accent2 4" xfId="224"/>
    <cellStyle name="Accent2 5" xfId="225"/>
    <cellStyle name="Accent2 6" xfId="226"/>
    <cellStyle name="Accent2 7" xfId="227"/>
    <cellStyle name="Accent2 8" xfId="228"/>
    <cellStyle name="Accent2 9" xfId="229"/>
    <cellStyle name="Accent3 10" xfId="230"/>
    <cellStyle name="Accent3 11" xfId="231"/>
    <cellStyle name="Accent3 2" xfId="232"/>
    <cellStyle name="Accent3 3" xfId="233"/>
    <cellStyle name="Accent3 4" xfId="234"/>
    <cellStyle name="Accent3 5" xfId="235"/>
    <cellStyle name="Accent3 6" xfId="236"/>
    <cellStyle name="Accent3 7" xfId="237"/>
    <cellStyle name="Accent3 8" xfId="238"/>
    <cellStyle name="Accent3 9" xfId="239"/>
    <cellStyle name="Accent4 10" xfId="240"/>
    <cellStyle name="Accent4 11" xfId="241"/>
    <cellStyle name="Accent4 2" xfId="242"/>
    <cellStyle name="Accent4 3" xfId="243"/>
    <cellStyle name="Accent4 4" xfId="244"/>
    <cellStyle name="Accent4 5" xfId="245"/>
    <cellStyle name="Accent4 6" xfId="246"/>
    <cellStyle name="Accent4 7" xfId="247"/>
    <cellStyle name="Accent4 8" xfId="248"/>
    <cellStyle name="Accent4 9" xfId="249"/>
    <cellStyle name="Accent5 10" xfId="250"/>
    <cellStyle name="Accent5 11" xfId="251"/>
    <cellStyle name="Accent5 2" xfId="252"/>
    <cellStyle name="Accent5 3" xfId="253"/>
    <cellStyle name="Accent5 4" xfId="254"/>
    <cellStyle name="Accent5 5" xfId="255"/>
    <cellStyle name="Accent5 6" xfId="256"/>
    <cellStyle name="Accent5 7" xfId="257"/>
    <cellStyle name="Accent5 8" xfId="258"/>
    <cellStyle name="Accent5 9" xfId="259"/>
    <cellStyle name="Accent6 10" xfId="260"/>
    <cellStyle name="Accent6 11" xfId="261"/>
    <cellStyle name="Accent6 2" xfId="262"/>
    <cellStyle name="Accent6 3" xfId="263"/>
    <cellStyle name="Accent6 4" xfId="264"/>
    <cellStyle name="Accent6 5" xfId="265"/>
    <cellStyle name="Accent6 6" xfId="266"/>
    <cellStyle name="Accent6 7" xfId="267"/>
    <cellStyle name="Accent6 8" xfId="268"/>
    <cellStyle name="Accent6 9" xfId="269"/>
    <cellStyle name="Bad 10" xfId="270"/>
    <cellStyle name="Bad 11" xfId="271"/>
    <cellStyle name="Bad 2" xfId="272"/>
    <cellStyle name="Bad 3" xfId="273"/>
    <cellStyle name="Bad 4" xfId="274"/>
    <cellStyle name="Bad 5" xfId="275"/>
    <cellStyle name="Bad 6" xfId="276"/>
    <cellStyle name="Bad 7" xfId="277"/>
    <cellStyle name="Bad 8" xfId="278"/>
    <cellStyle name="Bad 9" xfId="279"/>
    <cellStyle name="Calcolo" xfId="280"/>
    <cellStyle name="Calculation 10" xfId="281"/>
    <cellStyle name="Calculation 11" xfId="282"/>
    <cellStyle name="Calculation 2" xfId="283"/>
    <cellStyle name="Calculation 3" xfId="284"/>
    <cellStyle name="Calculation 4" xfId="285"/>
    <cellStyle name="Calculation 5" xfId="286"/>
    <cellStyle name="Calculation 6" xfId="287"/>
    <cellStyle name="Calculation 7" xfId="288"/>
    <cellStyle name="Calculation 8" xfId="289"/>
    <cellStyle name="Calculation 9" xfId="290"/>
    <cellStyle name="Cella collegata" xfId="291"/>
    <cellStyle name="Cella da controllare" xfId="292"/>
    <cellStyle name="Check Cell 10" xfId="293"/>
    <cellStyle name="Check Cell 11" xfId="294"/>
    <cellStyle name="Check Cell 2" xfId="295"/>
    <cellStyle name="Check Cell 3" xfId="296"/>
    <cellStyle name="Check Cell 4" xfId="297"/>
    <cellStyle name="Check Cell 5" xfId="298"/>
    <cellStyle name="Check Cell 6" xfId="299"/>
    <cellStyle name="Check Cell 7" xfId="300"/>
    <cellStyle name="Check Cell 8" xfId="301"/>
    <cellStyle name="Check Cell 9" xfId="302"/>
    <cellStyle name="Colore 1" xfId="303"/>
    <cellStyle name="Colore 2" xfId="304"/>
    <cellStyle name="Colore 3" xfId="305"/>
    <cellStyle name="Colore 4" xfId="306"/>
    <cellStyle name="Colore 5" xfId="307"/>
    <cellStyle name="Colore 6" xfId="308"/>
    <cellStyle name="Comma 10" xfId="309"/>
    <cellStyle name="Comma 11" xfId="310"/>
    <cellStyle name="Comma 12" xfId="311"/>
    <cellStyle name="Comma 13" xfId="312"/>
    <cellStyle name="Comma 14" xfId="313"/>
    <cellStyle name="Comma 15" xfId="314"/>
    <cellStyle name="Comma 16" xfId="315"/>
    <cellStyle name="Comma 17" xfId="316"/>
    <cellStyle name="Comma 18" xfId="317"/>
    <cellStyle name="Comma 19" xfId="318"/>
    <cellStyle name="Comma 2" xfId="319"/>
    <cellStyle name="Comma 2 2" xfId="320"/>
    <cellStyle name="Comma 2 2 2" xfId="321"/>
    <cellStyle name="Comma 2 2 2 2" xfId="322"/>
    <cellStyle name="Comma 2 3" xfId="323"/>
    <cellStyle name="Comma 2 4" xfId="4"/>
    <cellStyle name="Comma 2_Copy of Ccy (2)" xfId="2"/>
    <cellStyle name="Comma 20" xfId="324"/>
    <cellStyle name="Comma 21" xfId="325"/>
    <cellStyle name="Comma 22" xfId="326"/>
    <cellStyle name="Comma 23" xfId="327"/>
    <cellStyle name="Comma 24" xfId="328"/>
    <cellStyle name="Comma 25" xfId="329"/>
    <cellStyle name="Comma 26" xfId="330"/>
    <cellStyle name="Comma 27" xfId="331"/>
    <cellStyle name="Comma 28" xfId="332"/>
    <cellStyle name="Comma 29" xfId="333"/>
    <cellStyle name="Comma 3" xfId="334"/>
    <cellStyle name="Comma 30" xfId="335"/>
    <cellStyle name="Comma 31" xfId="336"/>
    <cellStyle name="Comma 31 2" xfId="337"/>
    <cellStyle name="Comma 32" xfId="338"/>
    <cellStyle name="Comma 33" xfId="339"/>
    <cellStyle name="Comma 34" xfId="340"/>
    <cellStyle name="Comma 35" xfId="527"/>
    <cellStyle name="Comma 4" xfId="341"/>
    <cellStyle name="Comma 5" xfId="342"/>
    <cellStyle name="Comma 6" xfId="343"/>
    <cellStyle name="Comma 7" xfId="344"/>
    <cellStyle name="Comma 8" xfId="345"/>
    <cellStyle name="Comma 9" xfId="346"/>
    <cellStyle name="Comma_loans as of June  2013" xfId="6"/>
    <cellStyle name="Comma_Rregjistri 9M 2012" xfId="10"/>
    <cellStyle name="Comma_Rregjistri BB 2014 2" xfId="524"/>
    <cellStyle name="Explanatory Text 10" xfId="347"/>
    <cellStyle name="Explanatory Text 11" xfId="348"/>
    <cellStyle name="Explanatory Text 2" xfId="349"/>
    <cellStyle name="Explanatory Text 3" xfId="350"/>
    <cellStyle name="Explanatory Text 4" xfId="351"/>
    <cellStyle name="Explanatory Text 5" xfId="352"/>
    <cellStyle name="Explanatory Text 6" xfId="353"/>
    <cellStyle name="Explanatory Text 7" xfId="354"/>
    <cellStyle name="Explanatory Text 8" xfId="355"/>
    <cellStyle name="Explanatory Text 9" xfId="356"/>
    <cellStyle name="Good 10" xfId="357"/>
    <cellStyle name="Good 11" xfId="358"/>
    <cellStyle name="Good 2" xfId="359"/>
    <cellStyle name="Good 3" xfId="360"/>
    <cellStyle name="Good 4" xfId="361"/>
    <cellStyle name="Good 5" xfId="362"/>
    <cellStyle name="Good 6" xfId="363"/>
    <cellStyle name="Good 7" xfId="364"/>
    <cellStyle name="Good 8" xfId="365"/>
    <cellStyle name="Good 9" xfId="366"/>
    <cellStyle name="Heading 1 10" xfId="367"/>
    <cellStyle name="Heading 1 11" xfId="368"/>
    <cellStyle name="Heading 1 2" xfId="369"/>
    <cellStyle name="Heading 1 3" xfId="370"/>
    <cellStyle name="Heading 1 4" xfId="371"/>
    <cellStyle name="Heading 1 5" xfId="372"/>
    <cellStyle name="Heading 1 6" xfId="373"/>
    <cellStyle name="Heading 1 7" xfId="374"/>
    <cellStyle name="Heading 1 8" xfId="375"/>
    <cellStyle name="Heading 1 9" xfId="376"/>
    <cellStyle name="Heading 2 10" xfId="377"/>
    <cellStyle name="Heading 2 11" xfId="378"/>
    <cellStyle name="Heading 2 2" xfId="379"/>
    <cellStyle name="Heading 2 3" xfId="380"/>
    <cellStyle name="Heading 2 4" xfId="381"/>
    <cellStyle name="Heading 2 5" xfId="382"/>
    <cellStyle name="Heading 2 6" xfId="383"/>
    <cellStyle name="Heading 2 7" xfId="384"/>
    <cellStyle name="Heading 2 8" xfId="385"/>
    <cellStyle name="Heading 2 9" xfId="386"/>
    <cellStyle name="Heading 3 10" xfId="387"/>
    <cellStyle name="Heading 3 11" xfId="388"/>
    <cellStyle name="Heading 3 2" xfId="389"/>
    <cellStyle name="Heading 3 3" xfId="390"/>
    <cellStyle name="Heading 3 4" xfId="391"/>
    <cellStyle name="Heading 3 5" xfId="392"/>
    <cellStyle name="Heading 3 6" xfId="393"/>
    <cellStyle name="Heading 3 7" xfId="394"/>
    <cellStyle name="Heading 3 8" xfId="395"/>
    <cellStyle name="Heading 3 9" xfId="396"/>
    <cellStyle name="Heading 4 10" xfId="397"/>
    <cellStyle name="Heading 4 11" xfId="398"/>
    <cellStyle name="Heading 4 2" xfId="399"/>
    <cellStyle name="Heading 4 3" xfId="400"/>
    <cellStyle name="Heading 4 4" xfId="401"/>
    <cellStyle name="Heading 4 5" xfId="402"/>
    <cellStyle name="Heading 4 6" xfId="403"/>
    <cellStyle name="Heading 4 7" xfId="404"/>
    <cellStyle name="Heading 4 8" xfId="405"/>
    <cellStyle name="Heading 4 9" xfId="406"/>
    <cellStyle name="Hyperlink" xfId="7" builtinId="8"/>
    <cellStyle name="Input 10" xfId="407"/>
    <cellStyle name="Input 11" xfId="408"/>
    <cellStyle name="Input 2" xfId="409"/>
    <cellStyle name="Input 3" xfId="410"/>
    <cellStyle name="Input 4" xfId="411"/>
    <cellStyle name="Input 5" xfId="412"/>
    <cellStyle name="Input 6" xfId="413"/>
    <cellStyle name="Input 7" xfId="414"/>
    <cellStyle name="Input 8" xfId="415"/>
    <cellStyle name="Input 9" xfId="416"/>
    <cellStyle name="Linked Cell 10" xfId="417"/>
    <cellStyle name="Linked Cell 11" xfId="418"/>
    <cellStyle name="Linked Cell 2" xfId="419"/>
    <cellStyle name="Linked Cell 3" xfId="420"/>
    <cellStyle name="Linked Cell 4" xfId="421"/>
    <cellStyle name="Linked Cell 5" xfId="422"/>
    <cellStyle name="Linked Cell 6" xfId="423"/>
    <cellStyle name="Linked Cell 7" xfId="424"/>
    <cellStyle name="Linked Cell 8" xfId="425"/>
    <cellStyle name="Linked Cell 9" xfId="426"/>
    <cellStyle name="Neutral 10" xfId="427"/>
    <cellStyle name="Neutral 11" xfId="428"/>
    <cellStyle name="Neutral 2" xfId="429"/>
    <cellStyle name="Neutral 3" xfId="430"/>
    <cellStyle name="Neutral 4" xfId="431"/>
    <cellStyle name="Neutral 5" xfId="432"/>
    <cellStyle name="Neutral 6" xfId="433"/>
    <cellStyle name="Neutral 7" xfId="434"/>
    <cellStyle name="Neutral 8" xfId="435"/>
    <cellStyle name="Neutral 9" xfId="436"/>
    <cellStyle name="Neutrale" xfId="437"/>
    <cellStyle name="Normal" xfId="0" builtinId="0"/>
    <cellStyle name="Normal 10" xfId="438"/>
    <cellStyle name="Normal 11" xfId="526"/>
    <cellStyle name="Normal 2" xfId="1"/>
    <cellStyle name="Normal 2 2" xfId="439"/>
    <cellStyle name="Normal 2 2 2" xfId="440"/>
    <cellStyle name="Normal 2 2 2 2" xfId="441"/>
    <cellStyle name="Normal 2 3" xfId="3"/>
    <cellStyle name="Normal 2 4" xfId="9"/>
    <cellStyle name="Normal 3" xfId="442"/>
    <cellStyle name="Normal 3 2" xfId="443"/>
    <cellStyle name="Normal 3_Buletini BJ 6m 2014" xfId="444"/>
    <cellStyle name="Normal 4" xfId="445"/>
    <cellStyle name="Normal 4 2" xfId="446"/>
    <cellStyle name="Normal 4_Buletini BJ 6m 2014" xfId="447"/>
    <cellStyle name="Normal 5" xfId="448"/>
    <cellStyle name="Normal 5 2" xfId="449"/>
    <cellStyle name="Normal 5_Buletini BJ 6m 2014" xfId="450"/>
    <cellStyle name="Normal 6" xfId="451"/>
    <cellStyle name="Normal 7" xfId="452"/>
    <cellStyle name="Normal 8" xfId="453"/>
    <cellStyle name="Normal 8 2" xfId="454"/>
    <cellStyle name="Normal 8_Buletini BJ 6m 2014" xfId="455"/>
    <cellStyle name="Normal 9" xfId="456"/>
    <cellStyle name="Normal_Permbledhese e rregjistrit  Q1 2013" xfId="11"/>
    <cellStyle name="Normal_Rregjistri 9M 2012" xfId="8"/>
    <cellStyle name="Normal_Rregjistri BB 2014 2" xfId="523"/>
    <cellStyle name="Normal_Rregjistri i kredise tremujori i pare 2011" xfId="5"/>
    <cellStyle name="Nota" xfId="457"/>
    <cellStyle name="Note 10" xfId="458"/>
    <cellStyle name="Note 11" xfId="459"/>
    <cellStyle name="Note 2" xfId="460"/>
    <cellStyle name="Note 3" xfId="461"/>
    <cellStyle name="Note 4" xfId="462"/>
    <cellStyle name="Note 5" xfId="463"/>
    <cellStyle name="Note 6" xfId="464"/>
    <cellStyle name="Note 7" xfId="465"/>
    <cellStyle name="Note 8" xfId="466"/>
    <cellStyle name="Note 9" xfId="467"/>
    <cellStyle name="Output 10" xfId="468"/>
    <cellStyle name="Output 11" xfId="469"/>
    <cellStyle name="Output 2" xfId="470"/>
    <cellStyle name="Output 3" xfId="471"/>
    <cellStyle name="Output 4" xfId="472"/>
    <cellStyle name="Output 5" xfId="473"/>
    <cellStyle name="Output 6" xfId="474"/>
    <cellStyle name="Output 7" xfId="475"/>
    <cellStyle name="Output 8" xfId="476"/>
    <cellStyle name="Output 9" xfId="477"/>
    <cellStyle name="Percent 2" xfId="478"/>
    <cellStyle name="Percent 2 2" xfId="479"/>
    <cellStyle name="Percent 3" xfId="480"/>
    <cellStyle name="Percent 4" xfId="481"/>
    <cellStyle name="Percent 5" xfId="525"/>
    <cellStyle name="Percent 6" xfId="482"/>
    <cellStyle name="Testo avviso" xfId="483"/>
    <cellStyle name="Testo descrittivo" xfId="484"/>
    <cellStyle name="Title 10" xfId="485"/>
    <cellStyle name="Title 11" xfId="486"/>
    <cellStyle name="Title 2" xfId="487"/>
    <cellStyle name="Title 3" xfId="488"/>
    <cellStyle name="Title 4" xfId="489"/>
    <cellStyle name="Title 5" xfId="490"/>
    <cellStyle name="Title 6" xfId="491"/>
    <cellStyle name="Title 7" xfId="492"/>
    <cellStyle name="Title 8" xfId="493"/>
    <cellStyle name="Title 9" xfId="494"/>
    <cellStyle name="Titolo" xfId="495"/>
    <cellStyle name="Titolo 1" xfId="496"/>
    <cellStyle name="Titolo 2" xfId="497"/>
    <cellStyle name="Titolo 3" xfId="498"/>
    <cellStyle name="Titolo 4" xfId="499"/>
    <cellStyle name="Total 10" xfId="500"/>
    <cellStyle name="Total 11" xfId="501"/>
    <cellStyle name="Total 2" xfId="502"/>
    <cellStyle name="Total 3" xfId="503"/>
    <cellStyle name="Total 4" xfId="504"/>
    <cellStyle name="Total 5" xfId="505"/>
    <cellStyle name="Total 6" xfId="506"/>
    <cellStyle name="Total 7" xfId="507"/>
    <cellStyle name="Total 8" xfId="508"/>
    <cellStyle name="Total 9" xfId="509"/>
    <cellStyle name="Totale" xfId="510"/>
    <cellStyle name="Valore non valido" xfId="511"/>
    <cellStyle name="Valore valido" xfId="512"/>
    <cellStyle name="Warning Text 10" xfId="513"/>
    <cellStyle name="Warning Text 11" xfId="514"/>
    <cellStyle name="Warning Text 2" xfId="515"/>
    <cellStyle name="Warning Text 3" xfId="516"/>
    <cellStyle name="Warning Text 4" xfId="517"/>
    <cellStyle name="Warning Text 5" xfId="518"/>
    <cellStyle name="Warning Text 6" xfId="519"/>
    <cellStyle name="Warning Text 7" xfId="520"/>
    <cellStyle name="Warning Text 8" xfId="521"/>
    <cellStyle name="Warning Text 9" xfId="522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m/d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d/mm/yyyy;@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1" formatCode="#\ ?/2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1" formatCode="#\ ?/2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209</xdr:row>
      <xdr:rowOff>0</xdr:rowOff>
    </xdr:from>
    <xdr:to>
      <xdr:col>0</xdr:col>
      <xdr:colOff>0</xdr:colOff>
      <xdr:row>223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4185225"/>
          <a:ext cx="0" cy="2009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203</xdr:row>
      <xdr:rowOff>0</xdr:rowOff>
    </xdr:from>
    <xdr:to>
      <xdr:col>3</xdr:col>
      <xdr:colOff>0</xdr:colOff>
      <xdr:row>203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3429000" y="33194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ena.gjika/Local%20Settings/Temporary%20Internet%20Files/Content.Outlook/9Y8O8Z8T/Per%20regjistr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ku"/>
    </sheetNames>
    <sheetDataSet>
      <sheetData sheetId="0" refreshError="1">
        <row r="252">
          <cell r="D252">
            <v>1533875.64</v>
          </cell>
        </row>
        <row r="253">
          <cell r="D253">
            <v>2045167.52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5:F44" totalsRowShown="0" headerRowDxfId="57" tableBorderDxfId="56">
  <autoFilter ref="A5:F44"/>
  <tableColumns count="6">
    <tableColumn id="1" name="Lloji Instrumentit"/>
    <tableColumn id="2" name="Data e Emetimit"/>
    <tableColumn id="3" name="Data e Maturimit"/>
    <tableColumn id="4" name="Yield-i"/>
    <tableColumn id="5" name="Vlerë Nominale"/>
    <tableColumn id="6" name="Cmimi i Blerjes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9:G203" totalsRowShown="0" headerRowDxfId="55" headerRowBorderDxfId="54" tableBorderDxfId="53" headerRowCellStyle="Normal_Rregjistri BB 2014 2">
  <autoFilter ref="A49:G203"/>
  <tableColumns count="7">
    <tableColumn id="1" name="Lloji Instrumentit" dataDxfId="52" dataCellStyle="Normal_Rregjistri BB 2014 2"/>
    <tableColumn id="2" name="Data e Emetimit"/>
    <tableColumn id="3" name="Data e Maturimit"/>
    <tableColumn id="4" name="Yield-i" dataDxfId="51" dataCellStyle="Percent 2"/>
    <tableColumn id="5" name="Marzhi" dataDxfId="50" dataCellStyle="Percent 2"/>
    <tableColumn id="6" name="Vlerë Nominale " dataDxfId="49" dataCellStyle="Comma_Rregjistri BB 2014 2"/>
    <tableColumn id="7" name="Pagesat e kuponit" dataDxfId="48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5" displayName="Table5" ref="A210:I223" totalsRowShown="0" headerRowDxfId="47" headerRowBorderDxfId="46" tableBorderDxfId="45" headerRowCellStyle="Normal_Rregjistri BB 2014 2">
  <autoFilter ref="A210:I223"/>
  <tableColumns count="9">
    <tableColumn id="1" name="Kredisë" dataDxfId="44" dataCellStyle="Normal_Rregjistri BB 2014 2"/>
    <tableColumn id="2" name="Huamarrësi" dataDxfId="43" dataCellStyle="Normal_Rregjistri BB 2014 2"/>
    <tableColumn id="3" name="Huadhënësi" dataDxfId="42" dataCellStyle="Normal_Rregjistri BB 2014 2"/>
    <tableColumn id="4" name="Garantuesi" dataDxfId="41" dataCellStyle="Normal_Rregjistri BB 2014 2"/>
    <tableColumn id="5" name="milion/Euro"/>
    <tableColumn id="6" name="milion/Lekë" dataDxfId="40" dataCellStyle="Comma_Rregjistri BB 2014 2"/>
    <tableColumn id="7" name="31.12.2015"/>
    <tableColumn id="8" name="Nënshkrimit" dataDxfId="39" dataCellStyle="Normal_Rregjistri BB 2014 2"/>
    <tableColumn id="9" name="Përfundimit" dataDxfId="38" dataCellStyle="Normal_Rregjistri BB 2014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4:K244" totalsRowShown="0" headerRowDxfId="37" headerRowBorderDxfId="36" tableBorderDxfId="35">
  <autoFilter ref="A4:K244"/>
  <tableColumns count="11">
    <tableColumn id="1" name="Loan ID" dataDxfId="34" dataCellStyle="Normal 2"/>
    <tableColumn id="2" name="Kreditori" dataDxfId="33" dataCellStyle="Normal 2"/>
    <tableColumn id="3" name="Shteti i Kreditorit" dataDxfId="32" dataCellStyle="Normal 2"/>
    <tableColumn id="4" name="Projekti" dataDxfId="31" dataCellStyle="Normal 2"/>
    <tableColumn id="5" name="Nenshkrimit" dataDxfId="30" dataCellStyle="Normal 2"/>
    <tableColumn id="6" name="Shuma" dataDxfId="29" dataCellStyle="Normal 2"/>
    <tableColumn id="7" name="Monedha" dataDxfId="28" dataCellStyle="Normal 2"/>
    <tableColumn id="8" name="Stoku" dataDxfId="27" dataCellStyle="Comma 2_Copy of Ccy (2)"/>
    <tableColumn id="9" name="Data e pare" dataDxfId="26" dataCellStyle="Comma 2_Copy of Ccy (2)"/>
    <tableColumn id="10" name="Data e fundit" dataDxfId="25" dataCellStyle="Comma_loans as of June  2013"/>
    <tableColumn id="11" name="Njesia Zbatuese" dataDxfId="24" dataCellStyle="Normal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250:K276" totalsRowShown="0" headerRowDxfId="23" tableBorderDxfId="22">
  <autoFilter ref="A250:K276"/>
  <tableColumns count="11">
    <tableColumn id="1" name="Loan ID" dataDxfId="21" dataCellStyle="Normal 2"/>
    <tableColumn id="2" name="Kreditori" dataDxfId="20" dataCellStyle="Normal 2"/>
    <tableColumn id="3" name="Shteti i Kreditorit" dataDxfId="19" dataCellStyle="Normal 2"/>
    <tableColumn id="4" name="Projekti" dataDxfId="18" dataCellStyle="Normal 2"/>
    <tableColumn id="5" name="Nenshkrimit" dataDxfId="17" dataCellStyle="Normal 2"/>
    <tableColumn id="6" name="Shuma" dataDxfId="16" dataCellStyle="Comma 2_Copy of Ccy (2)"/>
    <tableColumn id="7" name="Monedha" dataDxfId="15" dataCellStyle="Normal 2"/>
    <tableColumn id="8" name="Stoku" dataDxfId="14" dataCellStyle="Comma 2_Copy of Ccy (2)"/>
    <tableColumn id="9" name="Data e pare" dataDxfId="13" dataCellStyle="Normal 2"/>
    <tableColumn id="10" name="Data e fundit" dataDxfId="12" dataCellStyle="Normal 2"/>
    <tableColumn id="11" name="Njesia Zbatuese" dataDxfId="11" dataCellStyle="Normal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10:H16" totalsRowShown="0" headerRowDxfId="10" headerRowBorderDxfId="9" tableBorderDxfId="8" headerRowCellStyle="Normal_Rregjistri 9M 2012">
  <autoFilter ref="A10:H16"/>
  <tableColumns count="8">
    <tableColumn id="1" name="Kredisë" dataDxfId="7" dataCellStyle="Normal_Rregjistri 9M 2012"/>
    <tableColumn id="2" name="Huamarrësi" dataDxfId="6" dataCellStyle="Normal_Rregjistri 9M 2012"/>
    <tableColumn id="3" name="Huadhënësi" dataDxfId="5" dataCellStyle="Normal_Rregjistri 9M 2012"/>
    <tableColumn id="4" name="Euro" dataDxfId="4" dataCellStyle="Normal_Rregjistri 9M 2012"/>
    <tableColumn id="5" name="Lekë" dataDxfId="3" dataCellStyle="Normal_Rregjistri 9M 2012"/>
    <tableColumn id="6" name="Nënshkrimit" dataDxfId="2" dataCellStyle="Normal_Rregjistri 9M 2012"/>
    <tableColumn id="7" name="Përfundimit" dataDxfId="1" dataCellStyle="Normal_Rregjistri 9M 2012"/>
    <tableColumn id="8" name="31.12.2015" dataDxfId="0" dataCellStyle="Comma_Rregjistri 9M 20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X225"/>
  <sheetViews>
    <sheetView tabSelected="1" workbookViewId="0">
      <selection activeCell="E4" sqref="E4:F4"/>
    </sheetView>
  </sheetViews>
  <sheetFormatPr defaultRowHeight="12.75" x14ac:dyDescent="0.2"/>
  <cols>
    <col min="1" max="1" width="19.5703125" style="119" bestFit="1" customWidth="1"/>
    <col min="2" max="2" width="15.42578125" style="119" customWidth="1"/>
    <col min="3" max="3" width="16.42578125" style="120" customWidth="1"/>
    <col min="4" max="4" width="11.85546875" style="120" customWidth="1"/>
    <col min="5" max="5" width="18" style="122" customWidth="1"/>
    <col min="6" max="6" width="18.85546875" style="122" bestFit="1" customWidth="1"/>
    <col min="7" max="7" width="17" style="120" customWidth="1"/>
    <col min="8" max="8" width="13.28515625" style="120" customWidth="1"/>
    <col min="9" max="9" width="20.28515625" style="120" bestFit="1" customWidth="1"/>
    <col min="10" max="10" width="12.7109375" style="120" customWidth="1"/>
    <col min="11" max="11" width="13.28515625" style="120" bestFit="1" customWidth="1"/>
    <col min="12" max="12" width="11.140625" style="120" bestFit="1" customWidth="1"/>
    <col min="13" max="13" width="10.28515625" style="120" bestFit="1" customWidth="1"/>
    <col min="14" max="14" width="13.28515625" style="120" bestFit="1" customWidth="1"/>
    <col min="15" max="15" width="13.7109375" style="120" bestFit="1" customWidth="1"/>
    <col min="16" max="16" width="11.140625" style="120" bestFit="1" customWidth="1"/>
    <col min="17" max="17" width="10.42578125" style="120" bestFit="1" customWidth="1"/>
    <col min="18" max="20" width="9.140625" style="120"/>
    <col min="21" max="21" width="10.42578125" style="120" bestFit="1" customWidth="1"/>
    <col min="22" max="256" width="9.140625" style="120"/>
    <col min="257" max="257" width="19.5703125" style="120" bestFit="1" customWidth="1"/>
    <col min="258" max="258" width="15.42578125" style="120" customWidth="1"/>
    <col min="259" max="259" width="16.42578125" style="120" customWidth="1"/>
    <col min="260" max="260" width="11.85546875" style="120" customWidth="1"/>
    <col min="261" max="261" width="18" style="120" customWidth="1"/>
    <col min="262" max="262" width="18.85546875" style="120" bestFit="1" customWidth="1"/>
    <col min="263" max="263" width="17" style="120" customWidth="1"/>
    <col min="264" max="264" width="13.28515625" style="120" customWidth="1"/>
    <col min="265" max="265" width="20.28515625" style="120" bestFit="1" customWidth="1"/>
    <col min="266" max="266" width="12.7109375" style="120" customWidth="1"/>
    <col min="267" max="267" width="13.28515625" style="120" bestFit="1" customWidth="1"/>
    <col min="268" max="268" width="11.140625" style="120" bestFit="1" customWidth="1"/>
    <col min="269" max="269" width="10.28515625" style="120" bestFit="1" customWidth="1"/>
    <col min="270" max="270" width="13.28515625" style="120" bestFit="1" customWidth="1"/>
    <col min="271" max="271" width="13.7109375" style="120" bestFit="1" customWidth="1"/>
    <col min="272" max="272" width="11.140625" style="120" bestFit="1" customWidth="1"/>
    <col min="273" max="273" width="10.42578125" style="120" bestFit="1" customWidth="1"/>
    <col min="274" max="276" width="9.140625" style="120"/>
    <col min="277" max="277" width="10.42578125" style="120" bestFit="1" customWidth="1"/>
    <col min="278" max="512" width="9.140625" style="120"/>
    <col min="513" max="513" width="19.5703125" style="120" bestFit="1" customWidth="1"/>
    <col min="514" max="514" width="15.42578125" style="120" customWidth="1"/>
    <col min="515" max="515" width="16.42578125" style="120" customWidth="1"/>
    <col min="516" max="516" width="11.85546875" style="120" customWidth="1"/>
    <col min="517" max="517" width="18" style="120" customWidth="1"/>
    <col min="518" max="518" width="18.85546875" style="120" bestFit="1" customWidth="1"/>
    <col min="519" max="519" width="17" style="120" customWidth="1"/>
    <col min="520" max="520" width="13.28515625" style="120" customWidth="1"/>
    <col min="521" max="521" width="20.28515625" style="120" bestFit="1" customWidth="1"/>
    <col min="522" max="522" width="12.7109375" style="120" customWidth="1"/>
    <col min="523" max="523" width="13.28515625" style="120" bestFit="1" customWidth="1"/>
    <col min="524" max="524" width="11.140625" style="120" bestFit="1" customWidth="1"/>
    <col min="525" max="525" width="10.28515625" style="120" bestFit="1" customWidth="1"/>
    <col min="526" max="526" width="13.28515625" style="120" bestFit="1" customWidth="1"/>
    <col min="527" max="527" width="13.7109375" style="120" bestFit="1" customWidth="1"/>
    <col min="528" max="528" width="11.140625" style="120" bestFit="1" customWidth="1"/>
    <col min="529" max="529" width="10.42578125" style="120" bestFit="1" customWidth="1"/>
    <col min="530" max="532" width="9.140625" style="120"/>
    <col min="533" max="533" width="10.42578125" style="120" bestFit="1" customWidth="1"/>
    <col min="534" max="768" width="9.140625" style="120"/>
    <col min="769" max="769" width="19.5703125" style="120" bestFit="1" customWidth="1"/>
    <col min="770" max="770" width="15.42578125" style="120" customWidth="1"/>
    <col min="771" max="771" width="16.42578125" style="120" customWidth="1"/>
    <col min="772" max="772" width="11.85546875" style="120" customWidth="1"/>
    <col min="773" max="773" width="18" style="120" customWidth="1"/>
    <col min="774" max="774" width="18.85546875" style="120" bestFit="1" customWidth="1"/>
    <col min="775" max="775" width="17" style="120" customWidth="1"/>
    <col min="776" max="776" width="13.28515625" style="120" customWidth="1"/>
    <col min="777" max="777" width="20.28515625" style="120" bestFit="1" customWidth="1"/>
    <col min="778" max="778" width="12.7109375" style="120" customWidth="1"/>
    <col min="779" max="779" width="13.28515625" style="120" bestFit="1" customWidth="1"/>
    <col min="780" max="780" width="11.140625" style="120" bestFit="1" customWidth="1"/>
    <col min="781" max="781" width="10.28515625" style="120" bestFit="1" customWidth="1"/>
    <col min="782" max="782" width="13.28515625" style="120" bestFit="1" customWidth="1"/>
    <col min="783" max="783" width="13.7109375" style="120" bestFit="1" customWidth="1"/>
    <col min="784" max="784" width="11.140625" style="120" bestFit="1" customWidth="1"/>
    <col min="785" max="785" width="10.42578125" style="120" bestFit="1" customWidth="1"/>
    <col min="786" max="788" width="9.140625" style="120"/>
    <col min="789" max="789" width="10.42578125" style="120" bestFit="1" customWidth="1"/>
    <col min="790" max="1024" width="9.140625" style="120"/>
    <col min="1025" max="1025" width="19.5703125" style="120" bestFit="1" customWidth="1"/>
    <col min="1026" max="1026" width="15.42578125" style="120" customWidth="1"/>
    <col min="1027" max="1027" width="16.42578125" style="120" customWidth="1"/>
    <col min="1028" max="1028" width="11.85546875" style="120" customWidth="1"/>
    <col min="1029" max="1029" width="18" style="120" customWidth="1"/>
    <col min="1030" max="1030" width="18.85546875" style="120" bestFit="1" customWidth="1"/>
    <col min="1031" max="1031" width="17" style="120" customWidth="1"/>
    <col min="1032" max="1032" width="13.28515625" style="120" customWidth="1"/>
    <col min="1033" max="1033" width="20.28515625" style="120" bestFit="1" customWidth="1"/>
    <col min="1034" max="1034" width="12.7109375" style="120" customWidth="1"/>
    <col min="1035" max="1035" width="13.28515625" style="120" bestFit="1" customWidth="1"/>
    <col min="1036" max="1036" width="11.140625" style="120" bestFit="1" customWidth="1"/>
    <col min="1037" max="1037" width="10.28515625" style="120" bestFit="1" customWidth="1"/>
    <col min="1038" max="1038" width="13.28515625" style="120" bestFit="1" customWidth="1"/>
    <col min="1039" max="1039" width="13.7109375" style="120" bestFit="1" customWidth="1"/>
    <col min="1040" max="1040" width="11.140625" style="120" bestFit="1" customWidth="1"/>
    <col min="1041" max="1041" width="10.42578125" style="120" bestFit="1" customWidth="1"/>
    <col min="1042" max="1044" width="9.140625" style="120"/>
    <col min="1045" max="1045" width="10.42578125" style="120" bestFit="1" customWidth="1"/>
    <col min="1046" max="1280" width="9.140625" style="120"/>
    <col min="1281" max="1281" width="19.5703125" style="120" bestFit="1" customWidth="1"/>
    <col min="1282" max="1282" width="15.42578125" style="120" customWidth="1"/>
    <col min="1283" max="1283" width="16.42578125" style="120" customWidth="1"/>
    <col min="1284" max="1284" width="11.85546875" style="120" customWidth="1"/>
    <col min="1285" max="1285" width="18" style="120" customWidth="1"/>
    <col min="1286" max="1286" width="18.85546875" style="120" bestFit="1" customWidth="1"/>
    <col min="1287" max="1287" width="17" style="120" customWidth="1"/>
    <col min="1288" max="1288" width="13.28515625" style="120" customWidth="1"/>
    <col min="1289" max="1289" width="20.28515625" style="120" bestFit="1" customWidth="1"/>
    <col min="1290" max="1290" width="12.7109375" style="120" customWidth="1"/>
    <col min="1291" max="1291" width="13.28515625" style="120" bestFit="1" customWidth="1"/>
    <col min="1292" max="1292" width="11.140625" style="120" bestFit="1" customWidth="1"/>
    <col min="1293" max="1293" width="10.28515625" style="120" bestFit="1" customWidth="1"/>
    <col min="1294" max="1294" width="13.28515625" style="120" bestFit="1" customWidth="1"/>
    <col min="1295" max="1295" width="13.7109375" style="120" bestFit="1" customWidth="1"/>
    <col min="1296" max="1296" width="11.140625" style="120" bestFit="1" customWidth="1"/>
    <col min="1297" max="1297" width="10.42578125" style="120" bestFit="1" customWidth="1"/>
    <col min="1298" max="1300" width="9.140625" style="120"/>
    <col min="1301" max="1301" width="10.42578125" style="120" bestFit="1" customWidth="1"/>
    <col min="1302" max="1536" width="9.140625" style="120"/>
    <col min="1537" max="1537" width="19.5703125" style="120" bestFit="1" customWidth="1"/>
    <col min="1538" max="1538" width="15.42578125" style="120" customWidth="1"/>
    <col min="1539" max="1539" width="16.42578125" style="120" customWidth="1"/>
    <col min="1540" max="1540" width="11.85546875" style="120" customWidth="1"/>
    <col min="1541" max="1541" width="18" style="120" customWidth="1"/>
    <col min="1542" max="1542" width="18.85546875" style="120" bestFit="1" customWidth="1"/>
    <col min="1543" max="1543" width="17" style="120" customWidth="1"/>
    <col min="1544" max="1544" width="13.28515625" style="120" customWidth="1"/>
    <col min="1545" max="1545" width="20.28515625" style="120" bestFit="1" customWidth="1"/>
    <col min="1546" max="1546" width="12.7109375" style="120" customWidth="1"/>
    <col min="1547" max="1547" width="13.28515625" style="120" bestFit="1" customWidth="1"/>
    <col min="1548" max="1548" width="11.140625" style="120" bestFit="1" customWidth="1"/>
    <col min="1549" max="1549" width="10.28515625" style="120" bestFit="1" customWidth="1"/>
    <col min="1550" max="1550" width="13.28515625" style="120" bestFit="1" customWidth="1"/>
    <col min="1551" max="1551" width="13.7109375" style="120" bestFit="1" customWidth="1"/>
    <col min="1552" max="1552" width="11.140625" style="120" bestFit="1" customWidth="1"/>
    <col min="1553" max="1553" width="10.42578125" style="120" bestFit="1" customWidth="1"/>
    <col min="1554" max="1556" width="9.140625" style="120"/>
    <col min="1557" max="1557" width="10.42578125" style="120" bestFit="1" customWidth="1"/>
    <col min="1558" max="1792" width="9.140625" style="120"/>
    <col min="1793" max="1793" width="19.5703125" style="120" bestFit="1" customWidth="1"/>
    <col min="1794" max="1794" width="15.42578125" style="120" customWidth="1"/>
    <col min="1795" max="1795" width="16.42578125" style="120" customWidth="1"/>
    <col min="1796" max="1796" width="11.85546875" style="120" customWidth="1"/>
    <col min="1797" max="1797" width="18" style="120" customWidth="1"/>
    <col min="1798" max="1798" width="18.85546875" style="120" bestFit="1" customWidth="1"/>
    <col min="1799" max="1799" width="17" style="120" customWidth="1"/>
    <col min="1800" max="1800" width="13.28515625" style="120" customWidth="1"/>
    <col min="1801" max="1801" width="20.28515625" style="120" bestFit="1" customWidth="1"/>
    <col min="1802" max="1802" width="12.7109375" style="120" customWidth="1"/>
    <col min="1803" max="1803" width="13.28515625" style="120" bestFit="1" customWidth="1"/>
    <col min="1804" max="1804" width="11.140625" style="120" bestFit="1" customWidth="1"/>
    <col min="1805" max="1805" width="10.28515625" style="120" bestFit="1" customWidth="1"/>
    <col min="1806" max="1806" width="13.28515625" style="120" bestFit="1" customWidth="1"/>
    <col min="1807" max="1807" width="13.7109375" style="120" bestFit="1" customWidth="1"/>
    <col min="1808" max="1808" width="11.140625" style="120" bestFit="1" customWidth="1"/>
    <col min="1809" max="1809" width="10.42578125" style="120" bestFit="1" customWidth="1"/>
    <col min="1810" max="1812" width="9.140625" style="120"/>
    <col min="1813" max="1813" width="10.42578125" style="120" bestFit="1" customWidth="1"/>
    <col min="1814" max="2048" width="9.140625" style="120"/>
    <col min="2049" max="2049" width="19.5703125" style="120" bestFit="1" customWidth="1"/>
    <col min="2050" max="2050" width="15.42578125" style="120" customWidth="1"/>
    <col min="2051" max="2051" width="16.42578125" style="120" customWidth="1"/>
    <col min="2052" max="2052" width="11.85546875" style="120" customWidth="1"/>
    <col min="2053" max="2053" width="18" style="120" customWidth="1"/>
    <col min="2054" max="2054" width="18.85546875" style="120" bestFit="1" customWidth="1"/>
    <col min="2055" max="2055" width="17" style="120" customWidth="1"/>
    <col min="2056" max="2056" width="13.28515625" style="120" customWidth="1"/>
    <col min="2057" max="2057" width="20.28515625" style="120" bestFit="1" customWidth="1"/>
    <col min="2058" max="2058" width="12.7109375" style="120" customWidth="1"/>
    <col min="2059" max="2059" width="13.28515625" style="120" bestFit="1" customWidth="1"/>
    <col min="2060" max="2060" width="11.140625" style="120" bestFit="1" customWidth="1"/>
    <col min="2061" max="2061" width="10.28515625" style="120" bestFit="1" customWidth="1"/>
    <col min="2062" max="2062" width="13.28515625" style="120" bestFit="1" customWidth="1"/>
    <col min="2063" max="2063" width="13.7109375" style="120" bestFit="1" customWidth="1"/>
    <col min="2064" max="2064" width="11.140625" style="120" bestFit="1" customWidth="1"/>
    <col min="2065" max="2065" width="10.42578125" style="120" bestFit="1" customWidth="1"/>
    <col min="2066" max="2068" width="9.140625" style="120"/>
    <col min="2069" max="2069" width="10.42578125" style="120" bestFit="1" customWidth="1"/>
    <col min="2070" max="2304" width="9.140625" style="120"/>
    <col min="2305" max="2305" width="19.5703125" style="120" bestFit="1" customWidth="1"/>
    <col min="2306" max="2306" width="15.42578125" style="120" customWidth="1"/>
    <col min="2307" max="2307" width="16.42578125" style="120" customWidth="1"/>
    <col min="2308" max="2308" width="11.85546875" style="120" customWidth="1"/>
    <col min="2309" max="2309" width="18" style="120" customWidth="1"/>
    <col min="2310" max="2310" width="18.85546875" style="120" bestFit="1" customWidth="1"/>
    <col min="2311" max="2311" width="17" style="120" customWidth="1"/>
    <col min="2312" max="2312" width="13.28515625" style="120" customWidth="1"/>
    <col min="2313" max="2313" width="20.28515625" style="120" bestFit="1" customWidth="1"/>
    <col min="2314" max="2314" width="12.7109375" style="120" customWidth="1"/>
    <col min="2315" max="2315" width="13.28515625" style="120" bestFit="1" customWidth="1"/>
    <col min="2316" max="2316" width="11.140625" style="120" bestFit="1" customWidth="1"/>
    <col min="2317" max="2317" width="10.28515625" style="120" bestFit="1" customWidth="1"/>
    <col min="2318" max="2318" width="13.28515625" style="120" bestFit="1" customWidth="1"/>
    <col min="2319" max="2319" width="13.7109375" style="120" bestFit="1" customWidth="1"/>
    <col min="2320" max="2320" width="11.140625" style="120" bestFit="1" customWidth="1"/>
    <col min="2321" max="2321" width="10.42578125" style="120" bestFit="1" customWidth="1"/>
    <col min="2322" max="2324" width="9.140625" style="120"/>
    <col min="2325" max="2325" width="10.42578125" style="120" bestFit="1" customWidth="1"/>
    <col min="2326" max="2560" width="9.140625" style="120"/>
    <col min="2561" max="2561" width="19.5703125" style="120" bestFit="1" customWidth="1"/>
    <col min="2562" max="2562" width="15.42578125" style="120" customWidth="1"/>
    <col min="2563" max="2563" width="16.42578125" style="120" customWidth="1"/>
    <col min="2564" max="2564" width="11.85546875" style="120" customWidth="1"/>
    <col min="2565" max="2565" width="18" style="120" customWidth="1"/>
    <col min="2566" max="2566" width="18.85546875" style="120" bestFit="1" customWidth="1"/>
    <col min="2567" max="2567" width="17" style="120" customWidth="1"/>
    <col min="2568" max="2568" width="13.28515625" style="120" customWidth="1"/>
    <col min="2569" max="2569" width="20.28515625" style="120" bestFit="1" customWidth="1"/>
    <col min="2570" max="2570" width="12.7109375" style="120" customWidth="1"/>
    <col min="2571" max="2571" width="13.28515625" style="120" bestFit="1" customWidth="1"/>
    <col min="2572" max="2572" width="11.140625" style="120" bestFit="1" customWidth="1"/>
    <col min="2573" max="2573" width="10.28515625" style="120" bestFit="1" customWidth="1"/>
    <col min="2574" max="2574" width="13.28515625" style="120" bestFit="1" customWidth="1"/>
    <col min="2575" max="2575" width="13.7109375" style="120" bestFit="1" customWidth="1"/>
    <col min="2576" max="2576" width="11.140625" style="120" bestFit="1" customWidth="1"/>
    <col min="2577" max="2577" width="10.42578125" style="120" bestFit="1" customWidth="1"/>
    <col min="2578" max="2580" width="9.140625" style="120"/>
    <col min="2581" max="2581" width="10.42578125" style="120" bestFit="1" customWidth="1"/>
    <col min="2582" max="2816" width="9.140625" style="120"/>
    <col min="2817" max="2817" width="19.5703125" style="120" bestFit="1" customWidth="1"/>
    <col min="2818" max="2818" width="15.42578125" style="120" customWidth="1"/>
    <col min="2819" max="2819" width="16.42578125" style="120" customWidth="1"/>
    <col min="2820" max="2820" width="11.85546875" style="120" customWidth="1"/>
    <col min="2821" max="2821" width="18" style="120" customWidth="1"/>
    <col min="2822" max="2822" width="18.85546875" style="120" bestFit="1" customWidth="1"/>
    <col min="2823" max="2823" width="17" style="120" customWidth="1"/>
    <col min="2824" max="2824" width="13.28515625" style="120" customWidth="1"/>
    <col min="2825" max="2825" width="20.28515625" style="120" bestFit="1" customWidth="1"/>
    <col min="2826" max="2826" width="12.7109375" style="120" customWidth="1"/>
    <col min="2827" max="2827" width="13.28515625" style="120" bestFit="1" customWidth="1"/>
    <col min="2828" max="2828" width="11.140625" style="120" bestFit="1" customWidth="1"/>
    <col min="2829" max="2829" width="10.28515625" style="120" bestFit="1" customWidth="1"/>
    <col min="2830" max="2830" width="13.28515625" style="120" bestFit="1" customWidth="1"/>
    <col min="2831" max="2831" width="13.7109375" style="120" bestFit="1" customWidth="1"/>
    <col min="2832" max="2832" width="11.140625" style="120" bestFit="1" customWidth="1"/>
    <col min="2833" max="2833" width="10.42578125" style="120" bestFit="1" customWidth="1"/>
    <col min="2834" max="2836" width="9.140625" style="120"/>
    <col min="2837" max="2837" width="10.42578125" style="120" bestFit="1" customWidth="1"/>
    <col min="2838" max="3072" width="9.140625" style="120"/>
    <col min="3073" max="3073" width="19.5703125" style="120" bestFit="1" customWidth="1"/>
    <col min="3074" max="3074" width="15.42578125" style="120" customWidth="1"/>
    <col min="3075" max="3075" width="16.42578125" style="120" customWidth="1"/>
    <col min="3076" max="3076" width="11.85546875" style="120" customWidth="1"/>
    <col min="3077" max="3077" width="18" style="120" customWidth="1"/>
    <col min="3078" max="3078" width="18.85546875" style="120" bestFit="1" customWidth="1"/>
    <col min="3079" max="3079" width="17" style="120" customWidth="1"/>
    <col min="3080" max="3080" width="13.28515625" style="120" customWidth="1"/>
    <col min="3081" max="3081" width="20.28515625" style="120" bestFit="1" customWidth="1"/>
    <col min="3082" max="3082" width="12.7109375" style="120" customWidth="1"/>
    <col min="3083" max="3083" width="13.28515625" style="120" bestFit="1" customWidth="1"/>
    <col min="3084" max="3084" width="11.140625" style="120" bestFit="1" customWidth="1"/>
    <col min="3085" max="3085" width="10.28515625" style="120" bestFit="1" customWidth="1"/>
    <col min="3086" max="3086" width="13.28515625" style="120" bestFit="1" customWidth="1"/>
    <col min="3087" max="3087" width="13.7109375" style="120" bestFit="1" customWidth="1"/>
    <col min="3088" max="3088" width="11.140625" style="120" bestFit="1" customWidth="1"/>
    <col min="3089" max="3089" width="10.42578125" style="120" bestFit="1" customWidth="1"/>
    <col min="3090" max="3092" width="9.140625" style="120"/>
    <col min="3093" max="3093" width="10.42578125" style="120" bestFit="1" customWidth="1"/>
    <col min="3094" max="3328" width="9.140625" style="120"/>
    <col min="3329" max="3329" width="19.5703125" style="120" bestFit="1" customWidth="1"/>
    <col min="3330" max="3330" width="15.42578125" style="120" customWidth="1"/>
    <col min="3331" max="3331" width="16.42578125" style="120" customWidth="1"/>
    <col min="3332" max="3332" width="11.85546875" style="120" customWidth="1"/>
    <col min="3333" max="3333" width="18" style="120" customWidth="1"/>
    <col min="3334" max="3334" width="18.85546875" style="120" bestFit="1" customWidth="1"/>
    <col min="3335" max="3335" width="17" style="120" customWidth="1"/>
    <col min="3336" max="3336" width="13.28515625" style="120" customWidth="1"/>
    <col min="3337" max="3337" width="20.28515625" style="120" bestFit="1" customWidth="1"/>
    <col min="3338" max="3338" width="12.7109375" style="120" customWidth="1"/>
    <col min="3339" max="3339" width="13.28515625" style="120" bestFit="1" customWidth="1"/>
    <col min="3340" max="3340" width="11.140625" style="120" bestFit="1" customWidth="1"/>
    <col min="3341" max="3341" width="10.28515625" style="120" bestFit="1" customWidth="1"/>
    <col min="3342" max="3342" width="13.28515625" style="120" bestFit="1" customWidth="1"/>
    <col min="3343" max="3343" width="13.7109375" style="120" bestFit="1" customWidth="1"/>
    <col min="3344" max="3344" width="11.140625" style="120" bestFit="1" customWidth="1"/>
    <col min="3345" max="3345" width="10.42578125" style="120" bestFit="1" customWidth="1"/>
    <col min="3346" max="3348" width="9.140625" style="120"/>
    <col min="3349" max="3349" width="10.42578125" style="120" bestFit="1" customWidth="1"/>
    <col min="3350" max="3584" width="9.140625" style="120"/>
    <col min="3585" max="3585" width="19.5703125" style="120" bestFit="1" customWidth="1"/>
    <col min="3586" max="3586" width="15.42578125" style="120" customWidth="1"/>
    <col min="3587" max="3587" width="16.42578125" style="120" customWidth="1"/>
    <col min="3588" max="3588" width="11.85546875" style="120" customWidth="1"/>
    <col min="3589" max="3589" width="18" style="120" customWidth="1"/>
    <col min="3590" max="3590" width="18.85546875" style="120" bestFit="1" customWidth="1"/>
    <col min="3591" max="3591" width="17" style="120" customWidth="1"/>
    <col min="3592" max="3592" width="13.28515625" style="120" customWidth="1"/>
    <col min="3593" max="3593" width="20.28515625" style="120" bestFit="1" customWidth="1"/>
    <col min="3594" max="3594" width="12.7109375" style="120" customWidth="1"/>
    <col min="3595" max="3595" width="13.28515625" style="120" bestFit="1" customWidth="1"/>
    <col min="3596" max="3596" width="11.140625" style="120" bestFit="1" customWidth="1"/>
    <col min="3597" max="3597" width="10.28515625" style="120" bestFit="1" customWidth="1"/>
    <col min="3598" max="3598" width="13.28515625" style="120" bestFit="1" customWidth="1"/>
    <col min="3599" max="3599" width="13.7109375" style="120" bestFit="1" customWidth="1"/>
    <col min="3600" max="3600" width="11.140625" style="120" bestFit="1" customWidth="1"/>
    <col min="3601" max="3601" width="10.42578125" style="120" bestFit="1" customWidth="1"/>
    <col min="3602" max="3604" width="9.140625" style="120"/>
    <col min="3605" max="3605" width="10.42578125" style="120" bestFit="1" customWidth="1"/>
    <col min="3606" max="3840" width="9.140625" style="120"/>
    <col min="3841" max="3841" width="19.5703125" style="120" bestFit="1" customWidth="1"/>
    <col min="3842" max="3842" width="15.42578125" style="120" customWidth="1"/>
    <col min="3843" max="3843" width="16.42578125" style="120" customWidth="1"/>
    <col min="3844" max="3844" width="11.85546875" style="120" customWidth="1"/>
    <col min="3845" max="3845" width="18" style="120" customWidth="1"/>
    <col min="3846" max="3846" width="18.85546875" style="120" bestFit="1" customWidth="1"/>
    <col min="3847" max="3847" width="17" style="120" customWidth="1"/>
    <col min="3848" max="3848" width="13.28515625" style="120" customWidth="1"/>
    <col min="3849" max="3849" width="20.28515625" style="120" bestFit="1" customWidth="1"/>
    <col min="3850" max="3850" width="12.7109375" style="120" customWidth="1"/>
    <col min="3851" max="3851" width="13.28515625" style="120" bestFit="1" customWidth="1"/>
    <col min="3852" max="3852" width="11.140625" style="120" bestFit="1" customWidth="1"/>
    <col min="3853" max="3853" width="10.28515625" style="120" bestFit="1" customWidth="1"/>
    <col min="3854" max="3854" width="13.28515625" style="120" bestFit="1" customWidth="1"/>
    <col min="3855" max="3855" width="13.7109375" style="120" bestFit="1" customWidth="1"/>
    <col min="3856" max="3856" width="11.140625" style="120" bestFit="1" customWidth="1"/>
    <col min="3857" max="3857" width="10.42578125" style="120" bestFit="1" customWidth="1"/>
    <col min="3858" max="3860" width="9.140625" style="120"/>
    <col min="3861" max="3861" width="10.42578125" style="120" bestFit="1" customWidth="1"/>
    <col min="3862" max="4096" width="9.140625" style="120"/>
    <col min="4097" max="4097" width="19.5703125" style="120" bestFit="1" customWidth="1"/>
    <col min="4098" max="4098" width="15.42578125" style="120" customWidth="1"/>
    <col min="4099" max="4099" width="16.42578125" style="120" customWidth="1"/>
    <col min="4100" max="4100" width="11.85546875" style="120" customWidth="1"/>
    <col min="4101" max="4101" width="18" style="120" customWidth="1"/>
    <col min="4102" max="4102" width="18.85546875" style="120" bestFit="1" customWidth="1"/>
    <col min="4103" max="4103" width="17" style="120" customWidth="1"/>
    <col min="4104" max="4104" width="13.28515625" style="120" customWidth="1"/>
    <col min="4105" max="4105" width="20.28515625" style="120" bestFit="1" customWidth="1"/>
    <col min="4106" max="4106" width="12.7109375" style="120" customWidth="1"/>
    <col min="4107" max="4107" width="13.28515625" style="120" bestFit="1" customWidth="1"/>
    <col min="4108" max="4108" width="11.140625" style="120" bestFit="1" customWidth="1"/>
    <col min="4109" max="4109" width="10.28515625" style="120" bestFit="1" customWidth="1"/>
    <col min="4110" max="4110" width="13.28515625" style="120" bestFit="1" customWidth="1"/>
    <col min="4111" max="4111" width="13.7109375" style="120" bestFit="1" customWidth="1"/>
    <col min="4112" max="4112" width="11.140625" style="120" bestFit="1" customWidth="1"/>
    <col min="4113" max="4113" width="10.42578125" style="120" bestFit="1" customWidth="1"/>
    <col min="4114" max="4116" width="9.140625" style="120"/>
    <col min="4117" max="4117" width="10.42578125" style="120" bestFit="1" customWidth="1"/>
    <col min="4118" max="4352" width="9.140625" style="120"/>
    <col min="4353" max="4353" width="19.5703125" style="120" bestFit="1" customWidth="1"/>
    <col min="4354" max="4354" width="15.42578125" style="120" customWidth="1"/>
    <col min="4355" max="4355" width="16.42578125" style="120" customWidth="1"/>
    <col min="4356" max="4356" width="11.85546875" style="120" customWidth="1"/>
    <col min="4357" max="4357" width="18" style="120" customWidth="1"/>
    <col min="4358" max="4358" width="18.85546875" style="120" bestFit="1" customWidth="1"/>
    <col min="4359" max="4359" width="17" style="120" customWidth="1"/>
    <col min="4360" max="4360" width="13.28515625" style="120" customWidth="1"/>
    <col min="4361" max="4361" width="20.28515625" style="120" bestFit="1" customWidth="1"/>
    <col min="4362" max="4362" width="12.7109375" style="120" customWidth="1"/>
    <col min="4363" max="4363" width="13.28515625" style="120" bestFit="1" customWidth="1"/>
    <col min="4364" max="4364" width="11.140625" style="120" bestFit="1" customWidth="1"/>
    <col min="4365" max="4365" width="10.28515625" style="120" bestFit="1" customWidth="1"/>
    <col min="4366" max="4366" width="13.28515625" style="120" bestFit="1" customWidth="1"/>
    <col min="4367" max="4367" width="13.7109375" style="120" bestFit="1" customWidth="1"/>
    <col min="4368" max="4368" width="11.140625" style="120" bestFit="1" customWidth="1"/>
    <col min="4369" max="4369" width="10.42578125" style="120" bestFit="1" customWidth="1"/>
    <col min="4370" max="4372" width="9.140625" style="120"/>
    <col min="4373" max="4373" width="10.42578125" style="120" bestFit="1" customWidth="1"/>
    <col min="4374" max="4608" width="9.140625" style="120"/>
    <col min="4609" max="4609" width="19.5703125" style="120" bestFit="1" customWidth="1"/>
    <col min="4610" max="4610" width="15.42578125" style="120" customWidth="1"/>
    <col min="4611" max="4611" width="16.42578125" style="120" customWidth="1"/>
    <col min="4612" max="4612" width="11.85546875" style="120" customWidth="1"/>
    <col min="4613" max="4613" width="18" style="120" customWidth="1"/>
    <col min="4614" max="4614" width="18.85546875" style="120" bestFit="1" customWidth="1"/>
    <col min="4615" max="4615" width="17" style="120" customWidth="1"/>
    <col min="4616" max="4616" width="13.28515625" style="120" customWidth="1"/>
    <col min="4617" max="4617" width="20.28515625" style="120" bestFit="1" customWidth="1"/>
    <col min="4618" max="4618" width="12.7109375" style="120" customWidth="1"/>
    <col min="4619" max="4619" width="13.28515625" style="120" bestFit="1" customWidth="1"/>
    <col min="4620" max="4620" width="11.140625" style="120" bestFit="1" customWidth="1"/>
    <col min="4621" max="4621" width="10.28515625" style="120" bestFit="1" customWidth="1"/>
    <col min="4622" max="4622" width="13.28515625" style="120" bestFit="1" customWidth="1"/>
    <col min="4623" max="4623" width="13.7109375" style="120" bestFit="1" customWidth="1"/>
    <col min="4624" max="4624" width="11.140625" style="120" bestFit="1" customWidth="1"/>
    <col min="4625" max="4625" width="10.42578125" style="120" bestFit="1" customWidth="1"/>
    <col min="4626" max="4628" width="9.140625" style="120"/>
    <col min="4629" max="4629" width="10.42578125" style="120" bestFit="1" customWidth="1"/>
    <col min="4630" max="4864" width="9.140625" style="120"/>
    <col min="4865" max="4865" width="19.5703125" style="120" bestFit="1" customWidth="1"/>
    <col min="4866" max="4866" width="15.42578125" style="120" customWidth="1"/>
    <col min="4867" max="4867" width="16.42578125" style="120" customWidth="1"/>
    <col min="4868" max="4868" width="11.85546875" style="120" customWidth="1"/>
    <col min="4869" max="4869" width="18" style="120" customWidth="1"/>
    <col min="4870" max="4870" width="18.85546875" style="120" bestFit="1" customWidth="1"/>
    <col min="4871" max="4871" width="17" style="120" customWidth="1"/>
    <col min="4872" max="4872" width="13.28515625" style="120" customWidth="1"/>
    <col min="4873" max="4873" width="20.28515625" style="120" bestFit="1" customWidth="1"/>
    <col min="4874" max="4874" width="12.7109375" style="120" customWidth="1"/>
    <col min="4875" max="4875" width="13.28515625" style="120" bestFit="1" customWidth="1"/>
    <col min="4876" max="4876" width="11.140625" style="120" bestFit="1" customWidth="1"/>
    <col min="4877" max="4877" width="10.28515625" style="120" bestFit="1" customWidth="1"/>
    <col min="4878" max="4878" width="13.28515625" style="120" bestFit="1" customWidth="1"/>
    <col min="4879" max="4879" width="13.7109375" style="120" bestFit="1" customWidth="1"/>
    <col min="4880" max="4880" width="11.140625" style="120" bestFit="1" customWidth="1"/>
    <col min="4881" max="4881" width="10.42578125" style="120" bestFit="1" customWidth="1"/>
    <col min="4882" max="4884" width="9.140625" style="120"/>
    <col min="4885" max="4885" width="10.42578125" style="120" bestFit="1" customWidth="1"/>
    <col min="4886" max="5120" width="9.140625" style="120"/>
    <col min="5121" max="5121" width="19.5703125" style="120" bestFit="1" customWidth="1"/>
    <col min="5122" max="5122" width="15.42578125" style="120" customWidth="1"/>
    <col min="5123" max="5123" width="16.42578125" style="120" customWidth="1"/>
    <col min="5124" max="5124" width="11.85546875" style="120" customWidth="1"/>
    <col min="5125" max="5125" width="18" style="120" customWidth="1"/>
    <col min="5126" max="5126" width="18.85546875" style="120" bestFit="1" customWidth="1"/>
    <col min="5127" max="5127" width="17" style="120" customWidth="1"/>
    <col min="5128" max="5128" width="13.28515625" style="120" customWidth="1"/>
    <col min="5129" max="5129" width="20.28515625" style="120" bestFit="1" customWidth="1"/>
    <col min="5130" max="5130" width="12.7109375" style="120" customWidth="1"/>
    <col min="5131" max="5131" width="13.28515625" style="120" bestFit="1" customWidth="1"/>
    <col min="5132" max="5132" width="11.140625" style="120" bestFit="1" customWidth="1"/>
    <col min="5133" max="5133" width="10.28515625" style="120" bestFit="1" customWidth="1"/>
    <col min="5134" max="5134" width="13.28515625" style="120" bestFit="1" customWidth="1"/>
    <col min="5135" max="5135" width="13.7109375" style="120" bestFit="1" customWidth="1"/>
    <col min="5136" max="5136" width="11.140625" style="120" bestFit="1" customWidth="1"/>
    <col min="5137" max="5137" width="10.42578125" style="120" bestFit="1" customWidth="1"/>
    <col min="5138" max="5140" width="9.140625" style="120"/>
    <col min="5141" max="5141" width="10.42578125" style="120" bestFit="1" customWidth="1"/>
    <col min="5142" max="5376" width="9.140625" style="120"/>
    <col min="5377" max="5377" width="19.5703125" style="120" bestFit="1" customWidth="1"/>
    <col min="5378" max="5378" width="15.42578125" style="120" customWidth="1"/>
    <col min="5379" max="5379" width="16.42578125" style="120" customWidth="1"/>
    <col min="5380" max="5380" width="11.85546875" style="120" customWidth="1"/>
    <col min="5381" max="5381" width="18" style="120" customWidth="1"/>
    <col min="5382" max="5382" width="18.85546875" style="120" bestFit="1" customWidth="1"/>
    <col min="5383" max="5383" width="17" style="120" customWidth="1"/>
    <col min="5384" max="5384" width="13.28515625" style="120" customWidth="1"/>
    <col min="5385" max="5385" width="20.28515625" style="120" bestFit="1" customWidth="1"/>
    <col min="5386" max="5386" width="12.7109375" style="120" customWidth="1"/>
    <col min="5387" max="5387" width="13.28515625" style="120" bestFit="1" customWidth="1"/>
    <col min="5388" max="5388" width="11.140625" style="120" bestFit="1" customWidth="1"/>
    <col min="5389" max="5389" width="10.28515625" style="120" bestFit="1" customWidth="1"/>
    <col min="5390" max="5390" width="13.28515625" style="120" bestFit="1" customWidth="1"/>
    <col min="5391" max="5391" width="13.7109375" style="120" bestFit="1" customWidth="1"/>
    <col min="5392" max="5392" width="11.140625" style="120" bestFit="1" customWidth="1"/>
    <col min="5393" max="5393" width="10.42578125" style="120" bestFit="1" customWidth="1"/>
    <col min="5394" max="5396" width="9.140625" style="120"/>
    <col min="5397" max="5397" width="10.42578125" style="120" bestFit="1" customWidth="1"/>
    <col min="5398" max="5632" width="9.140625" style="120"/>
    <col min="5633" max="5633" width="19.5703125" style="120" bestFit="1" customWidth="1"/>
    <col min="5634" max="5634" width="15.42578125" style="120" customWidth="1"/>
    <col min="5635" max="5635" width="16.42578125" style="120" customWidth="1"/>
    <col min="5636" max="5636" width="11.85546875" style="120" customWidth="1"/>
    <col min="5637" max="5637" width="18" style="120" customWidth="1"/>
    <col min="5638" max="5638" width="18.85546875" style="120" bestFit="1" customWidth="1"/>
    <col min="5639" max="5639" width="17" style="120" customWidth="1"/>
    <col min="5640" max="5640" width="13.28515625" style="120" customWidth="1"/>
    <col min="5641" max="5641" width="20.28515625" style="120" bestFit="1" customWidth="1"/>
    <col min="5642" max="5642" width="12.7109375" style="120" customWidth="1"/>
    <col min="5643" max="5643" width="13.28515625" style="120" bestFit="1" customWidth="1"/>
    <col min="5644" max="5644" width="11.140625" style="120" bestFit="1" customWidth="1"/>
    <col min="5645" max="5645" width="10.28515625" style="120" bestFit="1" customWidth="1"/>
    <col min="5646" max="5646" width="13.28515625" style="120" bestFit="1" customWidth="1"/>
    <col min="5647" max="5647" width="13.7109375" style="120" bestFit="1" customWidth="1"/>
    <col min="5648" max="5648" width="11.140625" style="120" bestFit="1" customWidth="1"/>
    <col min="5649" max="5649" width="10.42578125" style="120" bestFit="1" customWidth="1"/>
    <col min="5650" max="5652" width="9.140625" style="120"/>
    <col min="5653" max="5653" width="10.42578125" style="120" bestFit="1" customWidth="1"/>
    <col min="5654" max="5888" width="9.140625" style="120"/>
    <col min="5889" max="5889" width="19.5703125" style="120" bestFit="1" customWidth="1"/>
    <col min="5890" max="5890" width="15.42578125" style="120" customWidth="1"/>
    <col min="5891" max="5891" width="16.42578125" style="120" customWidth="1"/>
    <col min="5892" max="5892" width="11.85546875" style="120" customWidth="1"/>
    <col min="5893" max="5893" width="18" style="120" customWidth="1"/>
    <col min="5894" max="5894" width="18.85546875" style="120" bestFit="1" customWidth="1"/>
    <col min="5895" max="5895" width="17" style="120" customWidth="1"/>
    <col min="5896" max="5896" width="13.28515625" style="120" customWidth="1"/>
    <col min="5897" max="5897" width="20.28515625" style="120" bestFit="1" customWidth="1"/>
    <col min="5898" max="5898" width="12.7109375" style="120" customWidth="1"/>
    <col min="5899" max="5899" width="13.28515625" style="120" bestFit="1" customWidth="1"/>
    <col min="5900" max="5900" width="11.140625" style="120" bestFit="1" customWidth="1"/>
    <col min="5901" max="5901" width="10.28515625" style="120" bestFit="1" customWidth="1"/>
    <col min="5902" max="5902" width="13.28515625" style="120" bestFit="1" customWidth="1"/>
    <col min="5903" max="5903" width="13.7109375" style="120" bestFit="1" customWidth="1"/>
    <col min="5904" max="5904" width="11.140625" style="120" bestFit="1" customWidth="1"/>
    <col min="5905" max="5905" width="10.42578125" style="120" bestFit="1" customWidth="1"/>
    <col min="5906" max="5908" width="9.140625" style="120"/>
    <col min="5909" max="5909" width="10.42578125" style="120" bestFit="1" customWidth="1"/>
    <col min="5910" max="6144" width="9.140625" style="120"/>
    <col min="6145" max="6145" width="19.5703125" style="120" bestFit="1" customWidth="1"/>
    <col min="6146" max="6146" width="15.42578125" style="120" customWidth="1"/>
    <col min="6147" max="6147" width="16.42578125" style="120" customWidth="1"/>
    <col min="6148" max="6148" width="11.85546875" style="120" customWidth="1"/>
    <col min="6149" max="6149" width="18" style="120" customWidth="1"/>
    <col min="6150" max="6150" width="18.85546875" style="120" bestFit="1" customWidth="1"/>
    <col min="6151" max="6151" width="17" style="120" customWidth="1"/>
    <col min="6152" max="6152" width="13.28515625" style="120" customWidth="1"/>
    <col min="6153" max="6153" width="20.28515625" style="120" bestFit="1" customWidth="1"/>
    <col min="6154" max="6154" width="12.7109375" style="120" customWidth="1"/>
    <col min="6155" max="6155" width="13.28515625" style="120" bestFit="1" customWidth="1"/>
    <col min="6156" max="6156" width="11.140625" style="120" bestFit="1" customWidth="1"/>
    <col min="6157" max="6157" width="10.28515625" style="120" bestFit="1" customWidth="1"/>
    <col min="6158" max="6158" width="13.28515625" style="120" bestFit="1" customWidth="1"/>
    <col min="6159" max="6159" width="13.7109375" style="120" bestFit="1" customWidth="1"/>
    <col min="6160" max="6160" width="11.140625" style="120" bestFit="1" customWidth="1"/>
    <col min="6161" max="6161" width="10.42578125" style="120" bestFit="1" customWidth="1"/>
    <col min="6162" max="6164" width="9.140625" style="120"/>
    <col min="6165" max="6165" width="10.42578125" style="120" bestFit="1" customWidth="1"/>
    <col min="6166" max="6400" width="9.140625" style="120"/>
    <col min="6401" max="6401" width="19.5703125" style="120" bestFit="1" customWidth="1"/>
    <col min="6402" max="6402" width="15.42578125" style="120" customWidth="1"/>
    <col min="6403" max="6403" width="16.42578125" style="120" customWidth="1"/>
    <col min="6404" max="6404" width="11.85546875" style="120" customWidth="1"/>
    <col min="6405" max="6405" width="18" style="120" customWidth="1"/>
    <col min="6406" max="6406" width="18.85546875" style="120" bestFit="1" customWidth="1"/>
    <col min="6407" max="6407" width="17" style="120" customWidth="1"/>
    <col min="6408" max="6408" width="13.28515625" style="120" customWidth="1"/>
    <col min="6409" max="6409" width="20.28515625" style="120" bestFit="1" customWidth="1"/>
    <col min="6410" max="6410" width="12.7109375" style="120" customWidth="1"/>
    <col min="6411" max="6411" width="13.28515625" style="120" bestFit="1" customWidth="1"/>
    <col min="6412" max="6412" width="11.140625" style="120" bestFit="1" customWidth="1"/>
    <col min="6413" max="6413" width="10.28515625" style="120" bestFit="1" customWidth="1"/>
    <col min="6414" max="6414" width="13.28515625" style="120" bestFit="1" customWidth="1"/>
    <col min="6415" max="6415" width="13.7109375" style="120" bestFit="1" customWidth="1"/>
    <col min="6416" max="6416" width="11.140625" style="120" bestFit="1" customWidth="1"/>
    <col min="6417" max="6417" width="10.42578125" style="120" bestFit="1" customWidth="1"/>
    <col min="6418" max="6420" width="9.140625" style="120"/>
    <col min="6421" max="6421" width="10.42578125" style="120" bestFit="1" customWidth="1"/>
    <col min="6422" max="6656" width="9.140625" style="120"/>
    <col min="6657" max="6657" width="19.5703125" style="120" bestFit="1" customWidth="1"/>
    <col min="6658" max="6658" width="15.42578125" style="120" customWidth="1"/>
    <col min="6659" max="6659" width="16.42578125" style="120" customWidth="1"/>
    <col min="6660" max="6660" width="11.85546875" style="120" customWidth="1"/>
    <col min="6661" max="6661" width="18" style="120" customWidth="1"/>
    <col min="6662" max="6662" width="18.85546875" style="120" bestFit="1" customWidth="1"/>
    <col min="6663" max="6663" width="17" style="120" customWidth="1"/>
    <col min="6664" max="6664" width="13.28515625" style="120" customWidth="1"/>
    <col min="6665" max="6665" width="20.28515625" style="120" bestFit="1" customWidth="1"/>
    <col min="6666" max="6666" width="12.7109375" style="120" customWidth="1"/>
    <col min="6667" max="6667" width="13.28515625" style="120" bestFit="1" customWidth="1"/>
    <col min="6668" max="6668" width="11.140625" style="120" bestFit="1" customWidth="1"/>
    <col min="6669" max="6669" width="10.28515625" style="120" bestFit="1" customWidth="1"/>
    <col min="6670" max="6670" width="13.28515625" style="120" bestFit="1" customWidth="1"/>
    <col min="6671" max="6671" width="13.7109375" style="120" bestFit="1" customWidth="1"/>
    <col min="6672" max="6672" width="11.140625" style="120" bestFit="1" customWidth="1"/>
    <col min="6673" max="6673" width="10.42578125" style="120" bestFit="1" customWidth="1"/>
    <col min="6674" max="6676" width="9.140625" style="120"/>
    <col min="6677" max="6677" width="10.42578125" style="120" bestFit="1" customWidth="1"/>
    <col min="6678" max="6912" width="9.140625" style="120"/>
    <col min="6913" max="6913" width="19.5703125" style="120" bestFit="1" customWidth="1"/>
    <col min="6914" max="6914" width="15.42578125" style="120" customWidth="1"/>
    <col min="6915" max="6915" width="16.42578125" style="120" customWidth="1"/>
    <col min="6916" max="6916" width="11.85546875" style="120" customWidth="1"/>
    <col min="6917" max="6917" width="18" style="120" customWidth="1"/>
    <col min="6918" max="6918" width="18.85546875" style="120" bestFit="1" customWidth="1"/>
    <col min="6919" max="6919" width="17" style="120" customWidth="1"/>
    <col min="6920" max="6920" width="13.28515625" style="120" customWidth="1"/>
    <col min="6921" max="6921" width="20.28515625" style="120" bestFit="1" customWidth="1"/>
    <col min="6922" max="6922" width="12.7109375" style="120" customWidth="1"/>
    <col min="6923" max="6923" width="13.28515625" style="120" bestFit="1" customWidth="1"/>
    <col min="6924" max="6924" width="11.140625" style="120" bestFit="1" customWidth="1"/>
    <col min="6925" max="6925" width="10.28515625" style="120" bestFit="1" customWidth="1"/>
    <col min="6926" max="6926" width="13.28515625" style="120" bestFit="1" customWidth="1"/>
    <col min="6927" max="6927" width="13.7109375" style="120" bestFit="1" customWidth="1"/>
    <col min="6928" max="6928" width="11.140625" style="120" bestFit="1" customWidth="1"/>
    <col min="6929" max="6929" width="10.42578125" style="120" bestFit="1" customWidth="1"/>
    <col min="6930" max="6932" width="9.140625" style="120"/>
    <col min="6933" max="6933" width="10.42578125" style="120" bestFit="1" customWidth="1"/>
    <col min="6934" max="7168" width="9.140625" style="120"/>
    <col min="7169" max="7169" width="19.5703125" style="120" bestFit="1" customWidth="1"/>
    <col min="7170" max="7170" width="15.42578125" style="120" customWidth="1"/>
    <col min="7171" max="7171" width="16.42578125" style="120" customWidth="1"/>
    <col min="7172" max="7172" width="11.85546875" style="120" customWidth="1"/>
    <col min="7173" max="7173" width="18" style="120" customWidth="1"/>
    <col min="7174" max="7174" width="18.85546875" style="120" bestFit="1" customWidth="1"/>
    <col min="7175" max="7175" width="17" style="120" customWidth="1"/>
    <col min="7176" max="7176" width="13.28515625" style="120" customWidth="1"/>
    <col min="7177" max="7177" width="20.28515625" style="120" bestFit="1" customWidth="1"/>
    <col min="7178" max="7178" width="12.7109375" style="120" customWidth="1"/>
    <col min="7179" max="7179" width="13.28515625" style="120" bestFit="1" customWidth="1"/>
    <col min="7180" max="7180" width="11.140625" style="120" bestFit="1" customWidth="1"/>
    <col min="7181" max="7181" width="10.28515625" style="120" bestFit="1" customWidth="1"/>
    <col min="7182" max="7182" width="13.28515625" style="120" bestFit="1" customWidth="1"/>
    <col min="7183" max="7183" width="13.7109375" style="120" bestFit="1" customWidth="1"/>
    <col min="7184" max="7184" width="11.140625" style="120" bestFit="1" customWidth="1"/>
    <col min="7185" max="7185" width="10.42578125" style="120" bestFit="1" customWidth="1"/>
    <col min="7186" max="7188" width="9.140625" style="120"/>
    <col min="7189" max="7189" width="10.42578125" style="120" bestFit="1" customWidth="1"/>
    <col min="7190" max="7424" width="9.140625" style="120"/>
    <col min="7425" max="7425" width="19.5703125" style="120" bestFit="1" customWidth="1"/>
    <col min="7426" max="7426" width="15.42578125" style="120" customWidth="1"/>
    <col min="7427" max="7427" width="16.42578125" style="120" customWidth="1"/>
    <col min="7428" max="7428" width="11.85546875" style="120" customWidth="1"/>
    <col min="7429" max="7429" width="18" style="120" customWidth="1"/>
    <col min="7430" max="7430" width="18.85546875" style="120" bestFit="1" customWidth="1"/>
    <col min="7431" max="7431" width="17" style="120" customWidth="1"/>
    <col min="7432" max="7432" width="13.28515625" style="120" customWidth="1"/>
    <col min="7433" max="7433" width="20.28515625" style="120" bestFit="1" customWidth="1"/>
    <col min="7434" max="7434" width="12.7109375" style="120" customWidth="1"/>
    <col min="7435" max="7435" width="13.28515625" style="120" bestFit="1" customWidth="1"/>
    <col min="7436" max="7436" width="11.140625" style="120" bestFit="1" customWidth="1"/>
    <col min="7437" max="7437" width="10.28515625" style="120" bestFit="1" customWidth="1"/>
    <col min="7438" max="7438" width="13.28515625" style="120" bestFit="1" customWidth="1"/>
    <col min="7439" max="7439" width="13.7109375" style="120" bestFit="1" customWidth="1"/>
    <col min="7440" max="7440" width="11.140625" style="120" bestFit="1" customWidth="1"/>
    <col min="7441" max="7441" width="10.42578125" style="120" bestFit="1" customWidth="1"/>
    <col min="7442" max="7444" width="9.140625" style="120"/>
    <col min="7445" max="7445" width="10.42578125" style="120" bestFit="1" customWidth="1"/>
    <col min="7446" max="7680" width="9.140625" style="120"/>
    <col min="7681" max="7681" width="19.5703125" style="120" bestFit="1" customWidth="1"/>
    <col min="7682" max="7682" width="15.42578125" style="120" customWidth="1"/>
    <col min="7683" max="7683" width="16.42578125" style="120" customWidth="1"/>
    <col min="7684" max="7684" width="11.85546875" style="120" customWidth="1"/>
    <col min="7685" max="7685" width="18" style="120" customWidth="1"/>
    <col min="7686" max="7686" width="18.85546875" style="120" bestFit="1" customWidth="1"/>
    <col min="7687" max="7687" width="17" style="120" customWidth="1"/>
    <col min="7688" max="7688" width="13.28515625" style="120" customWidth="1"/>
    <col min="7689" max="7689" width="20.28515625" style="120" bestFit="1" customWidth="1"/>
    <col min="7690" max="7690" width="12.7109375" style="120" customWidth="1"/>
    <col min="7691" max="7691" width="13.28515625" style="120" bestFit="1" customWidth="1"/>
    <col min="7692" max="7692" width="11.140625" style="120" bestFit="1" customWidth="1"/>
    <col min="7693" max="7693" width="10.28515625" style="120" bestFit="1" customWidth="1"/>
    <col min="7694" max="7694" width="13.28515625" style="120" bestFit="1" customWidth="1"/>
    <col min="7695" max="7695" width="13.7109375" style="120" bestFit="1" customWidth="1"/>
    <col min="7696" max="7696" width="11.140625" style="120" bestFit="1" customWidth="1"/>
    <col min="7697" max="7697" width="10.42578125" style="120" bestFit="1" customWidth="1"/>
    <col min="7698" max="7700" width="9.140625" style="120"/>
    <col min="7701" max="7701" width="10.42578125" style="120" bestFit="1" customWidth="1"/>
    <col min="7702" max="7936" width="9.140625" style="120"/>
    <col min="7937" max="7937" width="19.5703125" style="120" bestFit="1" customWidth="1"/>
    <col min="7938" max="7938" width="15.42578125" style="120" customWidth="1"/>
    <col min="7939" max="7939" width="16.42578125" style="120" customWidth="1"/>
    <col min="7940" max="7940" width="11.85546875" style="120" customWidth="1"/>
    <col min="7941" max="7941" width="18" style="120" customWidth="1"/>
    <col min="7942" max="7942" width="18.85546875" style="120" bestFit="1" customWidth="1"/>
    <col min="7943" max="7943" width="17" style="120" customWidth="1"/>
    <col min="7944" max="7944" width="13.28515625" style="120" customWidth="1"/>
    <col min="7945" max="7945" width="20.28515625" style="120" bestFit="1" customWidth="1"/>
    <col min="7946" max="7946" width="12.7109375" style="120" customWidth="1"/>
    <col min="7947" max="7947" width="13.28515625" style="120" bestFit="1" customWidth="1"/>
    <col min="7948" max="7948" width="11.140625" style="120" bestFit="1" customWidth="1"/>
    <col min="7949" max="7949" width="10.28515625" style="120" bestFit="1" customWidth="1"/>
    <col min="7950" max="7950" width="13.28515625" style="120" bestFit="1" customWidth="1"/>
    <col min="7951" max="7951" width="13.7109375" style="120" bestFit="1" customWidth="1"/>
    <col min="7952" max="7952" width="11.140625" style="120" bestFit="1" customWidth="1"/>
    <col min="7953" max="7953" width="10.42578125" style="120" bestFit="1" customWidth="1"/>
    <col min="7954" max="7956" width="9.140625" style="120"/>
    <col min="7957" max="7957" width="10.42578125" style="120" bestFit="1" customWidth="1"/>
    <col min="7958" max="8192" width="9.140625" style="120"/>
    <col min="8193" max="8193" width="19.5703125" style="120" bestFit="1" customWidth="1"/>
    <col min="8194" max="8194" width="15.42578125" style="120" customWidth="1"/>
    <col min="8195" max="8195" width="16.42578125" style="120" customWidth="1"/>
    <col min="8196" max="8196" width="11.85546875" style="120" customWidth="1"/>
    <col min="8197" max="8197" width="18" style="120" customWidth="1"/>
    <col min="8198" max="8198" width="18.85546875" style="120" bestFit="1" customWidth="1"/>
    <col min="8199" max="8199" width="17" style="120" customWidth="1"/>
    <col min="8200" max="8200" width="13.28515625" style="120" customWidth="1"/>
    <col min="8201" max="8201" width="20.28515625" style="120" bestFit="1" customWidth="1"/>
    <col min="8202" max="8202" width="12.7109375" style="120" customWidth="1"/>
    <col min="8203" max="8203" width="13.28515625" style="120" bestFit="1" customWidth="1"/>
    <col min="8204" max="8204" width="11.140625" style="120" bestFit="1" customWidth="1"/>
    <col min="8205" max="8205" width="10.28515625" style="120" bestFit="1" customWidth="1"/>
    <col min="8206" max="8206" width="13.28515625" style="120" bestFit="1" customWidth="1"/>
    <col min="8207" max="8207" width="13.7109375" style="120" bestFit="1" customWidth="1"/>
    <col min="8208" max="8208" width="11.140625" style="120" bestFit="1" customWidth="1"/>
    <col min="8209" max="8209" width="10.42578125" style="120" bestFit="1" customWidth="1"/>
    <col min="8210" max="8212" width="9.140625" style="120"/>
    <col min="8213" max="8213" width="10.42578125" style="120" bestFit="1" customWidth="1"/>
    <col min="8214" max="8448" width="9.140625" style="120"/>
    <col min="8449" max="8449" width="19.5703125" style="120" bestFit="1" customWidth="1"/>
    <col min="8450" max="8450" width="15.42578125" style="120" customWidth="1"/>
    <col min="8451" max="8451" width="16.42578125" style="120" customWidth="1"/>
    <col min="8452" max="8452" width="11.85546875" style="120" customWidth="1"/>
    <col min="8453" max="8453" width="18" style="120" customWidth="1"/>
    <col min="8454" max="8454" width="18.85546875" style="120" bestFit="1" customWidth="1"/>
    <col min="8455" max="8455" width="17" style="120" customWidth="1"/>
    <col min="8456" max="8456" width="13.28515625" style="120" customWidth="1"/>
    <col min="8457" max="8457" width="20.28515625" style="120" bestFit="1" customWidth="1"/>
    <col min="8458" max="8458" width="12.7109375" style="120" customWidth="1"/>
    <col min="8459" max="8459" width="13.28515625" style="120" bestFit="1" customWidth="1"/>
    <col min="8460" max="8460" width="11.140625" style="120" bestFit="1" customWidth="1"/>
    <col min="8461" max="8461" width="10.28515625" style="120" bestFit="1" customWidth="1"/>
    <col min="8462" max="8462" width="13.28515625" style="120" bestFit="1" customWidth="1"/>
    <col min="8463" max="8463" width="13.7109375" style="120" bestFit="1" customWidth="1"/>
    <col min="8464" max="8464" width="11.140625" style="120" bestFit="1" customWidth="1"/>
    <col min="8465" max="8465" width="10.42578125" style="120" bestFit="1" customWidth="1"/>
    <col min="8466" max="8468" width="9.140625" style="120"/>
    <col min="8469" max="8469" width="10.42578125" style="120" bestFit="1" customWidth="1"/>
    <col min="8470" max="8704" width="9.140625" style="120"/>
    <col min="8705" max="8705" width="19.5703125" style="120" bestFit="1" customWidth="1"/>
    <col min="8706" max="8706" width="15.42578125" style="120" customWidth="1"/>
    <col min="8707" max="8707" width="16.42578125" style="120" customWidth="1"/>
    <col min="8708" max="8708" width="11.85546875" style="120" customWidth="1"/>
    <col min="8709" max="8709" width="18" style="120" customWidth="1"/>
    <col min="8710" max="8710" width="18.85546875" style="120" bestFit="1" customWidth="1"/>
    <col min="8711" max="8711" width="17" style="120" customWidth="1"/>
    <col min="8712" max="8712" width="13.28515625" style="120" customWidth="1"/>
    <col min="8713" max="8713" width="20.28515625" style="120" bestFit="1" customWidth="1"/>
    <col min="8714" max="8714" width="12.7109375" style="120" customWidth="1"/>
    <col min="8715" max="8715" width="13.28515625" style="120" bestFit="1" customWidth="1"/>
    <col min="8716" max="8716" width="11.140625" style="120" bestFit="1" customWidth="1"/>
    <col min="8717" max="8717" width="10.28515625" style="120" bestFit="1" customWidth="1"/>
    <col min="8718" max="8718" width="13.28515625" style="120" bestFit="1" customWidth="1"/>
    <col min="8719" max="8719" width="13.7109375" style="120" bestFit="1" customWidth="1"/>
    <col min="8720" max="8720" width="11.140625" style="120" bestFit="1" customWidth="1"/>
    <col min="8721" max="8721" width="10.42578125" style="120" bestFit="1" customWidth="1"/>
    <col min="8722" max="8724" width="9.140625" style="120"/>
    <col min="8725" max="8725" width="10.42578125" style="120" bestFit="1" customWidth="1"/>
    <col min="8726" max="8960" width="9.140625" style="120"/>
    <col min="8961" max="8961" width="19.5703125" style="120" bestFit="1" customWidth="1"/>
    <col min="8962" max="8962" width="15.42578125" style="120" customWidth="1"/>
    <col min="8963" max="8963" width="16.42578125" style="120" customWidth="1"/>
    <col min="8964" max="8964" width="11.85546875" style="120" customWidth="1"/>
    <col min="8965" max="8965" width="18" style="120" customWidth="1"/>
    <col min="8966" max="8966" width="18.85546875" style="120" bestFit="1" customWidth="1"/>
    <col min="8967" max="8967" width="17" style="120" customWidth="1"/>
    <col min="8968" max="8968" width="13.28515625" style="120" customWidth="1"/>
    <col min="8969" max="8969" width="20.28515625" style="120" bestFit="1" customWidth="1"/>
    <col min="8970" max="8970" width="12.7109375" style="120" customWidth="1"/>
    <col min="8971" max="8971" width="13.28515625" style="120" bestFit="1" customWidth="1"/>
    <col min="8972" max="8972" width="11.140625" style="120" bestFit="1" customWidth="1"/>
    <col min="8973" max="8973" width="10.28515625" style="120" bestFit="1" customWidth="1"/>
    <col min="8974" max="8974" width="13.28515625" style="120" bestFit="1" customWidth="1"/>
    <col min="8975" max="8975" width="13.7109375" style="120" bestFit="1" customWidth="1"/>
    <col min="8976" max="8976" width="11.140625" style="120" bestFit="1" customWidth="1"/>
    <col min="8977" max="8977" width="10.42578125" style="120" bestFit="1" customWidth="1"/>
    <col min="8978" max="8980" width="9.140625" style="120"/>
    <col min="8981" max="8981" width="10.42578125" style="120" bestFit="1" customWidth="1"/>
    <col min="8982" max="9216" width="9.140625" style="120"/>
    <col min="9217" max="9217" width="19.5703125" style="120" bestFit="1" customWidth="1"/>
    <col min="9218" max="9218" width="15.42578125" style="120" customWidth="1"/>
    <col min="9219" max="9219" width="16.42578125" style="120" customWidth="1"/>
    <col min="9220" max="9220" width="11.85546875" style="120" customWidth="1"/>
    <col min="9221" max="9221" width="18" style="120" customWidth="1"/>
    <col min="9222" max="9222" width="18.85546875" style="120" bestFit="1" customWidth="1"/>
    <col min="9223" max="9223" width="17" style="120" customWidth="1"/>
    <col min="9224" max="9224" width="13.28515625" style="120" customWidth="1"/>
    <col min="9225" max="9225" width="20.28515625" style="120" bestFit="1" customWidth="1"/>
    <col min="9226" max="9226" width="12.7109375" style="120" customWidth="1"/>
    <col min="9227" max="9227" width="13.28515625" style="120" bestFit="1" customWidth="1"/>
    <col min="9228" max="9228" width="11.140625" style="120" bestFit="1" customWidth="1"/>
    <col min="9229" max="9229" width="10.28515625" style="120" bestFit="1" customWidth="1"/>
    <col min="9230" max="9230" width="13.28515625" style="120" bestFit="1" customWidth="1"/>
    <col min="9231" max="9231" width="13.7109375" style="120" bestFit="1" customWidth="1"/>
    <col min="9232" max="9232" width="11.140625" style="120" bestFit="1" customWidth="1"/>
    <col min="9233" max="9233" width="10.42578125" style="120" bestFit="1" customWidth="1"/>
    <col min="9234" max="9236" width="9.140625" style="120"/>
    <col min="9237" max="9237" width="10.42578125" style="120" bestFit="1" customWidth="1"/>
    <col min="9238" max="9472" width="9.140625" style="120"/>
    <col min="9473" max="9473" width="19.5703125" style="120" bestFit="1" customWidth="1"/>
    <col min="9474" max="9474" width="15.42578125" style="120" customWidth="1"/>
    <col min="9475" max="9475" width="16.42578125" style="120" customWidth="1"/>
    <col min="9476" max="9476" width="11.85546875" style="120" customWidth="1"/>
    <col min="9477" max="9477" width="18" style="120" customWidth="1"/>
    <col min="9478" max="9478" width="18.85546875" style="120" bestFit="1" customWidth="1"/>
    <col min="9479" max="9479" width="17" style="120" customWidth="1"/>
    <col min="9480" max="9480" width="13.28515625" style="120" customWidth="1"/>
    <col min="9481" max="9481" width="20.28515625" style="120" bestFit="1" customWidth="1"/>
    <col min="9482" max="9482" width="12.7109375" style="120" customWidth="1"/>
    <col min="9483" max="9483" width="13.28515625" style="120" bestFit="1" customWidth="1"/>
    <col min="9484" max="9484" width="11.140625" style="120" bestFit="1" customWidth="1"/>
    <col min="9485" max="9485" width="10.28515625" style="120" bestFit="1" customWidth="1"/>
    <col min="9486" max="9486" width="13.28515625" style="120" bestFit="1" customWidth="1"/>
    <col min="9487" max="9487" width="13.7109375" style="120" bestFit="1" customWidth="1"/>
    <col min="9488" max="9488" width="11.140625" style="120" bestFit="1" customWidth="1"/>
    <col min="9489" max="9489" width="10.42578125" style="120" bestFit="1" customWidth="1"/>
    <col min="9490" max="9492" width="9.140625" style="120"/>
    <col min="9493" max="9493" width="10.42578125" style="120" bestFit="1" customWidth="1"/>
    <col min="9494" max="9728" width="9.140625" style="120"/>
    <col min="9729" max="9729" width="19.5703125" style="120" bestFit="1" customWidth="1"/>
    <col min="9730" max="9730" width="15.42578125" style="120" customWidth="1"/>
    <col min="9731" max="9731" width="16.42578125" style="120" customWidth="1"/>
    <col min="9732" max="9732" width="11.85546875" style="120" customWidth="1"/>
    <col min="9733" max="9733" width="18" style="120" customWidth="1"/>
    <col min="9734" max="9734" width="18.85546875" style="120" bestFit="1" customWidth="1"/>
    <col min="9735" max="9735" width="17" style="120" customWidth="1"/>
    <col min="9736" max="9736" width="13.28515625" style="120" customWidth="1"/>
    <col min="9737" max="9737" width="20.28515625" style="120" bestFit="1" customWidth="1"/>
    <col min="9738" max="9738" width="12.7109375" style="120" customWidth="1"/>
    <col min="9739" max="9739" width="13.28515625" style="120" bestFit="1" customWidth="1"/>
    <col min="9740" max="9740" width="11.140625" style="120" bestFit="1" customWidth="1"/>
    <col min="9741" max="9741" width="10.28515625" style="120" bestFit="1" customWidth="1"/>
    <col min="9742" max="9742" width="13.28515625" style="120" bestFit="1" customWidth="1"/>
    <col min="9743" max="9743" width="13.7109375" style="120" bestFit="1" customWidth="1"/>
    <col min="9744" max="9744" width="11.140625" style="120" bestFit="1" customWidth="1"/>
    <col min="9745" max="9745" width="10.42578125" style="120" bestFit="1" customWidth="1"/>
    <col min="9746" max="9748" width="9.140625" style="120"/>
    <col min="9749" max="9749" width="10.42578125" style="120" bestFit="1" customWidth="1"/>
    <col min="9750" max="9984" width="9.140625" style="120"/>
    <col min="9985" max="9985" width="19.5703125" style="120" bestFit="1" customWidth="1"/>
    <col min="9986" max="9986" width="15.42578125" style="120" customWidth="1"/>
    <col min="9987" max="9987" width="16.42578125" style="120" customWidth="1"/>
    <col min="9988" max="9988" width="11.85546875" style="120" customWidth="1"/>
    <col min="9989" max="9989" width="18" style="120" customWidth="1"/>
    <col min="9990" max="9990" width="18.85546875" style="120" bestFit="1" customWidth="1"/>
    <col min="9991" max="9991" width="17" style="120" customWidth="1"/>
    <col min="9992" max="9992" width="13.28515625" style="120" customWidth="1"/>
    <col min="9993" max="9993" width="20.28515625" style="120" bestFit="1" customWidth="1"/>
    <col min="9994" max="9994" width="12.7109375" style="120" customWidth="1"/>
    <col min="9995" max="9995" width="13.28515625" style="120" bestFit="1" customWidth="1"/>
    <col min="9996" max="9996" width="11.140625" style="120" bestFit="1" customWidth="1"/>
    <col min="9997" max="9997" width="10.28515625" style="120" bestFit="1" customWidth="1"/>
    <col min="9998" max="9998" width="13.28515625" style="120" bestFit="1" customWidth="1"/>
    <col min="9999" max="9999" width="13.7109375" style="120" bestFit="1" customWidth="1"/>
    <col min="10000" max="10000" width="11.140625" style="120" bestFit="1" customWidth="1"/>
    <col min="10001" max="10001" width="10.42578125" style="120" bestFit="1" customWidth="1"/>
    <col min="10002" max="10004" width="9.140625" style="120"/>
    <col min="10005" max="10005" width="10.42578125" style="120" bestFit="1" customWidth="1"/>
    <col min="10006" max="10240" width="9.140625" style="120"/>
    <col min="10241" max="10241" width="19.5703125" style="120" bestFit="1" customWidth="1"/>
    <col min="10242" max="10242" width="15.42578125" style="120" customWidth="1"/>
    <col min="10243" max="10243" width="16.42578125" style="120" customWidth="1"/>
    <col min="10244" max="10244" width="11.85546875" style="120" customWidth="1"/>
    <col min="10245" max="10245" width="18" style="120" customWidth="1"/>
    <col min="10246" max="10246" width="18.85546875" style="120" bestFit="1" customWidth="1"/>
    <col min="10247" max="10247" width="17" style="120" customWidth="1"/>
    <col min="10248" max="10248" width="13.28515625" style="120" customWidth="1"/>
    <col min="10249" max="10249" width="20.28515625" style="120" bestFit="1" customWidth="1"/>
    <col min="10250" max="10250" width="12.7109375" style="120" customWidth="1"/>
    <col min="10251" max="10251" width="13.28515625" style="120" bestFit="1" customWidth="1"/>
    <col min="10252" max="10252" width="11.140625" style="120" bestFit="1" customWidth="1"/>
    <col min="10253" max="10253" width="10.28515625" style="120" bestFit="1" customWidth="1"/>
    <col min="10254" max="10254" width="13.28515625" style="120" bestFit="1" customWidth="1"/>
    <col min="10255" max="10255" width="13.7109375" style="120" bestFit="1" customWidth="1"/>
    <col min="10256" max="10256" width="11.140625" style="120" bestFit="1" customWidth="1"/>
    <col min="10257" max="10257" width="10.42578125" style="120" bestFit="1" customWidth="1"/>
    <col min="10258" max="10260" width="9.140625" style="120"/>
    <col min="10261" max="10261" width="10.42578125" style="120" bestFit="1" customWidth="1"/>
    <col min="10262" max="10496" width="9.140625" style="120"/>
    <col min="10497" max="10497" width="19.5703125" style="120" bestFit="1" customWidth="1"/>
    <col min="10498" max="10498" width="15.42578125" style="120" customWidth="1"/>
    <col min="10499" max="10499" width="16.42578125" style="120" customWidth="1"/>
    <col min="10500" max="10500" width="11.85546875" style="120" customWidth="1"/>
    <col min="10501" max="10501" width="18" style="120" customWidth="1"/>
    <col min="10502" max="10502" width="18.85546875" style="120" bestFit="1" customWidth="1"/>
    <col min="10503" max="10503" width="17" style="120" customWidth="1"/>
    <col min="10504" max="10504" width="13.28515625" style="120" customWidth="1"/>
    <col min="10505" max="10505" width="20.28515625" style="120" bestFit="1" customWidth="1"/>
    <col min="10506" max="10506" width="12.7109375" style="120" customWidth="1"/>
    <col min="10507" max="10507" width="13.28515625" style="120" bestFit="1" customWidth="1"/>
    <col min="10508" max="10508" width="11.140625" style="120" bestFit="1" customWidth="1"/>
    <col min="10509" max="10509" width="10.28515625" style="120" bestFit="1" customWidth="1"/>
    <col min="10510" max="10510" width="13.28515625" style="120" bestFit="1" customWidth="1"/>
    <col min="10511" max="10511" width="13.7109375" style="120" bestFit="1" customWidth="1"/>
    <col min="10512" max="10512" width="11.140625" style="120" bestFit="1" customWidth="1"/>
    <col min="10513" max="10513" width="10.42578125" style="120" bestFit="1" customWidth="1"/>
    <col min="10514" max="10516" width="9.140625" style="120"/>
    <col min="10517" max="10517" width="10.42578125" style="120" bestFit="1" customWidth="1"/>
    <col min="10518" max="10752" width="9.140625" style="120"/>
    <col min="10753" max="10753" width="19.5703125" style="120" bestFit="1" customWidth="1"/>
    <col min="10754" max="10754" width="15.42578125" style="120" customWidth="1"/>
    <col min="10755" max="10755" width="16.42578125" style="120" customWidth="1"/>
    <col min="10756" max="10756" width="11.85546875" style="120" customWidth="1"/>
    <col min="10757" max="10757" width="18" style="120" customWidth="1"/>
    <col min="10758" max="10758" width="18.85546875" style="120" bestFit="1" customWidth="1"/>
    <col min="10759" max="10759" width="17" style="120" customWidth="1"/>
    <col min="10760" max="10760" width="13.28515625" style="120" customWidth="1"/>
    <col min="10761" max="10761" width="20.28515625" style="120" bestFit="1" customWidth="1"/>
    <col min="10762" max="10762" width="12.7109375" style="120" customWidth="1"/>
    <col min="10763" max="10763" width="13.28515625" style="120" bestFit="1" customWidth="1"/>
    <col min="10764" max="10764" width="11.140625" style="120" bestFit="1" customWidth="1"/>
    <col min="10765" max="10765" width="10.28515625" style="120" bestFit="1" customWidth="1"/>
    <col min="10766" max="10766" width="13.28515625" style="120" bestFit="1" customWidth="1"/>
    <col min="10767" max="10767" width="13.7109375" style="120" bestFit="1" customWidth="1"/>
    <col min="10768" max="10768" width="11.140625" style="120" bestFit="1" customWidth="1"/>
    <col min="10769" max="10769" width="10.42578125" style="120" bestFit="1" customWidth="1"/>
    <col min="10770" max="10772" width="9.140625" style="120"/>
    <col min="10773" max="10773" width="10.42578125" style="120" bestFit="1" customWidth="1"/>
    <col min="10774" max="11008" width="9.140625" style="120"/>
    <col min="11009" max="11009" width="19.5703125" style="120" bestFit="1" customWidth="1"/>
    <col min="11010" max="11010" width="15.42578125" style="120" customWidth="1"/>
    <col min="11011" max="11011" width="16.42578125" style="120" customWidth="1"/>
    <col min="11012" max="11012" width="11.85546875" style="120" customWidth="1"/>
    <col min="11013" max="11013" width="18" style="120" customWidth="1"/>
    <col min="11014" max="11014" width="18.85546875" style="120" bestFit="1" customWidth="1"/>
    <col min="11015" max="11015" width="17" style="120" customWidth="1"/>
    <col min="11016" max="11016" width="13.28515625" style="120" customWidth="1"/>
    <col min="11017" max="11017" width="20.28515625" style="120" bestFit="1" customWidth="1"/>
    <col min="11018" max="11018" width="12.7109375" style="120" customWidth="1"/>
    <col min="11019" max="11019" width="13.28515625" style="120" bestFit="1" customWidth="1"/>
    <col min="11020" max="11020" width="11.140625" style="120" bestFit="1" customWidth="1"/>
    <col min="11021" max="11021" width="10.28515625" style="120" bestFit="1" customWidth="1"/>
    <col min="11022" max="11022" width="13.28515625" style="120" bestFit="1" customWidth="1"/>
    <col min="11023" max="11023" width="13.7109375" style="120" bestFit="1" customWidth="1"/>
    <col min="11024" max="11024" width="11.140625" style="120" bestFit="1" customWidth="1"/>
    <col min="11025" max="11025" width="10.42578125" style="120" bestFit="1" customWidth="1"/>
    <col min="11026" max="11028" width="9.140625" style="120"/>
    <col min="11029" max="11029" width="10.42578125" style="120" bestFit="1" customWidth="1"/>
    <col min="11030" max="11264" width="9.140625" style="120"/>
    <col min="11265" max="11265" width="19.5703125" style="120" bestFit="1" customWidth="1"/>
    <col min="11266" max="11266" width="15.42578125" style="120" customWidth="1"/>
    <col min="11267" max="11267" width="16.42578125" style="120" customWidth="1"/>
    <col min="11268" max="11268" width="11.85546875" style="120" customWidth="1"/>
    <col min="11269" max="11269" width="18" style="120" customWidth="1"/>
    <col min="11270" max="11270" width="18.85546875" style="120" bestFit="1" customWidth="1"/>
    <col min="11271" max="11271" width="17" style="120" customWidth="1"/>
    <col min="11272" max="11272" width="13.28515625" style="120" customWidth="1"/>
    <col min="11273" max="11273" width="20.28515625" style="120" bestFit="1" customWidth="1"/>
    <col min="11274" max="11274" width="12.7109375" style="120" customWidth="1"/>
    <col min="11275" max="11275" width="13.28515625" style="120" bestFit="1" customWidth="1"/>
    <col min="11276" max="11276" width="11.140625" style="120" bestFit="1" customWidth="1"/>
    <col min="11277" max="11277" width="10.28515625" style="120" bestFit="1" customWidth="1"/>
    <col min="11278" max="11278" width="13.28515625" style="120" bestFit="1" customWidth="1"/>
    <col min="11279" max="11279" width="13.7109375" style="120" bestFit="1" customWidth="1"/>
    <col min="11280" max="11280" width="11.140625" style="120" bestFit="1" customWidth="1"/>
    <col min="11281" max="11281" width="10.42578125" style="120" bestFit="1" customWidth="1"/>
    <col min="11282" max="11284" width="9.140625" style="120"/>
    <col min="11285" max="11285" width="10.42578125" style="120" bestFit="1" customWidth="1"/>
    <col min="11286" max="11520" width="9.140625" style="120"/>
    <col min="11521" max="11521" width="19.5703125" style="120" bestFit="1" customWidth="1"/>
    <col min="11522" max="11522" width="15.42578125" style="120" customWidth="1"/>
    <col min="11523" max="11523" width="16.42578125" style="120" customWidth="1"/>
    <col min="11524" max="11524" width="11.85546875" style="120" customWidth="1"/>
    <col min="11525" max="11525" width="18" style="120" customWidth="1"/>
    <col min="11526" max="11526" width="18.85546875" style="120" bestFit="1" customWidth="1"/>
    <col min="11527" max="11527" width="17" style="120" customWidth="1"/>
    <col min="11528" max="11528" width="13.28515625" style="120" customWidth="1"/>
    <col min="11529" max="11529" width="20.28515625" style="120" bestFit="1" customWidth="1"/>
    <col min="11530" max="11530" width="12.7109375" style="120" customWidth="1"/>
    <col min="11531" max="11531" width="13.28515625" style="120" bestFit="1" customWidth="1"/>
    <col min="11532" max="11532" width="11.140625" style="120" bestFit="1" customWidth="1"/>
    <col min="11533" max="11533" width="10.28515625" style="120" bestFit="1" customWidth="1"/>
    <col min="11534" max="11534" width="13.28515625" style="120" bestFit="1" customWidth="1"/>
    <col min="11535" max="11535" width="13.7109375" style="120" bestFit="1" customWidth="1"/>
    <col min="11536" max="11536" width="11.140625" style="120" bestFit="1" customWidth="1"/>
    <col min="11537" max="11537" width="10.42578125" style="120" bestFit="1" customWidth="1"/>
    <col min="11538" max="11540" width="9.140625" style="120"/>
    <col min="11541" max="11541" width="10.42578125" style="120" bestFit="1" customWidth="1"/>
    <col min="11542" max="11776" width="9.140625" style="120"/>
    <col min="11777" max="11777" width="19.5703125" style="120" bestFit="1" customWidth="1"/>
    <col min="11778" max="11778" width="15.42578125" style="120" customWidth="1"/>
    <col min="11779" max="11779" width="16.42578125" style="120" customWidth="1"/>
    <col min="11780" max="11780" width="11.85546875" style="120" customWidth="1"/>
    <col min="11781" max="11781" width="18" style="120" customWidth="1"/>
    <col min="11782" max="11782" width="18.85546875" style="120" bestFit="1" customWidth="1"/>
    <col min="11783" max="11783" width="17" style="120" customWidth="1"/>
    <col min="11784" max="11784" width="13.28515625" style="120" customWidth="1"/>
    <col min="11785" max="11785" width="20.28515625" style="120" bestFit="1" customWidth="1"/>
    <col min="11786" max="11786" width="12.7109375" style="120" customWidth="1"/>
    <col min="11787" max="11787" width="13.28515625" style="120" bestFit="1" customWidth="1"/>
    <col min="11788" max="11788" width="11.140625" style="120" bestFit="1" customWidth="1"/>
    <col min="11789" max="11789" width="10.28515625" style="120" bestFit="1" customWidth="1"/>
    <col min="11790" max="11790" width="13.28515625" style="120" bestFit="1" customWidth="1"/>
    <col min="11791" max="11791" width="13.7109375" style="120" bestFit="1" customWidth="1"/>
    <col min="11792" max="11792" width="11.140625" style="120" bestFit="1" customWidth="1"/>
    <col min="11793" max="11793" width="10.42578125" style="120" bestFit="1" customWidth="1"/>
    <col min="11794" max="11796" width="9.140625" style="120"/>
    <col min="11797" max="11797" width="10.42578125" style="120" bestFit="1" customWidth="1"/>
    <col min="11798" max="12032" width="9.140625" style="120"/>
    <col min="12033" max="12033" width="19.5703125" style="120" bestFit="1" customWidth="1"/>
    <col min="12034" max="12034" width="15.42578125" style="120" customWidth="1"/>
    <col min="12035" max="12035" width="16.42578125" style="120" customWidth="1"/>
    <col min="12036" max="12036" width="11.85546875" style="120" customWidth="1"/>
    <col min="12037" max="12037" width="18" style="120" customWidth="1"/>
    <col min="12038" max="12038" width="18.85546875" style="120" bestFit="1" customWidth="1"/>
    <col min="12039" max="12039" width="17" style="120" customWidth="1"/>
    <col min="12040" max="12040" width="13.28515625" style="120" customWidth="1"/>
    <col min="12041" max="12041" width="20.28515625" style="120" bestFit="1" customWidth="1"/>
    <col min="12042" max="12042" width="12.7109375" style="120" customWidth="1"/>
    <col min="12043" max="12043" width="13.28515625" style="120" bestFit="1" customWidth="1"/>
    <col min="12044" max="12044" width="11.140625" style="120" bestFit="1" customWidth="1"/>
    <col min="12045" max="12045" width="10.28515625" style="120" bestFit="1" customWidth="1"/>
    <col min="12046" max="12046" width="13.28515625" style="120" bestFit="1" customWidth="1"/>
    <col min="12047" max="12047" width="13.7109375" style="120" bestFit="1" customWidth="1"/>
    <col min="12048" max="12048" width="11.140625" style="120" bestFit="1" customWidth="1"/>
    <col min="12049" max="12049" width="10.42578125" style="120" bestFit="1" customWidth="1"/>
    <col min="12050" max="12052" width="9.140625" style="120"/>
    <col min="12053" max="12053" width="10.42578125" style="120" bestFit="1" customWidth="1"/>
    <col min="12054" max="12288" width="9.140625" style="120"/>
    <col min="12289" max="12289" width="19.5703125" style="120" bestFit="1" customWidth="1"/>
    <col min="12290" max="12290" width="15.42578125" style="120" customWidth="1"/>
    <col min="12291" max="12291" width="16.42578125" style="120" customWidth="1"/>
    <col min="12292" max="12292" width="11.85546875" style="120" customWidth="1"/>
    <col min="12293" max="12293" width="18" style="120" customWidth="1"/>
    <col min="12294" max="12294" width="18.85546875" style="120" bestFit="1" customWidth="1"/>
    <col min="12295" max="12295" width="17" style="120" customWidth="1"/>
    <col min="12296" max="12296" width="13.28515625" style="120" customWidth="1"/>
    <col min="12297" max="12297" width="20.28515625" style="120" bestFit="1" customWidth="1"/>
    <col min="12298" max="12298" width="12.7109375" style="120" customWidth="1"/>
    <col min="12299" max="12299" width="13.28515625" style="120" bestFit="1" customWidth="1"/>
    <col min="12300" max="12300" width="11.140625" style="120" bestFit="1" customWidth="1"/>
    <col min="12301" max="12301" width="10.28515625" style="120" bestFit="1" customWidth="1"/>
    <col min="12302" max="12302" width="13.28515625" style="120" bestFit="1" customWidth="1"/>
    <col min="12303" max="12303" width="13.7109375" style="120" bestFit="1" customWidth="1"/>
    <col min="12304" max="12304" width="11.140625" style="120" bestFit="1" customWidth="1"/>
    <col min="12305" max="12305" width="10.42578125" style="120" bestFit="1" customWidth="1"/>
    <col min="12306" max="12308" width="9.140625" style="120"/>
    <col min="12309" max="12309" width="10.42578125" style="120" bestFit="1" customWidth="1"/>
    <col min="12310" max="12544" width="9.140625" style="120"/>
    <col min="12545" max="12545" width="19.5703125" style="120" bestFit="1" customWidth="1"/>
    <col min="12546" max="12546" width="15.42578125" style="120" customWidth="1"/>
    <col min="12547" max="12547" width="16.42578125" style="120" customWidth="1"/>
    <col min="12548" max="12548" width="11.85546875" style="120" customWidth="1"/>
    <col min="12549" max="12549" width="18" style="120" customWidth="1"/>
    <col min="12550" max="12550" width="18.85546875" style="120" bestFit="1" customWidth="1"/>
    <col min="12551" max="12551" width="17" style="120" customWidth="1"/>
    <col min="12552" max="12552" width="13.28515625" style="120" customWidth="1"/>
    <col min="12553" max="12553" width="20.28515625" style="120" bestFit="1" customWidth="1"/>
    <col min="12554" max="12554" width="12.7109375" style="120" customWidth="1"/>
    <col min="12555" max="12555" width="13.28515625" style="120" bestFit="1" customWidth="1"/>
    <col min="12556" max="12556" width="11.140625" style="120" bestFit="1" customWidth="1"/>
    <col min="12557" max="12557" width="10.28515625" style="120" bestFit="1" customWidth="1"/>
    <col min="12558" max="12558" width="13.28515625" style="120" bestFit="1" customWidth="1"/>
    <col min="12559" max="12559" width="13.7109375" style="120" bestFit="1" customWidth="1"/>
    <col min="12560" max="12560" width="11.140625" style="120" bestFit="1" customWidth="1"/>
    <col min="12561" max="12561" width="10.42578125" style="120" bestFit="1" customWidth="1"/>
    <col min="12562" max="12564" width="9.140625" style="120"/>
    <col min="12565" max="12565" width="10.42578125" style="120" bestFit="1" customWidth="1"/>
    <col min="12566" max="12800" width="9.140625" style="120"/>
    <col min="12801" max="12801" width="19.5703125" style="120" bestFit="1" customWidth="1"/>
    <col min="12802" max="12802" width="15.42578125" style="120" customWidth="1"/>
    <col min="12803" max="12803" width="16.42578125" style="120" customWidth="1"/>
    <col min="12804" max="12804" width="11.85546875" style="120" customWidth="1"/>
    <col min="12805" max="12805" width="18" style="120" customWidth="1"/>
    <col min="12806" max="12806" width="18.85546875" style="120" bestFit="1" customWidth="1"/>
    <col min="12807" max="12807" width="17" style="120" customWidth="1"/>
    <col min="12808" max="12808" width="13.28515625" style="120" customWidth="1"/>
    <col min="12809" max="12809" width="20.28515625" style="120" bestFit="1" customWidth="1"/>
    <col min="12810" max="12810" width="12.7109375" style="120" customWidth="1"/>
    <col min="12811" max="12811" width="13.28515625" style="120" bestFit="1" customWidth="1"/>
    <col min="12812" max="12812" width="11.140625" style="120" bestFit="1" customWidth="1"/>
    <col min="12813" max="12813" width="10.28515625" style="120" bestFit="1" customWidth="1"/>
    <col min="12814" max="12814" width="13.28515625" style="120" bestFit="1" customWidth="1"/>
    <col min="12815" max="12815" width="13.7109375" style="120" bestFit="1" customWidth="1"/>
    <col min="12816" max="12816" width="11.140625" style="120" bestFit="1" customWidth="1"/>
    <col min="12817" max="12817" width="10.42578125" style="120" bestFit="1" customWidth="1"/>
    <col min="12818" max="12820" width="9.140625" style="120"/>
    <col min="12821" max="12821" width="10.42578125" style="120" bestFit="1" customWidth="1"/>
    <col min="12822" max="13056" width="9.140625" style="120"/>
    <col min="13057" max="13057" width="19.5703125" style="120" bestFit="1" customWidth="1"/>
    <col min="13058" max="13058" width="15.42578125" style="120" customWidth="1"/>
    <col min="13059" max="13059" width="16.42578125" style="120" customWidth="1"/>
    <col min="13060" max="13060" width="11.85546875" style="120" customWidth="1"/>
    <col min="13061" max="13061" width="18" style="120" customWidth="1"/>
    <col min="13062" max="13062" width="18.85546875" style="120" bestFit="1" customWidth="1"/>
    <col min="13063" max="13063" width="17" style="120" customWidth="1"/>
    <col min="13064" max="13064" width="13.28515625" style="120" customWidth="1"/>
    <col min="13065" max="13065" width="20.28515625" style="120" bestFit="1" customWidth="1"/>
    <col min="13066" max="13066" width="12.7109375" style="120" customWidth="1"/>
    <col min="13067" max="13067" width="13.28515625" style="120" bestFit="1" customWidth="1"/>
    <col min="13068" max="13068" width="11.140625" style="120" bestFit="1" customWidth="1"/>
    <col min="13069" max="13069" width="10.28515625" style="120" bestFit="1" customWidth="1"/>
    <col min="13070" max="13070" width="13.28515625" style="120" bestFit="1" customWidth="1"/>
    <col min="13071" max="13071" width="13.7109375" style="120" bestFit="1" customWidth="1"/>
    <col min="13072" max="13072" width="11.140625" style="120" bestFit="1" customWidth="1"/>
    <col min="13073" max="13073" width="10.42578125" style="120" bestFit="1" customWidth="1"/>
    <col min="13074" max="13076" width="9.140625" style="120"/>
    <col min="13077" max="13077" width="10.42578125" style="120" bestFit="1" customWidth="1"/>
    <col min="13078" max="13312" width="9.140625" style="120"/>
    <col min="13313" max="13313" width="19.5703125" style="120" bestFit="1" customWidth="1"/>
    <col min="13314" max="13314" width="15.42578125" style="120" customWidth="1"/>
    <col min="13315" max="13315" width="16.42578125" style="120" customWidth="1"/>
    <col min="13316" max="13316" width="11.85546875" style="120" customWidth="1"/>
    <col min="13317" max="13317" width="18" style="120" customWidth="1"/>
    <col min="13318" max="13318" width="18.85546875" style="120" bestFit="1" customWidth="1"/>
    <col min="13319" max="13319" width="17" style="120" customWidth="1"/>
    <col min="13320" max="13320" width="13.28515625" style="120" customWidth="1"/>
    <col min="13321" max="13321" width="20.28515625" style="120" bestFit="1" customWidth="1"/>
    <col min="13322" max="13322" width="12.7109375" style="120" customWidth="1"/>
    <col min="13323" max="13323" width="13.28515625" style="120" bestFit="1" customWidth="1"/>
    <col min="13324" max="13324" width="11.140625" style="120" bestFit="1" customWidth="1"/>
    <col min="13325" max="13325" width="10.28515625" style="120" bestFit="1" customWidth="1"/>
    <col min="13326" max="13326" width="13.28515625" style="120" bestFit="1" customWidth="1"/>
    <col min="13327" max="13327" width="13.7109375" style="120" bestFit="1" customWidth="1"/>
    <col min="13328" max="13328" width="11.140625" style="120" bestFit="1" customWidth="1"/>
    <col min="13329" max="13329" width="10.42578125" style="120" bestFit="1" customWidth="1"/>
    <col min="13330" max="13332" width="9.140625" style="120"/>
    <col min="13333" max="13333" width="10.42578125" style="120" bestFit="1" customWidth="1"/>
    <col min="13334" max="13568" width="9.140625" style="120"/>
    <col min="13569" max="13569" width="19.5703125" style="120" bestFit="1" customWidth="1"/>
    <col min="13570" max="13570" width="15.42578125" style="120" customWidth="1"/>
    <col min="13571" max="13571" width="16.42578125" style="120" customWidth="1"/>
    <col min="13572" max="13572" width="11.85546875" style="120" customWidth="1"/>
    <col min="13573" max="13573" width="18" style="120" customWidth="1"/>
    <col min="13574" max="13574" width="18.85546875" style="120" bestFit="1" customWidth="1"/>
    <col min="13575" max="13575" width="17" style="120" customWidth="1"/>
    <col min="13576" max="13576" width="13.28515625" style="120" customWidth="1"/>
    <col min="13577" max="13577" width="20.28515625" style="120" bestFit="1" customWidth="1"/>
    <col min="13578" max="13578" width="12.7109375" style="120" customWidth="1"/>
    <col min="13579" max="13579" width="13.28515625" style="120" bestFit="1" customWidth="1"/>
    <col min="13580" max="13580" width="11.140625" style="120" bestFit="1" customWidth="1"/>
    <col min="13581" max="13581" width="10.28515625" style="120" bestFit="1" customWidth="1"/>
    <col min="13582" max="13582" width="13.28515625" style="120" bestFit="1" customWidth="1"/>
    <col min="13583" max="13583" width="13.7109375" style="120" bestFit="1" customWidth="1"/>
    <col min="13584" max="13584" width="11.140625" style="120" bestFit="1" customWidth="1"/>
    <col min="13585" max="13585" width="10.42578125" style="120" bestFit="1" customWidth="1"/>
    <col min="13586" max="13588" width="9.140625" style="120"/>
    <col min="13589" max="13589" width="10.42578125" style="120" bestFit="1" customWidth="1"/>
    <col min="13590" max="13824" width="9.140625" style="120"/>
    <col min="13825" max="13825" width="19.5703125" style="120" bestFit="1" customWidth="1"/>
    <col min="13826" max="13826" width="15.42578125" style="120" customWidth="1"/>
    <col min="13827" max="13827" width="16.42578125" style="120" customWidth="1"/>
    <col min="13828" max="13828" width="11.85546875" style="120" customWidth="1"/>
    <col min="13829" max="13829" width="18" style="120" customWidth="1"/>
    <col min="13830" max="13830" width="18.85546875" style="120" bestFit="1" customWidth="1"/>
    <col min="13831" max="13831" width="17" style="120" customWidth="1"/>
    <col min="13832" max="13832" width="13.28515625" style="120" customWidth="1"/>
    <col min="13833" max="13833" width="20.28515625" style="120" bestFit="1" customWidth="1"/>
    <col min="13834" max="13834" width="12.7109375" style="120" customWidth="1"/>
    <col min="13835" max="13835" width="13.28515625" style="120" bestFit="1" customWidth="1"/>
    <col min="13836" max="13836" width="11.140625" style="120" bestFit="1" customWidth="1"/>
    <col min="13837" max="13837" width="10.28515625" style="120" bestFit="1" customWidth="1"/>
    <col min="13838" max="13838" width="13.28515625" style="120" bestFit="1" customWidth="1"/>
    <col min="13839" max="13839" width="13.7109375" style="120" bestFit="1" customWidth="1"/>
    <col min="13840" max="13840" width="11.140625" style="120" bestFit="1" customWidth="1"/>
    <col min="13841" max="13841" width="10.42578125" style="120" bestFit="1" customWidth="1"/>
    <col min="13842" max="13844" width="9.140625" style="120"/>
    <col min="13845" max="13845" width="10.42578125" style="120" bestFit="1" customWidth="1"/>
    <col min="13846" max="14080" width="9.140625" style="120"/>
    <col min="14081" max="14081" width="19.5703125" style="120" bestFit="1" customWidth="1"/>
    <col min="14082" max="14082" width="15.42578125" style="120" customWidth="1"/>
    <col min="14083" max="14083" width="16.42578125" style="120" customWidth="1"/>
    <col min="14084" max="14084" width="11.85546875" style="120" customWidth="1"/>
    <col min="14085" max="14085" width="18" style="120" customWidth="1"/>
    <col min="14086" max="14086" width="18.85546875" style="120" bestFit="1" customWidth="1"/>
    <col min="14087" max="14087" width="17" style="120" customWidth="1"/>
    <col min="14088" max="14088" width="13.28515625" style="120" customWidth="1"/>
    <col min="14089" max="14089" width="20.28515625" style="120" bestFit="1" customWidth="1"/>
    <col min="14090" max="14090" width="12.7109375" style="120" customWidth="1"/>
    <col min="14091" max="14091" width="13.28515625" style="120" bestFit="1" customWidth="1"/>
    <col min="14092" max="14092" width="11.140625" style="120" bestFit="1" customWidth="1"/>
    <col min="14093" max="14093" width="10.28515625" style="120" bestFit="1" customWidth="1"/>
    <col min="14094" max="14094" width="13.28515625" style="120" bestFit="1" customWidth="1"/>
    <col min="14095" max="14095" width="13.7109375" style="120" bestFit="1" customWidth="1"/>
    <col min="14096" max="14096" width="11.140625" style="120" bestFit="1" customWidth="1"/>
    <col min="14097" max="14097" width="10.42578125" style="120" bestFit="1" customWidth="1"/>
    <col min="14098" max="14100" width="9.140625" style="120"/>
    <col min="14101" max="14101" width="10.42578125" style="120" bestFit="1" customWidth="1"/>
    <col min="14102" max="14336" width="9.140625" style="120"/>
    <col min="14337" max="14337" width="19.5703125" style="120" bestFit="1" customWidth="1"/>
    <col min="14338" max="14338" width="15.42578125" style="120" customWidth="1"/>
    <col min="14339" max="14339" width="16.42578125" style="120" customWidth="1"/>
    <col min="14340" max="14340" width="11.85546875" style="120" customWidth="1"/>
    <col min="14341" max="14341" width="18" style="120" customWidth="1"/>
    <col min="14342" max="14342" width="18.85546875" style="120" bestFit="1" customWidth="1"/>
    <col min="14343" max="14343" width="17" style="120" customWidth="1"/>
    <col min="14344" max="14344" width="13.28515625" style="120" customWidth="1"/>
    <col min="14345" max="14345" width="20.28515625" style="120" bestFit="1" customWidth="1"/>
    <col min="14346" max="14346" width="12.7109375" style="120" customWidth="1"/>
    <col min="14347" max="14347" width="13.28515625" style="120" bestFit="1" customWidth="1"/>
    <col min="14348" max="14348" width="11.140625" style="120" bestFit="1" customWidth="1"/>
    <col min="14349" max="14349" width="10.28515625" style="120" bestFit="1" customWidth="1"/>
    <col min="14350" max="14350" width="13.28515625" style="120" bestFit="1" customWidth="1"/>
    <col min="14351" max="14351" width="13.7109375" style="120" bestFit="1" customWidth="1"/>
    <col min="14352" max="14352" width="11.140625" style="120" bestFit="1" customWidth="1"/>
    <col min="14353" max="14353" width="10.42578125" style="120" bestFit="1" customWidth="1"/>
    <col min="14354" max="14356" width="9.140625" style="120"/>
    <col min="14357" max="14357" width="10.42578125" style="120" bestFit="1" customWidth="1"/>
    <col min="14358" max="14592" width="9.140625" style="120"/>
    <col min="14593" max="14593" width="19.5703125" style="120" bestFit="1" customWidth="1"/>
    <col min="14594" max="14594" width="15.42578125" style="120" customWidth="1"/>
    <col min="14595" max="14595" width="16.42578125" style="120" customWidth="1"/>
    <col min="14596" max="14596" width="11.85546875" style="120" customWidth="1"/>
    <col min="14597" max="14597" width="18" style="120" customWidth="1"/>
    <col min="14598" max="14598" width="18.85546875" style="120" bestFit="1" customWidth="1"/>
    <col min="14599" max="14599" width="17" style="120" customWidth="1"/>
    <col min="14600" max="14600" width="13.28515625" style="120" customWidth="1"/>
    <col min="14601" max="14601" width="20.28515625" style="120" bestFit="1" customWidth="1"/>
    <col min="14602" max="14602" width="12.7109375" style="120" customWidth="1"/>
    <col min="14603" max="14603" width="13.28515625" style="120" bestFit="1" customWidth="1"/>
    <col min="14604" max="14604" width="11.140625" style="120" bestFit="1" customWidth="1"/>
    <col min="14605" max="14605" width="10.28515625" style="120" bestFit="1" customWidth="1"/>
    <col min="14606" max="14606" width="13.28515625" style="120" bestFit="1" customWidth="1"/>
    <col min="14607" max="14607" width="13.7109375" style="120" bestFit="1" customWidth="1"/>
    <col min="14608" max="14608" width="11.140625" style="120" bestFit="1" customWidth="1"/>
    <col min="14609" max="14609" width="10.42578125" style="120" bestFit="1" customWidth="1"/>
    <col min="14610" max="14612" width="9.140625" style="120"/>
    <col min="14613" max="14613" width="10.42578125" style="120" bestFit="1" customWidth="1"/>
    <col min="14614" max="14848" width="9.140625" style="120"/>
    <col min="14849" max="14849" width="19.5703125" style="120" bestFit="1" customWidth="1"/>
    <col min="14850" max="14850" width="15.42578125" style="120" customWidth="1"/>
    <col min="14851" max="14851" width="16.42578125" style="120" customWidth="1"/>
    <col min="14852" max="14852" width="11.85546875" style="120" customWidth="1"/>
    <col min="14853" max="14853" width="18" style="120" customWidth="1"/>
    <col min="14854" max="14854" width="18.85546875" style="120" bestFit="1" customWidth="1"/>
    <col min="14855" max="14855" width="17" style="120" customWidth="1"/>
    <col min="14856" max="14856" width="13.28515625" style="120" customWidth="1"/>
    <col min="14857" max="14857" width="20.28515625" style="120" bestFit="1" customWidth="1"/>
    <col min="14858" max="14858" width="12.7109375" style="120" customWidth="1"/>
    <col min="14859" max="14859" width="13.28515625" style="120" bestFit="1" customWidth="1"/>
    <col min="14860" max="14860" width="11.140625" style="120" bestFit="1" customWidth="1"/>
    <col min="14861" max="14861" width="10.28515625" style="120" bestFit="1" customWidth="1"/>
    <col min="14862" max="14862" width="13.28515625" style="120" bestFit="1" customWidth="1"/>
    <col min="14863" max="14863" width="13.7109375" style="120" bestFit="1" customWidth="1"/>
    <col min="14864" max="14864" width="11.140625" style="120" bestFit="1" customWidth="1"/>
    <col min="14865" max="14865" width="10.42578125" style="120" bestFit="1" customWidth="1"/>
    <col min="14866" max="14868" width="9.140625" style="120"/>
    <col min="14869" max="14869" width="10.42578125" style="120" bestFit="1" customWidth="1"/>
    <col min="14870" max="15104" width="9.140625" style="120"/>
    <col min="15105" max="15105" width="19.5703125" style="120" bestFit="1" customWidth="1"/>
    <col min="15106" max="15106" width="15.42578125" style="120" customWidth="1"/>
    <col min="15107" max="15107" width="16.42578125" style="120" customWidth="1"/>
    <col min="15108" max="15108" width="11.85546875" style="120" customWidth="1"/>
    <col min="15109" max="15109" width="18" style="120" customWidth="1"/>
    <col min="15110" max="15110" width="18.85546875" style="120" bestFit="1" customWidth="1"/>
    <col min="15111" max="15111" width="17" style="120" customWidth="1"/>
    <col min="15112" max="15112" width="13.28515625" style="120" customWidth="1"/>
    <col min="15113" max="15113" width="20.28515625" style="120" bestFit="1" customWidth="1"/>
    <col min="15114" max="15114" width="12.7109375" style="120" customWidth="1"/>
    <col min="15115" max="15115" width="13.28515625" style="120" bestFit="1" customWidth="1"/>
    <col min="15116" max="15116" width="11.140625" style="120" bestFit="1" customWidth="1"/>
    <col min="15117" max="15117" width="10.28515625" style="120" bestFit="1" customWidth="1"/>
    <col min="15118" max="15118" width="13.28515625" style="120" bestFit="1" customWidth="1"/>
    <col min="15119" max="15119" width="13.7109375" style="120" bestFit="1" customWidth="1"/>
    <col min="15120" max="15120" width="11.140625" style="120" bestFit="1" customWidth="1"/>
    <col min="15121" max="15121" width="10.42578125" style="120" bestFit="1" customWidth="1"/>
    <col min="15122" max="15124" width="9.140625" style="120"/>
    <col min="15125" max="15125" width="10.42578125" style="120" bestFit="1" customWidth="1"/>
    <col min="15126" max="15360" width="9.140625" style="120"/>
    <col min="15361" max="15361" width="19.5703125" style="120" bestFit="1" customWidth="1"/>
    <col min="15362" max="15362" width="15.42578125" style="120" customWidth="1"/>
    <col min="15363" max="15363" width="16.42578125" style="120" customWidth="1"/>
    <col min="15364" max="15364" width="11.85546875" style="120" customWidth="1"/>
    <col min="15365" max="15365" width="18" style="120" customWidth="1"/>
    <col min="15366" max="15366" width="18.85546875" style="120" bestFit="1" customWidth="1"/>
    <col min="15367" max="15367" width="17" style="120" customWidth="1"/>
    <col min="15368" max="15368" width="13.28515625" style="120" customWidth="1"/>
    <col min="15369" max="15369" width="20.28515625" style="120" bestFit="1" customWidth="1"/>
    <col min="15370" max="15370" width="12.7109375" style="120" customWidth="1"/>
    <col min="15371" max="15371" width="13.28515625" style="120" bestFit="1" customWidth="1"/>
    <col min="15372" max="15372" width="11.140625" style="120" bestFit="1" customWidth="1"/>
    <col min="15373" max="15373" width="10.28515625" style="120" bestFit="1" customWidth="1"/>
    <col min="15374" max="15374" width="13.28515625" style="120" bestFit="1" customWidth="1"/>
    <col min="15375" max="15375" width="13.7109375" style="120" bestFit="1" customWidth="1"/>
    <col min="15376" max="15376" width="11.140625" style="120" bestFit="1" customWidth="1"/>
    <col min="15377" max="15377" width="10.42578125" style="120" bestFit="1" customWidth="1"/>
    <col min="15378" max="15380" width="9.140625" style="120"/>
    <col min="15381" max="15381" width="10.42578125" style="120" bestFit="1" customWidth="1"/>
    <col min="15382" max="15616" width="9.140625" style="120"/>
    <col min="15617" max="15617" width="19.5703125" style="120" bestFit="1" customWidth="1"/>
    <col min="15618" max="15618" width="15.42578125" style="120" customWidth="1"/>
    <col min="15619" max="15619" width="16.42578125" style="120" customWidth="1"/>
    <col min="15620" max="15620" width="11.85546875" style="120" customWidth="1"/>
    <col min="15621" max="15621" width="18" style="120" customWidth="1"/>
    <col min="15622" max="15622" width="18.85546875" style="120" bestFit="1" customWidth="1"/>
    <col min="15623" max="15623" width="17" style="120" customWidth="1"/>
    <col min="15624" max="15624" width="13.28515625" style="120" customWidth="1"/>
    <col min="15625" max="15625" width="20.28515625" style="120" bestFit="1" customWidth="1"/>
    <col min="15626" max="15626" width="12.7109375" style="120" customWidth="1"/>
    <col min="15627" max="15627" width="13.28515625" style="120" bestFit="1" customWidth="1"/>
    <col min="15628" max="15628" width="11.140625" style="120" bestFit="1" customWidth="1"/>
    <col min="15629" max="15629" width="10.28515625" style="120" bestFit="1" customWidth="1"/>
    <col min="15630" max="15630" width="13.28515625" style="120" bestFit="1" customWidth="1"/>
    <col min="15631" max="15631" width="13.7109375" style="120" bestFit="1" customWidth="1"/>
    <col min="15632" max="15632" width="11.140625" style="120" bestFit="1" customWidth="1"/>
    <col min="15633" max="15633" width="10.42578125" style="120" bestFit="1" customWidth="1"/>
    <col min="15634" max="15636" width="9.140625" style="120"/>
    <col min="15637" max="15637" width="10.42578125" style="120" bestFit="1" customWidth="1"/>
    <col min="15638" max="15872" width="9.140625" style="120"/>
    <col min="15873" max="15873" width="19.5703125" style="120" bestFit="1" customWidth="1"/>
    <col min="15874" max="15874" width="15.42578125" style="120" customWidth="1"/>
    <col min="15875" max="15875" width="16.42578125" style="120" customWidth="1"/>
    <col min="15876" max="15876" width="11.85546875" style="120" customWidth="1"/>
    <col min="15877" max="15877" width="18" style="120" customWidth="1"/>
    <col min="15878" max="15878" width="18.85546875" style="120" bestFit="1" customWidth="1"/>
    <col min="15879" max="15879" width="17" style="120" customWidth="1"/>
    <col min="15880" max="15880" width="13.28515625" style="120" customWidth="1"/>
    <col min="15881" max="15881" width="20.28515625" style="120" bestFit="1" customWidth="1"/>
    <col min="15882" max="15882" width="12.7109375" style="120" customWidth="1"/>
    <col min="15883" max="15883" width="13.28515625" style="120" bestFit="1" customWidth="1"/>
    <col min="15884" max="15884" width="11.140625" style="120" bestFit="1" customWidth="1"/>
    <col min="15885" max="15885" width="10.28515625" style="120" bestFit="1" customWidth="1"/>
    <col min="15886" max="15886" width="13.28515625" style="120" bestFit="1" customWidth="1"/>
    <col min="15887" max="15887" width="13.7109375" style="120" bestFit="1" customWidth="1"/>
    <col min="15888" max="15888" width="11.140625" style="120" bestFit="1" customWidth="1"/>
    <col min="15889" max="15889" width="10.42578125" style="120" bestFit="1" customWidth="1"/>
    <col min="15890" max="15892" width="9.140625" style="120"/>
    <col min="15893" max="15893" width="10.42578125" style="120" bestFit="1" customWidth="1"/>
    <col min="15894" max="16128" width="9.140625" style="120"/>
    <col min="16129" max="16129" width="19.5703125" style="120" bestFit="1" customWidth="1"/>
    <col min="16130" max="16130" width="15.42578125" style="120" customWidth="1"/>
    <col min="16131" max="16131" width="16.42578125" style="120" customWidth="1"/>
    <col min="16132" max="16132" width="11.85546875" style="120" customWidth="1"/>
    <col min="16133" max="16133" width="18" style="120" customWidth="1"/>
    <col min="16134" max="16134" width="18.85546875" style="120" bestFit="1" customWidth="1"/>
    <col min="16135" max="16135" width="17" style="120" customWidth="1"/>
    <col min="16136" max="16136" width="13.28515625" style="120" customWidth="1"/>
    <col min="16137" max="16137" width="20.28515625" style="120" bestFit="1" customWidth="1"/>
    <col min="16138" max="16138" width="12.7109375" style="120" customWidth="1"/>
    <col min="16139" max="16139" width="13.28515625" style="120" bestFit="1" customWidth="1"/>
    <col min="16140" max="16140" width="11.140625" style="120" bestFit="1" customWidth="1"/>
    <col min="16141" max="16141" width="10.28515625" style="120" bestFit="1" customWidth="1"/>
    <col min="16142" max="16142" width="13.28515625" style="120" bestFit="1" customWidth="1"/>
    <col min="16143" max="16143" width="13.7109375" style="120" bestFit="1" customWidth="1"/>
    <col min="16144" max="16144" width="11.140625" style="120" bestFit="1" customWidth="1"/>
    <col min="16145" max="16145" width="10.42578125" style="120" bestFit="1" customWidth="1"/>
    <col min="16146" max="16148" width="9.140625" style="120"/>
    <col min="16149" max="16149" width="10.42578125" style="120" bestFit="1" customWidth="1"/>
    <col min="16150" max="16384" width="9.140625" style="120"/>
  </cols>
  <sheetData>
    <row r="2" spans="1:6" x14ac:dyDescent="0.2">
      <c r="E2" s="121"/>
    </row>
    <row r="3" spans="1:6" s="123" customFormat="1" ht="14.25" x14ac:dyDescent="0.2">
      <c r="A3" s="378" t="s">
        <v>607</v>
      </c>
      <c r="B3" s="378"/>
      <c r="C3" s="378"/>
      <c r="D3" s="378"/>
      <c r="E3" s="378"/>
      <c r="F3" s="378"/>
    </row>
    <row r="4" spans="1:6" s="123" customFormat="1" x14ac:dyDescent="0.2">
      <c r="A4" s="124">
        <v>42369</v>
      </c>
      <c r="C4" s="125"/>
      <c r="D4" s="126"/>
      <c r="E4" s="379" t="s">
        <v>608</v>
      </c>
      <c r="F4" s="379"/>
    </row>
    <row r="5" spans="1:6" s="123" customFormat="1" ht="24.75" customHeight="1" x14ac:dyDescent="0.2">
      <c r="A5" s="351" t="s">
        <v>609</v>
      </c>
      <c r="B5" s="352" t="s">
        <v>610</v>
      </c>
      <c r="C5" s="352" t="s">
        <v>611</v>
      </c>
      <c r="D5" s="353" t="s">
        <v>612</v>
      </c>
      <c r="E5" s="354" t="s">
        <v>613</v>
      </c>
      <c r="F5" s="355" t="s">
        <v>614</v>
      </c>
    </row>
    <row r="6" spans="1:6" s="123" customFormat="1" ht="3" customHeight="1" x14ac:dyDescent="0.2">
      <c r="A6" s="127"/>
      <c r="B6" s="128"/>
      <c r="C6" s="129"/>
      <c r="D6" s="130"/>
      <c r="E6" s="131"/>
      <c r="F6" s="132"/>
    </row>
    <row r="7" spans="1:6" x14ac:dyDescent="0.2">
      <c r="A7" s="133" t="s">
        <v>615</v>
      </c>
      <c r="B7" s="134">
        <v>42306</v>
      </c>
      <c r="C7" s="135">
        <v>42397</v>
      </c>
      <c r="D7" s="136">
        <v>2.5700000000000001E-2</v>
      </c>
      <c r="E7" s="137">
        <v>4402290000</v>
      </c>
      <c r="F7" s="138">
        <v>4374243402</v>
      </c>
    </row>
    <row r="8" spans="1:6" x14ac:dyDescent="0.2">
      <c r="A8" s="139" t="s">
        <v>616</v>
      </c>
      <c r="B8" s="140"/>
      <c r="C8" s="140"/>
      <c r="D8" s="141"/>
      <c r="E8" s="142">
        <f>SUM(E7)</f>
        <v>4402290000</v>
      </c>
      <c r="F8" s="143">
        <f>SUM(F7)</f>
        <v>4374243402</v>
      </c>
    </row>
    <row r="9" spans="1:6" x14ac:dyDescent="0.2">
      <c r="A9" s="144" t="s">
        <v>617</v>
      </c>
      <c r="B9" s="145">
        <v>42194</v>
      </c>
      <c r="C9" s="146">
        <v>42376</v>
      </c>
      <c r="D9" s="147">
        <v>2.9680000000000002E-2</v>
      </c>
      <c r="E9" s="148">
        <v>7700010000</v>
      </c>
      <c r="F9" s="149">
        <v>7587800525.8299999</v>
      </c>
    </row>
    <row r="10" spans="1:6" x14ac:dyDescent="0.2">
      <c r="A10" s="144" t="s">
        <v>617</v>
      </c>
      <c r="B10" s="150">
        <v>42229</v>
      </c>
      <c r="C10" s="151">
        <v>42411</v>
      </c>
      <c r="D10" s="147">
        <v>2.903E-2</v>
      </c>
      <c r="E10" s="148">
        <v>3999990000</v>
      </c>
      <c r="F10" s="149">
        <v>3942914213.2800002</v>
      </c>
    </row>
    <row r="11" spans="1:6" x14ac:dyDescent="0.2">
      <c r="A11" s="144" t="s">
        <v>617</v>
      </c>
      <c r="B11" s="150">
        <v>42257</v>
      </c>
      <c r="C11" s="151">
        <v>42439</v>
      </c>
      <c r="D11" s="147">
        <v>2.8729999999999999E-2</v>
      </c>
      <c r="E11" s="148">
        <v>5100000000</v>
      </c>
      <c r="F11" s="149">
        <v>5027970655.3299999</v>
      </c>
    </row>
    <row r="12" spans="1:6" x14ac:dyDescent="0.2">
      <c r="A12" s="144" t="s">
        <v>617</v>
      </c>
      <c r="B12" s="152">
        <v>42285</v>
      </c>
      <c r="C12" s="153">
        <v>42467</v>
      </c>
      <c r="D12" s="147">
        <v>2.8199999999999999E-2</v>
      </c>
      <c r="E12" s="148">
        <v>4700000000</v>
      </c>
      <c r="F12" s="149">
        <v>4634760386</v>
      </c>
    </row>
    <row r="13" spans="1:6" x14ac:dyDescent="0.2">
      <c r="A13" s="144" t="s">
        <v>617</v>
      </c>
      <c r="B13" s="152">
        <v>42320</v>
      </c>
      <c r="C13" s="153">
        <v>42502</v>
      </c>
      <c r="D13" s="147">
        <v>2.8199999999999999E-2</v>
      </c>
      <c r="E13" s="148">
        <v>4838020000</v>
      </c>
      <c r="F13" s="149">
        <v>4771029912</v>
      </c>
    </row>
    <row r="14" spans="1:6" x14ac:dyDescent="0.2">
      <c r="A14" s="144" t="s">
        <v>617</v>
      </c>
      <c r="B14" s="152">
        <v>42348</v>
      </c>
      <c r="C14" s="153">
        <v>42530</v>
      </c>
      <c r="D14" s="147">
        <v>2.46E-2</v>
      </c>
      <c r="E14" s="148">
        <v>3000000000</v>
      </c>
      <c r="F14" s="149">
        <v>2963689604</v>
      </c>
    </row>
    <row r="15" spans="1:6" x14ac:dyDescent="0.2">
      <c r="A15" s="139" t="s">
        <v>618</v>
      </c>
      <c r="B15" s="140"/>
      <c r="C15" s="140"/>
      <c r="D15" s="141"/>
      <c r="E15" s="142">
        <f>SUM(E9:E14)</f>
        <v>29338020000</v>
      </c>
      <c r="F15" s="143">
        <f>SUM(F9:F14)</f>
        <v>28928165296.440002</v>
      </c>
    </row>
    <row r="16" spans="1:6" x14ac:dyDescent="0.2">
      <c r="A16" s="144" t="s">
        <v>619</v>
      </c>
      <c r="B16" s="154">
        <v>42009</v>
      </c>
      <c r="C16" s="155">
        <v>42373</v>
      </c>
      <c r="D16" s="147">
        <v>3.4492000000000002E-2</v>
      </c>
      <c r="E16" s="156">
        <v>1358630000</v>
      </c>
      <c r="F16" s="157">
        <v>1313450726.26</v>
      </c>
    </row>
    <row r="17" spans="1:6" x14ac:dyDescent="0.2">
      <c r="A17" s="144" t="s">
        <v>619</v>
      </c>
      <c r="B17" s="154">
        <v>42012</v>
      </c>
      <c r="C17" s="155">
        <v>42376</v>
      </c>
      <c r="D17" s="147">
        <v>3.5097000000000003E-2</v>
      </c>
      <c r="E17" s="156">
        <v>9735620000</v>
      </c>
      <c r="F17" s="157">
        <v>9406373605.2399998</v>
      </c>
    </row>
    <row r="18" spans="1:6" x14ac:dyDescent="0.2">
      <c r="A18" s="144" t="s">
        <v>619</v>
      </c>
      <c r="B18" s="154">
        <v>42033</v>
      </c>
      <c r="C18" s="155">
        <v>42397</v>
      </c>
      <c r="D18" s="147">
        <v>3.5409999999999997E-2</v>
      </c>
      <c r="E18" s="158">
        <v>9651790000</v>
      </c>
      <c r="F18" s="159">
        <v>9322597449</v>
      </c>
    </row>
    <row r="19" spans="1:6" x14ac:dyDescent="0.2">
      <c r="A19" s="144" t="s">
        <v>619</v>
      </c>
      <c r="B19" s="160">
        <v>42047</v>
      </c>
      <c r="C19" s="161">
        <v>42411</v>
      </c>
      <c r="D19" s="147">
        <v>3.569E-2</v>
      </c>
      <c r="E19" s="148">
        <v>11094470000</v>
      </c>
      <c r="F19" s="159">
        <v>10713191462</v>
      </c>
    </row>
    <row r="20" spans="1:6" x14ac:dyDescent="0.2">
      <c r="A20" s="144" t="s">
        <v>619</v>
      </c>
      <c r="B20" s="160">
        <v>42061</v>
      </c>
      <c r="C20" s="161">
        <v>42425</v>
      </c>
      <c r="D20" s="147">
        <v>3.594E-2</v>
      </c>
      <c r="E20" s="156">
        <v>10327880000</v>
      </c>
      <c r="F20" s="157">
        <v>9970544586.6499996</v>
      </c>
    </row>
    <row r="21" spans="1:6" x14ac:dyDescent="0.2">
      <c r="A21" s="144" t="s">
        <v>619</v>
      </c>
      <c r="B21" s="160">
        <v>42075</v>
      </c>
      <c r="C21" s="161">
        <v>42439</v>
      </c>
      <c r="D21" s="147">
        <v>3.5990000000000001E-2</v>
      </c>
      <c r="E21" s="156">
        <v>10475300000</v>
      </c>
      <c r="F21" s="157">
        <v>10112351248.02</v>
      </c>
    </row>
    <row r="22" spans="1:6" x14ac:dyDescent="0.2">
      <c r="A22" s="144" t="s">
        <v>619</v>
      </c>
      <c r="B22" s="162">
        <v>42089</v>
      </c>
      <c r="C22" s="163">
        <v>42453</v>
      </c>
      <c r="D22" s="147">
        <v>3.5709999999999999E-2</v>
      </c>
      <c r="E22" s="156">
        <v>10999970000</v>
      </c>
      <c r="F22" s="164">
        <v>10621696554.08</v>
      </c>
    </row>
    <row r="23" spans="1:6" x14ac:dyDescent="0.2">
      <c r="A23" s="144" t="s">
        <v>619</v>
      </c>
      <c r="B23" s="162">
        <v>42103</v>
      </c>
      <c r="C23" s="163">
        <v>42467</v>
      </c>
      <c r="D23" s="147">
        <v>3.5200000000000002E-2</v>
      </c>
      <c r="E23" s="156">
        <v>10200000000</v>
      </c>
      <c r="F23" s="164">
        <v>9854078103.3899994</v>
      </c>
    </row>
    <row r="24" spans="1:6" x14ac:dyDescent="0.2">
      <c r="A24" s="144" t="s">
        <v>619</v>
      </c>
      <c r="B24" s="162">
        <v>42124</v>
      </c>
      <c r="C24" s="163">
        <v>42488</v>
      </c>
      <c r="D24" s="147">
        <v>3.4810000000000001E-2</v>
      </c>
      <c r="E24" s="156">
        <v>8193720000</v>
      </c>
      <c r="F24" s="164">
        <v>7918845452.3100004</v>
      </c>
    </row>
    <row r="25" spans="1:6" x14ac:dyDescent="0.2">
      <c r="A25" s="144" t="s">
        <v>619</v>
      </c>
      <c r="B25" s="162">
        <v>42138</v>
      </c>
      <c r="C25" s="163">
        <v>42502</v>
      </c>
      <c r="D25" s="147">
        <v>3.456E-2</v>
      </c>
      <c r="E25" s="158">
        <v>7300000000</v>
      </c>
      <c r="F25" s="164">
        <v>7056795116.25</v>
      </c>
    </row>
    <row r="26" spans="1:6" x14ac:dyDescent="0.2">
      <c r="A26" s="144" t="s">
        <v>619</v>
      </c>
      <c r="B26" s="162">
        <v>42152</v>
      </c>
      <c r="C26" s="163">
        <v>42516</v>
      </c>
      <c r="D26" s="147">
        <v>3.3910000000000003E-2</v>
      </c>
      <c r="E26" s="165">
        <v>11200000000</v>
      </c>
      <c r="F26" s="164">
        <v>10833642653.66</v>
      </c>
    </row>
    <row r="27" spans="1:6" x14ac:dyDescent="0.2">
      <c r="A27" s="144" t="s">
        <v>619</v>
      </c>
      <c r="B27" s="162">
        <v>42166</v>
      </c>
      <c r="C27" s="163">
        <v>42530</v>
      </c>
      <c r="D27" s="147">
        <v>3.313E-2</v>
      </c>
      <c r="E27" s="165">
        <v>9600000000</v>
      </c>
      <c r="F27" s="164">
        <v>9292949643.3700008</v>
      </c>
    </row>
    <row r="28" spans="1:6" x14ac:dyDescent="0.2">
      <c r="A28" s="144" t="s">
        <v>619</v>
      </c>
      <c r="B28" s="162">
        <v>42180</v>
      </c>
      <c r="C28" s="163">
        <v>42544</v>
      </c>
      <c r="D28" s="147">
        <v>3.2750000000000001E-2</v>
      </c>
      <c r="E28" s="156">
        <v>9684100000</v>
      </c>
      <c r="F28" s="164">
        <v>9377817020.0300007</v>
      </c>
    </row>
    <row r="29" spans="1:6" x14ac:dyDescent="0.2">
      <c r="A29" s="144" t="s">
        <v>619</v>
      </c>
      <c r="B29" s="150">
        <v>42194</v>
      </c>
      <c r="C29" s="151">
        <v>42558</v>
      </c>
      <c r="D29" s="147">
        <v>3.5200000000000002E-2</v>
      </c>
      <c r="E29" s="156">
        <v>9600000000</v>
      </c>
      <c r="F29" s="149">
        <v>9298631070.75</v>
      </c>
    </row>
    <row r="30" spans="1:6" x14ac:dyDescent="0.2">
      <c r="A30" s="144" t="s">
        <v>619</v>
      </c>
      <c r="B30" s="150">
        <v>42215</v>
      </c>
      <c r="C30" s="151">
        <v>42579</v>
      </c>
      <c r="D30" s="147">
        <v>3.2219999999999999E-2</v>
      </c>
      <c r="E30" s="166">
        <v>5118350000</v>
      </c>
      <c r="F30" s="149">
        <v>4959000353.3100004</v>
      </c>
    </row>
    <row r="31" spans="1:6" x14ac:dyDescent="0.2">
      <c r="A31" s="144" t="s">
        <v>619</v>
      </c>
      <c r="B31" s="150">
        <v>42229</v>
      </c>
      <c r="C31" s="151">
        <v>42593</v>
      </c>
      <c r="D31" s="147">
        <v>3.227E-2</v>
      </c>
      <c r="E31" s="166">
        <v>5700000000</v>
      </c>
      <c r="F31" s="149">
        <v>5522287399.3500004</v>
      </c>
    </row>
    <row r="32" spans="1:6" x14ac:dyDescent="0.2">
      <c r="A32" s="144" t="s">
        <v>619</v>
      </c>
      <c r="B32" s="150">
        <v>42243</v>
      </c>
      <c r="C32" s="151">
        <v>42607</v>
      </c>
      <c r="D32" s="147">
        <v>3.2099999999999997E-2</v>
      </c>
      <c r="E32" s="166">
        <v>6377900000</v>
      </c>
      <c r="F32" s="149">
        <v>6180070133.1800003</v>
      </c>
    </row>
    <row r="33" spans="1:14" x14ac:dyDescent="0.2">
      <c r="A33" s="144" t="s">
        <v>619</v>
      </c>
      <c r="B33" s="150">
        <v>42257</v>
      </c>
      <c r="C33" s="151">
        <v>42621</v>
      </c>
      <c r="D33" s="147">
        <v>3.2099999999999997E-2</v>
      </c>
      <c r="E33" s="166">
        <v>5300000000</v>
      </c>
      <c r="F33" s="149">
        <v>5135592047.29</v>
      </c>
    </row>
    <row r="34" spans="1:14" x14ac:dyDescent="0.2">
      <c r="A34" s="144" t="s">
        <v>619</v>
      </c>
      <c r="B34" s="150">
        <v>42272</v>
      </c>
      <c r="C34" s="151">
        <v>42635</v>
      </c>
      <c r="D34" s="147">
        <v>3.2070000000000001E-2</v>
      </c>
      <c r="E34" s="166">
        <v>6199990000</v>
      </c>
      <c r="F34" s="149">
        <v>6008364255.6499996</v>
      </c>
    </row>
    <row r="35" spans="1:14" x14ac:dyDescent="0.2">
      <c r="A35" s="144" t="s">
        <v>619</v>
      </c>
      <c r="B35" s="152">
        <v>42285</v>
      </c>
      <c r="C35" s="153">
        <v>42649</v>
      </c>
      <c r="D35" s="147">
        <v>3.1870000000000002E-2</v>
      </c>
      <c r="E35" s="156">
        <v>5700000000</v>
      </c>
      <c r="F35" s="149">
        <v>5524428684</v>
      </c>
    </row>
    <row r="36" spans="1:14" x14ac:dyDescent="0.2">
      <c r="A36" s="144" t="s">
        <v>619</v>
      </c>
      <c r="B36" s="152">
        <v>42306</v>
      </c>
      <c r="C36" s="153">
        <v>42670</v>
      </c>
      <c r="D36" s="147">
        <v>3.1780000000000003E-2</v>
      </c>
      <c r="E36" s="166">
        <v>8379780000</v>
      </c>
      <c r="F36" s="149">
        <v>8122365766</v>
      </c>
    </row>
    <row r="37" spans="1:14" x14ac:dyDescent="0.2">
      <c r="A37" s="144" t="s">
        <v>619</v>
      </c>
      <c r="B37" s="152">
        <v>42320</v>
      </c>
      <c r="C37" s="153">
        <v>42684</v>
      </c>
      <c r="D37" s="147">
        <v>3.1150000000000001E-2</v>
      </c>
      <c r="E37" s="166">
        <v>7200000000</v>
      </c>
      <c r="F37" s="167">
        <v>6983076125.0600004</v>
      </c>
    </row>
    <row r="38" spans="1:14" x14ac:dyDescent="0.2">
      <c r="A38" s="144" t="s">
        <v>619</v>
      </c>
      <c r="B38" s="152">
        <v>42334</v>
      </c>
      <c r="C38" s="153">
        <v>42698</v>
      </c>
      <c r="D38" s="147">
        <v>2.8309999999999998E-2</v>
      </c>
      <c r="E38" s="166">
        <v>3100000000</v>
      </c>
      <c r="F38" s="167">
        <v>3014886417.6599998</v>
      </c>
    </row>
    <row r="39" spans="1:14" x14ac:dyDescent="0.2">
      <c r="A39" s="144" t="s">
        <v>619</v>
      </c>
      <c r="B39" s="152">
        <v>42348</v>
      </c>
      <c r="C39" s="153">
        <v>42712</v>
      </c>
      <c r="D39" s="147">
        <v>2.5440000000000001E-2</v>
      </c>
      <c r="E39" s="166">
        <v>5500000000</v>
      </c>
      <c r="F39" s="167">
        <v>5363910318.5600004</v>
      </c>
    </row>
    <row r="40" spans="1:14" x14ac:dyDescent="0.2">
      <c r="A40" s="144" t="s">
        <v>619</v>
      </c>
      <c r="B40" s="152">
        <v>42362</v>
      </c>
      <c r="C40" s="153">
        <v>42726</v>
      </c>
      <c r="D40" s="147">
        <v>2.2610000000000002E-2</v>
      </c>
      <c r="E40" s="166">
        <v>5500000000</v>
      </c>
      <c r="F40" s="167">
        <v>5378725406.6599998</v>
      </c>
    </row>
    <row r="41" spans="1:14" s="173" customFormat="1" x14ac:dyDescent="0.2">
      <c r="A41" s="168" t="s">
        <v>620</v>
      </c>
      <c r="B41" s="169">
        <v>42208</v>
      </c>
      <c r="C41" s="169">
        <v>42572</v>
      </c>
      <c r="D41" s="170">
        <v>2.264E-2</v>
      </c>
      <c r="E41" s="171">
        <v>3306594720</v>
      </c>
      <c r="F41" s="172">
        <v>3236332562</v>
      </c>
      <c r="H41" s="120"/>
      <c r="I41" s="119"/>
      <c r="J41" s="119"/>
      <c r="K41" s="119"/>
      <c r="L41" s="119"/>
      <c r="M41" s="119"/>
      <c r="N41" s="119"/>
    </row>
    <row r="42" spans="1:14" s="173" customFormat="1" x14ac:dyDescent="0.2">
      <c r="A42" s="139" t="s">
        <v>621</v>
      </c>
      <c r="B42" s="140"/>
      <c r="C42" s="140"/>
      <c r="D42" s="174"/>
      <c r="E42" s="175">
        <f>SUM(E16:E41)</f>
        <v>196804094720</v>
      </c>
      <c r="F42" s="176">
        <f>SUM(F16:F41)</f>
        <v>190522004159.73001</v>
      </c>
      <c r="H42" s="120"/>
      <c r="I42" s="119"/>
      <c r="J42" s="119"/>
      <c r="K42" s="119"/>
      <c r="L42" s="119"/>
      <c r="M42" s="119"/>
      <c r="N42" s="119"/>
    </row>
    <row r="43" spans="1:14" s="173" customFormat="1" ht="3" customHeight="1" x14ac:dyDescent="0.2">
      <c r="A43" s="177"/>
      <c r="B43" s="178"/>
      <c r="C43" s="178"/>
      <c r="D43" s="179"/>
      <c r="E43" s="180"/>
      <c r="F43" s="181"/>
      <c r="H43" s="120"/>
      <c r="I43" s="119"/>
      <c r="J43" s="119"/>
      <c r="K43" s="119"/>
      <c r="L43" s="119"/>
      <c r="M43" s="119"/>
      <c r="N43" s="119"/>
    </row>
    <row r="44" spans="1:14" s="173" customFormat="1" x14ac:dyDescent="0.2">
      <c r="A44" s="182" t="s">
        <v>622</v>
      </c>
      <c r="B44" s="183"/>
      <c r="C44" s="183"/>
      <c r="D44" s="184"/>
      <c r="E44" s="185">
        <f>E42+E15+E8</f>
        <v>230544404720</v>
      </c>
      <c r="F44" s="186">
        <f>F42+F15+F8</f>
        <v>223824412858.17001</v>
      </c>
      <c r="H44" s="120"/>
      <c r="I44" s="119"/>
      <c r="J44" s="119"/>
      <c r="K44" s="119"/>
      <c r="L44" s="119"/>
      <c r="M44" s="119"/>
      <c r="N44" s="119"/>
    </row>
    <row r="45" spans="1:14" x14ac:dyDescent="0.2">
      <c r="B45" s="187"/>
      <c r="C45" s="187"/>
      <c r="D45" s="188"/>
      <c r="E45" s="189"/>
      <c r="F45" s="189"/>
    </row>
    <row r="46" spans="1:14" x14ac:dyDescent="0.2">
      <c r="B46" s="190"/>
      <c r="C46" s="190"/>
      <c r="D46" s="188"/>
      <c r="E46" s="189"/>
      <c r="F46" s="189"/>
    </row>
    <row r="47" spans="1:14" ht="15" customHeight="1" x14ac:dyDescent="0.2">
      <c r="A47" s="378" t="s">
        <v>623</v>
      </c>
      <c r="B47" s="378"/>
      <c r="C47" s="378"/>
      <c r="D47" s="378"/>
      <c r="E47" s="378"/>
      <c r="F47" s="378"/>
      <c r="G47" s="378"/>
    </row>
    <row r="48" spans="1:14" x14ac:dyDescent="0.2">
      <c r="A48" s="124">
        <f>A4</f>
        <v>42369</v>
      </c>
      <c r="B48" s="191"/>
      <c r="C48" s="187"/>
      <c r="D48" s="188"/>
      <c r="E48" s="189"/>
      <c r="F48" s="189"/>
    </row>
    <row r="49" spans="1:7" x14ac:dyDescent="0.2">
      <c r="A49" s="351" t="s">
        <v>609</v>
      </c>
      <c r="B49" s="351" t="s">
        <v>610</v>
      </c>
      <c r="C49" s="351" t="s">
        <v>611</v>
      </c>
      <c r="D49" s="351" t="s">
        <v>612</v>
      </c>
      <c r="E49" s="351" t="s">
        <v>624</v>
      </c>
      <c r="F49" s="351" t="s">
        <v>625</v>
      </c>
      <c r="G49" s="351" t="s">
        <v>626</v>
      </c>
    </row>
    <row r="50" spans="1:7" ht="3" customHeight="1" x14ac:dyDescent="0.2">
      <c r="A50" s="192"/>
      <c r="B50" s="193"/>
      <c r="C50" s="194"/>
      <c r="D50" s="195"/>
      <c r="E50" s="196"/>
      <c r="F50" s="197"/>
      <c r="G50" s="198"/>
    </row>
    <row r="51" spans="1:7" x14ac:dyDescent="0.2">
      <c r="A51" s="144" t="s">
        <v>627</v>
      </c>
      <c r="B51" s="154">
        <v>41659</v>
      </c>
      <c r="C51" s="155">
        <v>42389</v>
      </c>
      <c r="D51" s="147">
        <v>4.9200000000000001E-2</v>
      </c>
      <c r="E51" s="199"/>
      <c r="F51" s="200">
        <v>2300000000</v>
      </c>
      <c r="G51" s="119" t="s">
        <v>628</v>
      </c>
    </row>
    <row r="52" spans="1:7" x14ac:dyDescent="0.2">
      <c r="A52" s="144" t="s">
        <v>627</v>
      </c>
      <c r="B52" s="201">
        <v>41694</v>
      </c>
      <c r="C52" s="187">
        <v>42424</v>
      </c>
      <c r="D52" s="147">
        <v>4.9200000000000001E-2</v>
      </c>
      <c r="E52" s="199"/>
      <c r="F52" s="200">
        <v>1700000000</v>
      </c>
      <c r="G52" s="119" t="s">
        <v>629</v>
      </c>
    </row>
    <row r="53" spans="1:7" x14ac:dyDescent="0.2">
      <c r="A53" s="144" t="s">
        <v>627</v>
      </c>
      <c r="B53" s="201">
        <v>41722</v>
      </c>
      <c r="C53" s="187">
        <v>42453</v>
      </c>
      <c r="D53" s="147">
        <v>4.87E-2</v>
      </c>
      <c r="E53" s="199"/>
      <c r="F53" s="200">
        <v>2974600000</v>
      </c>
      <c r="G53" s="119" t="s">
        <v>630</v>
      </c>
    </row>
    <row r="54" spans="1:7" x14ac:dyDescent="0.2">
      <c r="A54" s="144" t="s">
        <v>627</v>
      </c>
      <c r="B54" s="201">
        <v>41750</v>
      </c>
      <c r="C54" s="187">
        <v>42481</v>
      </c>
      <c r="D54" s="147">
        <v>4.8300000000000003E-2</v>
      </c>
      <c r="E54" s="199"/>
      <c r="F54" s="200">
        <v>1183200000</v>
      </c>
      <c r="G54" s="119" t="s">
        <v>631</v>
      </c>
    </row>
    <row r="55" spans="1:7" x14ac:dyDescent="0.2">
      <c r="A55" s="144" t="s">
        <v>627</v>
      </c>
      <c r="B55" s="201">
        <v>41780</v>
      </c>
      <c r="C55" s="187">
        <v>42511</v>
      </c>
      <c r="D55" s="147">
        <v>4.8500000000000001E-2</v>
      </c>
      <c r="E55" s="199"/>
      <c r="F55" s="200">
        <v>3000000000</v>
      </c>
      <c r="G55" s="119" t="s">
        <v>632</v>
      </c>
    </row>
    <row r="56" spans="1:7" x14ac:dyDescent="0.2">
      <c r="A56" s="144" t="s">
        <v>627</v>
      </c>
      <c r="B56" s="201">
        <v>41813</v>
      </c>
      <c r="C56" s="187">
        <v>42544</v>
      </c>
      <c r="D56" s="147">
        <v>4.8399999999999999E-2</v>
      </c>
      <c r="E56" s="199"/>
      <c r="F56" s="200">
        <v>4043900000</v>
      </c>
      <c r="G56" s="119" t="s">
        <v>633</v>
      </c>
    </row>
    <row r="57" spans="1:7" x14ac:dyDescent="0.2">
      <c r="A57" s="144" t="s">
        <v>627</v>
      </c>
      <c r="B57" s="201">
        <v>41841</v>
      </c>
      <c r="C57" s="187">
        <v>42572</v>
      </c>
      <c r="D57" s="147">
        <v>4.8899999999999999E-2</v>
      </c>
      <c r="E57" s="199"/>
      <c r="F57" s="200">
        <v>2253700000</v>
      </c>
      <c r="G57" s="119" t="s">
        <v>634</v>
      </c>
    </row>
    <row r="58" spans="1:7" x14ac:dyDescent="0.2">
      <c r="A58" s="144" t="s">
        <v>627</v>
      </c>
      <c r="B58" s="201">
        <v>41871</v>
      </c>
      <c r="C58" s="187">
        <v>42602</v>
      </c>
      <c r="D58" s="147">
        <v>4.8399999999999999E-2</v>
      </c>
      <c r="E58" s="199"/>
      <c r="F58" s="200">
        <v>3500000000</v>
      </c>
      <c r="G58" s="119" t="s">
        <v>635</v>
      </c>
    </row>
    <row r="59" spans="1:7" x14ac:dyDescent="0.2">
      <c r="A59" s="144" t="s">
        <v>627</v>
      </c>
      <c r="B59" s="201">
        <v>41904</v>
      </c>
      <c r="C59" s="187">
        <v>42635</v>
      </c>
      <c r="D59" s="147">
        <v>4.8899999999999999E-2</v>
      </c>
      <c r="E59" s="199"/>
      <c r="F59" s="200">
        <v>4211800000</v>
      </c>
      <c r="G59" s="119" t="s">
        <v>636</v>
      </c>
    </row>
    <row r="60" spans="1:7" x14ac:dyDescent="0.2">
      <c r="A60" s="144" t="s">
        <v>627</v>
      </c>
      <c r="B60" s="160">
        <v>41934</v>
      </c>
      <c r="C60" s="161">
        <v>42665</v>
      </c>
      <c r="D60" s="147">
        <v>4.9299999999999997E-2</v>
      </c>
      <c r="E60" s="199"/>
      <c r="F60" s="202">
        <v>2165600000</v>
      </c>
      <c r="G60" s="119" t="s">
        <v>637</v>
      </c>
    </row>
    <row r="61" spans="1:7" x14ac:dyDescent="0.2">
      <c r="A61" s="144" t="s">
        <v>627</v>
      </c>
      <c r="B61" s="160">
        <v>41967</v>
      </c>
      <c r="C61" s="161">
        <v>42698</v>
      </c>
      <c r="D61" s="147">
        <v>4.9599999999999998E-2</v>
      </c>
      <c r="E61" s="199"/>
      <c r="F61" s="202">
        <v>1640600000</v>
      </c>
      <c r="G61" s="119" t="s">
        <v>638</v>
      </c>
    </row>
    <row r="62" spans="1:7" x14ac:dyDescent="0.2">
      <c r="A62" s="144" t="s">
        <v>627</v>
      </c>
      <c r="B62" s="160">
        <v>41995</v>
      </c>
      <c r="C62" s="161">
        <v>42726</v>
      </c>
      <c r="D62" s="147">
        <v>5.04E-2</v>
      </c>
      <c r="E62" s="199"/>
      <c r="F62" s="202">
        <v>2998100000</v>
      </c>
      <c r="G62" s="119" t="s">
        <v>639</v>
      </c>
    </row>
    <row r="63" spans="1:7" x14ac:dyDescent="0.2">
      <c r="A63" s="144" t="s">
        <v>627</v>
      </c>
      <c r="B63" s="160">
        <v>42025</v>
      </c>
      <c r="C63" s="161">
        <v>42756</v>
      </c>
      <c r="D63" s="147">
        <v>5.0500000000000003E-2</v>
      </c>
      <c r="E63" s="199"/>
      <c r="F63" s="202">
        <v>4500000000</v>
      </c>
      <c r="G63" s="119" t="s">
        <v>628</v>
      </c>
    </row>
    <row r="64" spans="1:7" x14ac:dyDescent="0.2">
      <c r="A64" s="144" t="s">
        <v>627</v>
      </c>
      <c r="B64" s="160">
        <v>42058</v>
      </c>
      <c r="C64" s="161">
        <v>42789</v>
      </c>
      <c r="D64" s="147">
        <v>5.0500000000000003E-2</v>
      </c>
      <c r="E64" s="199"/>
      <c r="F64" s="202">
        <v>4800000000</v>
      </c>
      <c r="G64" s="119" t="s">
        <v>629</v>
      </c>
    </row>
    <row r="65" spans="1:7" x14ac:dyDescent="0.2">
      <c r="A65" s="144" t="s">
        <v>627</v>
      </c>
      <c r="B65" s="160">
        <v>42086</v>
      </c>
      <c r="C65" s="161">
        <v>42817</v>
      </c>
      <c r="D65" s="147">
        <v>0.05</v>
      </c>
      <c r="E65" s="199"/>
      <c r="F65" s="202">
        <v>4680100000</v>
      </c>
      <c r="G65" s="119" t="s">
        <v>630</v>
      </c>
    </row>
    <row r="66" spans="1:7" x14ac:dyDescent="0.2">
      <c r="A66" s="144" t="s">
        <v>627</v>
      </c>
      <c r="B66" s="162">
        <v>42116</v>
      </c>
      <c r="C66" s="163">
        <v>42847</v>
      </c>
      <c r="D66" s="147">
        <v>4.9000000000000002E-2</v>
      </c>
      <c r="E66" s="199"/>
      <c r="F66" s="202">
        <v>4000000000</v>
      </c>
      <c r="G66" s="119" t="s">
        <v>631</v>
      </c>
    </row>
    <row r="67" spans="1:7" x14ac:dyDescent="0.2">
      <c r="A67" s="144" t="s">
        <v>627</v>
      </c>
      <c r="B67" s="162">
        <v>42144</v>
      </c>
      <c r="C67" s="163">
        <v>42875</v>
      </c>
      <c r="D67" s="147">
        <v>4.7199999999999999E-2</v>
      </c>
      <c r="E67" s="199"/>
      <c r="F67" s="202">
        <v>3500000000</v>
      </c>
      <c r="G67" s="119" t="s">
        <v>632</v>
      </c>
    </row>
    <row r="68" spans="1:7" x14ac:dyDescent="0.2">
      <c r="A68" s="144" t="s">
        <v>627</v>
      </c>
      <c r="B68" s="162">
        <v>42177</v>
      </c>
      <c r="C68" s="163">
        <v>42908</v>
      </c>
      <c r="D68" s="147">
        <v>4.7E-2</v>
      </c>
      <c r="E68" s="199"/>
      <c r="F68" s="202">
        <v>4879700000</v>
      </c>
      <c r="G68" s="119" t="s">
        <v>633</v>
      </c>
    </row>
    <row r="69" spans="1:7" x14ac:dyDescent="0.2">
      <c r="A69" s="144" t="s">
        <v>627</v>
      </c>
      <c r="B69" s="150">
        <v>42207</v>
      </c>
      <c r="C69" s="151">
        <v>42938</v>
      </c>
      <c r="D69" s="147">
        <v>4.65E-2</v>
      </c>
      <c r="E69" s="199"/>
      <c r="F69" s="202">
        <v>4000000000</v>
      </c>
      <c r="G69" s="119" t="s">
        <v>634</v>
      </c>
    </row>
    <row r="70" spans="1:7" x14ac:dyDescent="0.2">
      <c r="A70" s="144" t="s">
        <v>627</v>
      </c>
      <c r="B70" s="150">
        <v>42240</v>
      </c>
      <c r="C70" s="151">
        <v>42971</v>
      </c>
      <c r="D70" s="203">
        <v>4.6199999999999998E-2</v>
      </c>
      <c r="E70" s="199"/>
      <c r="F70" s="166">
        <v>2663400000</v>
      </c>
      <c r="G70" s="119" t="s">
        <v>635</v>
      </c>
    </row>
    <row r="71" spans="1:7" x14ac:dyDescent="0.2">
      <c r="A71" s="144" t="s">
        <v>627</v>
      </c>
      <c r="B71" s="150">
        <v>42270</v>
      </c>
      <c r="C71" s="151">
        <v>43001</v>
      </c>
      <c r="D71" s="203">
        <v>4.5900000000000003E-2</v>
      </c>
      <c r="E71" s="199"/>
      <c r="F71" s="166">
        <v>2500000000</v>
      </c>
      <c r="G71" s="119" t="s">
        <v>636</v>
      </c>
    </row>
    <row r="72" spans="1:7" x14ac:dyDescent="0.2">
      <c r="A72" s="144" t="s">
        <v>627</v>
      </c>
      <c r="B72" s="152">
        <v>42298</v>
      </c>
      <c r="C72" s="153">
        <v>43029</v>
      </c>
      <c r="D72" s="147">
        <v>4.5699999999999998E-2</v>
      </c>
      <c r="E72" s="199"/>
      <c r="F72" s="202">
        <v>2383900000</v>
      </c>
      <c r="G72" s="119" t="s">
        <v>637</v>
      </c>
    </row>
    <row r="73" spans="1:7" s="173" customFormat="1" x14ac:dyDescent="0.2">
      <c r="A73" s="168" t="s">
        <v>640</v>
      </c>
      <c r="B73" s="169">
        <v>41872</v>
      </c>
      <c r="C73" s="204">
        <v>42603</v>
      </c>
      <c r="D73" s="170">
        <v>3.5000000000000003E-2</v>
      </c>
      <c r="E73" s="205"/>
      <c r="F73" s="206">
        <v>5249724480</v>
      </c>
      <c r="G73" s="207" t="s">
        <v>635</v>
      </c>
    </row>
    <row r="74" spans="1:7" s="173" customFormat="1" x14ac:dyDescent="0.2">
      <c r="A74" s="168" t="s">
        <v>641</v>
      </c>
      <c r="B74" s="208">
        <v>42236</v>
      </c>
      <c r="C74" s="209">
        <v>42967</v>
      </c>
      <c r="D74" s="170">
        <v>3.1199999999999999E-2</v>
      </c>
      <c r="E74" s="205"/>
      <c r="F74" s="206">
        <v>2745600000</v>
      </c>
      <c r="G74" s="207" t="s">
        <v>635</v>
      </c>
    </row>
    <row r="75" spans="1:7" s="173" customFormat="1" x14ac:dyDescent="0.2">
      <c r="A75" s="168" t="s">
        <v>642</v>
      </c>
      <c r="B75" s="208">
        <v>42265</v>
      </c>
      <c r="C75" s="209">
        <v>42967</v>
      </c>
      <c r="D75" s="170">
        <v>3.1199999999999999E-2</v>
      </c>
      <c r="E75" s="205"/>
      <c r="F75" s="206">
        <v>3109117440</v>
      </c>
      <c r="G75" s="207" t="s">
        <v>635</v>
      </c>
    </row>
    <row r="76" spans="1:7" s="173" customFormat="1" x14ac:dyDescent="0.2">
      <c r="A76" s="139" t="s">
        <v>643</v>
      </c>
      <c r="B76" s="140"/>
      <c r="C76" s="210"/>
      <c r="D76" s="141"/>
      <c r="E76" s="211"/>
      <c r="F76" s="212">
        <f>SUM(F51:F75)</f>
        <v>80983041920</v>
      </c>
      <c r="G76" s="213"/>
    </row>
    <row r="77" spans="1:7" x14ac:dyDescent="0.2">
      <c r="A77" s="144" t="s">
        <v>644</v>
      </c>
      <c r="B77" s="154">
        <v>41281</v>
      </c>
      <c r="C77" s="155">
        <v>42376</v>
      </c>
      <c r="D77" s="147">
        <v>8.5500000000000007E-2</v>
      </c>
      <c r="E77" s="199"/>
      <c r="F77" s="200">
        <v>4692400000</v>
      </c>
      <c r="G77" s="119" t="s">
        <v>645</v>
      </c>
    </row>
    <row r="78" spans="1:7" x14ac:dyDescent="0.2">
      <c r="A78" s="144" t="s">
        <v>644</v>
      </c>
      <c r="B78" s="154">
        <v>41324</v>
      </c>
      <c r="C78" s="155">
        <v>42376</v>
      </c>
      <c r="D78" s="147">
        <v>8.5500000000000007E-2</v>
      </c>
      <c r="E78" s="199"/>
      <c r="F78" s="200">
        <v>1500000000</v>
      </c>
      <c r="G78" s="119" t="s">
        <v>645</v>
      </c>
    </row>
    <row r="79" spans="1:7" x14ac:dyDescent="0.2">
      <c r="A79" s="144" t="s">
        <v>646</v>
      </c>
      <c r="B79" s="201">
        <v>41372</v>
      </c>
      <c r="C79" s="187">
        <v>42468</v>
      </c>
      <c r="D79" s="147">
        <v>8.1799999999999998E-2</v>
      </c>
      <c r="E79" s="199"/>
      <c r="F79" s="200">
        <v>2857900000</v>
      </c>
      <c r="G79" s="119" t="s">
        <v>631</v>
      </c>
    </row>
    <row r="80" spans="1:7" x14ac:dyDescent="0.2">
      <c r="A80" s="144" t="s">
        <v>644</v>
      </c>
      <c r="B80" s="201">
        <v>41460</v>
      </c>
      <c r="C80" s="187">
        <v>42556</v>
      </c>
      <c r="D80" s="147">
        <v>7.7799999999999994E-2</v>
      </c>
      <c r="E80" s="199"/>
      <c r="F80" s="200">
        <v>5000000000</v>
      </c>
      <c r="G80" s="119" t="s">
        <v>647</v>
      </c>
    </row>
    <row r="81" spans="1:7" x14ac:dyDescent="0.2">
      <c r="A81" s="144" t="s">
        <v>644</v>
      </c>
      <c r="B81" s="201">
        <v>41554</v>
      </c>
      <c r="C81" s="187">
        <v>42650</v>
      </c>
      <c r="D81" s="147">
        <v>5.45E-2</v>
      </c>
      <c r="E81" s="199"/>
      <c r="F81" s="214">
        <v>2885500000</v>
      </c>
      <c r="G81" s="119" t="s">
        <v>637</v>
      </c>
    </row>
    <row r="82" spans="1:7" x14ac:dyDescent="0.2">
      <c r="A82" s="144" t="s">
        <v>646</v>
      </c>
      <c r="B82" s="201">
        <v>41554</v>
      </c>
      <c r="C82" s="187">
        <v>42650</v>
      </c>
      <c r="D82" s="147">
        <v>5.45E-2</v>
      </c>
      <c r="E82" s="199"/>
      <c r="F82" s="214">
        <v>1500000000</v>
      </c>
      <c r="G82" s="119" t="s">
        <v>637</v>
      </c>
    </row>
    <row r="83" spans="1:7" x14ac:dyDescent="0.2">
      <c r="A83" s="144" t="s">
        <v>644</v>
      </c>
      <c r="B83" s="201">
        <v>41646</v>
      </c>
      <c r="C83" s="187">
        <v>42742</v>
      </c>
      <c r="D83" s="147">
        <v>5.6800000000000003E-2</v>
      </c>
      <c r="E83" s="199"/>
      <c r="F83" s="200">
        <v>1132600000</v>
      </c>
      <c r="G83" s="119" t="s">
        <v>645</v>
      </c>
    </row>
    <row r="84" spans="1:7" ht="14.25" customHeight="1" x14ac:dyDescent="0.2">
      <c r="A84" s="144" t="s">
        <v>644</v>
      </c>
      <c r="B84" s="201">
        <v>41736</v>
      </c>
      <c r="C84" s="187">
        <v>42832</v>
      </c>
      <c r="D84" s="147">
        <v>5.7799999999999997E-2</v>
      </c>
      <c r="E84" s="199"/>
      <c r="F84" s="200">
        <v>1570500000</v>
      </c>
      <c r="G84" s="119" t="s">
        <v>631</v>
      </c>
    </row>
    <row r="85" spans="1:7" ht="14.25" customHeight="1" x14ac:dyDescent="0.2">
      <c r="A85" s="144" t="s">
        <v>644</v>
      </c>
      <c r="B85" s="201">
        <v>41824</v>
      </c>
      <c r="C85" s="187">
        <v>42920</v>
      </c>
      <c r="D85" s="147">
        <v>5.79E-2</v>
      </c>
      <c r="E85" s="199"/>
      <c r="F85" s="200">
        <v>2543500000</v>
      </c>
      <c r="G85" s="119" t="s">
        <v>647</v>
      </c>
    </row>
    <row r="86" spans="1:7" ht="14.25" customHeight="1" x14ac:dyDescent="0.2">
      <c r="A86" s="144" t="s">
        <v>644</v>
      </c>
      <c r="B86" s="160">
        <v>41919</v>
      </c>
      <c r="C86" s="161">
        <v>43015</v>
      </c>
      <c r="D86" s="147">
        <v>5.8000000000000003E-2</v>
      </c>
      <c r="E86" s="199"/>
      <c r="F86" s="200">
        <v>2000000000</v>
      </c>
      <c r="G86" s="119" t="s">
        <v>637</v>
      </c>
    </row>
    <row r="87" spans="1:7" ht="14.25" customHeight="1" x14ac:dyDescent="0.2">
      <c r="A87" s="144" t="s">
        <v>644</v>
      </c>
      <c r="B87" s="160">
        <v>42010</v>
      </c>
      <c r="C87" s="161">
        <v>43106</v>
      </c>
      <c r="D87" s="147">
        <v>5.79E-2</v>
      </c>
      <c r="E87" s="199"/>
      <c r="F87" s="200">
        <v>2000000000</v>
      </c>
      <c r="G87" s="119" t="s">
        <v>645</v>
      </c>
    </row>
    <row r="88" spans="1:7" ht="14.25" customHeight="1" x14ac:dyDescent="0.2">
      <c r="A88" s="144" t="s">
        <v>644</v>
      </c>
      <c r="B88" s="160">
        <v>42010</v>
      </c>
      <c r="C88" s="161">
        <v>43106</v>
      </c>
      <c r="D88" s="147">
        <v>5.79E-2</v>
      </c>
      <c r="E88" s="199"/>
      <c r="F88" s="200">
        <v>1350000000</v>
      </c>
      <c r="G88" s="119" t="s">
        <v>645</v>
      </c>
    </row>
    <row r="89" spans="1:7" ht="14.25" customHeight="1" x14ac:dyDescent="0.2">
      <c r="A89" s="144" t="s">
        <v>646</v>
      </c>
      <c r="B89" s="162">
        <v>42101</v>
      </c>
      <c r="C89" s="163">
        <v>43197</v>
      </c>
      <c r="D89" s="147">
        <v>5.7000000000000002E-2</v>
      </c>
      <c r="E89" s="199"/>
      <c r="F89" s="200">
        <v>3500000000</v>
      </c>
      <c r="G89" s="119" t="s">
        <v>631</v>
      </c>
    </row>
    <row r="90" spans="1:7" ht="14.25" customHeight="1" x14ac:dyDescent="0.2">
      <c r="A90" s="144" t="s">
        <v>646</v>
      </c>
      <c r="B90" s="150">
        <v>42191</v>
      </c>
      <c r="C90" s="151">
        <v>43287</v>
      </c>
      <c r="D90" s="147">
        <v>5.6800000000000003E-2</v>
      </c>
      <c r="E90" s="199"/>
      <c r="F90" s="200">
        <v>1242900000</v>
      </c>
      <c r="G90" s="119" t="s">
        <v>647</v>
      </c>
    </row>
    <row r="91" spans="1:7" ht="14.25" customHeight="1" x14ac:dyDescent="0.2">
      <c r="A91" s="144" t="s">
        <v>646</v>
      </c>
      <c r="B91" s="152">
        <v>42282</v>
      </c>
      <c r="C91" s="153">
        <v>43378</v>
      </c>
      <c r="D91" s="147">
        <v>5.6899999999999999E-2</v>
      </c>
      <c r="E91" s="199"/>
      <c r="F91" s="200">
        <v>2901600000</v>
      </c>
      <c r="G91" s="119" t="s">
        <v>637</v>
      </c>
    </row>
    <row r="92" spans="1:7" ht="14.25" customHeight="1" x14ac:dyDescent="0.2">
      <c r="A92" s="139" t="s">
        <v>648</v>
      </c>
      <c r="B92" s="140"/>
      <c r="C92" s="210"/>
      <c r="D92" s="141"/>
      <c r="E92" s="215"/>
      <c r="F92" s="212">
        <f>SUM(F77:F91)</f>
        <v>36676900000</v>
      </c>
      <c r="G92" s="213"/>
    </row>
    <row r="93" spans="1:7" ht="14.25" customHeight="1" x14ac:dyDescent="0.2">
      <c r="A93" s="216" t="s">
        <v>649</v>
      </c>
      <c r="B93" s="201"/>
      <c r="C93" s="187"/>
      <c r="D93" s="147"/>
      <c r="E93" s="217"/>
      <c r="F93" s="200"/>
      <c r="G93" s="119"/>
    </row>
    <row r="94" spans="1:7" x14ac:dyDescent="0.2">
      <c r="A94" s="144" t="s">
        <v>650</v>
      </c>
      <c r="B94" s="201">
        <v>40582</v>
      </c>
      <c r="C94" s="187">
        <v>42408</v>
      </c>
      <c r="D94" s="147">
        <v>8.1500000000000003E-2</v>
      </c>
      <c r="E94" s="217">
        <v>1.2800000000000001E-2</v>
      </c>
      <c r="F94" s="200">
        <v>1153000000</v>
      </c>
      <c r="G94" s="119" t="s">
        <v>629</v>
      </c>
    </row>
    <row r="95" spans="1:7" x14ac:dyDescent="0.2">
      <c r="A95" s="144" t="s">
        <v>650</v>
      </c>
      <c r="B95" s="201">
        <v>40672</v>
      </c>
      <c r="C95" s="187">
        <v>42499</v>
      </c>
      <c r="D95" s="147">
        <v>8.6699999999999999E-2</v>
      </c>
      <c r="E95" s="217">
        <v>1.2999999999999999E-2</v>
      </c>
      <c r="F95" s="200">
        <v>1303800000</v>
      </c>
      <c r="G95" s="119" t="s">
        <v>632</v>
      </c>
    </row>
    <row r="96" spans="1:7" x14ac:dyDescent="0.2">
      <c r="A96" s="144" t="s">
        <v>650</v>
      </c>
      <c r="B96" s="201">
        <v>40728</v>
      </c>
      <c r="C96" s="187">
        <v>42499</v>
      </c>
      <c r="D96" s="147">
        <v>8.6699999999999999E-2</v>
      </c>
      <c r="E96" s="217">
        <v>1.4200000000000001E-2</v>
      </c>
      <c r="F96" s="200">
        <v>1700000000</v>
      </c>
      <c r="G96" s="119" t="s">
        <v>632</v>
      </c>
    </row>
    <row r="97" spans="1:8" x14ac:dyDescent="0.2">
      <c r="A97" s="144" t="s">
        <v>651</v>
      </c>
      <c r="B97" s="201">
        <v>40855</v>
      </c>
      <c r="C97" s="187">
        <v>42682</v>
      </c>
      <c r="D97" s="147">
        <v>9.3299999999999994E-2</v>
      </c>
      <c r="E97" s="217">
        <v>1.7999999999999999E-2</v>
      </c>
      <c r="F97" s="200">
        <v>6500000000</v>
      </c>
      <c r="G97" s="119" t="s">
        <v>638</v>
      </c>
    </row>
    <row r="98" spans="1:8" x14ac:dyDescent="0.2">
      <c r="A98" s="144" t="s">
        <v>650</v>
      </c>
      <c r="B98" s="201">
        <v>40948</v>
      </c>
      <c r="C98" s="187">
        <v>42775</v>
      </c>
      <c r="D98" s="147">
        <v>9.1300000000000006E-2</v>
      </c>
      <c r="E98" s="217">
        <v>2.0799999999999999E-2</v>
      </c>
      <c r="F98" s="200">
        <v>4000000000</v>
      </c>
      <c r="G98" s="119" t="s">
        <v>629</v>
      </c>
    </row>
    <row r="99" spans="1:8" x14ac:dyDescent="0.2">
      <c r="A99" s="144" t="s">
        <v>650</v>
      </c>
      <c r="B99" s="201">
        <v>40969</v>
      </c>
      <c r="C99" s="187">
        <v>42775</v>
      </c>
      <c r="D99" s="147">
        <v>9.1300000000000006E-2</v>
      </c>
      <c r="E99" s="217">
        <v>2.46E-2</v>
      </c>
      <c r="F99" s="200">
        <v>1168000000</v>
      </c>
      <c r="G99" s="119" t="s">
        <v>629</v>
      </c>
    </row>
    <row r="100" spans="1:8" x14ac:dyDescent="0.2">
      <c r="A100" s="144" t="s">
        <v>651</v>
      </c>
      <c r="B100" s="201">
        <v>41037</v>
      </c>
      <c r="C100" s="187">
        <v>42863</v>
      </c>
      <c r="D100" s="147">
        <v>9.5899999999999999E-2</v>
      </c>
      <c r="E100" s="217">
        <v>2.2499999999999999E-2</v>
      </c>
      <c r="F100" s="200">
        <v>4520000000</v>
      </c>
      <c r="G100" s="119" t="s">
        <v>632</v>
      </c>
    </row>
    <row r="101" spans="1:8" x14ac:dyDescent="0.2">
      <c r="A101" s="144" t="s">
        <v>650</v>
      </c>
      <c r="B101" s="201">
        <v>41129</v>
      </c>
      <c r="C101" s="187">
        <v>42955</v>
      </c>
      <c r="D101" s="147">
        <v>9.4E-2</v>
      </c>
      <c r="E101" s="217">
        <v>2.0799999999999999E-2</v>
      </c>
      <c r="F101" s="200">
        <v>4500000000</v>
      </c>
      <c r="G101" s="119" t="s">
        <v>635</v>
      </c>
    </row>
    <row r="102" spans="1:8" x14ac:dyDescent="0.2">
      <c r="A102" s="144" t="s">
        <v>650</v>
      </c>
      <c r="B102" s="201">
        <v>41221</v>
      </c>
      <c r="C102" s="187">
        <v>43047</v>
      </c>
      <c r="D102" s="147">
        <v>8.7999999999999995E-2</v>
      </c>
      <c r="E102" s="217">
        <v>2.0400000000000001E-2</v>
      </c>
      <c r="F102" s="200">
        <v>5000000000</v>
      </c>
      <c r="G102" s="119" t="s">
        <v>638</v>
      </c>
    </row>
    <row r="103" spans="1:8" x14ac:dyDescent="0.2">
      <c r="A103" s="144" t="s">
        <v>650</v>
      </c>
      <c r="B103" s="201">
        <v>41313</v>
      </c>
      <c r="C103" s="187">
        <v>43139</v>
      </c>
      <c r="D103" s="147">
        <v>8.48E-2</v>
      </c>
      <c r="E103" s="217">
        <v>1.9199999999999998E-2</v>
      </c>
      <c r="F103" s="200">
        <v>3000000000</v>
      </c>
      <c r="G103" s="119" t="s">
        <v>629</v>
      </c>
    </row>
    <row r="104" spans="1:8" x14ac:dyDescent="0.2">
      <c r="A104" s="144" t="s">
        <v>650</v>
      </c>
      <c r="B104" s="201">
        <v>41401</v>
      </c>
      <c r="C104" s="187">
        <v>43227</v>
      </c>
      <c r="D104" s="147">
        <v>7.8600000000000003E-2</v>
      </c>
      <c r="E104" s="217">
        <v>1.78E-2</v>
      </c>
      <c r="F104" s="200">
        <v>2170500000</v>
      </c>
      <c r="G104" s="119" t="s">
        <v>632</v>
      </c>
      <c r="H104" s="123"/>
    </row>
    <row r="105" spans="1:8" x14ac:dyDescent="0.2">
      <c r="A105" s="144" t="s">
        <v>650</v>
      </c>
      <c r="B105" s="201">
        <v>41495</v>
      </c>
      <c r="C105" s="187">
        <v>43321</v>
      </c>
      <c r="D105" s="147">
        <v>7.0400000000000004E-2</v>
      </c>
      <c r="E105" s="217">
        <v>1.72E-2</v>
      </c>
      <c r="F105" s="200">
        <v>1500000000</v>
      </c>
      <c r="G105" s="119" t="s">
        <v>635</v>
      </c>
    </row>
    <row r="106" spans="1:8" x14ac:dyDescent="0.2">
      <c r="A106" s="144" t="s">
        <v>650</v>
      </c>
      <c r="B106" s="201">
        <v>41589</v>
      </c>
      <c r="C106" s="187">
        <v>43415</v>
      </c>
      <c r="D106" s="147">
        <v>5.6399999999999999E-2</v>
      </c>
      <c r="E106" s="217">
        <v>1.7500000000000002E-2</v>
      </c>
      <c r="F106" s="200">
        <v>1500000000</v>
      </c>
      <c r="G106" s="119" t="s">
        <v>638</v>
      </c>
    </row>
    <row r="107" spans="1:8" x14ac:dyDescent="0.2">
      <c r="A107" s="144" t="s">
        <v>650</v>
      </c>
      <c r="B107" s="201">
        <v>41620</v>
      </c>
      <c r="C107" s="187">
        <v>43446</v>
      </c>
      <c r="D107" s="147">
        <v>5.74E-2</v>
      </c>
      <c r="E107" s="217">
        <v>0.02</v>
      </c>
      <c r="F107" s="200">
        <v>3260000000</v>
      </c>
      <c r="G107" s="119" t="s">
        <v>639</v>
      </c>
    </row>
    <row r="108" spans="1:8" x14ac:dyDescent="0.2">
      <c r="A108" s="144" t="s">
        <v>650</v>
      </c>
      <c r="B108" s="201">
        <v>41680</v>
      </c>
      <c r="C108" s="187">
        <v>43506</v>
      </c>
      <c r="D108" s="147">
        <v>5.8900000000000001E-2</v>
      </c>
      <c r="E108" s="217">
        <v>2.07E-2</v>
      </c>
      <c r="F108" s="200">
        <v>2500000000</v>
      </c>
      <c r="G108" s="119" t="s">
        <v>629</v>
      </c>
    </row>
    <row r="109" spans="1:8" x14ac:dyDescent="0.2">
      <c r="A109" s="144" t="s">
        <v>650</v>
      </c>
      <c r="B109" s="201">
        <v>41767</v>
      </c>
      <c r="C109" s="187">
        <v>43593</v>
      </c>
      <c r="D109" s="147">
        <v>5.9519000000000002E-2</v>
      </c>
      <c r="E109" s="217">
        <v>2.4E-2</v>
      </c>
      <c r="F109" s="200">
        <v>2200000000</v>
      </c>
      <c r="G109" s="119" t="s">
        <v>632</v>
      </c>
    </row>
    <row r="110" spans="1:8" x14ac:dyDescent="0.2">
      <c r="A110" s="144" t="s">
        <v>650</v>
      </c>
      <c r="B110" s="201">
        <v>41864</v>
      </c>
      <c r="C110" s="187">
        <v>43690</v>
      </c>
      <c r="D110" s="147">
        <v>5.6099999999999997E-2</v>
      </c>
      <c r="E110" s="217">
        <v>2.3800000000000002E-2</v>
      </c>
      <c r="F110" s="200">
        <v>700000000</v>
      </c>
      <c r="G110" s="119" t="s">
        <v>635</v>
      </c>
    </row>
    <row r="111" spans="1:8" x14ac:dyDescent="0.2">
      <c r="A111" s="144" t="s">
        <v>650</v>
      </c>
      <c r="B111" s="160">
        <v>41953</v>
      </c>
      <c r="C111" s="161">
        <v>43779</v>
      </c>
      <c r="D111" s="147">
        <v>5.7599999999999998E-2</v>
      </c>
      <c r="E111" s="217">
        <v>2.52E-2</v>
      </c>
      <c r="F111" s="200">
        <v>500000000</v>
      </c>
      <c r="G111" s="119" t="s">
        <v>638</v>
      </c>
    </row>
    <row r="112" spans="1:8" x14ac:dyDescent="0.2">
      <c r="A112" s="144" t="s">
        <v>650</v>
      </c>
      <c r="B112" s="160">
        <v>42044</v>
      </c>
      <c r="C112" s="161">
        <v>43870</v>
      </c>
      <c r="D112" s="147">
        <v>6.0499999999999998E-2</v>
      </c>
      <c r="E112" s="217">
        <v>2.5499999999999998E-2</v>
      </c>
      <c r="F112" s="200">
        <v>504500000</v>
      </c>
      <c r="G112" s="119" t="s">
        <v>629</v>
      </c>
    </row>
    <row r="113" spans="1:8" x14ac:dyDescent="0.2">
      <c r="A113" s="144" t="s">
        <v>650</v>
      </c>
      <c r="B113" s="162">
        <v>42128</v>
      </c>
      <c r="C113" s="218">
        <v>43955</v>
      </c>
      <c r="D113" s="147">
        <v>6.0539999999999997E-2</v>
      </c>
      <c r="E113" s="217">
        <v>2.53E-2</v>
      </c>
      <c r="F113" s="200">
        <v>1000000000</v>
      </c>
      <c r="G113" s="119" t="s">
        <v>632</v>
      </c>
    </row>
    <row r="114" spans="1:8" x14ac:dyDescent="0.2">
      <c r="A114" s="144" t="s">
        <v>650</v>
      </c>
      <c r="B114" s="150">
        <v>42226</v>
      </c>
      <c r="C114" s="151">
        <v>44053</v>
      </c>
      <c r="D114" s="147">
        <v>5.7590000000000002E-2</v>
      </c>
      <c r="E114" s="217">
        <v>2.5100000000000001E-2</v>
      </c>
      <c r="F114" s="200">
        <v>770000000</v>
      </c>
      <c r="G114" s="119" t="s">
        <v>635</v>
      </c>
    </row>
    <row r="115" spans="1:8" x14ac:dyDescent="0.2">
      <c r="A115" s="144" t="s">
        <v>651</v>
      </c>
      <c r="B115" s="150">
        <v>42226</v>
      </c>
      <c r="C115" s="151">
        <v>44053</v>
      </c>
      <c r="D115" s="147">
        <v>5.7590000000000002E-2</v>
      </c>
      <c r="E115" s="217">
        <v>2.5100000000000001E-2</v>
      </c>
      <c r="F115" s="200">
        <v>1600000000</v>
      </c>
      <c r="G115" s="119" t="s">
        <v>635</v>
      </c>
    </row>
    <row r="116" spans="1:8" x14ac:dyDescent="0.2">
      <c r="A116" s="144" t="s">
        <v>652</v>
      </c>
      <c r="B116" s="152">
        <v>42317</v>
      </c>
      <c r="C116" s="153">
        <v>44144</v>
      </c>
      <c r="D116" s="147">
        <f>3.1907%+2.53%</f>
        <v>5.7206999999999994E-2</v>
      </c>
      <c r="E116" s="217">
        <v>2.53E-2</v>
      </c>
      <c r="F116" s="200">
        <v>550000000</v>
      </c>
      <c r="G116" s="119" t="s">
        <v>638</v>
      </c>
    </row>
    <row r="117" spans="1:8" x14ac:dyDescent="0.2">
      <c r="A117" s="216" t="s">
        <v>653</v>
      </c>
      <c r="B117" s="201"/>
      <c r="C117" s="187"/>
      <c r="D117" s="147"/>
      <c r="E117" s="217"/>
      <c r="F117" s="200"/>
      <c r="G117" s="119"/>
    </row>
    <row r="118" spans="1:8" x14ac:dyDescent="0.2">
      <c r="A118" s="144" t="s">
        <v>650</v>
      </c>
      <c r="B118" s="201">
        <v>40582</v>
      </c>
      <c r="C118" s="187">
        <v>42408</v>
      </c>
      <c r="D118" s="147">
        <v>9.4700000000000006E-2</v>
      </c>
      <c r="E118" s="217"/>
      <c r="F118" s="200">
        <v>1000000000</v>
      </c>
      <c r="G118" s="119" t="s">
        <v>629</v>
      </c>
      <c r="H118" s="123"/>
    </row>
    <row r="119" spans="1:8" x14ac:dyDescent="0.2">
      <c r="A119" s="144" t="s">
        <v>650</v>
      </c>
      <c r="B119" s="201">
        <v>40948</v>
      </c>
      <c r="C119" s="187">
        <v>42775</v>
      </c>
      <c r="D119" s="147">
        <v>9.5000000000000001E-2</v>
      </c>
      <c r="E119" s="217"/>
      <c r="F119" s="200">
        <v>1000000000</v>
      </c>
      <c r="G119" s="119" t="s">
        <v>629</v>
      </c>
      <c r="H119" s="123"/>
    </row>
    <row r="120" spans="1:8" x14ac:dyDescent="0.2">
      <c r="A120" s="144" t="s">
        <v>651</v>
      </c>
      <c r="B120" s="201">
        <v>40969</v>
      </c>
      <c r="C120" s="187">
        <v>42775</v>
      </c>
      <c r="D120" s="147">
        <v>9.5000000000000001E-2</v>
      </c>
      <c r="E120" s="217"/>
      <c r="F120" s="200">
        <v>300000000</v>
      </c>
      <c r="G120" s="119" t="s">
        <v>629</v>
      </c>
    </row>
    <row r="121" spans="1:8" x14ac:dyDescent="0.2">
      <c r="A121" s="144" t="s">
        <v>650</v>
      </c>
      <c r="B121" s="201">
        <v>41037</v>
      </c>
      <c r="C121" s="187">
        <v>42863</v>
      </c>
      <c r="D121" s="147">
        <v>9.5299999999999996E-2</v>
      </c>
      <c r="E121" s="217"/>
      <c r="F121" s="200">
        <v>812300000</v>
      </c>
      <c r="G121" s="119" t="s">
        <v>654</v>
      </c>
    </row>
    <row r="122" spans="1:8" x14ac:dyDescent="0.2">
      <c r="A122" s="144" t="s">
        <v>650</v>
      </c>
      <c r="B122" s="201">
        <v>41129</v>
      </c>
      <c r="C122" s="187">
        <v>42955</v>
      </c>
      <c r="D122" s="147">
        <v>9.3700000000000006E-2</v>
      </c>
      <c r="E122" s="217"/>
      <c r="F122" s="200">
        <v>1000000000</v>
      </c>
      <c r="G122" s="119" t="s">
        <v>635</v>
      </c>
    </row>
    <row r="123" spans="1:8" x14ac:dyDescent="0.2">
      <c r="A123" s="144" t="s">
        <v>650</v>
      </c>
      <c r="B123" s="201">
        <v>41221</v>
      </c>
      <c r="C123" s="187">
        <v>43047</v>
      </c>
      <c r="D123" s="147">
        <v>9.1700000000000004E-2</v>
      </c>
      <c r="E123" s="217"/>
      <c r="F123" s="200">
        <v>1431800000</v>
      </c>
      <c r="G123" s="119" t="s">
        <v>638</v>
      </c>
    </row>
    <row r="124" spans="1:8" x14ac:dyDescent="0.2">
      <c r="A124" s="144" t="s">
        <v>650</v>
      </c>
      <c r="B124" s="201">
        <v>41313</v>
      </c>
      <c r="C124" s="187">
        <v>43139</v>
      </c>
      <c r="D124" s="147">
        <v>8.8900000000000007E-2</v>
      </c>
      <c r="E124" s="217"/>
      <c r="F124" s="200">
        <v>4000000000</v>
      </c>
      <c r="G124" s="119" t="s">
        <v>629</v>
      </c>
    </row>
    <row r="125" spans="1:8" x14ac:dyDescent="0.2">
      <c r="A125" s="144" t="s">
        <v>650</v>
      </c>
      <c r="B125" s="201">
        <v>41314</v>
      </c>
      <c r="C125" s="187">
        <v>43139</v>
      </c>
      <c r="D125" s="147">
        <v>8.8900000000000007E-2</v>
      </c>
      <c r="E125" s="217"/>
      <c r="F125" s="200">
        <v>1000000000</v>
      </c>
      <c r="G125" s="119" t="s">
        <v>629</v>
      </c>
    </row>
    <row r="126" spans="1:8" x14ac:dyDescent="0.2">
      <c r="A126" s="144" t="s">
        <v>650</v>
      </c>
      <c r="B126" s="201">
        <v>41401</v>
      </c>
      <c r="C126" s="187">
        <v>43227</v>
      </c>
      <c r="D126" s="147">
        <v>8.4500000000000006E-2</v>
      </c>
      <c r="E126" s="217"/>
      <c r="F126" s="200">
        <v>2829500000</v>
      </c>
      <c r="G126" s="119" t="s">
        <v>632</v>
      </c>
      <c r="H126" s="123"/>
    </row>
    <row r="127" spans="1:8" x14ac:dyDescent="0.2">
      <c r="A127" s="144" t="s">
        <v>650</v>
      </c>
      <c r="B127" s="201">
        <v>41495</v>
      </c>
      <c r="C127" s="187">
        <v>43321</v>
      </c>
      <c r="D127" s="147">
        <v>7.6999999999999999E-2</v>
      </c>
      <c r="E127" s="217"/>
      <c r="F127" s="200">
        <v>1954000000</v>
      </c>
      <c r="G127" s="119" t="s">
        <v>635</v>
      </c>
      <c r="H127" s="123"/>
    </row>
    <row r="128" spans="1:8" x14ac:dyDescent="0.2">
      <c r="A128" s="144" t="s">
        <v>651</v>
      </c>
      <c r="B128" s="201">
        <v>41527</v>
      </c>
      <c r="C128" s="187">
        <v>43321</v>
      </c>
      <c r="D128" s="147">
        <v>7.6999999999999999E-2</v>
      </c>
      <c r="E128" s="217"/>
      <c r="F128" s="200">
        <v>950000000</v>
      </c>
      <c r="G128" s="119" t="s">
        <v>635</v>
      </c>
      <c r="H128" s="123"/>
    </row>
    <row r="129" spans="1:14" x14ac:dyDescent="0.2">
      <c r="A129" s="144" t="s">
        <v>650</v>
      </c>
      <c r="B129" s="201">
        <v>41589</v>
      </c>
      <c r="C129" s="187">
        <v>43415</v>
      </c>
      <c r="D129" s="147">
        <v>6.54E-2</v>
      </c>
      <c r="E129" s="217"/>
      <c r="F129" s="200">
        <v>2500000000</v>
      </c>
      <c r="G129" s="119" t="s">
        <v>638</v>
      </c>
    </row>
    <row r="130" spans="1:14" x14ac:dyDescent="0.2">
      <c r="A130" s="144" t="s">
        <v>650</v>
      </c>
      <c r="B130" s="201">
        <v>41620</v>
      </c>
      <c r="C130" s="187">
        <v>43446</v>
      </c>
      <c r="D130" s="147">
        <v>6.6000000000000003E-2</v>
      </c>
      <c r="E130" s="217"/>
      <c r="F130" s="200">
        <v>3051600000</v>
      </c>
      <c r="G130" s="119" t="s">
        <v>639</v>
      </c>
    </row>
    <row r="131" spans="1:14" x14ac:dyDescent="0.2">
      <c r="A131" s="144" t="s">
        <v>650</v>
      </c>
      <c r="B131" s="201">
        <v>41680</v>
      </c>
      <c r="C131" s="187">
        <v>43506</v>
      </c>
      <c r="D131" s="147">
        <v>6.6000000000000003E-2</v>
      </c>
      <c r="E131" s="217"/>
      <c r="F131" s="200">
        <v>1329000000</v>
      </c>
      <c r="G131" s="119" t="s">
        <v>629</v>
      </c>
      <c r="H131" s="123"/>
      <c r="I131" s="123"/>
      <c r="J131" s="123"/>
      <c r="K131" s="123"/>
      <c r="L131" s="123"/>
      <c r="M131" s="123"/>
      <c r="N131" s="123"/>
    </row>
    <row r="132" spans="1:14" x14ac:dyDescent="0.2">
      <c r="A132" s="144" t="s">
        <v>650</v>
      </c>
      <c r="B132" s="201">
        <v>41767</v>
      </c>
      <c r="C132" s="187">
        <v>43593</v>
      </c>
      <c r="D132" s="147">
        <v>6.6500000000000004E-2</v>
      </c>
      <c r="E132" s="217"/>
      <c r="F132" s="200">
        <v>1300700000</v>
      </c>
      <c r="G132" s="119" t="s">
        <v>632</v>
      </c>
      <c r="H132" s="123"/>
      <c r="I132" s="123"/>
      <c r="J132" s="123"/>
      <c r="K132" s="123"/>
      <c r="L132" s="123"/>
      <c r="M132" s="123"/>
      <c r="N132" s="123"/>
    </row>
    <row r="133" spans="1:14" x14ac:dyDescent="0.2">
      <c r="A133" s="144" t="s">
        <v>650</v>
      </c>
      <c r="B133" s="201">
        <v>41864</v>
      </c>
      <c r="C133" s="187">
        <v>43690</v>
      </c>
      <c r="D133" s="147">
        <v>6.6199999999999995E-2</v>
      </c>
      <c r="E133" s="217"/>
      <c r="F133" s="200">
        <v>3300000000</v>
      </c>
      <c r="G133" s="119" t="s">
        <v>635</v>
      </c>
      <c r="H133" s="123"/>
      <c r="I133" s="123"/>
      <c r="J133" s="123"/>
      <c r="K133" s="123"/>
      <c r="L133" s="123"/>
      <c r="M133" s="123"/>
      <c r="N133" s="123"/>
    </row>
    <row r="134" spans="1:14" x14ac:dyDescent="0.2">
      <c r="A134" s="144" t="s">
        <v>650</v>
      </c>
      <c r="B134" s="160">
        <v>41953</v>
      </c>
      <c r="C134" s="161">
        <v>43779</v>
      </c>
      <c r="D134" s="147">
        <v>6.6199999999999995E-2</v>
      </c>
      <c r="E134" s="217"/>
      <c r="F134" s="200">
        <v>2425700000</v>
      </c>
      <c r="G134" s="119" t="s">
        <v>638</v>
      </c>
      <c r="H134" s="123"/>
      <c r="I134" s="123" t="s">
        <v>655</v>
      </c>
      <c r="J134" s="123"/>
      <c r="K134" s="123"/>
      <c r="L134" s="123"/>
      <c r="M134" s="123"/>
      <c r="N134" s="123"/>
    </row>
    <row r="135" spans="1:14" x14ac:dyDescent="0.2">
      <c r="A135" s="144" t="s">
        <v>650</v>
      </c>
      <c r="B135" s="160">
        <v>42044</v>
      </c>
      <c r="C135" s="161">
        <v>43870</v>
      </c>
      <c r="D135" s="147">
        <v>6.6500000000000004E-2</v>
      </c>
      <c r="E135" s="217"/>
      <c r="F135" s="200">
        <v>2126600000</v>
      </c>
      <c r="G135" s="119" t="s">
        <v>629</v>
      </c>
      <c r="H135" s="123"/>
      <c r="I135" s="123"/>
      <c r="J135" s="123"/>
      <c r="K135" s="123"/>
      <c r="L135" s="123"/>
      <c r="M135" s="123"/>
      <c r="N135" s="123"/>
    </row>
    <row r="136" spans="1:14" x14ac:dyDescent="0.2">
      <c r="A136" s="144" t="s">
        <v>650</v>
      </c>
      <c r="B136" s="162">
        <v>42128</v>
      </c>
      <c r="C136" s="218">
        <v>43955</v>
      </c>
      <c r="D136" s="147">
        <v>6.4500000000000002E-2</v>
      </c>
      <c r="E136" s="217"/>
      <c r="F136" s="200">
        <v>2500000000</v>
      </c>
      <c r="G136" s="119" t="s">
        <v>632</v>
      </c>
      <c r="H136" s="123"/>
      <c r="I136" s="123"/>
      <c r="J136" s="123"/>
      <c r="K136" s="123"/>
      <c r="L136" s="123"/>
      <c r="M136" s="123"/>
      <c r="N136" s="123"/>
    </row>
    <row r="137" spans="1:14" x14ac:dyDescent="0.2">
      <c r="A137" s="144" t="s">
        <v>650</v>
      </c>
      <c r="B137" s="150">
        <v>42226</v>
      </c>
      <c r="C137" s="151">
        <v>44053</v>
      </c>
      <c r="D137" s="147">
        <v>6.4500000000000002E-2</v>
      </c>
      <c r="E137" s="217"/>
      <c r="F137" s="200">
        <v>1177600000</v>
      </c>
      <c r="G137" s="119" t="s">
        <v>635</v>
      </c>
      <c r="H137" s="123"/>
      <c r="I137" s="123"/>
      <c r="J137" s="123"/>
      <c r="K137" s="123"/>
      <c r="L137" s="123"/>
      <c r="M137" s="123"/>
      <c r="N137" s="123"/>
    </row>
    <row r="138" spans="1:14" x14ac:dyDescent="0.2">
      <c r="A138" s="144" t="s">
        <v>650</v>
      </c>
      <c r="B138" s="152">
        <v>42317</v>
      </c>
      <c r="C138" s="153">
        <v>44144</v>
      </c>
      <c r="D138" s="147">
        <v>6.4199999999999993E-2</v>
      </c>
      <c r="E138" s="217"/>
      <c r="F138" s="200">
        <v>3262700000</v>
      </c>
      <c r="G138" s="119" t="s">
        <v>638</v>
      </c>
      <c r="H138" s="123"/>
      <c r="I138" s="123"/>
      <c r="J138" s="123"/>
      <c r="K138" s="123"/>
      <c r="L138" s="123"/>
      <c r="M138" s="123"/>
      <c r="N138" s="123"/>
    </row>
    <row r="139" spans="1:14" ht="14.25" customHeight="1" x14ac:dyDescent="0.2">
      <c r="A139" s="139" t="s">
        <v>656</v>
      </c>
      <c r="B139" s="140"/>
      <c r="C139" s="210"/>
      <c r="D139" s="141"/>
      <c r="E139" s="215"/>
      <c r="F139" s="212">
        <f>SUM(F94:F138)</f>
        <v>90851300000</v>
      </c>
      <c r="G139" s="213"/>
    </row>
    <row r="140" spans="1:14" x14ac:dyDescent="0.2">
      <c r="A140" s="216" t="s">
        <v>653</v>
      </c>
      <c r="B140" s="201"/>
      <c r="C140" s="187"/>
      <c r="D140" s="147"/>
      <c r="E140" s="219"/>
      <c r="F140" s="220"/>
      <c r="G140" s="119"/>
      <c r="H140" s="123"/>
      <c r="I140" s="123"/>
      <c r="J140" s="123"/>
      <c r="K140" s="123"/>
      <c r="L140" s="123"/>
      <c r="M140" s="123"/>
      <c r="N140" s="123"/>
    </row>
    <row r="141" spans="1:14" s="123" customFormat="1" x14ac:dyDescent="0.2">
      <c r="A141" s="144" t="s">
        <v>657</v>
      </c>
      <c r="B141" s="201">
        <v>41078</v>
      </c>
      <c r="C141" s="187">
        <v>43634</v>
      </c>
      <c r="D141" s="147">
        <v>0.1085</v>
      </c>
      <c r="E141" s="217"/>
      <c r="F141" s="200">
        <v>1000000000</v>
      </c>
      <c r="G141" s="119" t="s">
        <v>658</v>
      </c>
      <c r="H141" s="120"/>
      <c r="I141" s="120"/>
      <c r="J141" s="120"/>
      <c r="K141" s="120"/>
      <c r="L141" s="120"/>
      <c r="M141" s="120"/>
      <c r="N141" s="120"/>
    </row>
    <row r="142" spans="1:14" x14ac:dyDescent="0.2">
      <c r="A142" s="144" t="s">
        <v>657</v>
      </c>
      <c r="B142" s="201">
        <v>41166</v>
      </c>
      <c r="C142" s="187">
        <v>43722</v>
      </c>
      <c r="D142" s="147">
        <v>0.104</v>
      </c>
      <c r="E142" s="217"/>
      <c r="F142" s="200">
        <v>982100000</v>
      </c>
      <c r="G142" s="119" t="s">
        <v>636</v>
      </c>
    </row>
    <row r="143" spans="1:14" x14ac:dyDescent="0.2">
      <c r="A143" s="144" t="s">
        <v>657</v>
      </c>
      <c r="B143" s="201">
        <v>41351</v>
      </c>
      <c r="C143" s="187">
        <v>43908</v>
      </c>
      <c r="D143" s="147">
        <v>9.5200000000000007E-2</v>
      </c>
      <c r="E143" s="217"/>
      <c r="F143" s="200">
        <v>2000000000</v>
      </c>
      <c r="G143" s="119" t="s">
        <v>630</v>
      </c>
    </row>
    <row r="144" spans="1:14" x14ac:dyDescent="0.2">
      <c r="A144" s="144" t="s">
        <v>657</v>
      </c>
      <c r="B144" s="201">
        <v>41351</v>
      </c>
      <c r="C144" s="187">
        <v>43908</v>
      </c>
      <c r="D144" s="147">
        <v>9.5200000000000007E-2</v>
      </c>
      <c r="E144" s="217"/>
      <c r="F144" s="200">
        <v>2600000000</v>
      </c>
      <c r="G144" s="119" t="s">
        <v>630</v>
      </c>
    </row>
    <row r="145" spans="1:8" x14ac:dyDescent="0.2">
      <c r="A145" s="144" t="s">
        <v>657</v>
      </c>
      <c r="B145" s="201">
        <v>41438</v>
      </c>
      <c r="C145" s="187">
        <v>43995</v>
      </c>
      <c r="D145" s="147">
        <v>9.1200000000000003E-2</v>
      </c>
      <c r="E145" s="217"/>
      <c r="F145" s="200">
        <v>2250000000</v>
      </c>
      <c r="G145" s="119" t="s">
        <v>658</v>
      </c>
    </row>
    <row r="146" spans="1:8" x14ac:dyDescent="0.2">
      <c r="A146" s="144" t="s">
        <v>657</v>
      </c>
      <c r="B146" s="201">
        <v>41537</v>
      </c>
      <c r="C146" s="187">
        <v>44094</v>
      </c>
      <c r="D146" s="147">
        <v>7.3800000000000004E-2</v>
      </c>
      <c r="E146" s="217"/>
      <c r="F146" s="200">
        <v>2000000000</v>
      </c>
      <c r="G146" s="119" t="s">
        <v>636</v>
      </c>
    </row>
    <row r="147" spans="1:8" x14ac:dyDescent="0.2">
      <c r="A147" s="144" t="s">
        <v>659</v>
      </c>
      <c r="B147" s="201">
        <v>41550</v>
      </c>
      <c r="C147" s="187">
        <v>44094</v>
      </c>
      <c r="D147" s="147">
        <v>7.3800000000000004E-2</v>
      </c>
      <c r="E147" s="217"/>
      <c r="F147" s="200">
        <v>2500000000</v>
      </c>
      <c r="G147" s="119" t="s">
        <v>636</v>
      </c>
    </row>
    <row r="148" spans="1:8" x14ac:dyDescent="0.2">
      <c r="A148" s="144" t="s">
        <v>657</v>
      </c>
      <c r="B148" s="201">
        <v>41624</v>
      </c>
      <c r="C148" s="187">
        <v>44181</v>
      </c>
      <c r="D148" s="147">
        <v>7.4499999999999997E-2</v>
      </c>
      <c r="E148" s="217"/>
      <c r="F148" s="200">
        <f>4000000000</f>
        <v>4000000000</v>
      </c>
      <c r="G148" s="119" t="s">
        <v>639</v>
      </c>
    </row>
    <row r="149" spans="1:8" x14ac:dyDescent="0.2">
      <c r="A149" s="144" t="s">
        <v>659</v>
      </c>
      <c r="B149" s="201">
        <v>41635</v>
      </c>
      <c r="C149" s="187">
        <v>44181</v>
      </c>
      <c r="D149" s="147">
        <v>7.4499999999999997E-2</v>
      </c>
      <c r="E149" s="217"/>
      <c r="F149" s="200">
        <v>1283000000</v>
      </c>
      <c r="G149" s="119" t="s">
        <v>639</v>
      </c>
    </row>
    <row r="150" spans="1:8" x14ac:dyDescent="0.2">
      <c r="A150" s="144" t="s">
        <v>657</v>
      </c>
      <c r="B150" s="201">
        <v>41715</v>
      </c>
      <c r="C150" s="187">
        <v>44272</v>
      </c>
      <c r="D150" s="147">
        <v>7.6399999999999996E-2</v>
      </c>
      <c r="E150" s="217"/>
      <c r="F150" s="200">
        <v>3113000000</v>
      </c>
      <c r="G150" s="119" t="s">
        <v>630</v>
      </c>
    </row>
    <row r="151" spans="1:8" x14ac:dyDescent="0.2">
      <c r="A151" s="144" t="s">
        <v>657</v>
      </c>
      <c r="B151" s="201">
        <v>41806</v>
      </c>
      <c r="C151" s="187">
        <v>44363</v>
      </c>
      <c r="D151" s="147">
        <v>7.6700000000000004E-2</v>
      </c>
      <c r="E151" s="217"/>
      <c r="F151" s="200">
        <v>2384700000</v>
      </c>
      <c r="G151" s="119" t="s">
        <v>658</v>
      </c>
    </row>
    <row r="152" spans="1:8" x14ac:dyDescent="0.2">
      <c r="A152" s="144" t="s">
        <v>657</v>
      </c>
      <c r="B152" s="201">
        <v>41897</v>
      </c>
      <c r="C152" s="187">
        <v>44454</v>
      </c>
      <c r="D152" s="147">
        <v>7.7700000000000005E-2</v>
      </c>
      <c r="E152" s="217"/>
      <c r="F152" s="200">
        <v>2914700000</v>
      </c>
      <c r="G152" s="119" t="s">
        <v>636</v>
      </c>
    </row>
    <row r="153" spans="1:8" x14ac:dyDescent="0.2">
      <c r="A153" s="144" t="s">
        <v>657</v>
      </c>
      <c r="B153" s="160">
        <v>41982</v>
      </c>
      <c r="C153" s="161">
        <v>44539</v>
      </c>
      <c r="D153" s="147">
        <v>7.85E-2</v>
      </c>
      <c r="E153" s="217"/>
      <c r="F153" s="200">
        <v>5764700000</v>
      </c>
      <c r="G153" s="119" t="s">
        <v>639</v>
      </c>
    </row>
    <row r="154" spans="1:8" x14ac:dyDescent="0.2">
      <c r="A154" s="144" t="s">
        <v>657</v>
      </c>
      <c r="B154" s="160">
        <v>42079</v>
      </c>
      <c r="C154" s="161">
        <v>44636</v>
      </c>
      <c r="D154" s="147">
        <v>7.8100000000000003E-2</v>
      </c>
      <c r="E154" s="217"/>
      <c r="F154" s="200">
        <v>2500000000</v>
      </c>
      <c r="G154" s="119" t="s">
        <v>630</v>
      </c>
    </row>
    <row r="155" spans="1:8" x14ac:dyDescent="0.2">
      <c r="A155" s="144" t="s">
        <v>657</v>
      </c>
      <c r="B155" s="162">
        <v>42171</v>
      </c>
      <c r="C155" s="163">
        <v>44728</v>
      </c>
      <c r="D155" s="147">
        <v>7.8E-2</v>
      </c>
      <c r="E155" s="217"/>
      <c r="F155" s="200">
        <v>2953500000</v>
      </c>
      <c r="G155" s="119" t="s">
        <v>658</v>
      </c>
    </row>
    <row r="156" spans="1:8" x14ac:dyDescent="0.2">
      <c r="A156" s="144" t="s">
        <v>657</v>
      </c>
      <c r="B156" s="150">
        <v>42263</v>
      </c>
      <c r="C156" s="151">
        <v>44820</v>
      </c>
      <c r="D156" s="147">
        <v>7.7799999999999994E-2</v>
      </c>
      <c r="E156" s="217"/>
      <c r="F156" s="200">
        <v>1000000000</v>
      </c>
      <c r="G156" s="119" t="s">
        <v>636</v>
      </c>
    </row>
    <row r="157" spans="1:8" x14ac:dyDescent="0.2">
      <c r="A157" s="144" t="s">
        <v>657</v>
      </c>
      <c r="B157" s="152">
        <v>42354</v>
      </c>
      <c r="C157" s="153">
        <v>44911</v>
      </c>
      <c r="D157" s="147">
        <v>6.7900000000000002E-2</v>
      </c>
      <c r="E157" s="217"/>
      <c r="F157" s="200">
        <v>2500000000</v>
      </c>
      <c r="G157" s="119" t="s">
        <v>639</v>
      </c>
    </row>
    <row r="158" spans="1:8" x14ac:dyDescent="0.2">
      <c r="A158" s="216" t="s">
        <v>649</v>
      </c>
      <c r="B158" s="154"/>
      <c r="C158" s="155"/>
      <c r="D158" s="147"/>
      <c r="E158" s="217"/>
      <c r="F158" s="200"/>
      <c r="G158" s="119"/>
    </row>
    <row r="159" spans="1:8" x14ac:dyDescent="0.2">
      <c r="A159" s="144" t="s">
        <v>657</v>
      </c>
      <c r="B159" s="201">
        <v>41078</v>
      </c>
      <c r="C159" s="187">
        <v>43634</v>
      </c>
      <c r="D159" s="147">
        <v>0.1082</v>
      </c>
      <c r="E159" s="217">
        <v>3.4500000000000003E-2</v>
      </c>
      <c r="F159" s="200">
        <v>1500000000</v>
      </c>
      <c r="G159" s="119" t="s">
        <v>658</v>
      </c>
    </row>
    <row r="160" spans="1:8" x14ac:dyDescent="0.2">
      <c r="A160" s="144" t="s">
        <v>657</v>
      </c>
      <c r="B160" s="201">
        <v>41166</v>
      </c>
      <c r="C160" s="187">
        <v>43722</v>
      </c>
      <c r="D160" s="147">
        <v>0.10390000000000001</v>
      </c>
      <c r="E160" s="217">
        <v>3.2000000000000001E-2</v>
      </c>
      <c r="F160" s="200">
        <v>1500000000</v>
      </c>
      <c r="G160" s="119" t="s">
        <v>636</v>
      </c>
      <c r="H160" s="123"/>
    </row>
    <row r="161" spans="1:8" ht="13.5" customHeight="1" x14ac:dyDescent="0.2">
      <c r="A161" s="144" t="s">
        <v>657</v>
      </c>
      <c r="B161" s="201">
        <v>41351</v>
      </c>
      <c r="C161" s="187">
        <v>43908</v>
      </c>
      <c r="D161" s="147">
        <v>9.2600000000000002E-2</v>
      </c>
      <c r="E161" s="217">
        <v>2.8299999999999999E-2</v>
      </c>
      <c r="F161" s="200">
        <v>951700000</v>
      </c>
      <c r="G161" s="119" t="s">
        <v>630</v>
      </c>
      <c r="H161" s="123"/>
    </row>
    <row r="162" spans="1:8" ht="13.5" customHeight="1" x14ac:dyDescent="0.2">
      <c r="A162" s="144" t="s">
        <v>657</v>
      </c>
      <c r="B162" s="201">
        <v>41351</v>
      </c>
      <c r="C162" s="187">
        <v>43908</v>
      </c>
      <c r="D162" s="147">
        <v>9.2600000000000002E-2</v>
      </c>
      <c r="E162" s="217">
        <v>2.8299999999999999E-2</v>
      </c>
      <c r="F162" s="200">
        <v>1400000000</v>
      </c>
      <c r="G162" s="119" t="s">
        <v>630</v>
      </c>
      <c r="H162" s="123"/>
    </row>
    <row r="163" spans="1:8" ht="13.5" customHeight="1" x14ac:dyDescent="0.2">
      <c r="A163" s="144" t="s">
        <v>657</v>
      </c>
      <c r="B163" s="201">
        <v>41438</v>
      </c>
      <c r="C163" s="187">
        <v>43995</v>
      </c>
      <c r="D163" s="147">
        <v>8.5300000000000001E-2</v>
      </c>
      <c r="E163" s="217">
        <v>2.6599999999999999E-2</v>
      </c>
      <c r="F163" s="200">
        <v>750000000</v>
      </c>
      <c r="G163" s="119" t="s">
        <v>658</v>
      </c>
      <c r="H163" s="123"/>
    </row>
    <row r="164" spans="1:8" ht="13.5" customHeight="1" x14ac:dyDescent="0.2">
      <c r="A164" s="144" t="s">
        <v>657</v>
      </c>
      <c r="B164" s="201">
        <v>41537</v>
      </c>
      <c r="C164" s="187">
        <v>44094</v>
      </c>
      <c r="D164" s="147">
        <v>6.1400000000000003E-2</v>
      </c>
      <c r="E164" s="217">
        <v>1.55E-2</v>
      </c>
      <c r="F164" s="200">
        <v>1000000000</v>
      </c>
      <c r="G164" s="119" t="s">
        <v>636</v>
      </c>
      <c r="H164" s="123"/>
    </row>
    <row r="165" spans="1:8" ht="13.5" customHeight="1" x14ac:dyDescent="0.2">
      <c r="A165" s="144" t="s">
        <v>659</v>
      </c>
      <c r="B165" s="201">
        <v>41550</v>
      </c>
      <c r="C165" s="187">
        <v>44094</v>
      </c>
      <c r="D165" s="147">
        <v>6.1400000000000003E-2</v>
      </c>
      <c r="E165" s="217">
        <v>1.55E-2</v>
      </c>
      <c r="F165" s="200">
        <v>700000000</v>
      </c>
      <c r="G165" s="119" t="s">
        <v>636</v>
      </c>
      <c r="H165" s="123"/>
    </row>
    <row r="166" spans="1:8" ht="13.5" customHeight="1" x14ac:dyDescent="0.2">
      <c r="A166" s="144" t="s">
        <v>657</v>
      </c>
      <c r="B166" s="201">
        <v>41635</v>
      </c>
      <c r="C166" s="187">
        <v>44181</v>
      </c>
      <c r="D166" s="147">
        <v>6.1400000000000003E-2</v>
      </c>
      <c r="E166" s="217">
        <v>1.55E-2</v>
      </c>
      <c r="F166" s="200">
        <v>100000000</v>
      </c>
      <c r="G166" s="119" t="s">
        <v>639</v>
      </c>
      <c r="H166" s="123"/>
    </row>
    <row r="167" spans="1:8" ht="13.5" customHeight="1" x14ac:dyDescent="0.2">
      <c r="A167" s="144" t="s">
        <v>657</v>
      </c>
      <c r="B167" s="201">
        <v>41715</v>
      </c>
      <c r="C167" s="187">
        <v>44272</v>
      </c>
      <c r="D167" s="147">
        <v>6.1199999999999997E-2</v>
      </c>
      <c r="E167" s="217">
        <v>2.3699999999999999E-2</v>
      </c>
      <c r="F167" s="200">
        <v>850000000</v>
      </c>
      <c r="G167" s="119" t="s">
        <v>630</v>
      </c>
      <c r="H167" s="123"/>
    </row>
    <row r="168" spans="1:8" ht="13.5" customHeight="1" x14ac:dyDescent="0.2">
      <c r="A168" s="144" t="s">
        <v>657</v>
      </c>
      <c r="B168" s="201">
        <v>41806</v>
      </c>
      <c r="C168" s="187">
        <v>44363</v>
      </c>
      <c r="D168" s="147">
        <v>6.0199999999999997E-2</v>
      </c>
      <c r="E168" s="217">
        <v>2.6800000000000001E-2</v>
      </c>
      <c r="F168" s="200">
        <v>550000000</v>
      </c>
      <c r="G168" s="119" t="s">
        <v>658</v>
      </c>
      <c r="H168" s="123"/>
    </row>
    <row r="169" spans="1:8" ht="13.5" customHeight="1" x14ac:dyDescent="0.2">
      <c r="A169" s="144" t="s">
        <v>657</v>
      </c>
      <c r="B169" s="201">
        <v>41897</v>
      </c>
      <c r="C169" s="187">
        <v>44454</v>
      </c>
      <c r="D169" s="147">
        <v>6.0600000000000001E-2</v>
      </c>
      <c r="E169" s="217">
        <v>2.87E-2</v>
      </c>
      <c r="F169" s="200">
        <v>750000000</v>
      </c>
      <c r="G169" s="119" t="s">
        <v>636</v>
      </c>
      <c r="H169" s="123"/>
    </row>
    <row r="170" spans="1:8" ht="13.5" customHeight="1" x14ac:dyDescent="0.2">
      <c r="A170" s="144" t="s">
        <v>657</v>
      </c>
      <c r="B170" s="160">
        <v>41982</v>
      </c>
      <c r="C170" s="161">
        <v>44539</v>
      </c>
      <c r="D170" s="147">
        <v>6.1800000000000001E-2</v>
      </c>
      <c r="E170" s="217">
        <v>2.9000000000000001E-2</v>
      </c>
      <c r="F170" s="200">
        <v>700000000</v>
      </c>
      <c r="G170" s="119" t="s">
        <v>639</v>
      </c>
      <c r="H170" s="123"/>
    </row>
    <row r="171" spans="1:8" ht="13.5" customHeight="1" x14ac:dyDescent="0.2">
      <c r="A171" s="144" t="s">
        <v>657</v>
      </c>
      <c r="B171" s="160">
        <v>42079</v>
      </c>
      <c r="C171" s="161">
        <v>44636</v>
      </c>
      <c r="D171" s="147">
        <v>6.54E-2</v>
      </c>
      <c r="E171" s="217">
        <v>2.9499999999999998E-2</v>
      </c>
      <c r="F171" s="200">
        <v>1000000000</v>
      </c>
      <c r="G171" s="119" t="s">
        <v>630</v>
      </c>
      <c r="H171" s="123"/>
    </row>
    <row r="172" spans="1:8" ht="13.5" customHeight="1" x14ac:dyDescent="0.2">
      <c r="A172" s="144" t="s">
        <v>657</v>
      </c>
      <c r="B172" s="162">
        <v>42171</v>
      </c>
      <c r="C172" s="163">
        <v>44728</v>
      </c>
      <c r="D172" s="147">
        <v>6.1857000000000002E-2</v>
      </c>
      <c r="E172" s="217">
        <v>2.8000000000000001E-2</v>
      </c>
      <c r="F172" s="200">
        <v>830000000</v>
      </c>
      <c r="G172" s="119" t="s">
        <v>658</v>
      </c>
      <c r="H172" s="123"/>
    </row>
    <row r="173" spans="1:8" ht="13.5" customHeight="1" x14ac:dyDescent="0.2">
      <c r="A173" s="144" t="s">
        <v>657</v>
      </c>
      <c r="B173" s="150">
        <v>42263</v>
      </c>
      <c r="C173" s="151">
        <v>44820</v>
      </c>
      <c r="D173" s="147">
        <v>6.0657000000000003E-2</v>
      </c>
      <c r="E173" s="217">
        <v>2.8500000000000001E-2</v>
      </c>
      <c r="F173" s="200">
        <v>600000000</v>
      </c>
      <c r="G173" s="119" t="s">
        <v>636</v>
      </c>
      <c r="H173" s="123"/>
    </row>
    <row r="174" spans="1:8" ht="14.25" customHeight="1" x14ac:dyDescent="0.2">
      <c r="A174" s="139" t="s">
        <v>660</v>
      </c>
      <c r="B174" s="140"/>
      <c r="C174" s="210"/>
      <c r="D174" s="141"/>
      <c r="E174" s="215"/>
      <c r="F174" s="212">
        <f>SUM(F141:F173)</f>
        <v>54927400000</v>
      </c>
      <c r="G174" s="213"/>
    </row>
    <row r="175" spans="1:8" ht="13.5" customHeight="1" x14ac:dyDescent="0.2">
      <c r="A175" s="216" t="s">
        <v>653</v>
      </c>
      <c r="B175" s="201"/>
      <c r="C175" s="187"/>
      <c r="D175" s="147"/>
      <c r="E175" s="217"/>
      <c r="F175" s="200"/>
      <c r="G175" s="119"/>
      <c r="H175" s="123"/>
    </row>
    <row r="176" spans="1:8" ht="13.5" customHeight="1" x14ac:dyDescent="0.2">
      <c r="A176" s="144" t="s">
        <v>661</v>
      </c>
      <c r="B176" s="201">
        <v>41576</v>
      </c>
      <c r="C176" s="187">
        <v>45228</v>
      </c>
      <c r="D176" s="147">
        <v>9.2499999999999999E-2</v>
      </c>
      <c r="E176" s="217"/>
      <c r="F176" s="200">
        <v>3924400000</v>
      </c>
      <c r="G176" s="119" t="s">
        <v>637</v>
      </c>
      <c r="H176" s="123"/>
    </row>
    <row r="177" spans="1:8" ht="13.5" customHeight="1" x14ac:dyDescent="0.2">
      <c r="A177" s="144" t="s">
        <v>662</v>
      </c>
      <c r="B177" s="201">
        <v>41604</v>
      </c>
      <c r="C177" s="187">
        <v>45228</v>
      </c>
      <c r="D177" s="147">
        <v>9.2499999999999999E-2</v>
      </c>
      <c r="E177" s="217"/>
      <c r="F177" s="200">
        <v>2300000000</v>
      </c>
      <c r="G177" s="119" t="s">
        <v>637</v>
      </c>
      <c r="H177" s="123"/>
    </row>
    <row r="178" spans="1:8" ht="13.5" customHeight="1" x14ac:dyDescent="0.2">
      <c r="A178" s="144" t="s">
        <v>661</v>
      </c>
      <c r="B178" s="201">
        <v>41663</v>
      </c>
      <c r="C178" s="187">
        <v>45315</v>
      </c>
      <c r="D178" s="147">
        <v>9.2499999999999999E-2</v>
      </c>
      <c r="E178" s="217"/>
      <c r="F178" s="200">
        <v>1505300000</v>
      </c>
      <c r="G178" s="119" t="s">
        <v>645</v>
      </c>
      <c r="H178" s="123"/>
    </row>
    <row r="179" spans="1:8" ht="13.5" customHeight="1" x14ac:dyDescent="0.2">
      <c r="A179" s="144" t="s">
        <v>661</v>
      </c>
      <c r="B179" s="201">
        <v>41754</v>
      </c>
      <c r="C179" s="187">
        <v>45407</v>
      </c>
      <c r="D179" s="147">
        <v>9.3399999999999997E-2</v>
      </c>
      <c r="E179" s="217"/>
      <c r="F179" s="200">
        <v>1452300000</v>
      </c>
      <c r="G179" s="119" t="s">
        <v>663</v>
      </c>
      <c r="H179" s="123"/>
    </row>
    <row r="180" spans="1:8" ht="13.5" customHeight="1" x14ac:dyDescent="0.2">
      <c r="A180" s="144" t="s">
        <v>661</v>
      </c>
      <c r="B180" s="201">
        <v>41845</v>
      </c>
      <c r="C180" s="187">
        <v>45498</v>
      </c>
      <c r="D180" s="147">
        <v>9.2499999999999999E-2</v>
      </c>
      <c r="E180" s="217"/>
      <c r="F180" s="200">
        <v>3800000000</v>
      </c>
      <c r="G180" s="119" t="s">
        <v>647</v>
      </c>
      <c r="H180" s="123"/>
    </row>
    <row r="181" spans="1:8" ht="13.5" customHeight="1" x14ac:dyDescent="0.2">
      <c r="A181" s="144" t="s">
        <v>662</v>
      </c>
      <c r="B181" s="201">
        <v>41845</v>
      </c>
      <c r="C181" s="187">
        <v>45498</v>
      </c>
      <c r="D181" s="147">
        <v>9.2499999999999999E-2</v>
      </c>
      <c r="E181" s="217"/>
      <c r="F181" s="200">
        <v>1607900000</v>
      </c>
      <c r="G181" s="119" t="s">
        <v>647</v>
      </c>
      <c r="H181" s="123"/>
    </row>
    <row r="182" spans="1:8" ht="13.5" customHeight="1" x14ac:dyDescent="0.2">
      <c r="A182" s="144" t="s">
        <v>661</v>
      </c>
      <c r="B182" s="160">
        <v>41936</v>
      </c>
      <c r="C182" s="161">
        <v>45589</v>
      </c>
      <c r="D182" s="147">
        <v>9.2499999999999999E-2</v>
      </c>
      <c r="E182" s="217"/>
      <c r="F182" s="200">
        <v>1500000000</v>
      </c>
      <c r="G182" s="119" t="s">
        <v>637</v>
      </c>
      <c r="H182" s="123"/>
    </row>
    <row r="183" spans="1:8" ht="13.5" customHeight="1" x14ac:dyDescent="0.2">
      <c r="A183" s="144" t="s">
        <v>662</v>
      </c>
      <c r="B183" s="160">
        <v>41936</v>
      </c>
      <c r="C183" s="161">
        <v>45589</v>
      </c>
      <c r="D183" s="147">
        <v>9.2499999999999999E-2</v>
      </c>
      <c r="E183" s="217"/>
      <c r="F183" s="200">
        <v>617100000</v>
      </c>
      <c r="G183" s="119" t="s">
        <v>637</v>
      </c>
      <c r="H183" s="123"/>
    </row>
    <row r="184" spans="1:8" ht="13.5" customHeight="1" x14ac:dyDescent="0.2">
      <c r="A184" s="144" t="s">
        <v>661</v>
      </c>
      <c r="B184" s="160">
        <v>42027</v>
      </c>
      <c r="C184" s="161">
        <v>45680</v>
      </c>
      <c r="D184" s="147">
        <v>9.2499999999999999E-2</v>
      </c>
      <c r="E184" s="217"/>
      <c r="F184" s="200">
        <v>2132500000</v>
      </c>
      <c r="G184" s="119" t="s">
        <v>645</v>
      </c>
      <c r="H184" s="123"/>
    </row>
    <row r="185" spans="1:8" ht="13.5" customHeight="1" x14ac:dyDescent="0.2">
      <c r="A185" s="144" t="s">
        <v>662</v>
      </c>
      <c r="B185" s="160">
        <v>42027</v>
      </c>
      <c r="C185" s="161">
        <v>45680</v>
      </c>
      <c r="D185" s="147">
        <v>9.2499999999999999E-2</v>
      </c>
      <c r="E185" s="217"/>
      <c r="F185" s="200">
        <v>517800000</v>
      </c>
      <c r="G185" s="119" t="s">
        <v>645</v>
      </c>
      <c r="H185" s="123"/>
    </row>
    <row r="186" spans="1:8" ht="13.5" customHeight="1" x14ac:dyDescent="0.2">
      <c r="A186" s="144" t="s">
        <v>661</v>
      </c>
      <c r="B186" s="162">
        <v>42117</v>
      </c>
      <c r="C186" s="163">
        <v>45770</v>
      </c>
      <c r="D186" s="147">
        <v>8.9300000000000004E-2</v>
      </c>
      <c r="E186" s="217"/>
      <c r="F186" s="200">
        <v>1998000000</v>
      </c>
      <c r="G186" s="119" t="s">
        <v>663</v>
      </c>
      <c r="H186" s="123"/>
    </row>
    <row r="187" spans="1:8" ht="13.5" customHeight="1" x14ac:dyDescent="0.2">
      <c r="A187" s="144" t="s">
        <v>661</v>
      </c>
      <c r="B187" s="152">
        <v>42209</v>
      </c>
      <c r="C187" s="153">
        <v>45862</v>
      </c>
      <c r="D187" s="147">
        <v>8.8999999999999996E-2</v>
      </c>
      <c r="E187" s="217"/>
      <c r="F187" s="200">
        <v>1962500000</v>
      </c>
      <c r="G187" s="119" t="s">
        <v>647</v>
      </c>
      <c r="H187" s="123"/>
    </row>
    <row r="188" spans="1:8" ht="13.5" customHeight="1" x14ac:dyDescent="0.2">
      <c r="A188" s="144" t="s">
        <v>661</v>
      </c>
      <c r="B188" s="152">
        <v>42300</v>
      </c>
      <c r="C188" s="153">
        <v>45953</v>
      </c>
      <c r="D188" s="147">
        <v>8.7999999999999995E-2</v>
      </c>
      <c r="E188" s="217"/>
      <c r="F188" s="200">
        <v>3400000000</v>
      </c>
      <c r="G188" s="119" t="s">
        <v>637</v>
      </c>
      <c r="H188" s="123"/>
    </row>
    <row r="189" spans="1:8" ht="13.5" customHeight="1" x14ac:dyDescent="0.2">
      <c r="A189" s="216" t="s">
        <v>649</v>
      </c>
      <c r="B189" s="201"/>
      <c r="C189" s="187"/>
      <c r="D189" s="147"/>
      <c r="E189" s="217"/>
      <c r="F189" s="200"/>
      <c r="G189" s="119"/>
      <c r="H189" s="123"/>
    </row>
    <row r="190" spans="1:8" ht="13.5" customHeight="1" x14ac:dyDescent="0.2">
      <c r="A190" s="144" t="s">
        <v>661</v>
      </c>
      <c r="B190" s="201">
        <v>41576</v>
      </c>
      <c r="C190" s="187">
        <v>45228</v>
      </c>
      <c r="D190" s="147">
        <v>6.8199999999999997E-2</v>
      </c>
      <c r="E190" s="217">
        <v>2.75E-2</v>
      </c>
      <c r="F190" s="200">
        <v>1850000000</v>
      </c>
      <c r="G190" s="119" t="s">
        <v>637</v>
      </c>
      <c r="H190" s="123"/>
    </row>
    <row r="191" spans="1:8" ht="13.5" customHeight="1" x14ac:dyDescent="0.2">
      <c r="A191" s="144" t="s">
        <v>662</v>
      </c>
      <c r="B191" s="201">
        <v>41604</v>
      </c>
      <c r="C191" s="187">
        <v>45228</v>
      </c>
      <c r="D191" s="147">
        <v>6.8199999999999997E-2</v>
      </c>
      <c r="E191" s="217">
        <v>2.75E-2</v>
      </c>
      <c r="F191" s="200">
        <v>200000000</v>
      </c>
      <c r="G191" s="119" t="s">
        <v>637</v>
      </c>
      <c r="H191" s="123"/>
    </row>
    <row r="192" spans="1:8" ht="13.5" customHeight="1" x14ac:dyDescent="0.2">
      <c r="A192" s="144" t="s">
        <v>661</v>
      </c>
      <c r="B192" s="201">
        <v>41663</v>
      </c>
      <c r="C192" s="187">
        <v>45315</v>
      </c>
      <c r="D192" s="147">
        <v>6.7299999999999999E-2</v>
      </c>
      <c r="E192" s="217">
        <v>2.9499999999999998E-2</v>
      </c>
      <c r="F192" s="200">
        <v>494700000</v>
      </c>
      <c r="G192" s="119" t="s">
        <v>645</v>
      </c>
      <c r="H192" s="123"/>
    </row>
    <row r="193" spans="1:21" ht="13.5" customHeight="1" x14ac:dyDescent="0.2">
      <c r="A193" s="144" t="s">
        <v>661</v>
      </c>
      <c r="B193" s="201">
        <v>41754</v>
      </c>
      <c r="C193" s="187">
        <v>45407</v>
      </c>
      <c r="D193" s="147">
        <v>6.6299999999999998E-2</v>
      </c>
      <c r="E193" s="217">
        <v>0.03</v>
      </c>
      <c r="F193" s="200">
        <v>150000000</v>
      </c>
      <c r="G193" s="119" t="s">
        <v>663</v>
      </c>
      <c r="H193" s="123"/>
    </row>
    <row r="194" spans="1:21" ht="13.5" customHeight="1" x14ac:dyDescent="0.2">
      <c r="A194" s="144" t="s">
        <v>661</v>
      </c>
      <c r="B194" s="201">
        <v>41845</v>
      </c>
      <c r="C194" s="187">
        <v>45498</v>
      </c>
      <c r="D194" s="147">
        <v>6.25E-2</v>
      </c>
      <c r="E194" s="217">
        <v>0.03</v>
      </c>
      <c r="F194" s="200">
        <v>700000000</v>
      </c>
      <c r="G194" s="119" t="s">
        <v>647</v>
      </c>
      <c r="H194" s="123"/>
    </row>
    <row r="195" spans="1:21" ht="13.5" customHeight="1" x14ac:dyDescent="0.2">
      <c r="A195" s="144" t="s">
        <v>661</v>
      </c>
      <c r="B195" s="160">
        <v>41936</v>
      </c>
      <c r="C195" s="161">
        <v>45589</v>
      </c>
      <c r="D195" s="147">
        <v>6.3600000000000004E-2</v>
      </c>
      <c r="E195" s="217">
        <v>3.15E-2</v>
      </c>
      <c r="F195" s="200">
        <v>1000000000</v>
      </c>
      <c r="G195" s="119" t="s">
        <v>637</v>
      </c>
      <c r="H195" s="123"/>
    </row>
    <row r="196" spans="1:21" ht="13.5" customHeight="1" x14ac:dyDescent="0.2">
      <c r="A196" s="144" t="s">
        <v>661</v>
      </c>
      <c r="B196" s="160">
        <v>42027</v>
      </c>
      <c r="C196" s="161">
        <v>45680</v>
      </c>
      <c r="D196" s="147">
        <v>6.6400000000000001E-2</v>
      </c>
      <c r="E196" s="217">
        <v>3.2000000000000001E-2</v>
      </c>
      <c r="F196" s="200">
        <v>460000000</v>
      </c>
      <c r="G196" s="119" t="s">
        <v>645</v>
      </c>
      <c r="H196" s="123"/>
    </row>
    <row r="197" spans="1:21" ht="13.5" customHeight="1" x14ac:dyDescent="0.2">
      <c r="A197" s="144" t="s">
        <v>662</v>
      </c>
      <c r="B197" s="160">
        <v>42027</v>
      </c>
      <c r="C197" s="161">
        <v>45680</v>
      </c>
      <c r="D197" s="147">
        <v>6.6400000000000001E-2</v>
      </c>
      <c r="E197" s="217">
        <v>3.2000000000000001E-2</v>
      </c>
      <c r="F197" s="200">
        <v>200000000</v>
      </c>
      <c r="G197" s="119" t="s">
        <v>645</v>
      </c>
      <c r="H197" s="123"/>
    </row>
    <row r="198" spans="1:21" ht="13.5" customHeight="1" x14ac:dyDescent="0.2">
      <c r="A198" s="144" t="s">
        <v>661</v>
      </c>
      <c r="B198" s="162">
        <v>42117</v>
      </c>
      <c r="C198" s="163">
        <v>45770</v>
      </c>
      <c r="D198" s="147">
        <v>6.7433000000000007E-2</v>
      </c>
      <c r="E198" s="217">
        <v>3.1800000000000002E-2</v>
      </c>
      <c r="F198" s="200">
        <v>800000000</v>
      </c>
      <c r="G198" s="119" t="s">
        <v>663</v>
      </c>
      <c r="H198" s="123"/>
    </row>
    <row r="199" spans="1:21" ht="13.5" customHeight="1" x14ac:dyDescent="0.2">
      <c r="A199" s="144" t="s">
        <v>661</v>
      </c>
      <c r="B199" s="152">
        <v>42209</v>
      </c>
      <c r="C199" s="153">
        <v>45862</v>
      </c>
      <c r="D199" s="147">
        <v>6.4293000000000003E-2</v>
      </c>
      <c r="E199" s="217">
        <v>3.15E-2</v>
      </c>
      <c r="F199" s="200">
        <v>1000000000</v>
      </c>
      <c r="G199" s="119" t="s">
        <v>647</v>
      </c>
      <c r="H199" s="123"/>
    </row>
    <row r="200" spans="1:21" ht="13.5" customHeight="1" x14ac:dyDescent="0.2">
      <c r="A200" s="144" t="s">
        <v>661</v>
      </c>
      <c r="B200" s="152">
        <v>42300</v>
      </c>
      <c r="C200" s="153">
        <v>45953</v>
      </c>
      <c r="D200" s="147">
        <f>3.2013%+2.9%</f>
        <v>6.1012999999999998E-2</v>
      </c>
      <c r="E200" s="217">
        <v>2.9000000000000001E-2</v>
      </c>
      <c r="F200" s="200">
        <v>100000000</v>
      </c>
      <c r="G200" s="119" t="s">
        <v>637</v>
      </c>
      <c r="H200" s="123"/>
    </row>
    <row r="201" spans="1:21" ht="14.25" customHeight="1" x14ac:dyDescent="0.2">
      <c r="A201" s="221" t="s">
        <v>664</v>
      </c>
      <c r="B201" s="140"/>
      <c r="C201" s="210"/>
      <c r="D201" s="141"/>
      <c r="E201" s="215"/>
      <c r="F201" s="212">
        <f>SUM(F176:F200)</f>
        <v>33672500000</v>
      </c>
      <c r="G201" s="213"/>
    </row>
    <row r="202" spans="1:21" ht="3" customHeight="1" x14ac:dyDescent="0.2">
      <c r="A202" s="222"/>
      <c r="B202" s="223"/>
      <c r="C202" s="223"/>
      <c r="D202" s="224"/>
      <c r="E202" s="225"/>
      <c r="F202" s="226"/>
      <c r="G202" s="227"/>
    </row>
    <row r="203" spans="1:21" x14ac:dyDescent="0.2">
      <c r="A203" s="228" t="s">
        <v>665</v>
      </c>
      <c r="B203" s="229"/>
      <c r="C203" s="230"/>
      <c r="D203" s="231"/>
      <c r="E203" s="232"/>
      <c r="F203" s="232">
        <f>F201+F174+F139+F92+F76</f>
        <v>297111141920</v>
      </c>
      <c r="G203" s="233">
        <f>SUM(F203)</f>
        <v>297111141920</v>
      </c>
      <c r="H203" s="123"/>
    </row>
    <row r="204" spans="1:21" x14ac:dyDescent="0.2">
      <c r="B204" s="234"/>
      <c r="C204" s="234"/>
      <c r="D204" s="235"/>
      <c r="E204" s="236"/>
      <c r="F204" s="237"/>
      <c r="H204" s="123"/>
    </row>
    <row r="205" spans="1:21" x14ac:dyDescent="0.2">
      <c r="B205" s="234"/>
      <c r="C205" s="234"/>
      <c r="D205" s="235"/>
      <c r="E205" s="236"/>
      <c r="F205" s="237"/>
      <c r="H205" s="123"/>
    </row>
    <row r="207" spans="1:21" ht="14.25" x14ac:dyDescent="0.2">
      <c r="A207" s="380" t="s">
        <v>695</v>
      </c>
      <c r="B207" s="380"/>
      <c r="C207" s="380"/>
      <c r="D207" s="380"/>
      <c r="E207" s="380"/>
      <c r="F207" s="380"/>
      <c r="G207" s="380"/>
      <c r="H207" s="380"/>
      <c r="I207" s="380"/>
      <c r="J207" s="123"/>
      <c r="K207" s="123"/>
      <c r="L207" s="123"/>
      <c r="M207" s="123"/>
      <c r="N207" s="123"/>
      <c r="O207" s="123"/>
      <c r="P207" s="119"/>
      <c r="Q207" s="119"/>
      <c r="T207" s="122"/>
      <c r="U207" s="122"/>
    </row>
    <row r="208" spans="1:21" x14ac:dyDescent="0.2">
      <c r="A208" s="238">
        <f>A4</f>
        <v>42369</v>
      </c>
      <c r="B208" s="120"/>
      <c r="H208" s="123"/>
      <c r="P208" s="119"/>
      <c r="Q208" s="119"/>
      <c r="T208" s="122"/>
      <c r="U208" s="122"/>
    </row>
    <row r="209" spans="1:21" x14ac:dyDescent="0.2">
      <c r="A209" s="356" t="s">
        <v>666</v>
      </c>
      <c r="B209" s="357"/>
      <c r="C209" s="357"/>
      <c r="D209" s="357"/>
      <c r="E209" s="357" t="s">
        <v>8</v>
      </c>
      <c r="F209" s="357"/>
      <c r="G209" s="357" t="s">
        <v>667</v>
      </c>
      <c r="H209" s="357" t="s">
        <v>668</v>
      </c>
      <c r="I209" s="358" t="s">
        <v>668</v>
      </c>
      <c r="P209" s="119"/>
      <c r="Q209" s="119"/>
      <c r="T209" s="122"/>
      <c r="U209" s="122"/>
    </row>
    <row r="210" spans="1:21" s="123" customFormat="1" x14ac:dyDescent="0.2">
      <c r="A210" s="359" t="s">
        <v>574</v>
      </c>
      <c r="B210" s="360" t="s">
        <v>571</v>
      </c>
      <c r="C210" s="360" t="s">
        <v>572</v>
      </c>
      <c r="D210" s="360" t="s">
        <v>669</v>
      </c>
      <c r="E210" s="360" t="s">
        <v>670</v>
      </c>
      <c r="F210" s="360" t="s">
        <v>671</v>
      </c>
      <c r="G210" s="360" t="s">
        <v>606</v>
      </c>
      <c r="H210" s="360" t="s">
        <v>577</v>
      </c>
      <c r="I210" s="361" t="s">
        <v>578</v>
      </c>
      <c r="J210" s="120"/>
      <c r="K210" s="120"/>
      <c r="L210" s="120"/>
      <c r="M210" s="120"/>
      <c r="N210" s="120"/>
      <c r="O210" s="120"/>
    </row>
    <row r="211" spans="1:21" s="123" customFormat="1" ht="3" customHeight="1" x14ac:dyDescent="0.2">
      <c r="A211" s="198"/>
      <c r="B211" s="239"/>
      <c r="C211" s="198"/>
      <c r="D211" s="239"/>
      <c r="E211" s="240"/>
      <c r="F211" s="241"/>
      <c r="G211" s="240"/>
      <c r="H211" s="239"/>
      <c r="I211" s="242"/>
      <c r="J211" s="120"/>
      <c r="K211" s="120"/>
      <c r="L211" s="120"/>
      <c r="M211" s="120"/>
      <c r="N211" s="120"/>
      <c r="O211" s="120"/>
    </row>
    <row r="212" spans="1:21" s="123" customFormat="1" x14ac:dyDescent="0.2">
      <c r="A212" s="119" t="s">
        <v>672</v>
      </c>
      <c r="B212" s="243" t="s">
        <v>504</v>
      </c>
      <c r="C212" s="119" t="s">
        <v>673</v>
      </c>
      <c r="D212" s="243" t="s">
        <v>674</v>
      </c>
      <c r="E212" s="244"/>
      <c r="F212" s="245">
        <v>4980</v>
      </c>
      <c r="G212" s="246">
        <v>137.28</v>
      </c>
      <c r="H212" s="243" t="s">
        <v>675</v>
      </c>
      <c r="I212" s="247" t="s">
        <v>676</v>
      </c>
      <c r="J212" s="120"/>
      <c r="K212" s="120"/>
      <c r="L212" s="120"/>
      <c r="M212" s="120"/>
      <c r="N212" s="120"/>
      <c r="O212" s="120"/>
    </row>
    <row r="213" spans="1:21" s="123" customFormat="1" x14ac:dyDescent="0.2">
      <c r="A213" s="119" t="s">
        <v>677</v>
      </c>
      <c r="B213" s="248" t="s">
        <v>504</v>
      </c>
      <c r="C213" s="119" t="s">
        <v>581</v>
      </c>
      <c r="D213" s="248" t="s">
        <v>674</v>
      </c>
      <c r="E213" s="249"/>
      <c r="F213" s="250">
        <v>1500</v>
      </c>
      <c r="G213" s="251"/>
      <c r="H213" s="248" t="s">
        <v>678</v>
      </c>
      <c r="I213" s="252" t="s">
        <v>679</v>
      </c>
      <c r="J213" s="120"/>
      <c r="K213" s="120"/>
      <c r="L213" s="120"/>
      <c r="M213" s="120"/>
      <c r="N213" s="120"/>
      <c r="O213" s="120"/>
    </row>
    <row r="214" spans="1:21" s="123" customFormat="1" x14ac:dyDescent="0.2">
      <c r="A214" s="119" t="s">
        <v>680</v>
      </c>
      <c r="B214" s="248" t="s">
        <v>504</v>
      </c>
      <c r="C214" s="119" t="s">
        <v>581</v>
      </c>
      <c r="D214" s="248" t="s">
        <v>674</v>
      </c>
      <c r="E214" s="249"/>
      <c r="F214" s="250">
        <v>1600</v>
      </c>
      <c r="G214" s="251"/>
      <c r="H214" s="248" t="s">
        <v>681</v>
      </c>
      <c r="I214" s="252" t="s">
        <v>679</v>
      </c>
      <c r="J214" s="120"/>
      <c r="K214" s="120"/>
      <c r="L214" s="120"/>
      <c r="M214" s="120"/>
      <c r="N214" s="120"/>
      <c r="O214" s="120"/>
    </row>
    <row r="215" spans="1:21" s="123" customFormat="1" x14ac:dyDescent="0.2">
      <c r="A215" s="119" t="s">
        <v>672</v>
      </c>
      <c r="B215" s="248" t="s">
        <v>504</v>
      </c>
      <c r="C215" s="119" t="s">
        <v>673</v>
      </c>
      <c r="D215" s="248" t="s">
        <v>674</v>
      </c>
      <c r="E215" s="249"/>
      <c r="F215" s="253">
        <v>5610</v>
      </c>
      <c r="G215" s="119"/>
      <c r="H215" s="248" t="s">
        <v>682</v>
      </c>
      <c r="I215" s="254" t="str">
        <f>I212</f>
        <v>30.09.2016</v>
      </c>
      <c r="J215" s="120"/>
      <c r="K215" s="120"/>
      <c r="L215" s="120"/>
      <c r="M215" s="120"/>
      <c r="N215" s="120"/>
      <c r="O215" s="120"/>
    </row>
    <row r="216" spans="1:21" s="123" customFormat="1" x14ac:dyDescent="0.2">
      <c r="A216" s="119" t="s">
        <v>672</v>
      </c>
      <c r="B216" s="248" t="s">
        <v>504</v>
      </c>
      <c r="C216" s="119" t="s">
        <v>673</v>
      </c>
      <c r="D216" s="248" t="s">
        <v>674</v>
      </c>
      <c r="E216" s="249"/>
      <c r="F216" s="253">
        <v>1390</v>
      </c>
      <c r="G216" s="119"/>
      <c r="H216" s="248" t="s">
        <v>683</v>
      </c>
      <c r="I216" s="254" t="str">
        <f>I215</f>
        <v>30.09.2016</v>
      </c>
      <c r="J216" s="120"/>
      <c r="K216" s="120"/>
      <c r="L216" s="120"/>
      <c r="M216" s="120"/>
      <c r="N216" s="120"/>
      <c r="O216" s="120"/>
    </row>
    <row r="217" spans="1:21" s="123" customFormat="1" x14ac:dyDescent="0.2">
      <c r="A217" s="119" t="s">
        <v>672</v>
      </c>
      <c r="B217" s="248" t="s">
        <v>504</v>
      </c>
      <c r="C217" s="119" t="s">
        <v>684</v>
      </c>
      <c r="D217" s="248" t="s">
        <v>674</v>
      </c>
      <c r="E217" s="249"/>
      <c r="F217" s="253">
        <v>4200</v>
      </c>
      <c r="G217" s="119"/>
      <c r="H217" s="248" t="s">
        <v>685</v>
      </c>
      <c r="I217" s="254" t="s">
        <v>686</v>
      </c>
      <c r="J217" s="120"/>
      <c r="K217" s="120"/>
      <c r="L217" s="120"/>
      <c r="M217" s="120"/>
      <c r="N217" s="120"/>
      <c r="O217" s="120"/>
    </row>
    <row r="218" spans="1:21" s="123" customFormat="1" x14ac:dyDescent="0.2">
      <c r="A218" s="119" t="s">
        <v>672</v>
      </c>
      <c r="B218" s="248" t="s">
        <v>504</v>
      </c>
      <c r="C218" s="119" t="s">
        <v>684</v>
      </c>
      <c r="D218" s="248" t="s">
        <v>674</v>
      </c>
      <c r="E218" s="249"/>
      <c r="F218" s="253">
        <v>1000</v>
      </c>
      <c r="G218" s="119"/>
      <c r="H218" s="248" t="s">
        <v>687</v>
      </c>
      <c r="I218" s="254" t="s">
        <v>686</v>
      </c>
      <c r="J218" s="120"/>
      <c r="K218" s="120"/>
      <c r="L218" s="120"/>
      <c r="M218" s="120"/>
      <c r="N218" s="120"/>
      <c r="O218" s="120"/>
    </row>
    <row r="219" spans="1:21" s="255" customFormat="1" x14ac:dyDescent="0.2">
      <c r="A219" s="119" t="s">
        <v>672</v>
      </c>
      <c r="B219" s="248" t="s">
        <v>504</v>
      </c>
      <c r="C219" s="119" t="s">
        <v>688</v>
      </c>
      <c r="D219" s="248" t="s">
        <v>674</v>
      </c>
      <c r="E219" s="249">
        <v>6</v>
      </c>
      <c r="F219" s="250">
        <f>E219*G212</f>
        <v>823.68000000000006</v>
      </c>
      <c r="G219" s="119"/>
      <c r="H219" s="248" t="s">
        <v>689</v>
      </c>
      <c r="I219" s="254" t="s">
        <v>690</v>
      </c>
      <c r="J219" s="120"/>
      <c r="K219" s="120"/>
      <c r="L219" s="120"/>
      <c r="M219" s="120"/>
      <c r="N219" s="120"/>
      <c r="O219" s="120"/>
    </row>
    <row r="220" spans="1:21" s="255" customFormat="1" x14ac:dyDescent="0.2">
      <c r="A220" s="119" t="s">
        <v>672</v>
      </c>
      <c r="B220" s="248" t="s">
        <v>504</v>
      </c>
      <c r="C220" s="119" t="s">
        <v>673</v>
      </c>
      <c r="D220" s="248" t="s">
        <v>674</v>
      </c>
      <c r="E220" s="253">
        <v>35</v>
      </c>
      <c r="F220" s="250">
        <f>E220*G212</f>
        <v>4804.8</v>
      </c>
      <c r="G220" s="248"/>
      <c r="H220" s="248" t="s">
        <v>691</v>
      </c>
      <c r="I220" s="254" t="str">
        <f>I215</f>
        <v>30.09.2016</v>
      </c>
      <c r="J220" s="120"/>
      <c r="K220" s="120"/>
      <c r="L220" s="120"/>
      <c r="M220" s="120"/>
      <c r="N220" s="120"/>
      <c r="O220" s="120"/>
    </row>
    <row r="221" spans="1:21" s="255" customFormat="1" x14ac:dyDescent="0.2">
      <c r="A221" s="256" t="s">
        <v>692</v>
      </c>
      <c r="B221" s="257" t="s">
        <v>504</v>
      </c>
      <c r="C221" s="256" t="s">
        <v>673</v>
      </c>
      <c r="D221" s="257" t="s">
        <v>674</v>
      </c>
      <c r="E221" s="258">
        <v>33</v>
      </c>
      <c r="F221" s="259">
        <f>E221*G212</f>
        <v>4530.24</v>
      </c>
      <c r="G221" s="256"/>
      <c r="H221" s="257" t="s">
        <v>693</v>
      </c>
      <c r="I221" s="260" t="str">
        <f>I216</f>
        <v>30.09.2016</v>
      </c>
      <c r="J221" s="120"/>
      <c r="K221" s="120"/>
      <c r="L221" s="120"/>
      <c r="M221" s="120"/>
      <c r="N221" s="120"/>
      <c r="O221" s="120"/>
    </row>
    <row r="222" spans="1:21" s="255" customFormat="1" ht="2.25" customHeight="1" x14ac:dyDescent="0.2">
      <c r="A222" s="227"/>
      <c r="B222" s="261"/>
      <c r="C222" s="227"/>
      <c r="D222" s="261"/>
      <c r="E222" s="262"/>
      <c r="F222" s="263"/>
      <c r="G222" s="264"/>
      <c r="H222" s="261"/>
      <c r="I222" s="265"/>
      <c r="J222" s="120"/>
      <c r="K222" s="120"/>
      <c r="L222" s="120"/>
      <c r="M222" s="120"/>
      <c r="N222" s="120"/>
      <c r="O222" s="120"/>
    </row>
    <row r="223" spans="1:21" s="123" customFormat="1" x14ac:dyDescent="0.2">
      <c r="A223" s="266" t="s">
        <v>694</v>
      </c>
      <c r="B223" s="267" t="s">
        <v>622</v>
      </c>
      <c r="C223" s="266"/>
      <c r="D223" s="267"/>
      <c r="E223" s="268"/>
      <c r="F223" s="269">
        <f>SUM(F212:F221)</f>
        <v>30438.720000000001</v>
      </c>
      <c r="G223" s="266"/>
      <c r="H223" s="270"/>
      <c r="I223" s="270"/>
      <c r="J223" s="120"/>
      <c r="K223" s="120"/>
      <c r="L223" s="120"/>
      <c r="M223" s="120"/>
      <c r="N223" s="120"/>
      <c r="O223" s="120"/>
    </row>
    <row r="224" spans="1:21" s="123" customFormat="1" x14ac:dyDescent="0.2">
      <c r="A224" s="119"/>
      <c r="B224" s="119"/>
      <c r="C224" s="119"/>
      <c r="D224" s="119"/>
      <c r="E224" s="237"/>
      <c r="F224" s="249"/>
      <c r="H224" s="120"/>
      <c r="I224" s="120"/>
      <c r="J224" s="120"/>
      <c r="K224" s="120"/>
      <c r="L224" s="120"/>
      <c r="M224" s="120"/>
      <c r="N224" s="120"/>
      <c r="O224" s="120"/>
    </row>
    <row r="225" spans="1:24" s="123" customFormat="1" x14ac:dyDescent="0.2">
      <c r="A225" s="119"/>
      <c r="B225" s="119"/>
      <c r="C225" s="119"/>
      <c r="D225" s="119"/>
      <c r="E225" s="237"/>
      <c r="F225" s="249"/>
      <c r="G225" s="271"/>
      <c r="H225" s="120"/>
      <c r="I225" s="120"/>
      <c r="J225" s="120"/>
      <c r="K225" s="120"/>
      <c r="L225" s="120"/>
      <c r="M225" s="120"/>
      <c r="N225" s="120"/>
      <c r="O225" s="120"/>
      <c r="P225" s="119"/>
      <c r="Q225" s="119"/>
      <c r="R225" s="119"/>
      <c r="S225" s="119"/>
      <c r="T225" s="237"/>
      <c r="U225" s="249"/>
      <c r="V225" s="272"/>
      <c r="W225" s="119"/>
      <c r="X225" s="255"/>
    </row>
  </sheetData>
  <mergeCells count="4">
    <mergeCell ref="A3:F3"/>
    <mergeCell ref="E4:F4"/>
    <mergeCell ref="A47:G47"/>
    <mergeCell ref="A207:I207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workbookViewId="0">
      <selection activeCell="C14" sqref="C14"/>
    </sheetView>
  </sheetViews>
  <sheetFormatPr defaultRowHeight="15" x14ac:dyDescent="0.25"/>
  <cols>
    <col min="1" max="1" width="17.5703125" style="9" customWidth="1"/>
    <col min="2" max="2" width="14.7109375" style="9" customWidth="1"/>
    <col min="3" max="3" width="18.5703125" style="9" customWidth="1"/>
    <col min="4" max="4" width="35.85546875" style="9" customWidth="1"/>
    <col min="5" max="5" width="15" style="9" customWidth="1"/>
    <col min="6" max="6" width="17.140625" style="9" customWidth="1"/>
    <col min="7" max="7" width="17.7109375" style="14" bestFit="1" customWidth="1"/>
    <col min="8" max="8" width="17.140625" style="6" customWidth="1"/>
    <col min="9" max="9" width="16.5703125" style="23" customWidth="1"/>
    <col min="10" max="10" width="16.140625" style="9" customWidth="1"/>
    <col min="11" max="11" width="65.7109375" style="9" customWidth="1"/>
    <col min="12" max="16384" width="9.140625" style="9"/>
  </cols>
  <sheetData>
    <row r="1" spans="1:11" ht="18.75" x14ac:dyDescent="0.3">
      <c r="A1" s="1" t="s">
        <v>0</v>
      </c>
      <c r="B1" s="2"/>
      <c r="C1" s="2"/>
      <c r="D1" s="3"/>
      <c r="E1" s="4"/>
      <c r="F1" s="4"/>
      <c r="G1" s="5"/>
      <c r="I1" s="7"/>
      <c r="J1" s="7"/>
      <c r="K1" s="8"/>
    </row>
    <row r="2" spans="1:11" x14ac:dyDescent="0.25">
      <c r="A2" s="10"/>
      <c r="B2" s="10"/>
      <c r="C2" s="10"/>
      <c r="D2" s="10"/>
      <c r="E2" s="10"/>
      <c r="F2" s="10"/>
      <c r="G2" s="11"/>
      <c r="H2" s="12"/>
      <c r="I2" s="13"/>
      <c r="J2" s="379" t="s">
        <v>608</v>
      </c>
      <c r="K2" s="379"/>
    </row>
    <row r="3" spans="1:11" s="87" customFormat="1" x14ac:dyDescent="0.25">
      <c r="A3" s="305"/>
      <c r="B3" s="310"/>
      <c r="C3" s="305"/>
      <c r="D3" s="310"/>
      <c r="E3" s="320" t="s">
        <v>1</v>
      </c>
      <c r="F3" s="311"/>
      <c r="G3" s="305"/>
      <c r="H3" s="312"/>
      <c r="I3" s="381" t="s">
        <v>2</v>
      </c>
      <c r="J3" s="382"/>
      <c r="K3" s="313"/>
    </row>
    <row r="4" spans="1:11" s="87" customFormat="1" x14ac:dyDescent="0.25">
      <c r="A4" s="314" t="s">
        <v>3</v>
      </c>
      <c r="B4" s="315" t="s">
        <v>4</v>
      </c>
      <c r="C4" s="306" t="s">
        <v>5</v>
      </c>
      <c r="D4" s="315" t="s">
        <v>6</v>
      </c>
      <c r="E4" s="316" t="s">
        <v>7</v>
      </c>
      <c r="F4" s="317" t="s">
        <v>8</v>
      </c>
      <c r="G4" s="306" t="s">
        <v>9</v>
      </c>
      <c r="H4" s="318" t="s">
        <v>10</v>
      </c>
      <c r="I4" s="307" t="s">
        <v>11</v>
      </c>
      <c r="J4" s="308" t="s">
        <v>12</v>
      </c>
      <c r="K4" s="319" t="s">
        <v>13</v>
      </c>
    </row>
    <row r="5" spans="1:11" s="87" customFormat="1" ht="3.75" customHeight="1" x14ac:dyDescent="0.2">
      <c r="A5" s="321"/>
      <c r="B5" s="322"/>
      <c r="C5" s="274"/>
      <c r="D5" s="322"/>
      <c r="E5" s="323"/>
      <c r="F5" s="324"/>
      <c r="G5" s="273"/>
      <c r="H5" s="325"/>
      <c r="I5" s="326"/>
      <c r="J5" s="327"/>
      <c r="K5" s="328"/>
    </row>
    <row r="6" spans="1:11" ht="12.75" x14ac:dyDescent="0.2">
      <c r="A6" s="295">
        <v>8</v>
      </c>
      <c r="B6" s="46" t="s">
        <v>14</v>
      </c>
      <c r="C6" s="59" t="s">
        <v>15</v>
      </c>
      <c r="D6" s="46" t="s">
        <v>16</v>
      </c>
      <c r="E6" s="16">
        <v>32758</v>
      </c>
      <c r="F6" s="17">
        <v>1533875.64</v>
      </c>
      <c r="G6" s="25" t="s">
        <v>17</v>
      </c>
      <c r="H6" s="49">
        <v>690244.17</v>
      </c>
      <c r="I6" s="16">
        <v>36525</v>
      </c>
      <c r="J6" s="47">
        <v>47299</v>
      </c>
      <c r="K6" s="26" t="s">
        <v>18</v>
      </c>
    </row>
    <row r="7" spans="1:11" ht="12.75" x14ac:dyDescent="0.2">
      <c r="A7" s="295">
        <v>12</v>
      </c>
      <c r="B7" s="46" t="s">
        <v>14</v>
      </c>
      <c r="C7" s="59" t="s">
        <v>15</v>
      </c>
      <c r="D7" s="46" t="s">
        <v>19</v>
      </c>
      <c r="E7" s="16">
        <v>33735</v>
      </c>
      <c r="F7" s="17">
        <v>2556459.41</v>
      </c>
      <c r="G7" s="25" t="s">
        <v>17</v>
      </c>
      <c r="H7" s="49">
        <v>1410654.2</v>
      </c>
      <c r="I7" s="16">
        <v>37621</v>
      </c>
      <c r="J7" s="47">
        <v>48395</v>
      </c>
      <c r="K7" s="26" t="s">
        <v>20</v>
      </c>
    </row>
    <row r="8" spans="1:11" ht="12.75" x14ac:dyDescent="0.2">
      <c r="A8" s="295">
        <v>17</v>
      </c>
      <c r="B8" s="46" t="s">
        <v>21</v>
      </c>
      <c r="C8" s="59" t="s">
        <v>22</v>
      </c>
      <c r="D8" s="46" t="s">
        <v>23</v>
      </c>
      <c r="E8" s="16">
        <v>33780</v>
      </c>
      <c r="F8" s="17">
        <v>29999757.859999999</v>
      </c>
      <c r="G8" s="25" t="s">
        <v>24</v>
      </c>
      <c r="H8" s="49">
        <v>19799852.120000001</v>
      </c>
      <c r="I8" s="16">
        <v>37483</v>
      </c>
      <c r="J8" s="47">
        <v>48259</v>
      </c>
      <c r="K8" s="26" t="s">
        <v>18</v>
      </c>
    </row>
    <row r="9" spans="1:11" ht="12.75" x14ac:dyDescent="0.2">
      <c r="A9" s="295">
        <v>18</v>
      </c>
      <c r="B9" s="46" t="s">
        <v>21</v>
      </c>
      <c r="C9" s="59" t="s">
        <v>22</v>
      </c>
      <c r="D9" s="46" t="s">
        <v>25</v>
      </c>
      <c r="E9" s="16">
        <v>34030</v>
      </c>
      <c r="F9" s="17">
        <v>1800000</v>
      </c>
      <c r="G9" s="25" t="s">
        <v>24</v>
      </c>
      <c r="H9" s="49">
        <v>1224000</v>
      </c>
      <c r="I9" s="16">
        <v>37787</v>
      </c>
      <c r="J9" s="47">
        <v>48563</v>
      </c>
      <c r="K9" s="26" t="s">
        <v>26</v>
      </c>
    </row>
    <row r="10" spans="1:11" ht="12.75" x14ac:dyDescent="0.2">
      <c r="A10" s="295">
        <v>19</v>
      </c>
      <c r="B10" s="46" t="s">
        <v>21</v>
      </c>
      <c r="C10" s="59" t="s">
        <v>22</v>
      </c>
      <c r="D10" s="46" t="s">
        <v>27</v>
      </c>
      <c r="E10" s="16">
        <v>34242</v>
      </c>
      <c r="F10" s="17">
        <v>3606062.89</v>
      </c>
      <c r="G10" s="25" t="s">
        <v>24</v>
      </c>
      <c r="H10" s="49">
        <v>2596377.64</v>
      </c>
      <c r="I10" s="16">
        <v>38032</v>
      </c>
      <c r="J10" s="47">
        <v>48806</v>
      </c>
      <c r="K10" s="299" t="s">
        <v>28</v>
      </c>
    </row>
    <row r="11" spans="1:11" ht="12.75" x14ac:dyDescent="0.2">
      <c r="A11" s="295">
        <v>20</v>
      </c>
      <c r="B11" s="46" t="s">
        <v>21</v>
      </c>
      <c r="C11" s="59" t="s">
        <v>22</v>
      </c>
      <c r="D11" s="46" t="s">
        <v>30</v>
      </c>
      <c r="E11" s="16">
        <v>34242</v>
      </c>
      <c r="F11" s="17">
        <v>3829701.79</v>
      </c>
      <c r="G11" s="25" t="s">
        <v>24</v>
      </c>
      <c r="H11" s="49">
        <v>2757385.76</v>
      </c>
      <c r="I11" s="16">
        <v>38032</v>
      </c>
      <c r="J11" s="47">
        <v>48806</v>
      </c>
      <c r="K11" s="299" t="s">
        <v>28</v>
      </c>
    </row>
    <row r="12" spans="1:11" ht="12.75" x14ac:dyDescent="0.2">
      <c r="A12" s="295">
        <v>21</v>
      </c>
      <c r="B12" s="46" t="s">
        <v>21</v>
      </c>
      <c r="C12" s="59" t="s">
        <v>22</v>
      </c>
      <c r="D12" s="46" t="s">
        <v>31</v>
      </c>
      <c r="E12" s="16">
        <v>34157</v>
      </c>
      <c r="F12" s="17">
        <v>13144418.82</v>
      </c>
      <c r="G12" s="25" t="s">
        <v>24</v>
      </c>
      <c r="H12" s="49">
        <v>9201098.6199999992</v>
      </c>
      <c r="I12" s="16">
        <v>37817</v>
      </c>
      <c r="J12" s="47">
        <v>48594</v>
      </c>
      <c r="K12" s="299" t="s">
        <v>32</v>
      </c>
    </row>
    <row r="13" spans="1:11" ht="12.75" x14ac:dyDescent="0.2">
      <c r="A13" s="295">
        <v>22</v>
      </c>
      <c r="B13" s="46" t="s">
        <v>21</v>
      </c>
      <c r="C13" s="59" t="s">
        <v>22</v>
      </c>
      <c r="D13" s="46" t="s">
        <v>33</v>
      </c>
      <c r="E13" s="16">
        <v>34127</v>
      </c>
      <c r="F13" s="17">
        <v>2885019.21</v>
      </c>
      <c r="G13" s="25" t="s">
        <v>24</v>
      </c>
      <c r="H13" s="49">
        <v>2019519.02</v>
      </c>
      <c r="I13" s="16">
        <v>37848</v>
      </c>
      <c r="J13" s="47">
        <v>48625</v>
      </c>
      <c r="K13" s="26" t="s">
        <v>18</v>
      </c>
    </row>
    <row r="14" spans="1:11" ht="12.75" x14ac:dyDescent="0.2">
      <c r="A14" s="295">
        <v>23</v>
      </c>
      <c r="B14" s="46" t="s">
        <v>21</v>
      </c>
      <c r="C14" s="59" t="s">
        <v>22</v>
      </c>
      <c r="D14" s="46" t="s">
        <v>34</v>
      </c>
      <c r="E14" s="16">
        <v>34166</v>
      </c>
      <c r="F14" s="17">
        <v>10322589.640000001</v>
      </c>
      <c r="G14" s="25" t="s">
        <v>24</v>
      </c>
      <c r="H14" s="49">
        <v>7225834.5499999998</v>
      </c>
      <c r="I14" s="16">
        <v>37848</v>
      </c>
      <c r="J14" s="47">
        <v>48625</v>
      </c>
      <c r="K14" s="299" t="s">
        <v>35</v>
      </c>
    </row>
    <row r="15" spans="1:11" ht="12.75" x14ac:dyDescent="0.2">
      <c r="A15" s="295">
        <v>24</v>
      </c>
      <c r="B15" s="46" t="s">
        <v>21</v>
      </c>
      <c r="C15" s="59" t="s">
        <v>22</v>
      </c>
      <c r="D15" s="46" t="s">
        <v>36</v>
      </c>
      <c r="E15" s="16">
        <v>34157</v>
      </c>
      <c r="F15" s="17">
        <v>12995348.25</v>
      </c>
      <c r="G15" s="25" t="s">
        <v>24</v>
      </c>
      <c r="H15" s="49">
        <v>9096757.7699999996</v>
      </c>
      <c r="I15" s="16">
        <v>37848</v>
      </c>
      <c r="J15" s="47">
        <v>48625</v>
      </c>
      <c r="K15" s="299" t="s">
        <v>35</v>
      </c>
    </row>
    <row r="16" spans="1:11" ht="12.75" x14ac:dyDescent="0.2">
      <c r="A16" s="295">
        <v>28</v>
      </c>
      <c r="B16" s="46" t="s">
        <v>37</v>
      </c>
      <c r="C16" s="59" t="s">
        <v>38</v>
      </c>
      <c r="D16" s="46" t="s">
        <v>31</v>
      </c>
      <c r="E16" s="16">
        <v>34465</v>
      </c>
      <c r="F16" s="17">
        <v>2166000000</v>
      </c>
      <c r="G16" s="25" t="s">
        <v>39</v>
      </c>
      <c r="H16" s="49">
        <v>898093000</v>
      </c>
      <c r="I16" s="16">
        <v>38127</v>
      </c>
      <c r="J16" s="47">
        <v>45432</v>
      </c>
      <c r="K16" s="299" t="s">
        <v>32</v>
      </c>
    </row>
    <row r="17" spans="1:11" ht="12.75" x14ac:dyDescent="0.2">
      <c r="A17" s="295">
        <v>29</v>
      </c>
      <c r="B17" s="46" t="s">
        <v>21</v>
      </c>
      <c r="C17" s="59" t="s">
        <v>22</v>
      </c>
      <c r="D17" s="46" t="s">
        <v>40</v>
      </c>
      <c r="E17" s="16">
        <v>34521</v>
      </c>
      <c r="F17" s="17">
        <v>6622130.3799999999</v>
      </c>
      <c r="G17" s="25" t="s">
        <v>24</v>
      </c>
      <c r="H17" s="49">
        <v>4900384.07</v>
      </c>
      <c r="I17" s="16">
        <v>38275</v>
      </c>
      <c r="J17" s="47">
        <v>49049</v>
      </c>
      <c r="K17" s="299" t="s">
        <v>41</v>
      </c>
    </row>
    <row r="18" spans="1:11" ht="12.75" x14ac:dyDescent="0.2">
      <c r="A18" s="295">
        <v>30</v>
      </c>
      <c r="B18" s="46" t="s">
        <v>42</v>
      </c>
      <c r="C18" s="59" t="s">
        <v>43</v>
      </c>
      <c r="D18" s="46" t="s">
        <v>44</v>
      </c>
      <c r="E18" s="16">
        <v>34381</v>
      </c>
      <c r="F18" s="17">
        <v>8027333.21</v>
      </c>
      <c r="G18" s="25" t="s">
        <v>24</v>
      </c>
      <c r="H18" s="49">
        <v>5619125.21</v>
      </c>
      <c r="I18" s="16">
        <v>38001</v>
      </c>
      <c r="J18" s="47">
        <v>52427</v>
      </c>
      <c r="K18" s="26" t="s">
        <v>45</v>
      </c>
    </row>
    <row r="19" spans="1:11" ht="12.75" x14ac:dyDescent="0.2">
      <c r="A19" s="295">
        <v>31</v>
      </c>
      <c r="B19" s="46" t="s">
        <v>21</v>
      </c>
      <c r="C19" s="59" t="s">
        <v>22</v>
      </c>
      <c r="D19" s="46" t="s">
        <v>46</v>
      </c>
      <c r="E19" s="16">
        <v>34586</v>
      </c>
      <c r="F19" s="17">
        <v>7100000</v>
      </c>
      <c r="G19" s="25" t="s">
        <v>24</v>
      </c>
      <c r="H19" s="49">
        <v>5396000</v>
      </c>
      <c r="I19" s="16">
        <v>38398</v>
      </c>
      <c r="J19" s="47">
        <v>49171</v>
      </c>
      <c r="K19" s="299" t="s">
        <v>32</v>
      </c>
    </row>
    <row r="20" spans="1:11" ht="12.75" x14ac:dyDescent="0.2">
      <c r="A20" s="295">
        <v>32</v>
      </c>
      <c r="B20" s="46" t="s">
        <v>21</v>
      </c>
      <c r="C20" s="59" t="s">
        <v>22</v>
      </c>
      <c r="D20" s="46" t="s">
        <v>47</v>
      </c>
      <c r="E20" s="16">
        <v>34499</v>
      </c>
      <c r="F20" s="17">
        <v>8224915.25</v>
      </c>
      <c r="G20" s="25" t="s">
        <v>24</v>
      </c>
      <c r="H20" s="49">
        <v>6086441.0999999996</v>
      </c>
      <c r="I20" s="16">
        <v>38200</v>
      </c>
      <c r="J20" s="47">
        <v>48976</v>
      </c>
      <c r="K20" s="26" t="s">
        <v>48</v>
      </c>
    </row>
    <row r="21" spans="1:11" ht="12.75" x14ac:dyDescent="0.2">
      <c r="A21" s="295">
        <v>33</v>
      </c>
      <c r="B21" s="46" t="s">
        <v>21</v>
      </c>
      <c r="C21" s="59" t="s">
        <v>22</v>
      </c>
      <c r="D21" s="46" t="s">
        <v>49</v>
      </c>
      <c r="E21" s="16">
        <v>34568</v>
      </c>
      <c r="F21" s="17">
        <v>2335721</v>
      </c>
      <c r="G21" s="25" t="s">
        <v>24</v>
      </c>
      <c r="H21" s="49">
        <v>1775174.99</v>
      </c>
      <c r="I21" s="16">
        <v>38353</v>
      </c>
      <c r="J21" s="47">
        <v>49126</v>
      </c>
      <c r="K21" s="26" t="s">
        <v>18</v>
      </c>
    </row>
    <row r="22" spans="1:11" ht="12.75" x14ac:dyDescent="0.2">
      <c r="A22" s="295">
        <v>34</v>
      </c>
      <c r="B22" s="46" t="s">
        <v>21</v>
      </c>
      <c r="C22" s="59" t="s">
        <v>22</v>
      </c>
      <c r="D22" s="46" t="s">
        <v>50</v>
      </c>
      <c r="E22" s="16">
        <v>34568</v>
      </c>
      <c r="F22" s="17">
        <v>10600000</v>
      </c>
      <c r="G22" s="25" t="s">
        <v>24</v>
      </c>
      <c r="H22" s="49">
        <v>8056000</v>
      </c>
      <c r="I22" s="16">
        <v>38353</v>
      </c>
      <c r="J22" s="47">
        <v>49126</v>
      </c>
      <c r="K22" s="26" t="s">
        <v>18</v>
      </c>
    </row>
    <row r="23" spans="1:11" ht="12.75" x14ac:dyDescent="0.2">
      <c r="A23" s="295">
        <v>36</v>
      </c>
      <c r="B23" s="46" t="s">
        <v>21</v>
      </c>
      <c r="C23" s="59" t="s">
        <v>22</v>
      </c>
      <c r="D23" s="46" t="s">
        <v>51</v>
      </c>
      <c r="E23" s="16">
        <v>34654</v>
      </c>
      <c r="F23" s="17">
        <v>8600000</v>
      </c>
      <c r="G23" s="25" t="s">
        <v>24</v>
      </c>
      <c r="H23" s="49">
        <v>6536000</v>
      </c>
      <c r="I23" s="16">
        <v>38367</v>
      </c>
      <c r="J23" s="47">
        <v>49140</v>
      </c>
      <c r="K23" s="26" t="s">
        <v>52</v>
      </c>
    </row>
    <row r="24" spans="1:11" ht="12.75" x14ac:dyDescent="0.2">
      <c r="A24" s="295">
        <v>38</v>
      </c>
      <c r="B24" s="46" t="s">
        <v>21</v>
      </c>
      <c r="C24" s="59" t="s">
        <v>22</v>
      </c>
      <c r="D24" s="46" t="s">
        <v>53</v>
      </c>
      <c r="E24" s="16">
        <v>34751</v>
      </c>
      <c r="F24" s="17">
        <v>3951344.12</v>
      </c>
      <c r="G24" s="25" t="s">
        <v>24</v>
      </c>
      <c r="H24" s="49">
        <v>3003031.64</v>
      </c>
      <c r="I24" s="16">
        <v>38504</v>
      </c>
      <c r="J24" s="47">
        <v>49279</v>
      </c>
      <c r="K24" s="26" t="s">
        <v>54</v>
      </c>
    </row>
    <row r="25" spans="1:11" ht="12.75" x14ac:dyDescent="0.2">
      <c r="A25" s="295">
        <v>40</v>
      </c>
      <c r="B25" s="46" t="s">
        <v>21</v>
      </c>
      <c r="C25" s="59" t="s">
        <v>22</v>
      </c>
      <c r="D25" s="46" t="s">
        <v>55</v>
      </c>
      <c r="E25" s="16">
        <v>34760</v>
      </c>
      <c r="F25" s="17">
        <v>3378641.03</v>
      </c>
      <c r="G25" s="25" t="s">
        <v>24</v>
      </c>
      <c r="H25" s="49">
        <v>2567776.62</v>
      </c>
      <c r="I25" s="16">
        <v>38504</v>
      </c>
      <c r="J25" s="47">
        <v>49279</v>
      </c>
      <c r="K25" s="26" t="s">
        <v>56</v>
      </c>
    </row>
    <row r="26" spans="1:11" ht="12.75" x14ac:dyDescent="0.2">
      <c r="A26" s="295">
        <v>41</v>
      </c>
      <c r="B26" s="46" t="s">
        <v>42</v>
      </c>
      <c r="C26" s="59" t="s">
        <v>43</v>
      </c>
      <c r="D26" s="46" t="s">
        <v>57</v>
      </c>
      <c r="E26" s="16">
        <v>34794</v>
      </c>
      <c r="F26" s="17">
        <v>6100000</v>
      </c>
      <c r="G26" s="25" t="s">
        <v>24</v>
      </c>
      <c r="H26" s="49">
        <v>3863348</v>
      </c>
      <c r="I26" s="16">
        <v>38457</v>
      </c>
      <c r="J26" s="47">
        <v>49232</v>
      </c>
      <c r="K26" s="26" t="s">
        <v>58</v>
      </c>
    </row>
    <row r="27" spans="1:11" s="3" customFormat="1" ht="12.75" x14ac:dyDescent="0.2">
      <c r="A27" s="295">
        <v>45</v>
      </c>
      <c r="B27" s="46" t="s">
        <v>59</v>
      </c>
      <c r="C27" s="59" t="s">
        <v>60</v>
      </c>
      <c r="D27" s="46" t="s">
        <v>61</v>
      </c>
      <c r="E27" s="16">
        <v>34497</v>
      </c>
      <c r="F27" s="17">
        <v>2000000</v>
      </c>
      <c r="G27" s="25" t="s">
        <v>62</v>
      </c>
      <c r="H27" s="49">
        <v>1858225</v>
      </c>
      <c r="I27" s="39">
        <v>38533</v>
      </c>
      <c r="J27" s="67">
        <v>38533</v>
      </c>
      <c r="K27" s="26" t="s">
        <v>63</v>
      </c>
    </row>
    <row r="28" spans="1:11" ht="12.75" x14ac:dyDescent="0.2">
      <c r="A28" s="295">
        <v>51</v>
      </c>
      <c r="B28" s="46" t="s">
        <v>64</v>
      </c>
      <c r="C28" s="59" t="s">
        <v>65</v>
      </c>
      <c r="D28" s="46" t="s">
        <v>46</v>
      </c>
      <c r="E28" s="16">
        <v>34897</v>
      </c>
      <c r="F28" s="17">
        <v>2923984.9360000002</v>
      </c>
      <c r="G28" s="25" t="s">
        <v>66</v>
      </c>
      <c r="H28" s="49">
        <v>242970</v>
      </c>
      <c r="I28" s="16">
        <v>36479</v>
      </c>
      <c r="J28" s="47">
        <v>42870</v>
      </c>
      <c r="K28" s="299" t="s">
        <v>32</v>
      </c>
    </row>
    <row r="29" spans="1:11" ht="12.75" x14ac:dyDescent="0.2">
      <c r="A29" s="295">
        <v>55</v>
      </c>
      <c r="B29" s="46" t="s">
        <v>21</v>
      </c>
      <c r="C29" s="59" t="s">
        <v>22</v>
      </c>
      <c r="D29" s="46" t="s">
        <v>67</v>
      </c>
      <c r="E29" s="16">
        <v>34922</v>
      </c>
      <c r="F29" s="17">
        <v>2521082.75</v>
      </c>
      <c r="G29" s="25" t="s">
        <v>24</v>
      </c>
      <c r="H29" s="49">
        <v>1966461.75</v>
      </c>
      <c r="I29" s="16">
        <v>38701</v>
      </c>
      <c r="J29" s="47">
        <v>49475</v>
      </c>
      <c r="K29" s="26" t="s">
        <v>54</v>
      </c>
    </row>
    <row r="30" spans="1:11" ht="12.75" x14ac:dyDescent="0.2">
      <c r="A30" s="295">
        <v>57</v>
      </c>
      <c r="B30" s="46" t="s">
        <v>21</v>
      </c>
      <c r="C30" s="59" t="s">
        <v>22</v>
      </c>
      <c r="D30" s="46" t="s">
        <v>68</v>
      </c>
      <c r="E30" s="16">
        <v>34893</v>
      </c>
      <c r="F30" s="17">
        <v>9904164.4600000009</v>
      </c>
      <c r="G30" s="25" t="s">
        <v>24</v>
      </c>
      <c r="H30" s="49">
        <v>7527178.46</v>
      </c>
      <c r="I30" s="16">
        <v>38518</v>
      </c>
      <c r="J30" s="47">
        <v>49293</v>
      </c>
      <c r="K30" s="299" t="s">
        <v>35</v>
      </c>
    </row>
    <row r="31" spans="1:11" ht="12.75" x14ac:dyDescent="0.2">
      <c r="A31" s="295">
        <v>62</v>
      </c>
      <c r="B31" s="46" t="s">
        <v>14</v>
      </c>
      <c r="C31" s="59" t="s">
        <v>15</v>
      </c>
      <c r="D31" s="46" t="s">
        <v>69</v>
      </c>
      <c r="E31" s="16">
        <v>34996</v>
      </c>
      <c r="F31" s="17">
        <f>[2]stoku!$D$252+[2]stoku!$D$253</f>
        <v>3579043.16</v>
      </c>
      <c r="G31" s="25" t="s">
        <v>17</v>
      </c>
      <c r="H31" s="49">
        <f>1008195.33+1343747.64</f>
        <v>2351942.9699999997</v>
      </c>
      <c r="I31" s="16">
        <v>38716</v>
      </c>
      <c r="J31" s="47">
        <v>49673</v>
      </c>
      <c r="K31" s="26" t="s">
        <v>18</v>
      </c>
    </row>
    <row r="32" spans="1:11" ht="12.75" x14ac:dyDescent="0.2">
      <c r="A32" s="295">
        <v>63</v>
      </c>
      <c r="B32" s="46" t="s">
        <v>21</v>
      </c>
      <c r="C32" s="59" t="s">
        <v>22</v>
      </c>
      <c r="D32" s="46" t="s">
        <v>70</v>
      </c>
      <c r="E32" s="16">
        <v>35043</v>
      </c>
      <c r="F32" s="17">
        <v>3486541.76</v>
      </c>
      <c r="G32" s="25" t="s">
        <v>24</v>
      </c>
      <c r="H32" s="49">
        <v>2789242.34</v>
      </c>
      <c r="I32" s="16">
        <v>38777</v>
      </c>
      <c r="J32" s="47">
        <v>49553</v>
      </c>
      <c r="K32" s="26" t="s">
        <v>71</v>
      </c>
    </row>
    <row r="33" spans="1:11" ht="12.75" x14ac:dyDescent="0.2">
      <c r="A33" s="295">
        <v>64</v>
      </c>
      <c r="B33" s="46" t="s">
        <v>21</v>
      </c>
      <c r="C33" s="59" t="s">
        <v>22</v>
      </c>
      <c r="D33" s="46" t="s">
        <v>72</v>
      </c>
      <c r="E33" s="16">
        <v>35188</v>
      </c>
      <c r="F33" s="17">
        <v>5500000</v>
      </c>
      <c r="G33" s="25" t="s">
        <v>24</v>
      </c>
      <c r="H33" s="49">
        <v>4400000</v>
      </c>
      <c r="I33" s="16">
        <v>38883</v>
      </c>
      <c r="J33" s="47">
        <v>49658</v>
      </c>
      <c r="K33" s="299" t="s">
        <v>73</v>
      </c>
    </row>
    <row r="34" spans="1:11" ht="12.75" x14ac:dyDescent="0.2">
      <c r="A34" s="295">
        <v>65</v>
      </c>
      <c r="B34" s="46" t="s">
        <v>21</v>
      </c>
      <c r="C34" s="59" t="s">
        <v>22</v>
      </c>
      <c r="D34" s="46" t="s">
        <v>74</v>
      </c>
      <c r="E34" s="16">
        <v>35233</v>
      </c>
      <c r="F34" s="17">
        <v>17318355.699999999</v>
      </c>
      <c r="G34" s="25" t="s">
        <v>24</v>
      </c>
      <c r="H34" s="49">
        <v>14027878.699999999</v>
      </c>
      <c r="I34" s="16">
        <v>39036</v>
      </c>
      <c r="J34" s="47">
        <v>49810</v>
      </c>
      <c r="K34" s="299" t="s">
        <v>35</v>
      </c>
    </row>
    <row r="35" spans="1:11" ht="12.75" x14ac:dyDescent="0.2">
      <c r="A35" s="295">
        <v>66</v>
      </c>
      <c r="B35" s="46" t="s">
        <v>21</v>
      </c>
      <c r="C35" s="59" t="s">
        <v>22</v>
      </c>
      <c r="D35" s="46" t="s">
        <v>75</v>
      </c>
      <c r="E35" s="16">
        <v>35149</v>
      </c>
      <c r="F35" s="17">
        <v>13359692.970000001</v>
      </c>
      <c r="G35" s="25" t="s">
        <v>24</v>
      </c>
      <c r="H35" s="49">
        <v>10821368.039999999</v>
      </c>
      <c r="I35" s="16">
        <v>38961</v>
      </c>
      <c r="J35" s="47">
        <v>49735</v>
      </c>
      <c r="K35" s="26" t="s">
        <v>56</v>
      </c>
    </row>
    <row r="36" spans="1:11" ht="12.75" x14ac:dyDescent="0.2">
      <c r="A36" s="295">
        <v>67</v>
      </c>
      <c r="B36" s="46" t="s">
        <v>14</v>
      </c>
      <c r="C36" s="59" t="s">
        <v>15</v>
      </c>
      <c r="D36" s="15" t="s">
        <v>76</v>
      </c>
      <c r="E36" s="16">
        <v>35196</v>
      </c>
      <c r="F36" s="17">
        <v>23638118.030000001</v>
      </c>
      <c r="G36" s="25" t="s">
        <v>17</v>
      </c>
      <c r="H36" s="49">
        <v>20194118.02</v>
      </c>
      <c r="I36" s="16">
        <v>41273</v>
      </c>
      <c r="J36" s="47">
        <v>49856</v>
      </c>
      <c r="K36" s="26" t="s">
        <v>77</v>
      </c>
    </row>
    <row r="37" spans="1:11" ht="12.75" x14ac:dyDescent="0.2">
      <c r="A37" s="295">
        <v>69</v>
      </c>
      <c r="B37" s="46" t="s">
        <v>78</v>
      </c>
      <c r="C37" s="59" t="s">
        <v>79</v>
      </c>
      <c r="D37" s="15" t="s">
        <v>80</v>
      </c>
      <c r="E37" s="16">
        <v>35114</v>
      </c>
      <c r="F37" s="17">
        <v>4441529.33</v>
      </c>
      <c r="G37" s="25" t="s">
        <v>17</v>
      </c>
      <c r="H37" s="49">
        <v>2228313.69</v>
      </c>
      <c r="I37" s="16">
        <v>39712</v>
      </c>
      <c r="J37" s="47">
        <v>46102</v>
      </c>
      <c r="K37" s="26" t="s">
        <v>56</v>
      </c>
    </row>
    <row r="38" spans="1:11" ht="12.75" x14ac:dyDescent="0.2">
      <c r="A38" s="295">
        <v>70</v>
      </c>
      <c r="B38" s="46" t="s">
        <v>81</v>
      </c>
      <c r="C38" s="59" t="s">
        <v>82</v>
      </c>
      <c r="D38" s="46" t="s">
        <v>44</v>
      </c>
      <c r="E38" s="16">
        <v>35345</v>
      </c>
      <c r="F38" s="17">
        <v>3720013.26</v>
      </c>
      <c r="G38" s="25" t="s">
        <v>83</v>
      </c>
      <c r="H38" s="49">
        <v>1240004.3999999999</v>
      </c>
      <c r="I38" s="16">
        <v>38168</v>
      </c>
      <c r="J38" s="47">
        <v>44561</v>
      </c>
      <c r="K38" s="26" t="s">
        <v>54</v>
      </c>
    </row>
    <row r="39" spans="1:11" ht="12.75" x14ac:dyDescent="0.2">
      <c r="A39" s="295">
        <v>71</v>
      </c>
      <c r="B39" s="46" t="s">
        <v>81</v>
      </c>
      <c r="C39" s="59" t="s">
        <v>82</v>
      </c>
      <c r="D39" s="46" t="s">
        <v>84</v>
      </c>
      <c r="E39" s="16">
        <v>35345</v>
      </c>
      <c r="F39" s="17">
        <v>4800000</v>
      </c>
      <c r="G39" s="25" t="s">
        <v>83</v>
      </c>
      <c r="H39" s="49">
        <v>1439969.74</v>
      </c>
      <c r="I39" s="16">
        <v>37257</v>
      </c>
      <c r="J39" s="47">
        <v>44378</v>
      </c>
      <c r="K39" s="299" t="s">
        <v>35</v>
      </c>
    </row>
    <row r="40" spans="1:11" s="18" customFormat="1" ht="12.75" x14ac:dyDescent="0.2">
      <c r="A40" s="295">
        <v>74</v>
      </c>
      <c r="B40" s="46" t="s">
        <v>81</v>
      </c>
      <c r="C40" s="59" t="s">
        <v>82</v>
      </c>
      <c r="D40" s="46" t="s">
        <v>85</v>
      </c>
      <c r="E40" s="16">
        <v>35396</v>
      </c>
      <c r="F40" s="17">
        <v>1561518.12</v>
      </c>
      <c r="G40" s="25" t="s">
        <v>83</v>
      </c>
      <c r="H40" s="49">
        <v>51916.29</v>
      </c>
      <c r="I40" s="16">
        <v>37256</v>
      </c>
      <c r="J40" s="47">
        <v>42551</v>
      </c>
      <c r="K40" s="299" t="s">
        <v>32</v>
      </c>
    </row>
    <row r="41" spans="1:11" ht="12.75" x14ac:dyDescent="0.2">
      <c r="A41" s="295">
        <v>76</v>
      </c>
      <c r="B41" s="46" t="s">
        <v>21</v>
      </c>
      <c r="C41" s="59" t="s">
        <v>22</v>
      </c>
      <c r="D41" s="46" t="s">
        <v>86</v>
      </c>
      <c r="E41" s="16">
        <v>35783</v>
      </c>
      <c r="F41" s="17">
        <v>18300000</v>
      </c>
      <c r="G41" s="25" t="s">
        <v>24</v>
      </c>
      <c r="H41" s="49">
        <v>15372000</v>
      </c>
      <c r="I41" s="16">
        <v>39479</v>
      </c>
      <c r="J41" s="47">
        <v>50253</v>
      </c>
      <c r="K41" s="26" t="s">
        <v>18</v>
      </c>
    </row>
    <row r="42" spans="1:11" ht="12.75" x14ac:dyDescent="0.2">
      <c r="A42" s="295">
        <v>77</v>
      </c>
      <c r="B42" s="46" t="s">
        <v>21</v>
      </c>
      <c r="C42" s="59" t="s">
        <v>22</v>
      </c>
      <c r="D42" s="46" t="s">
        <v>87</v>
      </c>
      <c r="E42" s="16">
        <v>35783</v>
      </c>
      <c r="F42" s="17">
        <v>3694909.25</v>
      </c>
      <c r="G42" s="25" t="s">
        <v>24</v>
      </c>
      <c r="H42" s="49">
        <v>3103724.8</v>
      </c>
      <c r="I42" s="16">
        <v>39569</v>
      </c>
      <c r="J42" s="47">
        <v>50345</v>
      </c>
      <c r="K42" s="26" t="s">
        <v>18</v>
      </c>
    </row>
    <row r="43" spans="1:11" ht="12.75" x14ac:dyDescent="0.2">
      <c r="A43" s="295">
        <v>78</v>
      </c>
      <c r="B43" s="46" t="s">
        <v>14</v>
      </c>
      <c r="C43" s="59" t="s">
        <v>15</v>
      </c>
      <c r="D43" s="46" t="s">
        <v>88</v>
      </c>
      <c r="E43" s="16">
        <v>35566</v>
      </c>
      <c r="F43" s="17">
        <v>9970191.6899999995</v>
      </c>
      <c r="G43" s="25" t="s">
        <v>17</v>
      </c>
      <c r="H43" s="49">
        <v>8271898.8899999997</v>
      </c>
      <c r="I43" s="16">
        <v>39446</v>
      </c>
      <c r="J43" s="47">
        <v>52230</v>
      </c>
      <c r="K43" s="26" t="s">
        <v>89</v>
      </c>
    </row>
    <row r="44" spans="1:11" ht="12.75" x14ac:dyDescent="0.2">
      <c r="A44" s="295">
        <v>79</v>
      </c>
      <c r="B44" s="46" t="s">
        <v>21</v>
      </c>
      <c r="C44" s="59" t="s">
        <v>22</v>
      </c>
      <c r="D44" s="46" t="s">
        <v>90</v>
      </c>
      <c r="E44" s="16">
        <v>35851</v>
      </c>
      <c r="F44" s="17">
        <v>3330842.11</v>
      </c>
      <c r="G44" s="25" t="s">
        <v>24</v>
      </c>
      <c r="H44" s="49">
        <v>2797914.11</v>
      </c>
      <c r="I44" s="16">
        <v>39522</v>
      </c>
      <c r="J44" s="47">
        <v>50298</v>
      </c>
      <c r="K44" s="26" t="s">
        <v>91</v>
      </c>
    </row>
    <row r="45" spans="1:11" ht="12.75" x14ac:dyDescent="0.2">
      <c r="A45" s="295">
        <v>80</v>
      </c>
      <c r="B45" s="46" t="s">
        <v>92</v>
      </c>
      <c r="C45" s="59" t="s">
        <v>82</v>
      </c>
      <c r="D45" s="46" t="s">
        <v>93</v>
      </c>
      <c r="E45" s="16">
        <v>35831</v>
      </c>
      <c r="F45" s="17">
        <v>22000000</v>
      </c>
      <c r="G45" s="25" t="s">
        <v>17</v>
      </c>
      <c r="H45" s="49">
        <v>3681666.75</v>
      </c>
      <c r="I45" s="16">
        <v>37834</v>
      </c>
      <c r="J45" s="47">
        <v>43132</v>
      </c>
      <c r="K45" s="299" t="s">
        <v>35</v>
      </c>
    </row>
    <row r="46" spans="1:11" ht="12.75" x14ac:dyDescent="0.2">
      <c r="A46" s="295">
        <v>82</v>
      </c>
      <c r="B46" s="46" t="s">
        <v>94</v>
      </c>
      <c r="C46" s="59" t="s">
        <v>94</v>
      </c>
      <c r="D46" s="46" t="s">
        <v>95</v>
      </c>
      <c r="E46" s="16">
        <v>35864</v>
      </c>
      <c r="F46" s="17">
        <v>3181217.9</v>
      </c>
      <c r="G46" s="25" t="s">
        <v>17</v>
      </c>
      <c r="H46" s="49">
        <v>1547619.56</v>
      </c>
      <c r="I46" s="16">
        <v>38949</v>
      </c>
      <c r="J46" s="47">
        <v>45524</v>
      </c>
      <c r="K46" s="26" t="s">
        <v>18</v>
      </c>
    </row>
    <row r="47" spans="1:11" ht="12.75" x14ac:dyDescent="0.2">
      <c r="A47" s="295">
        <v>83</v>
      </c>
      <c r="B47" s="46" t="s">
        <v>21</v>
      </c>
      <c r="C47" s="59" t="s">
        <v>22</v>
      </c>
      <c r="D47" s="46" t="s">
        <v>96</v>
      </c>
      <c r="E47" s="16">
        <v>35955</v>
      </c>
      <c r="F47" s="17">
        <v>7500000</v>
      </c>
      <c r="G47" s="25" t="s">
        <v>24</v>
      </c>
      <c r="H47" s="49">
        <v>6300000</v>
      </c>
      <c r="I47" s="16">
        <v>39614</v>
      </c>
      <c r="J47" s="47">
        <v>50389</v>
      </c>
      <c r="K47" s="299" t="s">
        <v>35</v>
      </c>
    </row>
    <row r="48" spans="1:11" ht="12.75" x14ac:dyDescent="0.2">
      <c r="A48" s="295">
        <v>84</v>
      </c>
      <c r="B48" s="46" t="s">
        <v>21</v>
      </c>
      <c r="C48" s="59" t="s">
        <v>22</v>
      </c>
      <c r="D48" s="46" t="s">
        <v>97</v>
      </c>
      <c r="E48" s="16">
        <v>35955</v>
      </c>
      <c r="F48" s="17">
        <v>8602035.4600000009</v>
      </c>
      <c r="G48" s="25" t="s">
        <v>24</v>
      </c>
      <c r="H48" s="49">
        <v>7311751.46</v>
      </c>
      <c r="I48" s="16">
        <v>39675</v>
      </c>
      <c r="J48" s="47">
        <v>50451</v>
      </c>
      <c r="K48" s="26" t="s">
        <v>52</v>
      </c>
    </row>
    <row r="49" spans="1:11" ht="12.75" x14ac:dyDescent="0.2">
      <c r="A49" s="295">
        <v>85</v>
      </c>
      <c r="B49" s="46" t="s">
        <v>21</v>
      </c>
      <c r="C49" s="59" t="s">
        <v>22</v>
      </c>
      <c r="D49" s="46" t="s">
        <v>98</v>
      </c>
      <c r="E49" s="16">
        <v>35955</v>
      </c>
      <c r="F49" s="17">
        <v>12553022.75</v>
      </c>
      <c r="G49" s="25" t="s">
        <v>24</v>
      </c>
      <c r="H49" s="49">
        <v>10670072.52</v>
      </c>
      <c r="I49" s="16">
        <v>39736</v>
      </c>
      <c r="J49" s="47">
        <v>50510</v>
      </c>
      <c r="K49" s="26" t="s">
        <v>99</v>
      </c>
    </row>
    <row r="50" spans="1:11" ht="12.75" x14ac:dyDescent="0.2">
      <c r="A50" s="295">
        <v>86</v>
      </c>
      <c r="B50" s="46" t="s">
        <v>14</v>
      </c>
      <c r="C50" s="59" t="s">
        <v>15</v>
      </c>
      <c r="D50" s="46" t="s">
        <v>100</v>
      </c>
      <c r="E50" s="16">
        <v>35961</v>
      </c>
      <c r="F50" s="17">
        <v>5112918.8099999996</v>
      </c>
      <c r="G50" s="25" t="s">
        <v>17</v>
      </c>
      <c r="H50" s="49">
        <v>3839802.06</v>
      </c>
      <c r="I50" s="16">
        <v>39812</v>
      </c>
      <c r="J50" s="47">
        <v>50586</v>
      </c>
      <c r="K50" s="26" t="s">
        <v>101</v>
      </c>
    </row>
    <row r="51" spans="1:11" ht="12.75" x14ac:dyDescent="0.2">
      <c r="A51" s="295">
        <v>88</v>
      </c>
      <c r="B51" s="46" t="s">
        <v>78</v>
      </c>
      <c r="C51" s="59" t="s">
        <v>79</v>
      </c>
      <c r="D51" s="46" t="s">
        <v>102</v>
      </c>
      <c r="E51" s="16">
        <v>35982</v>
      </c>
      <c r="F51" s="17">
        <v>11350864.890000001</v>
      </c>
      <c r="G51" s="25" t="s">
        <v>17</v>
      </c>
      <c r="H51" s="49">
        <v>7251941.8700000001</v>
      </c>
      <c r="I51" s="16">
        <v>40551</v>
      </c>
      <c r="J51" s="47">
        <v>46942</v>
      </c>
      <c r="K51" s="299" t="s">
        <v>103</v>
      </c>
    </row>
    <row r="52" spans="1:11" ht="12.75" x14ac:dyDescent="0.2">
      <c r="A52" s="295">
        <v>90</v>
      </c>
      <c r="B52" s="46" t="s">
        <v>21</v>
      </c>
      <c r="C52" s="59" t="s">
        <v>22</v>
      </c>
      <c r="D52" s="46" t="s">
        <v>104</v>
      </c>
      <c r="E52" s="16">
        <v>36192</v>
      </c>
      <c r="F52" s="17">
        <v>6500000</v>
      </c>
      <c r="G52" s="25" t="s">
        <v>24</v>
      </c>
      <c r="H52" s="49">
        <v>5590000</v>
      </c>
      <c r="I52" s="16">
        <v>39845</v>
      </c>
      <c r="J52" s="47">
        <v>50618</v>
      </c>
      <c r="K52" s="26" t="s">
        <v>54</v>
      </c>
    </row>
    <row r="53" spans="1:11" ht="12.75" x14ac:dyDescent="0.2">
      <c r="A53" s="295">
        <v>90.1</v>
      </c>
      <c r="B53" s="46" t="s">
        <v>21</v>
      </c>
      <c r="C53" s="59" t="s">
        <v>22</v>
      </c>
      <c r="D53" s="46" t="s">
        <v>105</v>
      </c>
      <c r="E53" s="16">
        <v>36359</v>
      </c>
      <c r="F53" s="17">
        <v>3696756.52</v>
      </c>
      <c r="G53" s="25" t="s">
        <v>24</v>
      </c>
      <c r="H53" s="49">
        <v>3179218.52</v>
      </c>
      <c r="I53" s="16">
        <v>39845</v>
      </c>
      <c r="J53" s="47">
        <v>50618</v>
      </c>
      <c r="K53" s="26" t="s">
        <v>54</v>
      </c>
    </row>
    <row r="54" spans="1:11" ht="12.75" x14ac:dyDescent="0.2">
      <c r="A54" s="295">
        <v>91</v>
      </c>
      <c r="B54" s="46" t="s">
        <v>21</v>
      </c>
      <c r="C54" s="59" t="s">
        <v>22</v>
      </c>
      <c r="D54" s="46" t="s">
        <v>560</v>
      </c>
      <c r="E54" s="16">
        <v>36286</v>
      </c>
      <c r="F54" s="17">
        <v>22100000</v>
      </c>
      <c r="G54" s="25" t="s">
        <v>24</v>
      </c>
      <c r="H54" s="49">
        <v>19227000</v>
      </c>
      <c r="I54" s="16">
        <v>40009</v>
      </c>
      <c r="J54" s="47">
        <v>50785</v>
      </c>
      <c r="K54" s="26" t="s">
        <v>18</v>
      </c>
    </row>
    <row r="55" spans="1:11" ht="12.75" x14ac:dyDescent="0.2">
      <c r="A55" s="295">
        <v>93</v>
      </c>
      <c r="B55" s="46" t="s">
        <v>94</v>
      </c>
      <c r="C55" s="59" t="s">
        <v>94</v>
      </c>
      <c r="D55" s="46" t="s">
        <v>106</v>
      </c>
      <c r="E55" s="16">
        <v>36111</v>
      </c>
      <c r="F55" s="17">
        <v>1467351.43</v>
      </c>
      <c r="G55" s="25" t="s">
        <v>17</v>
      </c>
      <c r="H55" s="49">
        <v>832821.03</v>
      </c>
      <c r="I55" s="16">
        <v>39582</v>
      </c>
      <c r="J55" s="47">
        <v>46156</v>
      </c>
      <c r="K55" s="299" t="s">
        <v>35</v>
      </c>
    </row>
    <row r="56" spans="1:11" ht="12.75" x14ac:dyDescent="0.2">
      <c r="A56" s="295">
        <v>94</v>
      </c>
      <c r="B56" s="46" t="s">
        <v>21</v>
      </c>
      <c r="C56" s="59" t="s">
        <v>22</v>
      </c>
      <c r="D56" s="46" t="s">
        <v>107</v>
      </c>
      <c r="E56" s="16">
        <v>36335</v>
      </c>
      <c r="F56" s="17">
        <v>33200000</v>
      </c>
      <c r="G56" s="25" t="s">
        <v>24</v>
      </c>
      <c r="H56" s="49">
        <v>28884000</v>
      </c>
      <c r="I56" s="16">
        <v>40101</v>
      </c>
      <c r="J56" s="47">
        <v>50875</v>
      </c>
      <c r="K56" s="26" t="s">
        <v>18</v>
      </c>
    </row>
    <row r="57" spans="1:11" ht="12.75" x14ac:dyDescent="0.2">
      <c r="A57" s="295">
        <v>95</v>
      </c>
      <c r="B57" s="46" t="s">
        <v>64</v>
      </c>
      <c r="C57" s="59" t="s">
        <v>65</v>
      </c>
      <c r="D57" s="46" t="s">
        <v>108</v>
      </c>
      <c r="E57" s="16">
        <v>36339</v>
      </c>
      <c r="F57" s="17">
        <v>2451020.84</v>
      </c>
      <c r="G57" s="25" t="s">
        <v>66</v>
      </c>
      <c r="H57" s="49">
        <v>453600</v>
      </c>
      <c r="I57" s="16">
        <v>37756</v>
      </c>
      <c r="J57" s="47">
        <v>43419</v>
      </c>
      <c r="K57" s="299" t="s">
        <v>35</v>
      </c>
    </row>
    <row r="58" spans="1:11" ht="12.75" x14ac:dyDescent="0.2">
      <c r="A58" s="295">
        <v>96</v>
      </c>
      <c r="B58" s="46" t="s">
        <v>21</v>
      </c>
      <c r="C58" s="59" t="s">
        <v>22</v>
      </c>
      <c r="D58" s="46" t="s">
        <v>109</v>
      </c>
      <c r="E58" s="16">
        <v>36359</v>
      </c>
      <c r="F58" s="17">
        <v>17700000</v>
      </c>
      <c r="G58" s="25" t="s">
        <v>24</v>
      </c>
      <c r="H58" s="49">
        <v>15399000</v>
      </c>
      <c r="I58" s="16">
        <v>40009</v>
      </c>
      <c r="J58" s="47">
        <v>50785</v>
      </c>
      <c r="K58" s="299" t="s">
        <v>32</v>
      </c>
    </row>
    <row r="59" spans="1:11" ht="12.75" x14ac:dyDescent="0.2">
      <c r="A59" s="295">
        <v>97</v>
      </c>
      <c r="B59" s="46" t="s">
        <v>21</v>
      </c>
      <c r="C59" s="59" t="s">
        <v>22</v>
      </c>
      <c r="D59" s="46" t="s">
        <v>110</v>
      </c>
      <c r="E59" s="16">
        <v>36359</v>
      </c>
      <c r="F59" s="17">
        <v>8889243.5099999998</v>
      </c>
      <c r="G59" s="25" t="s">
        <v>24</v>
      </c>
      <c r="H59" s="49">
        <v>7733647.5099999998</v>
      </c>
      <c r="I59" s="16">
        <v>40009</v>
      </c>
      <c r="J59" s="47">
        <v>50785</v>
      </c>
      <c r="K59" s="26" t="s">
        <v>111</v>
      </c>
    </row>
    <row r="60" spans="1:11" ht="12.75" x14ac:dyDescent="0.2">
      <c r="A60" s="295">
        <v>98</v>
      </c>
      <c r="B60" s="46" t="s">
        <v>14</v>
      </c>
      <c r="C60" s="59" t="s">
        <v>15</v>
      </c>
      <c r="D60" s="46" t="s">
        <v>112</v>
      </c>
      <c r="E60" s="16">
        <v>36365</v>
      </c>
      <c r="F60" s="50">
        <v>17888516.370000001</v>
      </c>
      <c r="G60" s="25" t="s">
        <v>17</v>
      </c>
      <c r="H60" s="49">
        <v>14079516.369999999</v>
      </c>
      <c r="I60" s="16">
        <v>40177</v>
      </c>
      <c r="J60" s="47">
        <v>51134</v>
      </c>
      <c r="K60" s="26" t="s">
        <v>56</v>
      </c>
    </row>
    <row r="61" spans="1:11" ht="12.75" x14ac:dyDescent="0.2">
      <c r="A61" s="295">
        <v>98.1</v>
      </c>
      <c r="B61" s="46" t="s">
        <v>14</v>
      </c>
      <c r="C61" s="59" t="s">
        <v>15</v>
      </c>
      <c r="D61" s="46" t="s">
        <v>112</v>
      </c>
      <c r="E61" s="16">
        <v>37534</v>
      </c>
      <c r="F61" s="17">
        <v>2556245.48</v>
      </c>
      <c r="G61" s="25" t="s">
        <v>17</v>
      </c>
      <c r="H61" s="49">
        <v>2226245.48</v>
      </c>
      <c r="I61" s="16">
        <v>41090</v>
      </c>
      <c r="J61" s="47">
        <v>52047</v>
      </c>
      <c r="K61" s="26" t="s">
        <v>56</v>
      </c>
    </row>
    <row r="62" spans="1:11" ht="12.75" x14ac:dyDescent="0.2">
      <c r="A62" s="295">
        <v>100</v>
      </c>
      <c r="B62" s="46" t="s">
        <v>14</v>
      </c>
      <c r="C62" s="59" t="s">
        <v>15</v>
      </c>
      <c r="D62" s="46" t="s">
        <v>113</v>
      </c>
      <c r="E62" s="16">
        <v>36500</v>
      </c>
      <c r="F62" s="17">
        <v>5112918.8099999996</v>
      </c>
      <c r="G62" s="25" t="s">
        <v>17</v>
      </c>
      <c r="H62" s="49">
        <v>4094424.7</v>
      </c>
      <c r="I62" s="16">
        <v>40359</v>
      </c>
      <c r="J62" s="47">
        <v>51134</v>
      </c>
      <c r="K62" s="26" t="s">
        <v>56</v>
      </c>
    </row>
    <row r="63" spans="1:11" ht="12.75" x14ac:dyDescent="0.2">
      <c r="A63" s="295">
        <v>103</v>
      </c>
      <c r="B63" s="46" t="s">
        <v>21</v>
      </c>
      <c r="C63" s="59" t="s">
        <v>22</v>
      </c>
      <c r="D63" s="46" t="s">
        <v>114</v>
      </c>
      <c r="E63" s="16">
        <v>36510</v>
      </c>
      <c r="F63" s="17">
        <v>9900000</v>
      </c>
      <c r="G63" s="25" t="s">
        <v>24</v>
      </c>
      <c r="H63" s="49">
        <v>8712000</v>
      </c>
      <c r="I63" s="16">
        <v>40210</v>
      </c>
      <c r="J63" s="47">
        <v>50983</v>
      </c>
      <c r="K63" s="299" t="s">
        <v>35</v>
      </c>
    </row>
    <row r="64" spans="1:11" ht="12.75" x14ac:dyDescent="0.2">
      <c r="A64" s="296" t="s">
        <v>115</v>
      </c>
      <c r="B64" s="46" t="s">
        <v>116</v>
      </c>
      <c r="C64" s="59" t="s">
        <v>117</v>
      </c>
      <c r="D64" s="46" t="s">
        <v>118</v>
      </c>
      <c r="E64" s="16">
        <v>36866</v>
      </c>
      <c r="F64" s="17">
        <v>17574769.219999999</v>
      </c>
      <c r="G64" s="25" t="s">
        <v>62</v>
      </c>
      <c r="H64" s="49">
        <v>836893.82</v>
      </c>
      <c r="I64" s="16">
        <v>38892</v>
      </c>
      <c r="J64" s="47">
        <v>42545</v>
      </c>
      <c r="K64" s="26" t="s">
        <v>18</v>
      </c>
    </row>
    <row r="65" spans="1:11" ht="12.75" x14ac:dyDescent="0.2">
      <c r="A65" s="295" t="s">
        <v>119</v>
      </c>
      <c r="B65" s="15" t="s">
        <v>42</v>
      </c>
      <c r="C65" s="36" t="s">
        <v>43</v>
      </c>
      <c r="D65" s="46" t="s">
        <v>120</v>
      </c>
      <c r="E65" s="16">
        <v>36553</v>
      </c>
      <c r="F65" s="17">
        <v>9592294.0399999991</v>
      </c>
      <c r="G65" s="25" t="s">
        <v>24</v>
      </c>
      <c r="H65" s="49">
        <v>7673830.04</v>
      </c>
      <c r="I65" s="16">
        <v>40330</v>
      </c>
      <c r="J65" s="47">
        <v>51105</v>
      </c>
      <c r="K65" s="300" t="s">
        <v>121</v>
      </c>
    </row>
    <row r="66" spans="1:11" ht="12.75" x14ac:dyDescent="0.2">
      <c r="A66" s="295" t="s">
        <v>122</v>
      </c>
      <c r="B66" s="15" t="s">
        <v>123</v>
      </c>
      <c r="C66" s="36" t="s">
        <v>43</v>
      </c>
      <c r="D66" s="46" t="s">
        <v>124</v>
      </c>
      <c r="E66" s="16">
        <v>36585</v>
      </c>
      <c r="F66" s="17">
        <v>4490578.08</v>
      </c>
      <c r="G66" s="25" t="s">
        <v>62</v>
      </c>
      <c r="H66" s="49">
        <v>374078.08</v>
      </c>
      <c r="I66" s="16">
        <v>38426</v>
      </c>
      <c r="J66" s="47">
        <v>42628</v>
      </c>
      <c r="K66" s="299" t="s">
        <v>125</v>
      </c>
    </row>
    <row r="67" spans="1:11" ht="12.75" x14ac:dyDescent="0.2">
      <c r="A67" s="295" t="s">
        <v>126</v>
      </c>
      <c r="B67" s="15" t="s">
        <v>127</v>
      </c>
      <c r="C67" s="36" t="s">
        <v>15</v>
      </c>
      <c r="D67" s="46" t="s">
        <v>128</v>
      </c>
      <c r="E67" s="16">
        <v>36608</v>
      </c>
      <c r="F67" s="17">
        <v>4882837.47</v>
      </c>
      <c r="G67" s="25" t="s">
        <v>17</v>
      </c>
      <c r="H67" s="49">
        <v>3988587.95</v>
      </c>
      <c r="I67" s="16">
        <v>40542</v>
      </c>
      <c r="J67" s="47">
        <v>51317</v>
      </c>
      <c r="K67" s="300" t="s">
        <v>129</v>
      </c>
    </row>
    <row r="68" spans="1:11" ht="12.75" x14ac:dyDescent="0.2">
      <c r="A68" s="295" t="s">
        <v>130</v>
      </c>
      <c r="B68" s="15" t="s">
        <v>21</v>
      </c>
      <c r="C68" s="36" t="s">
        <v>22</v>
      </c>
      <c r="D68" s="46" t="s">
        <v>131</v>
      </c>
      <c r="E68" s="16">
        <v>36634</v>
      </c>
      <c r="F68" s="17">
        <v>7300000</v>
      </c>
      <c r="G68" s="25" t="s">
        <v>24</v>
      </c>
      <c r="H68" s="49">
        <v>6497000</v>
      </c>
      <c r="I68" s="16">
        <v>40391</v>
      </c>
      <c r="J68" s="47">
        <v>51167</v>
      </c>
      <c r="K68" s="299" t="s">
        <v>35</v>
      </c>
    </row>
    <row r="69" spans="1:11" ht="12.75" x14ac:dyDescent="0.2">
      <c r="A69" s="295" t="s">
        <v>132</v>
      </c>
      <c r="B69" s="15" t="s">
        <v>21</v>
      </c>
      <c r="C69" s="36" t="s">
        <v>22</v>
      </c>
      <c r="D69" s="46" t="s">
        <v>133</v>
      </c>
      <c r="E69" s="16">
        <v>36634</v>
      </c>
      <c r="F69" s="17">
        <v>5873096.4400000004</v>
      </c>
      <c r="G69" s="25" t="s">
        <v>24</v>
      </c>
      <c r="H69" s="49">
        <v>5227066.4400000004</v>
      </c>
      <c r="I69" s="16">
        <v>40391</v>
      </c>
      <c r="J69" s="47">
        <v>51167</v>
      </c>
      <c r="K69" s="300" t="s">
        <v>134</v>
      </c>
    </row>
    <row r="70" spans="1:11" ht="12.75" x14ac:dyDescent="0.2">
      <c r="A70" s="296" t="s">
        <v>135</v>
      </c>
      <c r="B70" s="46" t="s">
        <v>21</v>
      </c>
      <c r="C70" s="36" t="s">
        <v>22</v>
      </c>
      <c r="D70" s="46" t="s">
        <v>136</v>
      </c>
      <c r="E70" s="16">
        <v>36634</v>
      </c>
      <c r="F70" s="17">
        <v>6043709.75</v>
      </c>
      <c r="G70" s="25" t="s">
        <v>24</v>
      </c>
      <c r="H70" s="49">
        <v>5378901.6500000004</v>
      </c>
      <c r="I70" s="16">
        <v>40391</v>
      </c>
      <c r="J70" s="47">
        <v>51167</v>
      </c>
      <c r="K70" s="26" t="s">
        <v>137</v>
      </c>
    </row>
    <row r="71" spans="1:11" ht="12.75" x14ac:dyDescent="0.2">
      <c r="A71" s="296" t="s">
        <v>138</v>
      </c>
      <c r="B71" s="46" t="s">
        <v>78</v>
      </c>
      <c r="C71" s="59" t="s">
        <v>79</v>
      </c>
      <c r="D71" s="46" t="s">
        <v>139</v>
      </c>
      <c r="E71" s="16">
        <v>36657</v>
      </c>
      <c r="F71" s="17">
        <v>11362051.77</v>
      </c>
      <c r="G71" s="25" t="s">
        <v>17</v>
      </c>
      <c r="H71" s="49">
        <v>11358160.58</v>
      </c>
      <c r="I71" s="16">
        <v>46825</v>
      </c>
      <c r="J71" s="47">
        <v>51392</v>
      </c>
      <c r="K71" s="26" t="s">
        <v>56</v>
      </c>
    </row>
    <row r="72" spans="1:11" ht="12.75" x14ac:dyDescent="0.2">
      <c r="A72" s="296" t="s">
        <v>140</v>
      </c>
      <c r="B72" s="46" t="s">
        <v>21</v>
      </c>
      <c r="C72" s="36" t="s">
        <v>22</v>
      </c>
      <c r="D72" s="46" t="s">
        <v>141</v>
      </c>
      <c r="E72" s="16">
        <v>36685</v>
      </c>
      <c r="F72" s="17">
        <v>4771528.1100000003</v>
      </c>
      <c r="G72" s="25" t="s">
        <v>24</v>
      </c>
      <c r="H72" s="49">
        <v>4246663.1100000003</v>
      </c>
      <c r="I72" s="16">
        <v>40452</v>
      </c>
      <c r="J72" s="47">
        <v>51227</v>
      </c>
      <c r="K72" s="26" t="s">
        <v>18</v>
      </c>
    </row>
    <row r="73" spans="1:11" ht="12.75" x14ac:dyDescent="0.2">
      <c r="A73" s="296" t="s">
        <v>142</v>
      </c>
      <c r="B73" s="46" t="s">
        <v>21</v>
      </c>
      <c r="C73" s="36" t="s">
        <v>22</v>
      </c>
      <c r="D73" s="46" t="s">
        <v>143</v>
      </c>
      <c r="E73" s="16">
        <v>36685</v>
      </c>
      <c r="F73" s="17">
        <v>8161570.2000000002</v>
      </c>
      <c r="G73" s="25" t="s">
        <v>24</v>
      </c>
      <c r="H73" s="49">
        <v>7263803.0999999996</v>
      </c>
      <c r="I73" s="16">
        <v>40374</v>
      </c>
      <c r="J73" s="47">
        <v>51150</v>
      </c>
      <c r="K73" s="299" t="s">
        <v>125</v>
      </c>
    </row>
    <row r="74" spans="1:11" ht="12.75" x14ac:dyDescent="0.2">
      <c r="A74" s="296" t="s">
        <v>144</v>
      </c>
      <c r="B74" s="46" t="s">
        <v>145</v>
      </c>
      <c r="C74" s="36" t="s">
        <v>79</v>
      </c>
      <c r="D74" s="46" t="s">
        <v>146</v>
      </c>
      <c r="E74" s="16">
        <v>35916</v>
      </c>
      <c r="F74" s="17">
        <v>2013544.93</v>
      </c>
      <c r="G74" s="25" t="s">
        <v>62</v>
      </c>
      <c r="H74" s="49">
        <v>771013</v>
      </c>
      <c r="I74" s="16">
        <v>36647</v>
      </c>
      <c r="J74" s="47">
        <v>44317</v>
      </c>
      <c r="K74" s="26" t="s">
        <v>18</v>
      </c>
    </row>
    <row r="75" spans="1:11" ht="12.75" x14ac:dyDescent="0.2">
      <c r="A75" s="296" t="s">
        <v>147</v>
      </c>
      <c r="B75" s="46" t="s">
        <v>145</v>
      </c>
      <c r="C75" s="36" t="s">
        <v>79</v>
      </c>
      <c r="D75" s="46" t="s">
        <v>146</v>
      </c>
      <c r="E75" s="16">
        <v>35916</v>
      </c>
      <c r="F75" s="17">
        <v>2263509.83</v>
      </c>
      <c r="G75" s="25" t="s">
        <v>17</v>
      </c>
      <c r="H75" s="49">
        <v>866513.28</v>
      </c>
      <c r="I75" s="16">
        <v>36647</v>
      </c>
      <c r="J75" s="47">
        <v>44317</v>
      </c>
      <c r="K75" s="26" t="s">
        <v>18</v>
      </c>
    </row>
    <row r="76" spans="1:11" ht="12.75" x14ac:dyDescent="0.2">
      <c r="A76" s="296" t="s">
        <v>148</v>
      </c>
      <c r="B76" s="46" t="s">
        <v>81</v>
      </c>
      <c r="C76" s="59" t="s">
        <v>82</v>
      </c>
      <c r="D76" s="46" t="s">
        <v>149</v>
      </c>
      <c r="E76" s="16">
        <v>36838</v>
      </c>
      <c r="F76" s="17">
        <v>4888994.28</v>
      </c>
      <c r="G76" s="25" t="s">
        <v>83</v>
      </c>
      <c r="H76" s="49">
        <v>2714916.64</v>
      </c>
      <c r="I76" s="16">
        <v>39629</v>
      </c>
      <c r="J76" s="47">
        <v>46022</v>
      </c>
      <c r="K76" s="26" t="s">
        <v>54</v>
      </c>
    </row>
    <row r="77" spans="1:11" ht="12.75" x14ac:dyDescent="0.2">
      <c r="A77" s="296" t="s">
        <v>150</v>
      </c>
      <c r="B77" s="46" t="s">
        <v>21</v>
      </c>
      <c r="C77" s="59" t="s">
        <v>22</v>
      </c>
      <c r="D77" s="46" t="s">
        <v>151</v>
      </c>
      <c r="E77" s="16">
        <v>36859</v>
      </c>
      <c r="F77" s="17">
        <v>6133414.6699999999</v>
      </c>
      <c r="G77" s="25" t="s">
        <v>24</v>
      </c>
      <c r="H77" s="49">
        <v>5458740.6699999999</v>
      </c>
      <c r="I77" s="16">
        <v>40527</v>
      </c>
      <c r="J77" s="47">
        <v>51302</v>
      </c>
      <c r="K77" s="26" t="s">
        <v>18</v>
      </c>
    </row>
    <row r="78" spans="1:11" ht="12.75" x14ac:dyDescent="0.2">
      <c r="A78" s="296" t="s">
        <v>152</v>
      </c>
      <c r="B78" s="46" t="s">
        <v>64</v>
      </c>
      <c r="C78" s="59" t="s">
        <v>65</v>
      </c>
      <c r="D78" s="46" t="s">
        <v>153</v>
      </c>
      <c r="E78" s="16">
        <v>36927</v>
      </c>
      <c r="F78" s="17">
        <v>3500000</v>
      </c>
      <c r="G78" s="25" t="s">
        <v>66</v>
      </c>
      <c r="H78" s="49">
        <v>1560000</v>
      </c>
      <c r="I78" s="16">
        <v>38852</v>
      </c>
      <c r="J78" s="47">
        <v>45245</v>
      </c>
      <c r="K78" s="299" t="s">
        <v>32</v>
      </c>
    </row>
    <row r="79" spans="1:11" ht="12.75" x14ac:dyDescent="0.2">
      <c r="A79" s="296" t="s">
        <v>154</v>
      </c>
      <c r="B79" s="46" t="s">
        <v>78</v>
      </c>
      <c r="C79" s="59" t="s">
        <v>79</v>
      </c>
      <c r="D79" s="46" t="s">
        <v>74</v>
      </c>
      <c r="E79" s="16">
        <v>36942</v>
      </c>
      <c r="F79" s="17">
        <v>6563886.8200000003</v>
      </c>
      <c r="G79" s="25" t="s">
        <v>17</v>
      </c>
      <c r="H79" s="49">
        <v>6563886.8300000001</v>
      </c>
      <c r="I79" s="16">
        <v>47026</v>
      </c>
      <c r="J79" s="47">
        <v>51225</v>
      </c>
      <c r="K79" s="299" t="s">
        <v>35</v>
      </c>
    </row>
    <row r="80" spans="1:11" ht="12.75" x14ac:dyDescent="0.2">
      <c r="A80" s="296" t="s">
        <v>155</v>
      </c>
      <c r="B80" s="46" t="s">
        <v>14</v>
      </c>
      <c r="C80" s="59" t="s">
        <v>15</v>
      </c>
      <c r="D80" s="46" t="s">
        <v>156</v>
      </c>
      <c r="E80" s="16">
        <v>37001</v>
      </c>
      <c r="F80" s="17">
        <v>8515359.2100000009</v>
      </c>
      <c r="G80" s="25" t="s">
        <v>17</v>
      </c>
      <c r="H80" s="49">
        <v>7242359.21</v>
      </c>
      <c r="I80" s="16">
        <v>40907</v>
      </c>
      <c r="J80" s="47">
        <v>51682</v>
      </c>
      <c r="K80" s="26" t="s">
        <v>157</v>
      </c>
    </row>
    <row r="81" spans="1:11" ht="12.75" x14ac:dyDescent="0.2">
      <c r="A81" s="296" t="s">
        <v>158</v>
      </c>
      <c r="B81" s="46" t="s">
        <v>81</v>
      </c>
      <c r="C81" s="59" t="s">
        <v>82</v>
      </c>
      <c r="D81" s="46" t="s">
        <v>159</v>
      </c>
      <c r="E81" s="16">
        <v>37018</v>
      </c>
      <c r="F81" s="17">
        <v>3766021.21</v>
      </c>
      <c r="G81" s="25" t="s">
        <v>83</v>
      </c>
      <c r="H81" s="49">
        <v>2251064.62</v>
      </c>
      <c r="I81" s="16">
        <v>40178</v>
      </c>
      <c r="J81" s="47">
        <v>46568</v>
      </c>
      <c r="K81" s="299" t="s">
        <v>35</v>
      </c>
    </row>
    <row r="82" spans="1:11" ht="12.75" x14ac:dyDescent="0.2">
      <c r="A82" s="296" t="s">
        <v>160</v>
      </c>
      <c r="B82" s="46" t="s">
        <v>21</v>
      </c>
      <c r="C82" s="59" t="s">
        <v>22</v>
      </c>
      <c r="D82" s="46" t="s">
        <v>161</v>
      </c>
      <c r="E82" s="16">
        <v>37075</v>
      </c>
      <c r="F82" s="17">
        <v>7603736.2999999998</v>
      </c>
      <c r="G82" s="25" t="s">
        <v>24</v>
      </c>
      <c r="H82" s="49">
        <v>6905210.54</v>
      </c>
      <c r="I82" s="16">
        <v>40739</v>
      </c>
      <c r="J82" s="47">
        <v>51516</v>
      </c>
      <c r="K82" s="299" t="s">
        <v>29</v>
      </c>
    </row>
    <row r="83" spans="1:11" ht="12.75" x14ac:dyDescent="0.2">
      <c r="A83" s="296" t="s">
        <v>162</v>
      </c>
      <c r="B83" s="46" t="s">
        <v>21</v>
      </c>
      <c r="C83" s="59" t="s">
        <v>22</v>
      </c>
      <c r="D83" s="46" t="s">
        <v>163</v>
      </c>
      <c r="E83" s="16">
        <v>37075</v>
      </c>
      <c r="F83" s="17">
        <v>6984497.04</v>
      </c>
      <c r="G83" s="25" t="s">
        <v>24</v>
      </c>
      <c r="H83" s="49">
        <v>6355892.3099999996</v>
      </c>
      <c r="I83" s="16">
        <v>40739</v>
      </c>
      <c r="J83" s="47">
        <v>51516</v>
      </c>
      <c r="K83" s="299" t="s">
        <v>32</v>
      </c>
    </row>
    <row r="84" spans="1:11" ht="12.75" x14ac:dyDescent="0.2">
      <c r="A84" s="296" t="s">
        <v>164</v>
      </c>
      <c r="B84" s="46" t="s">
        <v>165</v>
      </c>
      <c r="C84" s="59" t="s">
        <v>117</v>
      </c>
      <c r="D84" s="46" t="s">
        <v>166</v>
      </c>
      <c r="E84" s="16">
        <v>37155</v>
      </c>
      <c r="F84" s="17">
        <v>5127180.74</v>
      </c>
      <c r="G84" s="25" t="s">
        <v>62</v>
      </c>
      <c r="H84" s="49">
        <v>256359</v>
      </c>
      <c r="I84" s="16">
        <v>38991</v>
      </c>
      <c r="J84" s="47">
        <v>42461</v>
      </c>
      <c r="K84" s="26" t="s">
        <v>18</v>
      </c>
    </row>
    <row r="85" spans="1:11" s="3" customFormat="1" ht="12.75" x14ac:dyDescent="0.2">
      <c r="A85" s="296" t="s">
        <v>167</v>
      </c>
      <c r="B85" s="46" t="s">
        <v>168</v>
      </c>
      <c r="C85" s="59" t="s">
        <v>169</v>
      </c>
      <c r="D85" s="46" t="s">
        <v>170</v>
      </c>
      <c r="E85" s="16">
        <v>35916</v>
      </c>
      <c r="F85" s="17">
        <v>35704624.950000003</v>
      </c>
      <c r="G85" s="25" t="s">
        <v>62</v>
      </c>
      <c r="H85" s="49">
        <v>22872382.75</v>
      </c>
      <c r="I85" s="16">
        <v>38292</v>
      </c>
      <c r="J85" s="47">
        <v>44317</v>
      </c>
      <c r="K85" s="26" t="s">
        <v>18</v>
      </c>
    </row>
    <row r="86" spans="1:11" s="3" customFormat="1" ht="12.75" x14ac:dyDescent="0.2">
      <c r="A86" s="296" t="s">
        <v>171</v>
      </c>
      <c r="B86" s="46" t="s">
        <v>92</v>
      </c>
      <c r="C86" s="59" t="s">
        <v>82</v>
      </c>
      <c r="D86" s="46" t="s">
        <v>172</v>
      </c>
      <c r="E86" s="16">
        <v>37253</v>
      </c>
      <c r="F86" s="17">
        <v>17000000</v>
      </c>
      <c r="G86" s="25" t="s">
        <v>17</v>
      </c>
      <c r="H86" s="49">
        <v>9266666.7100000009</v>
      </c>
      <c r="I86" s="16">
        <v>40091</v>
      </c>
      <c r="J86" s="47">
        <v>45387</v>
      </c>
      <c r="K86" s="26" t="s">
        <v>99</v>
      </c>
    </row>
    <row r="87" spans="1:11" ht="12.75" x14ac:dyDescent="0.2">
      <c r="A87" s="296" t="s">
        <v>173</v>
      </c>
      <c r="B87" s="46" t="s">
        <v>21</v>
      </c>
      <c r="C87" s="59" t="s">
        <v>22</v>
      </c>
      <c r="D87" s="46" t="s">
        <v>174</v>
      </c>
      <c r="E87" s="16">
        <v>37354</v>
      </c>
      <c r="F87" s="17">
        <v>4066156.94</v>
      </c>
      <c r="G87" s="25" t="s">
        <v>24</v>
      </c>
      <c r="H87" s="49">
        <v>3740864.38</v>
      </c>
      <c r="I87" s="16">
        <v>41014</v>
      </c>
      <c r="J87" s="47">
        <v>51789</v>
      </c>
      <c r="K87" s="299" t="s">
        <v>32</v>
      </c>
    </row>
    <row r="88" spans="1:11" ht="12.75" x14ac:dyDescent="0.2">
      <c r="A88" s="296" t="s">
        <v>175</v>
      </c>
      <c r="B88" s="46" t="s">
        <v>78</v>
      </c>
      <c r="C88" s="59" t="s">
        <v>79</v>
      </c>
      <c r="D88" s="46" t="s">
        <v>176</v>
      </c>
      <c r="E88" s="16">
        <v>37413</v>
      </c>
      <c r="F88" s="17">
        <v>8505697</v>
      </c>
      <c r="G88" s="25" t="s">
        <v>17</v>
      </c>
      <c r="H88" s="49">
        <v>8505697</v>
      </c>
      <c r="I88" s="16">
        <v>43811</v>
      </c>
      <c r="J88" s="47">
        <v>51299</v>
      </c>
      <c r="K88" s="26" t="s">
        <v>56</v>
      </c>
    </row>
    <row r="89" spans="1:11" ht="12.75" x14ac:dyDescent="0.2">
      <c r="A89" s="296" t="s">
        <v>177</v>
      </c>
      <c r="B89" s="46" t="s">
        <v>21</v>
      </c>
      <c r="C89" s="59" t="s">
        <v>22</v>
      </c>
      <c r="D89" s="46" t="s">
        <v>561</v>
      </c>
      <c r="E89" s="16">
        <v>37433</v>
      </c>
      <c r="F89" s="17">
        <v>16000000</v>
      </c>
      <c r="G89" s="25" t="s">
        <v>24</v>
      </c>
      <c r="H89" s="49">
        <v>14880000</v>
      </c>
      <c r="I89" s="16">
        <v>41197</v>
      </c>
      <c r="J89" s="47">
        <v>51971</v>
      </c>
      <c r="K89" s="26" t="s">
        <v>18</v>
      </c>
    </row>
    <row r="90" spans="1:11" ht="12.75" x14ac:dyDescent="0.2">
      <c r="A90" s="296" t="s">
        <v>178</v>
      </c>
      <c r="B90" s="46" t="s">
        <v>21</v>
      </c>
      <c r="C90" s="59" t="s">
        <v>22</v>
      </c>
      <c r="D90" s="46" t="s">
        <v>179</v>
      </c>
      <c r="E90" s="16">
        <v>37433</v>
      </c>
      <c r="F90" s="17">
        <v>12000000</v>
      </c>
      <c r="G90" s="25" t="s">
        <v>24</v>
      </c>
      <c r="H90" s="49">
        <v>11160000</v>
      </c>
      <c r="I90" s="16">
        <v>41197</v>
      </c>
      <c r="J90" s="47">
        <v>51971</v>
      </c>
      <c r="K90" s="26" t="s">
        <v>18</v>
      </c>
    </row>
    <row r="91" spans="1:11" ht="12.75" x14ac:dyDescent="0.2">
      <c r="A91" s="296" t="s">
        <v>180</v>
      </c>
      <c r="B91" s="46" t="s">
        <v>21</v>
      </c>
      <c r="C91" s="59" t="s">
        <v>22</v>
      </c>
      <c r="D91" s="46" t="s">
        <v>181</v>
      </c>
      <c r="E91" s="16">
        <v>37433</v>
      </c>
      <c r="F91" s="17">
        <v>23284675.739999998</v>
      </c>
      <c r="G91" s="25" t="s">
        <v>24</v>
      </c>
      <c r="H91" s="49">
        <v>21654753.739999998</v>
      </c>
      <c r="I91" s="16">
        <v>41197</v>
      </c>
      <c r="J91" s="47">
        <v>51971</v>
      </c>
      <c r="K91" s="26" t="s">
        <v>182</v>
      </c>
    </row>
    <row r="92" spans="1:11" ht="12.75" x14ac:dyDescent="0.2">
      <c r="A92" s="296" t="s">
        <v>183</v>
      </c>
      <c r="B92" s="46" t="s">
        <v>21</v>
      </c>
      <c r="C92" s="59" t="s">
        <v>22</v>
      </c>
      <c r="D92" s="46" t="s">
        <v>184</v>
      </c>
      <c r="E92" s="16">
        <v>37452</v>
      </c>
      <c r="F92" s="17">
        <v>13467384.859999999</v>
      </c>
      <c r="G92" s="25" t="s">
        <v>24</v>
      </c>
      <c r="H92" s="49">
        <v>12524673.859999999</v>
      </c>
      <c r="I92" s="16">
        <v>41197</v>
      </c>
      <c r="J92" s="47">
        <v>51971</v>
      </c>
      <c r="K92" s="299" t="s">
        <v>35</v>
      </c>
    </row>
    <row r="93" spans="1:11" ht="12.75" x14ac:dyDescent="0.2">
      <c r="A93" s="296" t="s">
        <v>185</v>
      </c>
      <c r="B93" s="46" t="s">
        <v>123</v>
      </c>
      <c r="C93" s="59" t="s">
        <v>43</v>
      </c>
      <c r="D93" s="46" t="s">
        <v>186</v>
      </c>
      <c r="E93" s="16">
        <v>37468</v>
      </c>
      <c r="F93" s="17">
        <v>2672938.12</v>
      </c>
      <c r="G93" s="25" t="s">
        <v>62</v>
      </c>
      <c r="H93" s="49">
        <v>1158408.1200000001</v>
      </c>
      <c r="I93" s="16">
        <v>39309</v>
      </c>
      <c r="J93" s="47">
        <v>44607</v>
      </c>
      <c r="K93" s="299" t="s">
        <v>35</v>
      </c>
    </row>
    <row r="94" spans="1:11" ht="12.75" x14ac:dyDescent="0.2">
      <c r="A94" s="296" t="s">
        <v>187</v>
      </c>
      <c r="B94" s="46" t="s">
        <v>188</v>
      </c>
      <c r="C94" s="59" t="s">
        <v>82</v>
      </c>
      <c r="D94" s="46" t="s">
        <v>189</v>
      </c>
      <c r="E94" s="16">
        <v>37494</v>
      </c>
      <c r="F94" s="17">
        <v>3400000</v>
      </c>
      <c r="G94" s="25" t="s">
        <v>62</v>
      </c>
      <c r="H94" s="49">
        <v>1295000</v>
      </c>
      <c r="I94" s="16">
        <v>40308</v>
      </c>
      <c r="J94" s="47">
        <v>43595</v>
      </c>
      <c r="K94" s="26" t="s">
        <v>54</v>
      </c>
    </row>
    <row r="95" spans="1:11" ht="12.75" x14ac:dyDescent="0.2">
      <c r="A95" s="296" t="s">
        <v>190</v>
      </c>
      <c r="B95" s="46" t="s">
        <v>188</v>
      </c>
      <c r="C95" s="59" t="s">
        <v>82</v>
      </c>
      <c r="D95" s="46" t="s">
        <v>191</v>
      </c>
      <c r="E95" s="16">
        <v>37533</v>
      </c>
      <c r="F95" s="17">
        <v>2260000</v>
      </c>
      <c r="G95" s="25" t="s">
        <v>62</v>
      </c>
      <c r="H95" s="49">
        <v>1414052.25</v>
      </c>
      <c r="I95" s="16">
        <v>40508</v>
      </c>
      <c r="J95" s="47">
        <v>45622</v>
      </c>
      <c r="K95" s="26" t="s">
        <v>52</v>
      </c>
    </row>
    <row r="96" spans="1:11" ht="12.75" x14ac:dyDescent="0.2">
      <c r="A96" s="296" t="s">
        <v>192</v>
      </c>
      <c r="B96" s="46" t="s">
        <v>127</v>
      </c>
      <c r="C96" s="59" t="s">
        <v>15</v>
      </c>
      <c r="D96" s="46" t="s">
        <v>193</v>
      </c>
      <c r="E96" s="16">
        <v>37534</v>
      </c>
      <c r="F96" s="17">
        <v>2261579.7599999998</v>
      </c>
      <c r="G96" s="25" t="s">
        <v>17</v>
      </c>
      <c r="H96" s="49">
        <v>2020579.76</v>
      </c>
      <c r="I96" s="16">
        <v>41273</v>
      </c>
      <c r="J96" s="47">
        <v>53143</v>
      </c>
      <c r="K96" s="26" t="s">
        <v>54</v>
      </c>
    </row>
    <row r="97" spans="1:11" ht="12.75" x14ac:dyDescent="0.2">
      <c r="A97" s="296" t="s">
        <v>194</v>
      </c>
      <c r="B97" s="46" t="s">
        <v>195</v>
      </c>
      <c r="C97" s="59" t="s">
        <v>82</v>
      </c>
      <c r="D97" s="46" t="s">
        <v>196</v>
      </c>
      <c r="E97" s="16">
        <v>37606</v>
      </c>
      <c r="F97" s="17">
        <v>16986684.550000001</v>
      </c>
      <c r="G97" s="25" t="s">
        <v>17</v>
      </c>
      <c r="H97" s="49">
        <v>2830912.57</v>
      </c>
      <c r="I97" s="16">
        <v>38886</v>
      </c>
      <c r="J97" s="47">
        <v>43087</v>
      </c>
      <c r="K97" s="299" t="s">
        <v>35</v>
      </c>
    </row>
    <row r="98" spans="1:11" ht="12.75" x14ac:dyDescent="0.2">
      <c r="A98" s="296" t="s">
        <v>197</v>
      </c>
      <c r="B98" s="46" t="s">
        <v>14</v>
      </c>
      <c r="C98" s="59" t="s">
        <v>15</v>
      </c>
      <c r="D98" s="46" t="s">
        <v>198</v>
      </c>
      <c r="E98" s="16">
        <v>37636</v>
      </c>
      <c r="F98" s="17">
        <v>2045167.52</v>
      </c>
      <c r="G98" s="25" t="s">
        <v>17</v>
      </c>
      <c r="H98" s="49">
        <v>1807167.52</v>
      </c>
      <c r="I98" s="16">
        <v>41273</v>
      </c>
      <c r="J98" s="47">
        <v>52047</v>
      </c>
      <c r="K98" s="26" t="s">
        <v>199</v>
      </c>
    </row>
    <row r="99" spans="1:11" ht="12.75" x14ac:dyDescent="0.2">
      <c r="A99" s="296" t="s">
        <v>200</v>
      </c>
      <c r="B99" s="46" t="s">
        <v>14</v>
      </c>
      <c r="C99" s="59" t="s">
        <v>15</v>
      </c>
      <c r="D99" s="46" t="s">
        <v>201</v>
      </c>
      <c r="E99" s="16">
        <v>37636</v>
      </c>
      <c r="F99" s="17">
        <v>6646794.46</v>
      </c>
      <c r="G99" s="25" t="s">
        <v>17</v>
      </c>
      <c r="H99" s="49">
        <v>5876794.46</v>
      </c>
      <c r="I99" s="16">
        <v>41273</v>
      </c>
      <c r="J99" s="47">
        <v>52047</v>
      </c>
      <c r="K99" s="26" t="s">
        <v>202</v>
      </c>
    </row>
    <row r="100" spans="1:11" ht="12.75" x14ac:dyDescent="0.2">
      <c r="A100" s="296" t="s">
        <v>203</v>
      </c>
      <c r="B100" s="46" t="s">
        <v>14</v>
      </c>
      <c r="C100" s="59" t="s">
        <v>15</v>
      </c>
      <c r="D100" s="46" t="s">
        <v>204</v>
      </c>
      <c r="E100" s="16">
        <v>37636</v>
      </c>
      <c r="F100" s="17">
        <v>4601626.93</v>
      </c>
      <c r="G100" s="25" t="s">
        <v>17</v>
      </c>
      <c r="H100" s="49">
        <v>4069626.93</v>
      </c>
      <c r="I100" s="16">
        <v>41273</v>
      </c>
      <c r="J100" s="47">
        <v>52047</v>
      </c>
      <c r="K100" s="26" t="s">
        <v>205</v>
      </c>
    </row>
    <row r="101" spans="1:11" ht="12.75" x14ac:dyDescent="0.2">
      <c r="A101" s="296" t="s">
        <v>206</v>
      </c>
      <c r="B101" s="46" t="s">
        <v>21</v>
      </c>
      <c r="C101" s="59" t="s">
        <v>22</v>
      </c>
      <c r="D101" s="46" t="s">
        <v>207</v>
      </c>
      <c r="E101" s="16">
        <v>37700</v>
      </c>
      <c r="F101" s="17">
        <v>11269533.949999999</v>
      </c>
      <c r="G101" s="25" t="s">
        <v>24</v>
      </c>
      <c r="H101" s="49">
        <v>7888673.75</v>
      </c>
      <c r="I101" s="16">
        <v>41306</v>
      </c>
      <c r="J101" s="47">
        <v>44774</v>
      </c>
      <c r="K101" s="26" t="s">
        <v>208</v>
      </c>
    </row>
    <row r="102" spans="1:11" ht="12.75" x14ac:dyDescent="0.2">
      <c r="A102" s="296" t="s">
        <v>209</v>
      </c>
      <c r="B102" s="46" t="s">
        <v>78</v>
      </c>
      <c r="C102" s="59" t="s">
        <v>79</v>
      </c>
      <c r="D102" s="46" t="s">
        <v>210</v>
      </c>
      <c r="E102" s="16">
        <v>37818</v>
      </c>
      <c r="F102" s="17">
        <v>41528041.030000001</v>
      </c>
      <c r="G102" s="25" t="s">
        <v>17</v>
      </c>
      <c r="H102" s="49">
        <v>24844542.530000001</v>
      </c>
      <c r="I102" s="16">
        <v>44992</v>
      </c>
      <c r="J102" s="47">
        <v>51386</v>
      </c>
      <c r="K102" s="26" t="s">
        <v>211</v>
      </c>
    </row>
    <row r="103" spans="1:11" ht="12.75" x14ac:dyDescent="0.2">
      <c r="A103" s="296" t="s">
        <v>212</v>
      </c>
      <c r="B103" s="46" t="s">
        <v>21</v>
      </c>
      <c r="C103" s="59" t="s">
        <v>22</v>
      </c>
      <c r="D103" s="46" t="s">
        <v>213</v>
      </c>
      <c r="E103" s="16">
        <v>37826</v>
      </c>
      <c r="F103" s="17">
        <v>9459627.2300000004</v>
      </c>
      <c r="G103" s="25" t="s">
        <v>24</v>
      </c>
      <c r="H103" s="49">
        <v>7094722.2300000004</v>
      </c>
      <c r="I103" s="16">
        <v>41562</v>
      </c>
      <c r="J103" s="47">
        <v>45031</v>
      </c>
      <c r="K103" s="299" t="s">
        <v>35</v>
      </c>
    </row>
    <row r="104" spans="1:11" ht="12.75" x14ac:dyDescent="0.2">
      <c r="A104" s="296" t="s">
        <v>214</v>
      </c>
      <c r="B104" s="46" t="s">
        <v>21</v>
      </c>
      <c r="C104" s="59" t="s">
        <v>22</v>
      </c>
      <c r="D104" s="46" t="s">
        <v>215</v>
      </c>
      <c r="E104" s="16">
        <v>37826</v>
      </c>
      <c r="F104" s="17">
        <v>13100000</v>
      </c>
      <c r="G104" s="25" t="s">
        <v>24</v>
      </c>
      <c r="H104" s="49">
        <v>9825000</v>
      </c>
      <c r="I104" s="16">
        <v>41562</v>
      </c>
      <c r="J104" s="47">
        <v>45031</v>
      </c>
      <c r="K104" s="26" t="s">
        <v>18</v>
      </c>
    </row>
    <row r="105" spans="1:11" ht="12.75" x14ac:dyDescent="0.2">
      <c r="A105" s="296" t="s">
        <v>216</v>
      </c>
      <c r="B105" s="46" t="s">
        <v>21</v>
      </c>
      <c r="C105" s="59" t="s">
        <v>22</v>
      </c>
      <c r="D105" s="46" t="s">
        <v>562</v>
      </c>
      <c r="E105" s="16">
        <v>37826</v>
      </c>
      <c r="F105" s="17">
        <v>10793752.810000001</v>
      </c>
      <c r="G105" s="25" t="s">
        <v>24</v>
      </c>
      <c r="H105" s="49">
        <v>8095314.6100000003</v>
      </c>
      <c r="I105" s="16">
        <v>41593</v>
      </c>
      <c r="J105" s="47">
        <v>45061</v>
      </c>
      <c r="K105" s="26" t="s">
        <v>54</v>
      </c>
    </row>
    <row r="106" spans="1:11" ht="12.75" x14ac:dyDescent="0.2">
      <c r="A106" s="296" t="s">
        <v>217</v>
      </c>
      <c r="B106" s="46" t="s">
        <v>81</v>
      </c>
      <c r="C106" s="59" t="s">
        <v>82</v>
      </c>
      <c r="D106" s="46" t="s">
        <v>218</v>
      </c>
      <c r="E106" s="16">
        <v>37892</v>
      </c>
      <c r="F106" s="17">
        <v>6189587.9299999997</v>
      </c>
      <c r="G106" s="25" t="s">
        <v>83</v>
      </c>
      <c r="H106" s="49">
        <v>4126113.24</v>
      </c>
      <c r="I106" s="16">
        <v>40543</v>
      </c>
      <c r="J106" s="47">
        <v>46934</v>
      </c>
      <c r="K106" s="26" t="s">
        <v>219</v>
      </c>
    </row>
    <row r="107" spans="1:11" ht="12.75" x14ac:dyDescent="0.2">
      <c r="A107" s="296" t="s">
        <v>220</v>
      </c>
      <c r="B107" s="46" t="s">
        <v>14</v>
      </c>
      <c r="C107" s="59" t="s">
        <v>15</v>
      </c>
      <c r="D107" s="46" t="s">
        <v>221</v>
      </c>
      <c r="E107" s="16">
        <v>37908</v>
      </c>
      <c r="F107" s="17">
        <v>2300813.4700000002</v>
      </c>
      <c r="G107" s="25" t="s">
        <v>17</v>
      </c>
      <c r="H107" s="49">
        <v>2148813.4700000002</v>
      </c>
      <c r="I107" s="16">
        <v>41820</v>
      </c>
      <c r="J107" s="47">
        <v>52595</v>
      </c>
      <c r="K107" s="26" t="s">
        <v>54</v>
      </c>
    </row>
    <row r="108" spans="1:11" ht="12.75" x14ac:dyDescent="0.2">
      <c r="A108" s="296" t="s">
        <v>222</v>
      </c>
      <c r="B108" s="46" t="s">
        <v>92</v>
      </c>
      <c r="C108" s="59" t="s">
        <v>82</v>
      </c>
      <c r="D108" s="46" t="s">
        <v>223</v>
      </c>
      <c r="E108" s="16">
        <v>37977</v>
      </c>
      <c r="F108" s="17">
        <v>27000000</v>
      </c>
      <c r="G108" s="25" t="s">
        <v>17</v>
      </c>
      <c r="H108" s="49">
        <v>24031436.640000001</v>
      </c>
      <c r="I108" s="16">
        <v>41897</v>
      </c>
      <c r="J108" s="47">
        <v>46827</v>
      </c>
      <c r="K108" s="299" t="s">
        <v>35</v>
      </c>
    </row>
    <row r="109" spans="1:11" ht="12.75" x14ac:dyDescent="0.2">
      <c r="A109" s="296" t="s">
        <v>224</v>
      </c>
      <c r="B109" s="46" t="s">
        <v>81</v>
      </c>
      <c r="C109" s="59" t="s">
        <v>82</v>
      </c>
      <c r="D109" s="46" t="s">
        <v>225</v>
      </c>
      <c r="E109" s="16">
        <v>38067</v>
      </c>
      <c r="F109" s="17">
        <v>4663299.26</v>
      </c>
      <c r="G109" s="25" t="s">
        <v>83</v>
      </c>
      <c r="H109" s="49">
        <v>3243915.74</v>
      </c>
      <c r="I109" s="16">
        <v>40724</v>
      </c>
      <c r="J109" s="47">
        <v>47118</v>
      </c>
      <c r="K109" s="26" t="s">
        <v>52</v>
      </c>
    </row>
    <row r="110" spans="1:11" ht="12.75" x14ac:dyDescent="0.2">
      <c r="A110" s="296" t="s">
        <v>226</v>
      </c>
      <c r="B110" s="46" t="s">
        <v>21</v>
      </c>
      <c r="C110" s="59" t="s">
        <v>22</v>
      </c>
      <c r="D110" s="46" t="s">
        <v>227</v>
      </c>
      <c r="E110" s="16">
        <v>38083</v>
      </c>
      <c r="F110" s="17">
        <v>16180658.09</v>
      </c>
      <c r="G110" s="25" t="s">
        <v>24</v>
      </c>
      <c r="H110" s="49">
        <v>13753559.390000001</v>
      </c>
      <c r="I110" s="16">
        <v>41883</v>
      </c>
      <c r="J110" s="47">
        <v>45352</v>
      </c>
      <c r="K110" s="26" t="s">
        <v>56</v>
      </c>
    </row>
    <row r="111" spans="1:11" ht="12.75" x14ac:dyDescent="0.2">
      <c r="A111" s="296" t="s">
        <v>228</v>
      </c>
      <c r="B111" s="46" t="s">
        <v>21</v>
      </c>
      <c r="C111" s="59" t="s">
        <v>22</v>
      </c>
      <c r="D111" s="46" t="s">
        <v>229</v>
      </c>
      <c r="E111" s="16">
        <v>38197</v>
      </c>
      <c r="F111" s="17">
        <v>9479817.5600000005</v>
      </c>
      <c r="G111" s="25" t="s">
        <v>24</v>
      </c>
      <c r="H111" s="49">
        <v>8057844.9100000001</v>
      </c>
      <c r="I111" s="16">
        <v>41927</v>
      </c>
      <c r="J111" s="47">
        <v>45397</v>
      </c>
      <c r="K111" s="299" t="s">
        <v>32</v>
      </c>
    </row>
    <row r="112" spans="1:11" ht="12.75" x14ac:dyDescent="0.2">
      <c r="A112" s="296" t="s">
        <v>230</v>
      </c>
      <c r="B112" s="46" t="s">
        <v>123</v>
      </c>
      <c r="C112" s="59" t="s">
        <v>43</v>
      </c>
      <c r="D112" s="46" t="s">
        <v>229</v>
      </c>
      <c r="E112" s="16">
        <v>38232</v>
      </c>
      <c r="F112" s="17">
        <v>5452718.6100000003</v>
      </c>
      <c r="G112" s="25" t="s">
        <v>62</v>
      </c>
      <c r="H112" s="49">
        <v>3047278.61</v>
      </c>
      <c r="I112" s="16">
        <v>40071</v>
      </c>
      <c r="J112" s="47">
        <v>45366</v>
      </c>
      <c r="K112" s="299" t="s">
        <v>32</v>
      </c>
    </row>
    <row r="113" spans="1:11" ht="12.75" x14ac:dyDescent="0.2">
      <c r="A113" s="296" t="s">
        <v>231</v>
      </c>
      <c r="B113" s="46" t="s">
        <v>78</v>
      </c>
      <c r="C113" s="59" t="s">
        <v>79</v>
      </c>
      <c r="D113" s="46" t="s">
        <v>232</v>
      </c>
      <c r="E113" s="16">
        <v>38289</v>
      </c>
      <c r="F113" s="17">
        <v>24350000</v>
      </c>
      <c r="G113" s="25" t="s">
        <v>17</v>
      </c>
      <c r="H113" s="49">
        <v>21908334.850000001</v>
      </c>
      <c r="I113" s="16">
        <v>45346</v>
      </c>
      <c r="J113" s="47">
        <v>52833</v>
      </c>
      <c r="K113" s="26" t="s">
        <v>233</v>
      </c>
    </row>
    <row r="114" spans="1:11" ht="12.75" x14ac:dyDescent="0.2">
      <c r="A114" s="296" t="s">
        <v>234</v>
      </c>
      <c r="B114" s="46" t="s">
        <v>21</v>
      </c>
      <c r="C114" s="59" t="s">
        <v>22</v>
      </c>
      <c r="D114" s="46" t="s">
        <v>235</v>
      </c>
      <c r="E114" s="16">
        <v>38329</v>
      </c>
      <c r="F114" s="17">
        <v>6900000</v>
      </c>
      <c r="G114" s="25" t="s">
        <v>24</v>
      </c>
      <c r="H114" s="49">
        <v>6210000</v>
      </c>
      <c r="I114" s="16">
        <v>42109</v>
      </c>
      <c r="J114" s="47">
        <v>45580</v>
      </c>
      <c r="K114" s="26" t="s">
        <v>18</v>
      </c>
    </row>
    <row r="115" spans="1:11" ht="12.75" x14ac:dyDescent="0.2">
      <c r="A115" s="296" t="s">
        <v>236</v>
      </c>
      <c r="B115" s="46" t="s">
        <v>64</v>
      </c>
      <c r="C115" s="59" t="s">
        <v>65</v>
      </c>
      <c r="D115" s="46" t="s">
        <v>237</v>
      </c>
      <c r="E115" s="16">
        <v>38335</v>
      </c>
      <c r="F115" s="51">
        <v>3868038.72</v>
      </c>
      <c r="G115" s="25" t="s">
        <v>66</v>
      </c>
      <c r="H115" s="49">
        <v>2771079.89</v>
      </c>
      <c r="I115" s="16">
        <v>40497</v>
      </c>
      <c r="J115" s="47">
        <v>46888</v>
      </c>
      <c r="K115" s="299" t="s">
        <v>32</v>
      </c>
    </row>
    <row r="116" spans="1:11" ht="12.75" x14ac:dyDescent="0.2">
      <c r="A116" s="296" t="s">
        <v>238</v>
      </c>
      <c r="B116" s="46" t="s">
        <v>81</v>
      </c>
      <c r="C116" s="59" t="s">
        <v>82</v>
      </c>
      <c r="D116" s="46" t="s">
        <v>239</v>
      </c>
      <c r="E116" s="16">
        <v>38432</v>
      </c>
      <c r="F116" s="51">
        <v>3562251.59</v>
      </c>
      <c r="G116" s="25" t="s">
        <v>83</v>
      </c>
      <c r="H116" s="49">
        <v>2770477.39</v>
      </c>
      <c r="I116" s="16">
        <v>41090</v>
      </c>
      <c r="J116" s="47">
        <v>47483</v>
      </c>
      <c r="K116" s="26" t="s">
        <v>52</v>
      </c>
    </row>
    <row r="117" spans="1:11" ht="12.75" x14ac:dyDescent="0.2">
      <c r="A117" s="296" t="s">
        <v>240</v>
      </c>
      <c r="B117" s="46" t="s">
        <v>188</v>
      </c>
      <c r="C117" s="59" t="s">
        <v>82</v>
      </c>
      <c r="D117" s="46" t="s">
        <v>241</v>
      </c>
      <c r="E117" s="16">
        <v>38481</v>
      </c>
      <c r="F117" s="17">
        <v>14000000</v>
      </c>
      <c r="G117" s="25" t="s">
        <v>62</v>
      </c>
      <c r="H117" s="49">
        <v>8554291.25</v>
      </c>
      <c r="I117" s="16">
        <v>41495</v>
      </c>
      <c r="J117" s="47">
        <v>46608</v>
      </c>
      <c r="K117" s="26" t="s">
        <v>52</v>
      </c>
    </row>
    <row r="118" spans="1:11" ht="12.75" x14ac:dyDescent="0.2">
      <c r="A118" s="296" t="s">
        <v>242</v>
      </c>
      <c r="B118" s="46" t="s">
        <v>188</v>
      </c>
      <c r="C118" s="59" t="s">
        <v>82</v>
      </c>
      <c r="D118" s="46" t="s">
        <v>243</v>
      </c>
      <c r="E118" s="16">
        <v>38481</v>
      </c>
      <c r="F118" s="17">
        <v>12400000</v>
      </c>
      <c r="G118" s="25" t="s">
        <v>17</v>
      </c>
      <c r="H118" s="49">
        <v>9426666.6799999997</v>
      </c>
      <c r="I118" s="16">
        <v>40872</v>
      </c>
      <c r="J118" s="47">
        <v>44160</v>
      </c>
      <c r="K118" s="26" t="s">
        <v>244</v>
      </c>
    </row>
    <row r="119" spans="1:11" ht="12.75" x14ac:dyDescent="0.2">
      <c r="A119" s="296" t="s">
        <v>245</v>
      </c>
      <c r="B119" s="46" t="s">
        <v>246</v>
      </c>
      <c r="C119" s="59"/>
      <c r="D119" s="46" t="s">
        <v>247</v>
      </c>
      <c r="E119" s="16">
        <v>38503</v>
      </c>
      <c r="F119" s="17">
        <v>9000000</v>
      </c>
      <c r="G119" s="25" t="s">
        <v>17</v>
      </c>
      <c r="H119" s="49">
        <v>9000000</v>
      </c>
      <c r="I119" s="16">
        <v>42817</v>
      </c>
      <c r="J119" s="47">
        <v>44278</v>
      </c>
      <c r="K119" s="26" t="s">
        <v>18</v>
      </c>
    </row>
    <row r="120" spans="1:11" ht="12.75" x14ac:dyDescent="0.2">
      <c r="A120" s="296" t="s">
        <v>248</v>
      </c>
      <c r="B120" s="46" t="s">
        <v>195</v>
      </c>
      <c r="C120" s="59" t="s">
        <v>82</v>
      </c>
      <c r="D120" s="46" t="s">
        <v>249</v>
      </c>
      <c r="E120" s="16">
        <v>38505</v>
      </c>
      <c r="F120" s="17">
        <v>35000000</v>
      </c>
      <c r="G120" s="25" t="s">
        <v>17</v>
      </c>
      <c r="H120" s="49">
        <v>17580925.829999998</v>
      </c>
      <c r="I120" s="16">
        <v>40142</v>
      </c>
      <c r="J120" s="47">
        <v>44341</v>
      </c>
      <c r="K120" s="26" t="s">
        <v>219</v>
      </c>
    </row>
    <row r="121" spans="1:11" ht="12.75" x14ac:dyDescent="0.2">
      <c r="A121" s="296" t="s">
        <v>250</v>
      </c>
      <c r="B121" s="46" t="s">
        <v>92</v>
      </c>
      <c r="C121" s="59" t="s">
        <v>82</v>
      </c>
      <c r="D121" s="46" t="s">
        <v>249</v>
      </c>
      <c r="E121" s="16">
        <v>38518</v>
      </c>
      <c r="F121" s="17">
        <v>35000000</v>
      </c>
      <c r="G121" s="25" t="s">
        <v>17</v>
      </c>
      <c r="H121" s="49">
        <v>27531500</v>
      </c>
      <c r="I121" s="16">
        <v>40892</v>
      </c>
      <c r="J121" s="47">
        <v>47649</v>
      </c>
      <c r="K121" s="299" t="s">
        <v>35</v>
      </c>
    </row>
    <row r="122" spans="1:11" ht="12.75" x14ac:dyDescent="0.2">
      <c r="A122" s="296" t="s">
        <v>251</v>
      </c>
      <c r="B122" s="46" t="s">
        <v>21</v>
      </c>
      <c r="C122" s="59" t="s">
        <v>22</v>
      </c>
      <c r="D122" s="46" t="s">
        <v>252</v>
      </c>
      <c r="E122" s="16">
        <v>38532</v>
      </c>
      <c r="F122" s="17">
        <v>4501668.66</v>
      </c>
      <c r="G122" s="25" t="s">
        <v>24</v>
      </c>
      <c r="H122" s="49">
        <v>4276585.2300000004</v>
      </c>
      <c r="I122" s="16">
        <v>42292</v>
      </c>
      <c r="J122" s="47">
        <v>45762</v>
      </c>
      <c r="K122" s="299" t="s">
        <v>32</v>
      </c>
    </row>
    <row r="123" spans="1:11" ht="12.75" x14ac:dyDescent="0.2">
      <c r="A123" s="296" t="s">
        <v>253</v>
      </c>
      <c r="B123" s="46" t="s">
        <v>21</v>
      </c>
      <c r="C123" s="59" t="s">
        <v>22</v>
      </c>
      <c r="D123" s="46" t="s">
        <v>254</v>
      </c>
      <c r="E123" s="16">
        <v>38532</v>
      </c>
      <c r="F123" s="17">
        <v>11700000</v>
      </c>
      <c r="G123" s="25" t="s">
        <v>24</v>
      </c>
      <c r="H123" s="49">
        <v>9927712.6600000001</v>
      </c>
      <c r="I123" s="16">
        <v>42262</v>
      </c>
      <c r="J123" s="47">
        <v>45731</v>
      </c>
      <c r="K123" s="26" t="s">
        <v>255</v>
      </c>
    </row>
    <row r="124" spans="1:11" ht="12.75" x14ac:dyDescent="0.2">
      <c r="A124" s="296" t="s">
        <v>256</v>
      </c>
      <c r="B124" s="46" t="s">
        <v>14</v>
      </c>
      <c r="C124" s="59" t="s">
        <v>15</v>
      </c>
      <c r="D124" s="46" t="s">
        <v>112</v>
      </c>
      <c r="E124" s="16">
        <v>38363</v>
      </c>
      <c r="F124" s="51">
        <v>9996756.1199999992</v>
      </c>
      <c r="G124" s="25" t="s">
        <v>17</v>
      </c>
      <c r="H124" s="49">
        <v>1173216.1200000001</v>
      </c>
      <c r="I124" s="16">
        <v>39812</v>
      </c>
      <c r="J124" s="47">
        <v>42734</v>
      </c>
      <c r="K124" s="26" t="s">
        <v>56</v>
      </c>
    </row>
    <row r="125" spans="1:11" ht="12.75" x14ac:dyDescent="0.2">
      <c r="A125" s="296" t="s">
        <v>257</v>
      </c>
      <c r="B125" s="46" t="s">
        <v>14</v>
      </c>
      <c r="C125" s="59" t="s">
        <v>15</v>
      </c>
      <c r="D125" s="46" t="s">
        <v>112</v>
      </c>
      <c r="E125" s="16">
        <v>38363</v>
      </c>
      <c r="F125" s="51">
        <v>3287166.25</v>
      </c>
      <c r="G125" s="25" t="s">
        <v>17</v>
      </c>
      <c r="H125" s="49">
        <v>3179166.25</v>
      </c>
      <c r="I125" s="16">
        <v>41090</v>
      </c>
      <c r="J125" s="47">
        <v>52961</v>
      </c>
      <c r="K125" s="26" t="s">
        <v>56</v>
      </c>
    </row>
    <row r="126" spans="1:11" ht="12.75" x14ac:dyDescent="0.2">
      <c r="A126" s="296" t="s">
        <v>258</v>
      </c>
      <c r="B126" s="46" t="s">
        <v>21</v>
      </c>
      <c r="C126" s="59" t="s">
        <v>22</v>
      </c>
      <c r="D126" s="46" t="s">
        <v>259</v>
      </c>
      <c r="E126" s="16">
        <v>38558</v>
      </c>
      <c r="F126" s="17">
        <v>14323860.619999999</v>
      </c>
      <c r="G126" s="25" t="s">
        <v>24</v>
      </c>
      <c r="H126" s="49">
        <v>13607667.59</v>
      </c>
      <c r="I126" s="16">
        <v>42262</v>
      </c>
      <c r="J126" s="47">
        <v>45731</v>
      </c>
      <c r="K126" s="26" t="s">
        <v>56</v>
      </c>
    </row>
    <row r="127" spans="1:11" ht="12.75" x14ac:dyDescent="0.2">
      <c r="A127" s="296" t="s">
        <v>260</v>
      </c>
      <c r="B127" s="46" t="s">
        <v>92</v>
      </c>
      <c r="C127" s="59" t="s">
        <v>82</v>
      </c>
      <c r="D127" s="46" t="s">
        <v>261</v>
      </c>
      <c r="E127" s="16">
        <v>38636</v>
      </c>
      <c r="F127" s="17">
        <v>19000000</v>
      </c>
      <c r="G127" s="25" t="s">
        <v>17</v>
      </c>
      <c r="H127" s="49">
        <v>11179600</v>
      </c>
      <c r="I127" s="16">
        <v>39969</v>
      </c>
      <c r="J127" s="47">
        <v>45996</v>
      </c>
      <c r="K127" s="299" t="s">
        <v>35</v>
      </c>
    </row>
    <row r="128" spans="1:11" ht="12.75" x14ac:dyDescent="0.2">
      <c r="A128" s="296" t="s">
        <v>262</v>
      </c>
      <c r="B128" s="46" t="s">
        <v>263</v>
      </c>
      <c r="C128" s="59" t="s">
        <v>264</v>
      </c>
      <c r="D128" s="46" t="s">
        <v>265</v>
      </c>
      <c r="E128" s="16">
        <v>38658</v>
      </c>
      <c r="F128" s="17">
        <v>9304464.6600000001</v>
      </c>
      <c r="G128" s="25" t="s">
        <v>62</v>
      </c>
      <c r="H128" s="49">
        <v>9304464.3499999996</v>
      </c>
      <c r="I128" s="16">
        <v>43298</v>
      </c>
      <c r="J128" s="47">
        <v>51518</v>
      </c>
      <c r="K128" s="26" t="s">
        <v>56</v>
      </c>
    </row>
    <row r="129" spans="1:11" ht="12.75" x14ac:dyDescent="0.2">
      <c r="A129" s="296" t="s">
        <v>266</v>
      </c>
      <c r="B129" s="46" t="s">
        <v>78</v>
      </c>
      <c r="C129" s="59" t="s">
        <v>79</v>
      </c>
      <c r="D129" s="46" t="s">
        <v>267</v>
      </c>
      <c r="E129" s="16">
        <v>38679</v>
      </c>
      <c r="F129" s="17">
        <v>5080000</v>
      </c>
      <c r="G129" s="25" t="s">
        <v>17</v>
      </c>
      <c r="H129" s="49">
        <v>2579295.9300000002</v>
      </c>
      <c r="I129" s="16">
        <v>45142</v>
      </c>
      <c r="J129" s="47">
        <v>52631</v>
      </c>
      <c r="K129" s="26" t="s">
        <v>52</v>
      </c>
    </row>
    <row r="130" spans="1:11" ht="12.75" x14ac:dyDescent="0.2">
      <c r="A130" s="296" t="s">
        <v>268</v>
      </c>
      <c r="B130" s="46" t="s">
        <v>123</v>
      </c>
      <c r="C130" s="59" t="s">
        <v>43</v>
      </c>
      <c r="D130" s="46" t="s">
        <v>269</v>
      </c>
      <c r="E130" s="16">
        <v>38707</v>
      </c>
      <c r="F130" s="17">
        <v>2413440.46</v>
      </c>
      <c r="G130" s="25" t="s">
        <v>62</v>
      </c>
      <c r="H130" s="49">
        <v>1608090.46</v>
      </c>
      <c r="I130" s="16">
        <v>40558</v>
      </c>
      <c r="J130" s="47">
        <v>45853</v>
      </c>
      <c r="K130" s="26" t="s">
        <v>52</v>
      </c>
    </row>
    <row r="131" spans="1:11" ht="12.75" x14ac:dyDescent="0.2">
      <c r="A131" s="296" t="s">
        <v>270</v>
      </c>
      <c r="B131" s="46" t="s">
        <v>78</v>
      </c>
      <c r="C131" s="59" t="s">
        <v>79</v>
      </c>
      <c r="D131" s="46" t="s">
        <v>271</v>
      </c>
      <c r="E131" s="16">
        <v>38726</v>
      </c>
      <c r="F131" s="17">
        <v>3000000</v>
      </c>
      <c r="G131" s="25" t="s">
        <v>17</v>
      </c>
      <c r="H131" s="49">
        <v>2062482.5</v>
      </c>
      <c r="I131" s="16">
        <v>45485</v>
      </c>
      <c r="J131" s="47">
        <v>52974</v>
      </c>
      <c r="K131" s="26" t="s">
        <v>272</v>
      </c>
    </row>
    <row r="132" spans="1:11" ht="12.75" x14ac:dyDescent="0.2">
      <c r="A132" s="296" t="s">
        <v>273</v>
      </c>
      <c r="B132" s="46" t="s">
        <v>78</v>
      </c>
      <c r="C132" s="59" t="s">
        <v>79</v>
      </c>
      <c r="D132" s="46" t="s">
        <v>274</v>
      </c>
      <c r="E132" s="16">
        <v>38726</v>
      </c>
      <c r="F132" s="17">
        <v>6000000</v>
      </c>
      <c r="G132" s="25" t="s">
        <v>17</v>
      </c>
      <c r="H132" s="49">
        <v>4928140.74</v>
      </c>
      <c r="I132" s="16">
        <v>45796</v>
      </c>
      <c r="J132" s="47">
        <v>53285</v>
      </c>
      <c r="K132" s="26" t="s">
        <v>272</v>
      </c>
    </row>
    <row r="133" spans="1:11" ht="12.75" x14ac:dyDescent="0.2">
      <c r="A133" s="296" t="s">
        <v>275</v>
      </c>
      <c r="B133" s="46" t="s">
        <v>78</v>
      </c>
      <c r="C133" s="59" t="s">
        <v>79</v>
      </c>
      <c r="D133" s="46" t="s">
        <v>276</v>
      </c>
      <c r="E133" s="16">
        <v>38772</v>
      </c>
      <c r="F133" s="17">
        <v>27500000</v>
      </c>
      <c r="G133" s="25" t="s">
        <v>17</v>
      </c>
      <c r="H133" s="49">
        <v>25500000</v>
      </c>
      <c r="I133" s="16">
        <v>45536</v>
      </c>
      <c r="J133" s="47">
        <v>52657</v>
      </c>
      <c r="K133" s="26" t="s">
        <v>103</v>
      </c>
    </row>
    <row r="134" spans="1:11" ht="12.75" x14ac:dyDescent="0.2">
      <c r="A134" s="296" t="s">
        <v>277</v>
      </c>
      <c r="B134" s="46" t="s">
        <v>21</v>
      </c>
      <c r="C134" s="59" t="s">
        <v>22</v>
      </c>
      <c r="D134" s="46" t="s">
        <v>546</v>
      </c>
      <c r="E134" s="16">
        <v>38829</v>
      </c>
      <c r="F134" s="17">
        <v>9410012.4199999999</v>
      </c>
      <c r="G134" s="25" t="s">
        <v>24</v>
      </c>
      <c r="H134" s="49">
        <v>9410012.4199999999</v>
      </c>
      <c r="I134" s="16">
        <v>42461</v>
      </c>
      <c r="J134" s="47">
        <v>45931</v>
      </c>
      <c r="K134" s="26" t="s">
        <v>52</v>
      </c>
    </row>
    <row r="135" spans="1:11" ht="12.75" x14ac:dyDescent="0.2">
      <c r="A135" s="296" t="s">
        <v>278</v>
      </c>
      <c r="B135" s="46" t="s">
        <v>42</v>
      </c>
      <c r="C135" s="59" t="s">
        <v>43</v>
      </c>
      <c r="D135" s="46" t="s">
        <v>279</v>
      </c>
      <c r="E135" s="16">
        <v>38888</v>
      </c>
      <c r="F135" s="17">
        <v>5395416.2599999998</v>
      </c>
      <c r="G135" s="25" t="s">
        <v>24</v>
      </c>
      <c r="H135" s="49">
        <v>5395416.2599999998</v>
      </c>
      <c r="I135" s="16">
        <v>42522</v>
      </c>
      <c r="J135" s="47">
        <v>53297</v>
      </c>
      <c r="K135" s="26" t="s">
        <v>121</v>
      </c>
    </row>
    <row r="136" spans="1:11" ht="12.75" x14ac:dyDescent="0.2">
      <c r="A136" s="296" t="s">
        <v>280</v>
      </c>
      <c r="B136" s="46" t="s">
        <v>21</v>
      </c>
      <c r="C136" s="59" t="s">
        <v>22</v>
      </c>
      <c r="D136" s="46" t="s">
        <v>281</v>
      </c>
      <c r="E136" s="16">
        <v>38904</v>
      </c>
      <c r="F136" s="33">
        <v>9485174.1600000001</v>
      </c>
      <c r="G136" s="25" t="s">
        <v>24</v>
      </c>
      <c r="H136" s="49">
        <v>9485174.1600000001</v>
      </c>
      <c r="I136" s="16">
        <v>42614</v>
      </c>
      <c r="J136" s="47">
        <v>46082</v>
      </c>
      <c r="K136" s="299" t="s">
        <v>41</v>
      </c>
    </row>
    <row r="137" spans="1:11" ht="12.75" x14ac:dyDescent="0.2">
      <c r="A137" s="296" t="s">
        <v>282</v>
      </c>
      <c r="B137" s="46" t="s">
        <v>21</v>
      </c>
      <c r="C137" s="59" t="s">
        <v>22</v>
      </c>
      <c r="D137" s="46" t="s">
        <v>283</v>
      </c>
      <c r="E137" s="16">
        <v>38909</v>
      </c>
      <c r="F137" s="17">
        <v>2519098.66</v>
      </c>
      <c r="G137" s="25" t="s">
        <v>24</v>
      </c>
      <c r="H137" s="49">
        <v>2519098.66</v>
      </c>
      <c r="I137" s="16">
        <v>42675</v>
      </c>
      <c r="J137" s="47">
        <v>46143</v>
      </c>
      <c r="K137" s="299" t="s">
        <v>32</v>
      </c>
    </row>
    <row r="138" spans="1:11" ht="12.75" x14ac:dyDescent="0.2">
      <c r="A138" s="296" t="s">
        <v>284</v>
      </c>
      <c r="B138" s="46" t="s">
        <v>195</v>
      </c>
      <c r="C138" s="59" t="s">
        <v>82</v>
      </c>
      <c r="D138" s="46" t="s">
        <v>285</v>
      </c>
      <c r="E138" s="16">
        <v>38898</v>
      </c>
      <c r="F138" s="17">
        <v>14600000</v>
      </c>
      <c r="G138" s="25" t="s">
        <v>17</v>
      </c>
      <c r="H138" s="49">
        <v>6377955.8399999999</v>
      </c>
      <c r="I138" s="16">
        <v>39970</v>
      </c>
      <c r="J138" s="47">
        <v>44171</v>
      </c>
      <c r="K138" s="26" t="s">
        <v>244</v>
      </c>
    </row>
    <row r="139" spans="1:11" ht="12.75" x14ac:dyDescent="0.2">
      <c r="A139" s="296" t="s">
        <v>286</v>
      </c>
      <c r="B139" s="46" t="s">
        <v>78</v>
      </c>
      <c r="C139" s="59" t="s">
        <v>79</v>
      </c>
      <c r="D139" s="46" t="s">
        <v>287</v>
      </c>
      <c r="E139" s="16">
        <v>38994</v>
      </c>
      <c r="F139" s="17">
        <v>15000000</v>
      </c>
      <c r="G139" s="25" t="s">
        <v>17</v>
      </c>
      <c r="H139" s="49">
        <v>5597629.2800000003</v>
      </c>
      <c r="I139" s="16">
        <v>46142</v>
      </c>
      <c r="J139" s="47">
        <v>53266</v>
      </c>
      <c r="K139" s="299" t="s">
        <v>35</v>
      </c>
    </row>
    <row r="140" spans="1:11" ht="12.75" x14ac:dyDescent="0.2">
      <c r="A140" s="296" t="s">
        <v>288</v>
      </c>
      <c r="B140" s="46" t="s">
        <v>78</v>
      </c>
      <c r="C140" s="59" t="s">
        <v>79</v>
      </c>
      <c r="D140" s="46" t="s">
        <v>289</v>
      </c>
      <c r="E140" s="16">
        <v>38994</v>
      </c>
      <c r="F140" s="17">
        <v>5000000</v>
      </c>
      <c r="G140" s="25" t="s">
        <v>17</v>
      </c>
      <c r="H140" s="49"/>
      <c r="I140" s="16">
        <v>42308</v>
      </c>
      <c r="J140" s="47">
        <v>45777</v>
      </c>
      <c r="K140" s="26" t="s">
        <v>52</v>
      </c>
    </row>
    <row r="141" spans="1:11" ht="12.75" x14ac:dyDescent="0.2">
      <c r="A141" s="296" t="s">
        <v>290</v>
      </c>
      <c r="B141" s="46" t="s">
        <v>78</v>
      </c>
      <c r="C141" s="59" t="s">
        <v>79</v>
      </c>
      <c r="D141" s="46" t="s">
        <v>291</v>
      </c>
      <c r="E141" s="16">
        <v>38994</v>
      </c>
      <c r="F141" s="17">
        <v>51494303</v>
      </c>
      <c r="G141" s="25" t="s">
        <v>17</v>
      </c>
      <c r="H141" s="49">
        <v>48398287.920000002</v>
      </c>
      <c r="I141" s="16">
        <v>46142</v>
      </c>
      <c r="J141" s="47">
        <v>53265</v>
      </c>
      <c r="K141" s="26" t="s">
        <v>182</v>
      </c>
    </row>
    <row r="142" spans="1:11" ht="12.75" x14ac:dyDescent="0.2">
      <c r="A142" s="296" t="s">
        <v>292</v>
      </c>
      <c r="B142" s="46" t="s">
        <v>78</v>
      </c>
      <c r="C142" s="59" t="s">
        <v>79</v>
      </c>
      <c r="D142" s="46" t="s">
        <v>293</v>
      </c>
      <c r="E142" s="16">
        <v>38994</v>
      </c>
      <c r="F142" s="17">
        <v>21700000</v>
      </c>
      <c r="G142" s="25" t="s">
        <v>17</v>
      </c>
      <c r="H142" s="49">
        <v>21695096.890000001</v>
      </c>
      <c r="I142" s="16">
        <v>46142</v>
      </c>
      <c r="J142" s="47">
        <v>53266</v>
      </c>
      <c r="K142" s="299" t="s">
        <v>35</v>
      </c>
    </row>
    <row r="143" spans="1:11" ht="12.75" x14ac:dyDescent="0.2">
      <c r="A143" s="296" t="s">
        <v>294</v>
      </c>
      <c r="B143" s="46" t="s">
        <v>92</v>
      </c>
      <c r="C143" s="59" t="s">
        <v>82</v>
      </c>
      <c r="D143" s="46" t="s">
        <v>295</v>
      </c>
      <c r="E143" s="16">
        <v>39006</v>
      </c>
      <c r="F143" s="17">
        <v>12500000</v>
      </c>
      <c r="G143" s="25" t="s">
        <v>17</v>
      </c>
      <c r="H143" s="49">
        <v>10270478.98</v>
      </c>
      <c r="I143" s="16">
        <v>42174</v>
      </c>
      <c r="J143" s="47">
        <v>48567</v>
      </c>
      <c r="K143" s="26" t="s">
        <v>296</v>
      </c>
    </row>
    <row r="144" spans="1:11" ht="12.75" x14ac:dyDescent="0.2">
      <c r="A144" s="296" t="s">
        <v>297</v>
      </c>
      <c r="B144" s="46" t="s">
        <v>81</v>
      </c>
      <c r="C144" s="59" t="s">
        <v>82</v>
      </c>
      <c r="D144" s="46" t="s">
        <v>298</v>
      </c>
      <c r="E144" s="16">
        <v>39001</v>
      </c>
      <c r="F144" s="17">
        <v>5319983.8099999996</v>
      </c>
      <c r="G144" s="25" t="s">
        <v>83</v>
      </c>
      <c r="H144" s="49">
        <v>4580854.17</v>
      </c>
      <c r="I144" s="16">
        <v>41639</v>
      </c>
      <c r="J144" s="47">
        <v>48029</v>
      </c>
      <c r="K144" s="26" t="s">
        <v>219</v>
      </c>
    </row>
    <row r="145" spans="1:11" ht="12.75" x14ac:dyDescent="0.2">
      <c r="A145" s="296" t="s">
        <v>299</v>
      </c>
      <c r="B145" s="46" t="s">
        <v>300</v>
      </c>
      <c r="C145" s="59" t="s">
        <v>22</v>
      </c>
      <c r="D145" s="46" t="s">
        <v>301</v>
      </c>
      <c r="E145" s="16">
        <v>39048</v>
      </c>
      <c r="F145" s="51">
        <v>4307655.1399999997</v>
      </c>
      <c r="G145" s="25" t="s">
        <v>17</v>
      </c>
      <c r="H145" s="49">
        <v>2854659.18</v>
      </c>
      <c r="I145" s="16">
        <v>40678</v>
      </c>
      <c r="J145" s="47">
        <v>45245</v>
      </c>
      <c r="K145" s="299" t="s">
        <v>103</v>
      </c>
    </row>
    <row r="146" spans="1:11" ht="12.75" x14ac:dyDescent="0.2">
      <c r="A146" s="296" t="s">
        <v>302</v>
      </c>
      <c r="B146" s="46" t="s">
        <v>21</v>
      </c>
      <c r="C146" s="59" t="s">
        <v>22</v>
      </c>
      <c r="D146" s="46" t="s">
        <v>301</v>
      </c>
      <c r="E146" s="16">
        <v>39048</v>
      </c>
      <c r="F146" s="51">
        <v>2263994.29</v>
      </c>
      <c r="G146" s="25" t="s">
        <v>24</v>
      </c>
      <c r="H146" s="49">
        <v>2263994.29</v>
      </c>
      <c r="I146" s="16">
        <v>42689</v>
      </c>
      <c r="J146" s="47">
        <v>46157</v>
      </c>
      <c r="K146" s="299" t="s">
        <v>103</v>
      </c>
    </row>
    <row r="147" spans="1:11" ht="12.75" x14ac:dyDescent="0.2">
      <c r="A147" s="296" t="s">
        <v>303</v>
      </c>
      <c r="B147" s="46" t="s">
        <v>81</v>
      </c>
      <c r="C147" s="59" t="s">
        <v>82</v>
      </c>
      <c r="D147" s="46" t="s">
        <v>304</v>
      </c>
      <c r="E147" s="16">
        <v>39048</v>
      </c>
      <c r="F147" s="17">
        <v>6130000</v>
      </c>
      <c r="G147" s="25" t="s">
        <v>83</v>
      </c>
      <c r="H147" s="49">
        <v>4599115.62</v>
      </c>
      <c r="I147" s="16">
        <v>41639</v>
      </c>
      <c r="J147" s="47">
        <v>48029</v>
      </c>
      <c r="K147" s="26" t="s">
        <v>73</v>
      </c>
    </row>
    <row r="148" spans="1:11" ht="12.75" x14ac:dyDescent="0.2">
      <c r="A148" s="296" t="s">
        <v>305</v>
      </c>
      <c r="B148" s="46" t="s">
        <v>92</v>
      </c>
      <c r="C148" s="59" t="s">
        <v>82</v>
      </c>
      <c r="D148" s="46" t="s">
        <v>306</v>
      </c>
      <c r="E148" s="16">
        <v>39078</v>
      </c>
      <c r="F148" s="17">
        <v>18000000</v>
      </c>
      <c r="G148" s="25" t="s">
        <v>17</v>
      </c>
      <c r="H148" s="49">
        <v>10161290.390000001</v>
      </c>
      <c r="I148" s="16">
        <v>41472</v>
      </c>
      <c r="J148" s="47">
        <v>46951</v>
      </c>
      <c r="K148" s="26" t="s">
        <v>35</v>
      </c>
    </row>
    <row r="149" spans="1:11" ht="12.75" x14ac:dyDescent="0.2">
      <c r="A149" s="296" t="s">
        <v>307</v>
      </c>
      <c r="B149" s="46" t="s">
        <v>188</v>
      </c>
      <c r="C149" s="59" t="s">
        <v>82</v>
      </c>
      <c r="D149" s="46" t="s">
        <v>281</v>
      </c>
      <c r="E149" s="16">
        <v>39104</v>
      </c>
      <c r="F149" s="17">
        <v>11320000</v>
      </c>
      <c r="G149" s="25" t="s">
        <v>17</v>
      </c>
      <c r="H149" s="49">
        <v>10557333.34</v>
      </c>
      <c r="I149" s="16">
        <v>41075</v>
      </c>
      <c r="J149" s="47">
        <v>43084</v>
      </c>
      <c r="K149" s="299" t="s">
        <v>41</v>
      </c>
    </row>
    <row r="150" spans="1:11" ht="12.75" x14ac:dyDescent="0.2">
      <c r="A150" s="296" t="s">
        <v>308</v>
      </c>
      <c r="B150" s="46" t="s">
        <v>21</v>
      </c>
      <c r="C150" s="59" t="s">
        <v>22</v>
      </c>
      <c r="D150" s="46" t="s">
        <v>309</v>
      </c>
      <c r="E150" s="16">
        <v>39162</v>
      </c>
      <c r="F150" s="17">
        <v>3031375</v>
      </c>
      <c r="G150" s="25" t="s">
        <v>24</v>
      </c>
      <c r="H150" s="49">
        <v>3031375</v>
      </c>
      <c r="I150" s="16">
        <v>42870</v>
      </c>
      <c r="J150" s="47">
        <v>46341</v>
      </c>
      <c r="K150" s="26" t="s">
        <v>219</v>
      </c>
    </row>
    <row r="151" spans="1:11" ht="12.75" x14ac:dyDescent="0.2">
      <c r="A151" s="296" t="s">
        <v>310</v>
      </c>
      <c r="B151" s="46" t="s">
        <v>300</v>
      </c>
      <c r="C151" s="59" t="s">
        <v>22</v>
      </c>
      <c r="D151" s="46" t="s">
        <v>309</v>
      </c>
      <c r="E151" s="16">
        <v>39162</v>
      </c>
      <c r="F151" s="17">
        <v>15079369.539999999</v>
      </c>
      <c r="G151" s="25" t="s">
        <v>17</v>
      </c>
      <c r="H151" s="49">
        <v>10673913.01</v>
      </c>
      <c r="I151" s="16">
        <v>40862</v>
      </c>
      <c r="J151" s="47">
        <v>45427</v>
      </c>
      <c r="K151" s="26" t="s">
        <v>219</v>
      </c>
    </row>
    <row r="152" spans="1:11" ht="12.75" x14ac:dyDescent="0.2">
      <c r="A152" s="296" t="s">
        <v>311</v>
      </c>
      <c r="B152" s="46" t="s">
        <v>300</v>
      </c>
      <c r="C152" s="59" t="s">
        <v>22</v>
      </c>
      <c r="D152" s="46" t="s">
        <v>312</v>
      </c>
      <c r="E152" s="16">
        <v>39162</v>
      </c>
      <c r="F152" s="50">
        <v>13184591.16</v>
      </c>
      <c r="G152" s="25" t="s">
        <v>17</v>
      </c>
      <c r="H152" s="49">
        <v>8918203.0099999998</v>
      </c>
      <c r="I152" s="16">
        <v>40862</v>
      </c>
      <c r="J152" s="47">
        <v>45427</v>
      </c>
      <c r="K152" s="299" t="s">
        <v>313</v>
      </c>
    </row>
    <row r="153" spans="1:11" ht="12.75" x14ac:dyDescent="0.2">
      <c r="A153" s="296" t="s">
        <v>314</v>
      </c>
      <c r="B153" s="46" t="s">
        <v>21</v>
      </c>
      <c r="C153" s="59" t="s">
        <v>22</v>
      </c>
      <c r="D153" s="46" t="s">
        <v>312</v>
      </c>
      <c r="E153" s="16">
        <v>39162</v>
      </c>
      <c r="F153" s="17">
        <v>9924481.6699999999</v>
      </c>
      <c r="G153" s="25" t="s">
        <v>24</v>
      </c>
      <c r="H153" s="49">
        <v>9924481.6699999999</v>
      </c>
      <c r="I153" s="16">
        <v>42870</v>
      </c>
      <c r="J153" s="47">
        <v>46341</v>
      </c>
      <c r="K153" s="299" t="s">
        <v>313</v>
      </c>
    </row>
    <row r="154" spans="1:11" ht="12.75" x14ac:dyDescent="0.2">
      <c r="A154" s="296" t="s">
        <v>315</v>
      </c>
      <c r="B154" s="46" t="s">
        <v>21</v>
      </c>
      <c r="C154" s="59" t="s">
        <v>22</v>
      </c>
      <c r="D154" s="46" t="s">
        <v>316</v>
      </c>
      <c r="E154" s="16">
        <v>39212</v>
      </c>
      <c r="F154" s="17">
        <v>6800000</v>
      </c>
      <c r="G154" s="25" t="s">
        <v>24</v>
      </c>
      <c r="H154" s="49">
        <v>6800000</v>
      </c>
      <c r="I154" s="16">
        <v>42826</v>
      </c>
      <c r="J154" s="47">
        <v>46296</v>
      </c>
      <c r="K154" s="26" t="s">
        <v>18</v>
      </c>
    </row>
    <row r="155" spans="1:11" ht="12.75" x14ac:dyDescent="0.2">
      <c r="A155" s="296" t="s">
        <v>317</v>
      </c>
      <c r="B155" s="46" t="s">
        <v>123</v>
      </c>
      <c r="C155" s="59" t="s">
        <v>43</v>
      </c>
      <c r="D155" s="46" t="s">
        <v>318</v>
      </c>
      <c r="E155" s="16">
        <v>39280</v>
      </c>
      <c r="F155" s="17">
        <v>13086114.57</v>
      </c>
      <c r="G155" s="25" t="s">
        <v>62</v>
      </c>
      <c r="H155" s="49">
        <v>9982114.5700000003</v>
      </c>
      <c r="I155" s="16">
        <v>41136</v>
      </c>
      <c r="J155" s="47">
        <v>46433</v>
      </c>
      <c r="K155" s="299" t="s">
        <v>35</v>
      </c>
    </row>
    <row r="156" spans="1:11" ht="12.75" x14ac:dyDescent="0.2">
      <c r="A156" s="296" t="s">
        <v>319</v>
      </c>
      <c r="B156" s="46" t="s">
        <v>123</v>
      </c>
      <c r="C156" s="59" t="s">
        <v>43</v>
      </c>
      <c r="D156" s="46" t="s">
        <v>320</v>
      </c>
      <c r="E156" s="16">
        <v>39280</v>
      </c>
      <c r="F156" s="17">
        <v>4243877.5999999996</v>
      </c>
      <c r="G156" s="25" t="s">
        <v>62</v>
      </c>
      <c r="H156" s="49">
        <v>3212407.6</v>
      </c>
      <c r="I156" s="16">
        <v>41136</v>
      </c>
      <c r="J156" s="47">
        <v>46433</v>
      </c>
      <c r="K156" s="26" t="s">
        <v>121</v>
      </c>
    </row>
    <row r="157" spans="1:11" ht="12.75" x14ac:dyDescent="0.2">
      <c r="A157" s="296" t="s">
        <v>321</v>
      </c>
      <c r="B157" s="46" t="s">
        <v>188</v>
      </c>
      <c r="C157" s="59" t="s">
        <v>82</v>
      </c>
      <c r="D157" s="46" t="s">
        <v>322</v>
      </c>
      <c r="E157" s="16">
        <v>39316</v>
      </c>
      <c r="F157" s="17">
        <v>14879690</v>
      </c>
      <c r="G157" s="25" t="s">
        <v>17</v>
      </c>
      <c r="H157" s="49">
        <v>13939047.199999999</v>
      </c>
      <c r="I157" s="16">
        <v>41262</v>
      </c>
      <c r="J157" s="47">
        <v>44914</v>
      </c>
      <c r="K157" s="26" t="s">
        <v>255</v>
      </c>
    </row>
    <row r="158" spans="1:11" ht="12.75" x14ac:dyDescent="0.2">
      <c r="A158" s="296" t="s">
        <v>323</v>
      </c>
      <c r="B158" s="46" t="s">
        <v>81</v>
      </c>
      <c r="C158" s="59" t="s">
        <v>82</v>
      </c>
      <c r="D158" s="46" t="s">
        <v>324</v>
      </c>
      <c r="E158" s="16">
        <v>39347</v>
      </c>
      <c r="F158" s="17">
        <v>6459615.3899999997</v>
      </c>
      <c r="G158" s="25" t="s">
        <v>83</v>
      </c>
      <c r="H158" s="49">
        <v>5921314.1100000003</v>
      </c>
      <c r="I158" s="16">
        <v>41820</v>
      </c>
      <c r="J158" s="47">
        <v>48213</v>
      </c>
      <c r="K158" s="26" t="s">
        <v>219</v>
      </c>
    </row>
    <row r="159" spans="1:11" ht="12.75" x14ac:dyDescent="0.2">
      <c r="A159" s="296" t="s">
        <v>325</v>
      </c>
      <c r="B159" s="46" t="s">
        <v>81</v>
      </c>
      <c r="C159" s="59" t="s">
        <v>82</v>
      </c>
      <c r="D159" s="46" t="s">
        <v>324</v>
      </c>
      <c r="E159" s="16">
        <v>39347</v>
      </c>
      <c r="F159" s="17">
        <v>19466922.670000002</v>
      </c>
      <c r="G159" s="25" t="s">
        <v>83</v>
      </c>
      <c r="H159" s="49">
        <v>13789070.210000001</v>
      </c>
      <c r="I159" s="16">
        <v>40724</v>
      </c>
      <c r="J159" s="47">
        <v>44926</v>
      </c>
      <c r="K159" s="26" t="s">
        <v>219</v>
      </c>
    </row>
    <row r="160" spans="1:11" ht="12.75" x14ac:dyDescent="0.2">
      <c r="A160" s="296" t="s">
        <v>326</v>
      </c>
      <c r="B160" s="46" t="s">
        <v>327</v>
      </c>
      <c r="C160" s="59" t="s">
        <v>82</v>
      </c>
      <c r="D160" s="46" t="s">
        <v>328</v>
      </c>
      <c r="E160" s="16">
        <v>39381</v>
      </c>
      <c r="F160" s="17">
        <v>12430721.109999999</v>
      </c>
      <c r="G160" s="25" t="s">
        <v>17</v>
      </c>
      <c r="H160" s="49">
        <v>4555461.76</v>
      </c>
      <c r="I160" s="16">
        <v>39995</v>
      </c>
      <c r="J160" s="47">
        <v>43466</v>
      </c>
      <c r="K160" s="299" t="s">
        <v>35</v>
      </c>
    </row>
    <row r="161" spans="1:11" ht="12.75" x14ac:dyDescent="0.2">
      <c r="A161" s="296" t="s">
        <v>329</v>
      </c>
      <c r="B161" s="46" t="s">
        <v>195</v>
      </c>
      <c r="C161" s="59" t="s">
        <v>82</v>
      </c>
      <c r="D161" s="46" t="s">
        <v>330</v>
      </c>
      <c r="E161" s="16">
        <v>39402</v>
      </c>
      <c r="F161" s="56">
        <v>29500000</v>
      </c>
      <c r="G161" s="25" t="s">
        <v>17</v>
      </c>
      <c r="H161" s="49">
        <v>18189635.609999999</v>
      </c>
      <c r="I161" s="16">
        <v>40663</v>
      </c>
      <c r="J161" s="47">
        <v>44864</v>
      </c>
      <c r="K161" s="26" t="s">
        <v>219</v>
      </c>
    </row>
    <row r="162" spans="1:11" ht="12.75" x14ac:dyDescent="0.2">
      <c r="A162" s="296" t="s">
        <v>331</v>
      </c>
      <c r="B162" s="46" t="s">
        <v>14</v>
      </c>
      <c r="C162" s="59" t="s">
        <v>15</v>
      </c>
      <c r="D162" s="46" t="s">
        <v>84</v>
      </c>
      <c r="E162" s="16">
        <v>39429</v>
      </c>
      <c r="F162" s="17">
        <v>7500000</v>
      </c>
      <c r="G162" s="25" t="s">
        <v>17</v>
      </c>
      <c r="H162" s="49">
        <v>7500000</v>
      </c>
      <c r="I162" s="16">
        <v>43281</v>
      </c>
      <c r="J162" s="47">
        <v>54056</v>
      </c>
      <c r="K162" s="26" t="s">
        <v>54</v>
      </c>
    </row>
    <row r="163" spans="1:11" ht="12.75" x14ac:dyDescent="0.2">
      <c r="A163" s="296" t="s">
        <v>332</v>
      </c>
      <c r="B163" s="46" t="s">
        <v>92</v>
      </c>
      <c r="C163" s="59" t="s">
        <v>82</v>
      </c>
      <c r="D163" s="46" t="s">
        <v>330</v>
      </c>
      <c r="E163" s="16">
        <v>39402</v>
      </c>
      <c r="F163" s="17">
        <v>26000000</v>
      </c>
      <c r="G163" s="25" t="s">
        <v>17</v>
      </c>
      <c r="H163" s="49">
        <v>22533333.359999999</v>
      </c>
      <c r="I163" s="16">
        <v>41657</v>
      </c>
      <c r="J163" s="47">
        <v>46952</v>
      </c>
      <c r="K163" s="26" t="s">
        <v>219</v>
      </c>
    </row>
    <row r="164" spans="1:11" ht="12.75" x14ac:dyDescent="0.2">
      <c r="A164" s="296" t="s">
        <v>333</v>
      </c>
      <c r="B164" s="46" t="s">
        <v>188</v>
      </c>
      <c r="C164" s="59" t="s">
        <v>82</v>
      </c>
      <c r="D164" s="46" t="s">
        <v>334</v>
      </c>
      <c r="E164" s="16">
        <v>39490</v>
      </c>
      <c r="F164" s="17">
        <v>10000000</v>
      </c>
      <c r="G164" s="25" t="s">
        <v>17</v>
      </c>
      <c r="H164" s="49">
        <v>9000000</v>
      </c>
      <c r="I164" s="16">
        <v>41454</v>
      </c>
      <c r="J164" s="47">
        <v>45106</v>
      </c>
      <c r="K164" s="26" t="s">
        <v>54</v>
      </c>
    </row>
    <row r="165" spans="1:11" ht="12.75" x14ac:dyDescent="0.2">
      <c r="A165" s="296" t="s">
        <v>335</v>
      </c>
      <c r="B165" s="46" t="s">
        <v>336</v>
      </c>
      <c r="C165" s="59" t="s">
        <v>82</v>
      </c>
      <c r="D165" s="46" t="s">
        <v>337</v>
      </c>
      <c r="E165" s="16">
        <v>39542</v>
      </c>
      <c r="F165" s="17">
        <v>230000000</v>
      </c>
      <c r="G165" s="25" t="s">
        <v>17</v>
      </c>
      <c r="H165" s="49">
        <v>184000000</v>
      </c>
      <c r="I165" s="16">
        <v>41733</v>
      </c>
      <c r="J165" s="47">
        <v>45020</v>
      </c>
      <c r="K165" s="299" t="s">
        <v>35</v>
      </c>
    </row>
    <row r="166" spans="1:11" ht="12.75" x14ac:dyDescent="0.2">
      <c r="A166" s="296" t="s">
        <v>338</v>
      </c>
      <c r="B166" s="46" t="s">
        <v>64</v>
      </c>
      <c r="C166" s="59" t="s">
        <v>65</v>
      </c>
      <c r="D166" s="46" t="s">
        <v>339</v>
      </c>
      <c r="E166" s="16">
        <v>39538</v>
      </c>
      <c r="F166" s="17">
        <v>6000000</v>
      </c>
      <c r="G166" s="25" t="s">
        <v>66</v>
      </c>
      <c r="H166" s="49">
        <v>4267412.29</v>
      </c>
      <c r="I166" s="16">
        <v>41044</v>
      </c>
      <c r="J166" s="47">
        <v>46888</v>
      </c>
      <c r="K166" s="26" t="s">
        <v>233</v>
      </c>
    </row>
    <row r="167" spans="1:11" ht="12.75" x14ac:dyDescent="0.2">
      <c r="A167" s="296" t="s">
        <v>340</v>
      </c>
      <c r="B167" s="46" t="s">
        <v>37</v>
      </c>
      <c r="C167" s="59" t="s">
        <v>38</v>
      </c>
      <c r="D167" s="46" t="s">
        <v>341</v>
      </c>
      <c r="E167" s="16">
        <v>39629</v>
      </c>
      <c r="F167" s="17">
        <v>11121000000</v>
      </c>
      <c r="G167" s="25" t="s">
        <v>39</v>
      </c>
      <c r="H167" s="49">
        <v>4331069565</v>
      </c>
      <c r="I167" s="16">
        <v>43271</v>
      </c>
      <c r="J167" s="47">
        <v>54229</v>
      </c>
      <c r="K167" s="26" t="s">
        <v>342</v>
      </c>
    </row>
    <row r="168" spans="1:11" ht="12.75" x14ac:dyDescent="0.2">
      <c r="A168" s="296" t="s">
        <v>343</v>
      </c>
      <c r="B168" s="46" t="s">
        <v>21</v>
      </c>
      <c r="C168" s="59" t="s">
        <v>22</v>
      </c>
      <c r="D168" s="46" t="s">
        <v>344</v>
      </c>
      <c r="E168" s="16">
        <v>39631</v>
      </c>
      <c r="F168" s="51">
        <v>12110695.49</v>
      </c>
      <c r="G168" s="25" t="s">
        <v>24</v>
      </c>
      <c r="H168" s="49">
        <v>12110695.49</v>
      </c>
      <c r="I168" s="16">
        <v>43388</v>
      </c>
      <c r="J168" s="47">
        <v>46858</v>
      </c>
      <c r="K168" s="26" t="s">
        <v>219</v>
      </c>
    </row>
    <row r="169" spans="1:11" ht="12.75" x14ac:dyDescent="0.2">
      <c r="A169" s="296" t="s">
        <v>345</v>
      </c>
      <c r="B169" s="46" t="s">
        <v>21</v>
      </c>
      <c r="C169" s="59" t="s">
        <v>22</v>
      </c>
      <c r="D169" s="46" t="s">
        <v>346</v>
      </c>
      <c r="E169" s="16">
        <v>39631</v>
      </c>
      <c r="F169" s="51">
        <v>3740023.43</v>
      </c>
      <c r="G169" s="25" t="s">
        <v>24</v>
      </c>
      <c r="H169" s="49">
        <v>3740023.43</v>
      </c>
      <c r="I169" s="16">
        <v>43358</v>
      </c>
      <c r="J169" s="47">
        <v>46827</v>
      </c>
      <c r="K169" s="26" t="s">
        <v>347</v>
      </c>
    </row>
    <row r="170" spans="1:11" ht="12.75" x14ac:dyDescent="0.2">
      <c r="A170" s="296" t="s">
        <v>348</v>
      </c>
      <c r="B170" s="46" t="s">
        <v>300</v>
      </c>
      <c r="C170" s="59" t="s">
        <v>22</v>
      </c>
      <c r="D170" s="46" t="s">
        <v>346</v>
      </c>
      <c r="E170" s="16">
        <v>39631</v>
      </c>
      <c r="F170" s="51">
        <v>1983167.03</v>
      </c>
      <c r="G170" s="25" t="s">
        <v>17</v>
      </c>
      <c r="H170" s="49">
        <v>1983167.03</v>
      </c>
      <c r="I170" s="16">
        <v>43539</v>
      </c>
      <c r="J170" s="47">
        <v>47922</v>
      </c>
      <c r="K170" s="26" t="s">
        <v>347</v>
      </c>
    </row>
    <row r="171" spans="1:11" ht="12.75" x14ac:dyDescent="0.2">
      <c r="A171" s="296" t="s">
        <v>349</v>
      </c>
      <c r="B171" s="46" t="s">
        <v>21</v>
      </c>
      <c r="C171" s="59" t="s">
        <v>22</v>
      </c>
      <c r="D171" s="46" t="s">
        <v>350</v>
      </c>
      <c r="E171" s="16">
        <v>39631</v>
      </c>
      <c r="F171" s="17">
        <v>21700000</v>
      </c>
      <c r="G171" s="25" t="s">
        <v>24</v>
      </c>
      <c r="H171" s="49">
        <v>17030747.739999998</v>
      </c>
      <c r="I171" s="16">
        <v>43388</v>
      </c>
      <c r="J171" s="47">
        <v>46858</v>
      </c>
      <c r="K171" s="26" t="s">
        <v>56</v>
      </c>
    </row>
    <row r="172" spans="1:11" ht="12.75" x14ac:dyDescent="0.2">
      <c r="A172" s="296" t="s">
        <v>351</v>
      </c>
      <c r="B172" s="46" t="s">
        <v>188</v>
      </c>
      <c r="C172" s="59" t="s">
        <v>82</v>
      </c>
      <c r="D172" s="46" t="s">
        <v>191</v>
      </c>
      <c r="E172" s="16">
        <v>39666</v>
      </c>
      <c r="F172" s="17">
        <v>6000000</v>
      </c>
      <c r="G172" s="25" t="s">
        <v>17</v>
      </c>
      <c r="H172" s="49">
        <v>5700000</v>
      </c>
      <c r="I172" s="16">
        <v>41579</v>
      </c>
      <c r="J172" s="47">
        <v>47058</v>
      </c>
      <c r="K172" s="26" t="s">
        <v>52</v>
      </c>
    </row>
    <row r="173" spans="1:11" ht="12.75" x14ac:dyDescent="0.2">
      <c r="A173" s="296" t="s">
        <v>352</v>
      </c>
      <c r="B173" s="46" t="s">
        <v>14</v>
      </c>
      <c r="C173" s="59" t="s">
        <v>15</v>
      </c>
      <c r="D173" s="46" t="s">
        <v>353</v>
      </c>
      <c r="E173" s="16">
        <v>39729</v>
      </c>
      <c r="F173" s="17">
        <v>15000000</v>
      </c>
      <c r="G173" s="25" t="s">
        <v>17</v>
      </c>
      <c r="H173" s="49">
        <v>12636000</v>
      </c>
      <c r="I173" s="16">
        <v>41455</v>
      </c>
      <c r="J173" s="47">
        <v>48212</v>
      </c>
      <c r="K173" s="26" t="s">
        <v>354</v>
      </c>
    </row>
    <row r="174" spans="1:11" ht="12.75" x14ac:dyDescent="0.2">
      <c r="A174" s="296" t="s">
        <v>355</v>
      </c>
      <c r="B174" s="46" t="s">
        <v>123</v>
      </c>
      <c r="C174" s="59" t="s">
        <v>43</v>
      </c>
      <c r="D174" s="46" t="s">
        <v>344</v>
      </c>
      <c r="E174" s="16">
        <v>39756</v>
      </c>
      <c r="F174" s="17">
        <v>15000000</v>
      </c>
      <c r="G174" s="25" t="s">
        <v>62</v>
      </c>
      <c r="H174" s="49">
        <v>12440754.439999999</v>
      </c>
      <c r="I174" s="16">
        <v>41593</v>
      </c>
      <c r="J174" s="47">
        <v>46888</v>
      </c>
      <c r="K174" s="26" t="s">
        <v>54</v>
      </c>
    </row>
    <row r="175" spans="1:11" ht="12.75" x14ac:dyDescent="0.2">
      <c r="A175" s="296" t="s">
        <v>356</v>
      </c>
      <c r="B175" s="46" t="s">
        <v>127</v>
      </c>
      <c r="C175" s="59" t="s">
        <v>15</v>
      </c>
      <c r="D175" s="46" t="s">
        <v>357</v>
      </c>
      <c r="E175" s="16">
        <v>39805</v>
      </c>
      <c r="F175" s="17">
        <v>1500000</v>
      </c>
      <c r="G175" s="25" t="s">
        <v>17</v>
      </c>
      <c r="H175" s="49">
        <v>1381972.54</v>
      </c>
      <c r="I175" s="16">
        <v>43646</v>
      </c>
      <c r="J175" s="47">
        <v>50769</v>
      </c>
      <c r="K175" s="26" t="s">
        <v>54</v>
      </c>
    </row>
    <row r="176" spans="1:11" ht="12.75" x14ac:dyDescent="0.2">
      <c r="A176" s="296" t="s">
        <v>358</v>
      </c>
      <c r="B176" s="46" t="s">
        <v>81</v>
      </c>
      <c r="C176" s="59" t="s">
        <v>82</v>
      </c>
      <c r="D176" s="46" t="s">
        <v>359</v>
      </c>
      <c r="E176" s="16">
        <v>39777</v>
      </c>
      <c r="F176" s="17">
        <v>8614000</v>
      </c>
      <c r="G176" s="25" t="s">
        <v>83</v>
      </c>
      <c r="H176" s="49">
        <v>6186134.7599999998</v>
      </c>
      <c r="I176" s="16">
        <v>42551</v>
      </c>
      <c r="J176" s="47">
        <v>48944</v>
      </c>
      <c r="K176" s="26" t="s">
        <v>342</v>
      </c>
    </row>
    <row r="177" spans="1:11" ht="12.75" x14ac:dyDescent="0.2">
      <c r="A177" s="296" t="s">
        <v>360</v>
      </c>
      <c r="B177" s="46" t="s">
        <v>42</v>
      </c>
      <c r="C177" s="59" t="s">
        <v>82</v>
      </c>
      <c r="D177" s="46" t="s">
        <v>361</v>
      </c>
      <c r="E177" s="39">
        <v>39828</v>
      </c>
      <c r="F177" s="17">
        <v>5860000</v>
      </c>
      <c r="G177" s="25" t="s">
        <v>24</v>
      </c>
      <c r="H177" s="49">
        <v>4628237.68</v>
      </c>
      <c r="I177" s="16">
        <v>41641</v>
      </c>
      <c r="J177" s="47">
        <v>46760</v>
      </c>
      <c r="K177" s="26" t="s">
        <v>362</v>
      </c>
    </row>
    <row r="178" spans="1:11" ht="12.75" x14ac:dyDescent="0.2">
      <c r="A178" s="296" t="s">
        <v>363</v>
      </c>
      <c r="B178" s="46" t="s">
        <v>364</v>
      </c>
      <c r="C178" s="59" t="s">
        <v>94</v>
      </c>
      <c r="D178" s="46" t="s">
        <v>365</v>
      </c>
      <c r="E178" s="39">
        <v>39891</v>
      </c>
      <c r="F178" s="17">
        <v>40694906.509999998</v>
      </c>
      <c r="G178" s="25" t="s">
        <v>62</v>
      </c>
      <c r="H178" s="49">
        <v>10173726.710000001</v>
      </c>
      <c r="I178" s="75">
        <v>39933</v>
      </c>
      <c r="J178" s="67">
        <v>43220</v>
      </c>
      <c r="K178" s="26" t="s">
        <v>18</v>
      </c>
    </row>
    <row r="179" spans="1:11" ht="12.75" x14ac:dyDescent="0.2">
      <c r="A179" s="296" t="s">
        <v>366</v>
      </c>
      <c r="B179" s="46" t="s">
        <v>300</v>
      </c>
      <c r="C179" s="59" t="s">
        <v>22</v>
      </c>
      <c r="D179" s="46" t="s">
        <v>161</v>
      </c>
      <c r="E179" s="39">
        <v>39910</v>
      </c>
      <c r="F179" s="51">
        <v>4774426.83</v>
      </c>
      <c r="G179" s="25" t="s">
        <v>62</v>
      </c>
      <c r="H179" s="49">
        <v>4774426.83</v>
      </c>
      <c r="I179" s="75">
        <v>43723</v>
      </c>
      <c r="J179" s="67">
        <v>49018</v>
      </c>
      <c r="K179" s="26" t="s">
        <v>28</v>
      </c>
    </row>
    <row r="180" spans="1:11" ht="12.75" x14ac:dyDescent="0.2">
      <c r="A180" s="296" t="s">
        <v>367</v>
      </c>
      <c r="B180" s="46" t="s">
        <v>368</v>
      </c>
      <c r="C180" s="59" t="s">
        <v>82</v>
      </c>
      <c r="D180" s="46" t="s">
        <v>369</v>
      </c>
      <c r="E180" s="16">
        <v>39939</v>
      </c>
      <c r="F180" s="17">
        <v>7488000</v>
      </c>
      <c r="G180" s="25" t="s">
        <v>17</v>
      </c>
      <c r="H180" s="49">
        <v>6166588.2300000004</v>
      </c>
      <c r="I180" s="95">
        <v>41432</v>
      </c>
      <c r="J180" s="47">
        <v>44354</v>
      </c>
      <c r="K180" s="26" t="s">
        <v>52</v>
      </c>
    </row>
    <row r="181" spans="1:11" ht="12.75" x14ac:dyDescent="0.2">
      <c r="A181" s="296" t="s">
        <v>370</v>
      </c>
      <c r="B181" s="46" t="s">
        <v>188</v>
      </c>
      <c r="C181" s="59" t="s">
        <v>82</v>
      </c>
      <c r="D181" s="46" t="s">
        <v>344</v>
      </c>
      <c r="E181" s="39">
        <v>39932</v>
      </c>
      <c r="F181" s="17">
        <v>40000000</v>
      </c>
      <c r="G181" s="25" t="s">
        <v>17</v>
      </c>
      <c r="H181" s="49">
        <v>39491982.079999998</v>
      </c>
      <c r="I181" s="75">
        <v>41758</v>
      </c>
      <c r="J181" s="67">
        <v>47237</v>
      </c>
      <c r="K181" s="26" t="s">
        <v>54</v>
      </c>
    </row>
    <row r="182" spans="1:11" ht="12.75" x14ac:dyDescent="0.2">
      <c r="A182" s="296" t="s">
        <v>371</v>
      </c>
      <c r="B182" s="46" t="s">
        <v>188</v>
      </c>
      <c r="C182" s="59" t="s">
        <v>82</v>
      </c>
      <c r="D182" s="46" t="s">
        <v>279</v>
      </c>
      <c r="E182" s="39">
        <v>39908</v>
      </c>
      <c r="F182" s="17">
        <v>5000000</v>
      </c>
      <c r="G182" s="25" t="s">
        <v>17</v>
      </c>
      <c r="H182" s="49">
        <v>4900000</v>
      </c>
      <c r="I182" s="75">
        <v>41734</v>
      </c>
      <c r="J182" s="67">
        <v>45387</v>
      </c>
      <c r="K182" s="26" t="s">
        <v>372</v>
      </c>
    </row>
    <row r="183" spans="1:11" ht="12.75" x14ac:dyDescent="0.2">
      <c r="A183" s="296" t="s">
        <v>373</v>
      </c>
      <c r="B183" s="46" t="s">
        <v>374</v>
      </c>
      <c r="C183" s="59" t="s">
        <v>375</v>
      </c>
      <c r="D183" s="46" t="s">
        <v>339</v>
      </c>
      <c r="E183" s="39">
        <v>40135</v>
      </c>
      <c r="F183" s="17">
        <v>45000000</v>
      </c>
      <c r="G183" s="25" t="s">
        <v>376</v>
      </c>
      <c r="H183" s="49">
        <v>30137460.640000001</v>
      </c>
      <c r="I183" s="75">
        <v>42109</v>
      </c>
      <c r="J183" s="67">
        <v>49232</v>
      </c>
      <c r="K183" s="26" t="s">
        <v>233</v>
      </c>
    </row>
    <row r="184" spans="1:11" ht="12.75" x14ac:dyDescent="0.2">
      <c r="A184" s="296" t="s">
        <v>377</v>
      </c>
      <c r="B184" s="46" t="s">
        <v>127</v>
      </c>
      <c r="C184" s="59" t="s">
        <v>15</v>
      </c>
      <c r="D184" s="46" t="s">
        <v>378</v>
      </c>
      <c r="E184" s="39">
        <v>40175</v>
      </c>
      <c r="F184" s="17">
        <v>42000000</v>
      </c>
      <c r="G184" s="25" t="s">
        <v>17</v>
      </c>
      <c r="H184" s="49">
        <v>23299548.210000001</v>
      </c>
      <c r="I184" s="75">
        <v>41455</v>
      </c>
      <c r="J184" s="67">
        <v>45656</v>
      </c>
      <c r="K184" s="26" t="s">
        <v>182</v>
      </c>
    </row>
    <row r="185" spans="1:11" ht="12.75" x14ac:dyDescent="0.2">
      <c r="A185" s="296" t="s">
        <v>379</v>
      </c>
      <c r="B185" s="46" t="s">
        <v>127</v>
      </c>
      <c r="C185" s="59" t="s">
        <v>15</v>
      </c>
      <c r="D185" s="46" t="s">
        <v>380</v>
      </c>
      <c r="E185" s="39">
        <v>40175</v>
      </c>
      <c r="F185" s="17">
        <v>37750000</v>
      </c>
      <c r="G185" s="25" t="s">
        <v>17</v>
      </c>
      <c r="H185" s="49">
        <v>25425879.18</v>
      </c>
      <c r="I185" s="75">
        <v>42185</v>
      </c>
      <c r="J185" s="67">
        <v>45656</v>
      </c>
      <c r="K185" s="26" t="s">
        <v>182</v>
      </c>
    </row>
    <row r="186" spans="1:11" ht="12.75" x14ac:dyDescent="0.2">
      <c r="A186" s="296" t="s">
        <v>381</v>
      </c>
      <c r="B186" s="46" t="s">
        <v>127</v>
      </c>
      <c r="C186" s="59" t="s">
        <v>15</v>
      </c>
      <c r="D186" s="46" t="s">
        <v>380</v>
      </c>
      <c r="E186" s="39">
        <v>40175</v>
      </c>
      <c r="F186" s="17">
        <v>10750000</v>
      </c>
      <c r="G186" s="25" t="s">
        <v>17</v>
      </c>
      <c r="H186" s="49">
        <v>7594743.0700000003</v>
      </c>
      <c r="I186" s="75">
        <v>44012</v>
      </c>
      <c r="J186" s="67">
        <v>54787</v>
      </c>
      <c r="K186" s="26" t="s">
        <v>182</v>
      </c>
    </row>
    <row r="187" spans="1:11" ht="12.75" x14ac:dyDescent="0.2">
      <c r="A187" s="296" t="s">
        <v>382</v>
      </c>
      <c r="B187" s="46" t="s">
        <v>127</v>
      </c>
      <c r="C187" s="59" t="s">
        <v>15</v>
      </c>
      <c r="D187" s="46" t="s">
        <v>383</v>
      </c>
      <c r="E187" s="39">
        <v>40175</v>
      </c>
      <c r="F187" s="17">
        <v>500000</v>
      </c>
      <c r="G187" s="25" t="s">
        <v>17</v>
      </c>
      <c r="H187" s="49"/>
      <c r="I187" s="75">
        <v>44012</v>
      </c>
      <c r="J187" s="67">
        <v>51134</v>
      </c>
      <c r="K187" s="26" t="s">
        <v>182</v>
      </c>
    </row>
    <row r="188" spans="1:11" ht="12.75" x14ac:dyDescent="0.2">
      <c r="A188" s="296" t="s">
        <v>384</v>
      </c>
      <c r="B188" s="46" t="s">
        <v>195</v>
      </c>
      <c r="C188" s="59" t="s">
        <v>82</v>
      </c>
      <c r="D188" s="46" t="s">
        <v>385</v>
      </c>
      <c r="E188" s="39">
        <v>40241</v>
      </c>
      <c r="F188" s="17">
        <v>50000000</v>
      </c>
      <c r="G188" s="25" t="s">
        <v>17</v>
      </c>
      <c r="H188" s="49">
        <v>44087848.359999999</v>
      </c>
      <c r="I188" s="75">
        <v>41394</v>
      </c>
      <c r="J188" s="67">
        <v>45960</v>
      </c>
      <c r="K188" s="26" t="s">
        <v>54</v>
      </c>
    </row>
    <row r="189" spans="1:11" ht="12.75" x14ac:dyDescent="0.2">
      <c r="A189" s="296" t="s">
        <v>386</v>
      </c>
      <c r="B189" s="46" t="s">
        <v>92</v>
      </c>
      <c r="C189" s="59" t="s">
        <v>82</v>
      </c>
      <c r="D189" s="46" t="s">
        <v>385</v>
      </c>
      <c r="E189" s="39">
        <v>40333</v>
      </c>
      <c r="F189" s="17">
        <v>50000000</v>
      </c>
      <c r="G189" s="25" t="s">
        <v>17</v>
      </c>
      <c r="H189" s="49">
        <v>50000000</v>
      </c>
      <c r="I189" s="75">
        <v>42019</v>
      </c>
      <c r="J189" s="67">
        <v>45853</v>
      </c>
      <c r="K189" s="26" t="s">
        <v>54</v>
      </c>
    </row>
    <row r="190" spans="1:11" ht="12.75" x14ac:dyDescent="0.2">
      <c r="A190" s="296" t="s">
        <v>387</v>
      </c>
      <c r="B190" s="46" t="s">
        <v>123</v>
      </c>
      <c r="C190" s="59" t="s">
        <v>82</v>
      </c>
      <c r="D190" s="46" t="s">
        <v>385</v>
      </c>
      <c r="E190" s="39">
        <v>40336</v>
      </c>
      <c r="F190" s="17">
        <v>10000000</v>
      </c>
      <c r="G190" s="25" t="s">
        <v>62</v>
      </c>
      <c r="H190" s="49">
        <v>9187106.3200000003</v>
      </c>
      <c r="I190" s="75">
        <v>42170</v>
      </c>
      <c r="J190" s="67">
        <v>47467</v>
      </c>
      <c r="K190" s="26" t="s">
        <v>54</v>
      </c>
    </row>
    <row r="191" spans="1:11" ht="12.75" x14ac:dyDescent="0.2">
      <c r="A191" s="296" t="s">
        <v>388</v>
      </c>
      <c r="B191" s="46" t="s">
        <v>368</v>
      </c>
      <c r="C191" s="59" t="s">
        <v>82</v>
      </c>
      <c r="D191" s="46" t="s">
        <v>552</v>
      </c>
      <c r="E191" s="68">
        <v>40359</v>
      </c>
      <c r="F191" s="69">
        <v>5958000</v>
      </c>
      <c r="G191" s="25" t="s">
        <v>17</v>
      </c>
      <c r="H191" s="49">
        <v>5607529.4100000001</v>
      </c>
      <c r="I191" s="76">
        <v>42004</v>
      </c>
      <c r="J191" s="70">
        <v>44926</v>
      </c>
      <c r="K191" s="26" t="s">
        <v>52</v>
      </c>
    </row>
    <row r="192" spans="1:11" ht="12.75" x14ac:dyDescent="0.2">
      <c r="A192" s="296" t="s">
        <v>389</v>
      </c>
      <c r="B192" s="46" t="s">
        <v>81</v>
      </c>
      <c r="C192" s="59" t="s">
        <v>82</v>
      </c>
      <c r="D192" s="46" t="s">
        <v>563</v>
      </c>
      <c r="E192" s="68">
        <v>40360</v>
      </c>
      <c r="F192" s="69">
        <v>7000000</v>
      </c>
      <c r="G192" s="25" t="s">
        <v>83</v>
      </c>
      <c r="H192" s="49">
        <v>5505795.54</v>
      </c>
      <c r="I192" s="76">
        <v>42369</v>
      </c>
      <c r="J192" s="67">
        <v>48395</v>
      </c>
      <c r="K192" s="26" t="s">
        <v>54</v>
      </c>
    </row>
    <row r="193" spans="1:11" ht="12.75" x14ac:dyDescent="0.2">
      <c r="A193" s="296" t="s">
        <v>390</v>
      </c>
      <c r="B193" s="46" t="s">
        <v>81</v>
      </c>
      <c r="C193" s="59" t="s">
        <v>82</v>
      </c>
      <c r="D193" s="46" t="s">
        <v>563</v>
      </c>
      <c r="E193" s="39">
        <v>40360</v>
      </c>
      <c r="F193" s="17">
        <v>30000000</v>
      </c>
      <c r="G193" s="25" t="s">
        <v>62</v>
      </c>
      <c r="H193" s="49">
        <v>29472745.620000001</v>
      </c>
      <c r="I193" s="75">
        <v>42185</v>
      </c>
      <c r="J193" s="67">
        <v>46022</v>
      </c>
      <c r="K193" s="26" t="s">
        <v>54</v>
      </c>
    </row>
    <row r="194" spans="1:11" ht="12.75" customHeight="1" x14ac:dyDescent="0.2">
      <c r="A194" s="296" t="s">
        <v>391</v>
      </c>
      <c r="B194" s="46" t="s">
        <v>392</v>
      </c>
      <c r="C194" s="60" t="s">
        <v>393</v>
      </c>
      <c r="D194" s="71" t="s">
        <v>550</v>
      </c>
      <c r="E194" s="61">
        <v>40534</v>
      </c>
      <c r="F194" s="53">
        <v>7100000</v>
      </c>
      <c r="G194" s="64" t="s">
        <v>17</v>
      </c>
      <c r="H194" s="49">
        <v>7100000</v>
      </c>
      <c r="I194" s="76">
        <v>42853</v>
      </c>
      <c r="J194" s="70">
        <v>46323</v>
      </c>
      <c r="K194" s="26" t="s">
        <v>52</v>
      </c>
    </row>
    <row r="195" spans="1:11" ht="12.75" x14ac:dyDescent="0.2">
      <c r="A195" s="296" t="s">
        <v>394</v>
      </c>
      <c r="B195" s="54" t="s">
        <v>14</v>
      </c>
      <c r="C195" s="59" t="s">
        <v>15</v>
      </c>
      <c r="D195" s="46" t="s">
        <v>551</v>
      </c>
      <c r="E195" s="61">
        <v>40535</v>
      </c>
      <c r="F195" s="53">
        <v>16000000</v>
      </c>
      <c r="G195" s="64" t="s">
        <v>17</v>
      </c>
      <c r="H195" s="49">
        <v>3353854.93</v>
      </c>
      <c r="I195" s="76">
        <v>41820</v>
      </c>
      <c r="J195" s="70">
        <v>45838</v>
      </c>
      <c r="K195" s="26" t="s">
        <v>272</v>
      </c>
    </row>
    <row r="196" spans="1:11" ht="12.75" x14ac:dyDescent="0.2">
      <c r="A196" s="296" t="s">
        <v>395</v>
      </c>
      <c r="B196" s="46" t="s">
        <v>127</v>
      </c>
      <c r="C196" s="59" t="s">
        <v>15</v>
      </c>
      <c r="D196" s="46" t="s">
        <v>549</v>
      </c>
      <c r="E196" s="61">
        <v>40535</v>
      </c>
      <c r="F196" s="53">
        <v>20000000</v>
      </c>
      <c r="G196" s="64" t="s">
        <v>17</v>
      </c>
      <c r="H196" s="49">
        <v>9551361.4399999995</v>
      </c>
      <c r="I196" s="76">
        <v>41820</v>
      </c>
      <c r="J196" s="70">
        <v>45838</v>
      </c>
      <c r="K196" s="26" t="s">
        <v>54</v>
      </c>
    </row>
    <row r="197" spans="1:11" ht="12.75" x14ac:dyDescent="0.2">
      <c r="A197" s="296" t="s">
        <v>396</v>
      </c>
      <c r="B197" s="54" t="s">
        <v>14</v>
      </c>
      <c r="C197" s="59" t="s">
        <v>15</v>
      </c>
      <c r="D197" s="54" t="s">
        <v>547</v>
      </c>
      <c r="E197" s="61">
        <v>40535</v>
      </c>
      <c r="F197" s="53">
        <v>10000000</v>
      </c>
      <c r="G197" s="64" t="s">
        <v>17</v>
      </c>
      <c r="H197" s="49">
        <v>6096943.0499999998</v>
      </c>
      <c r="I197" s="76">
        <v>41820</v>
      </c>
      <c r="J197" s="70">
        <v>48943</v>
      </c>
      <c r="K197" s="299" t="s">
        <v>397</v>
      </c>
    </row>
    <row r="198" spans="1:11" ht="12.75" x14ac:dyDescent="0.2">
      <c r="A198" s="296" t="s">
        <v>398</v>
      </c>
      <c r="B198" s="46" t="s">
        <v>81</v>
      </c>
      <c r="C198" s="59" t="s">
        <v>82</v>
      </c>
      <c r="D198" s="46" t="s">
        <v>548</v>
      </c>
      <c r="E198" s="62">
        <v>40640</v>
      </c>
      <c r="F198" s="53">
        <v>222700000</v>
      </c>
      <c r="G198" s="64" t="s">
        <v>62</v>
      </c>
      <c r="H198" s="49">
        <v>191731992.43000001</v>
      </c>
      <c r="I198" s="75">
        <v>41759</v>
      </c>
      <c r="J198" s="67">
        <v>47968</v>
      </c>
      <c r="K198" s="26" t="s">
        <v>233</v>
      </c>
    </row>
    <row r="199" spans="1:11" ht="12.75" x14ac:dyDescent="0.2">
      <c r="A199" s="296" t="s">
        <v>399</v>
      </c>
      <c r="B199" s="46" t="s">
        <v>300</v>
      </c>
      <c r="C199" s="59" t="s">
        <v>22</v>
      </c>
      <c r="D199" s="46" t="s">
        <v>553</v>
      </c>
      <c r="E199" s="62">
        <v>40714</v>
      </c>
      <c r="F199" s="53">
        <v>18100000</v>
      </c>
      <c r="G199" s="64" t="s">
        <v>17</v>
      </c>
      <c r="H199" s="72">
        <v>18100000</v>
      </c>
      <c r="I199" s="75">
        <v>42658</v>
      </c>
      <c r="J199" s="67">
        <v>46127</v>
      </c>
      <c r="K199" s="301" t="s">
        <v>18</v>
      </c>
    </row>
    <row r="200" spans="1:11" ht="12.75" x14ac:dyDescent="0.2">
      <c r="A200" s="297" t="s">
        <v>400</v>
      </c>
      <c r="B200" s="46" t="s">
        <v>368</v>
      </c>
      <c r="C200" s="59" t="s">
        <v>82</v>
      </c>
      <c r="D200" s="46" t="s">
        <v>564</v>
      </c>
      <c r="E200" s="62">
        <v>40743</v>
      </c>
      <c r="F200" s="53">
        <v>7505420.7999999998</v>
      </c>
      <c r="G200" s="64" t="s">
        <v>17</v>
      </c>
      <c r="H200" s="72">
        <v>7505420.7999999998</v>
      </c>
      <c r="I200" s="76">
        <v>42277</v>
      </c>
      <c r="J200" s="70">
        <v>43920</v>
      </c>
      <c r="K200" s="26" t="s">
        <v>342</v>
      </c>
    </row>
    <row r="201" spans="1:11" ht="12.75" x14ac:dyDescent="0.2">
      <c r="A201" s="296" t="s">
        <v>401</v>
      </c>
      <c r="B201" s="46" t="s">
        <v>402</v>
      </c>
      <c r="C201" s="59" t="s">
        <v>402</v>
      </c>
      <c r="D201" s="46" t="s">
        <v>403</v>
      </c>
      <c r="E201" s="62">
        <v>40633</v>
      </c>
      <c r="F201" s="53">
        <v>8528802.4199999999</v>
      </c>
      <c r="G201" s="64" t="s">
        <v>62</v>
      </c>
      <c r="H201" s="72">
        <v>852880.26</v>
      </c>
      <c r="I201" s="75">
        <v>40816</v>
      </c>
      <c r="J201" s="67">
        <v>42460</v>
      </c>
      <c r="K201" s="299" t="s">
        <v>18</v>
      </c>
    </row>
    <row r="202" spans="1:11" ht="12.75" x14ac:dyDescent="0.2">
      <c r="A202" s="296" t="s">
        <v>404</v>
      </c>
      <c r="B202" s="46" t="s">
        <v>405</v>
      </c>
      <c r="C202" s="59" t="s">
        <v>405</v>
      </c>
      <c r="D202" s="46" t="s">
        <v>406</v>
      </c>
      <c r="E202" s="63">
        <v>40890</v>
      </c>
      <c r="F202" s="53">
        <v>183650000</v>
      </c>
      <c r="G202" s="64" t="s">
        <v>407</v>
      </c>
      <c r="H202" s="72">
        <v>159489720.47</v>
      </c>
      <c r="I202" s="96">
        <v>41912</v>
      </c>
      <c r="J202" s="67">
        <v>46111</v>
      </c>
      <c r="K202" s="26" t="s">
        <v>233</v>
      </c>
    </row>
    <row r="203" spans="1:11" ht="12.75" x14ac:dyDescent="0.2">
      <c r="A203" s="296" t="s">
        <v>408</v>
      </c>
      <c r="B203" s="46" t="s">
        <v>195</v>
      </c>
      <c r="C203" s="59" t="s">
        <v>82</v>
      </c>
      <c r="D203" s="46" t="s">
        <v>409</v>
      </c>
      <c r="E203" s="63">
        <v>40871</v>
      </c>
      <c r="F203" s="17">
        <v>53000000</v>
      </c>
      <c r="G203" s="64" t="s">
        <v>17</v>
      </c>
      <c r="H203" s="72">
        <v>11954339.720000001</v>
      </c>
      <c r="I203" s="96">
        <v>42094</v>
      </c>
      <c r="J203" s="67">
        <v>46295</v>
      </c>
      <c r="K203" s="26" t="s">
        <v>233</v>
      </c>
    </row>
    <row r="204" spans="1:11" ht="12.75" x14ac:dyDescent="0.2">
      <c r="A204" s="296" t="s">
        <v>410</v>
      </c>
      <c r="B204" s="46" t="s">
        <v>300</v>
      </c>
      <c r="C204" s="59" t="s">
        <v>82</v>
      </c>
      <c r="D204" s="73" t="s">
        <v>350</v>
      </c>
      <c r="E204" s="63">
        <v>40956</v>
      </c>
      <c r="F204" s="17">
        <v>15500000</v>
      </c>
      <c r="G204" s="65" t="s">
        <v>17</v>
      </c>
      <c r="H204" s="72">
        <v>311529.7</v>
      </c>
      <c r="I204" s="96">
        <v>43235</v>
      </c>
      <c r="J204" s="99">
        <v>47253</v>
      </c>
      <c r="K204" s="26" t="s">
        <v>56</v>
      </c>
    </row>
    <row r="205" spans="1:11" ht="12.75" x14ac:dyDescent="0.2">
      <c r="A205" s="298" t="s">
        <v>411</v>
      </c>
      <c r="B205" s="46" t="s">
        <v>123</v>
      </c>
      <c r="C205" s="59" t="s">
        <v>82</v>
      </c>
      <c r="D205" s="46" t="s">
        <v>406</v>
      </c>
      <c r="E205" s="63">
        <v>40952</v>
      </c>
      <c r="F205" s="69">
        <v>20400000</v>
      </c>
      <c r="G205" s="64" t="s">
        <v>62</v>
      </c>
      <c r="H205" s="72">
        <v>20056911.370000001</v>
      </c>
      <c r="I205" s="96">
        <v>42781</v>
      </c>
      <c r="J205" s="99">
        <v>48075</v>
      </c>
      <c r="K205" s="26" t="s">
        <v>233</v>
      </c>
    </row>
    <row r="206" spans="1:11" ht="12.75" x14ac:dyDescent="0.2">
      <c r="A206" s="298" t="s">
        <v>412</v>
      </c>
      <c r="B206" s="46" t="s">
        <v>127</v>
      </c>
      <c r="C206" s="59" t="s">
        <v>15</v>
      </c>
      <c r="D206" s="46" t="s">
        <v>413</v>
      </c>
      <c r="E206" s="63">
        <v>40988</v>
      </c>
      <c r="F206" s="69">
        <v>12000000</v>
      </c>
      <c r="G206" s="64" t="s">
        <v>17</v>
      </c>
      <c r="H206" s="72">
        <v>3695332.77</v>
      </c>
      <c r="I206" s="96">
        <v>42185</v>
      </c>
      <c r="J206" s="99">
        <v>46386</v>
      </c>
      <c r="K206" s="26" t="s">
        <v>342</v>
      </c>
    </row>
    <row r="207" spans="1:11" ht="12.75" x14ac:dyDescent="0.2">
      <c r="A207" s="298" t="s">
        <v>414</v>
      </c>
      <c r="B207" s="46" t="s">
        <v>127</v>
      </c>
      <c r="C207" s="59" t="s">
        <v>15</v>
      </c>
      <c r="D207" s="46" t="s">
        <v>413</v>
      </c>
      <c r="E207" s="63">
        <v>40988</v>
      </c>
      <c r="F207" s="69">
        <v>2000000</v>
      </c>
      <c r="G207" s="64" t="s">
        <v>17</v>
      </c>
      <c r="H207" s="49">
        <v>812283.5</v>
      </c>
      <c r="I207" s="96">
        <v>44742</v>
      </c>
      <c r="J207" s="99">
        <v>51865</v>
      </c>
      <c r="K207" s="26" t="s">
        <v>342</v>
      </c>
    </row>
    <row r="208" spans="1:11" ht="12.75" x14ac:dyDescent="0.2">
      <c r="A208" s="296" t="s">
        <v>415</v>
      </c>
      <c r="B208" s="46" t="s">
        <v>300</v>
      </c>
      <c r="C208" s="59" t="s">
        <v>82</v>
      </c>
      <c r="D208" s="46" t="s">
        <v>416</v>
      </c>
      <c r="E208" s="63">
        <v>41066</v>
      </c>
      <c r="F208" s="69">
        <v>38000000</v>
      </c>
      <c r="G208" s="64" t="s">
        <v>17</v>
      </c>
      <c r="H208" s="49">
        <v>15310342.76</v>
      </c>
      <c r="I208" s="96">
        <v>43723</v>
      </c>
      <c r="J208" s="99">
        <v>51210</v>
      </c>
      <c r="K208" s="26" t="s">
        <v>28</v>
      </c>
    </row>
    <row r="209" spans="1:11" ht="12.75" x14ac:dyDescent="0.2">
      <c r="A209" s="296" t="s">
        <v>417</v>
      </c>
      <c r="B209" s="46" t="s">
        <v>418</v>
      </c>
      <c r="C209" s="59" t="s">
        <v>82</v>
      </c>
      <c r="D209" s="46" t="s">
        <v>419</v>
      </c>
      <c r="E209" s="63">
        <v>41219</v>
      </c>
      <c r="F209" s="69">
        <v>35000000</v>
      </c>
      <c r="G209" s="64" t="s">
        <v>17</v>
      </c>
      <c r="H209" s="49">
        <v>15000000</v>
      </c>
      <c r="I209" s="96">
        <v>42916</v>
      </c>
      <c r="J209" s="99">
        <v>48395</v>
      </c>
      <c r="K209" s="26" t="s">
        <v>233</v>
      </c>
    </row>
    <row r="210" spans="1:11" ht="12.75" x14ac:dyDescent="0.2">
      <c r="A210" s="296" t="s">
        <v>420</v>
      </c>
      <c r="B210" s="46" t="s">
        <v>300</v>
      </c>
      <c r="C210" s="59" t="s">
        <v>82</v>
      </c>
      <c r="D210" s="46" t="s">
        <v>421</v>
      </c>
      <c r="E210" s="63">
        <v>41257</v>
      </c>
      <c r="F210" s="69">
        <v>31000000</v>
      </c>
      <c r="G210" s="64" t="s">
        <v>17</v>
      </c>
      <c r="H210" s="49">
        <v>7135933.9699999997</v>
      </c>
      <c r="I210" s="96">
        <v>43876</v>
      </c>
      <c r="J210" s="99">
        <v>49536</v>
      </c>
      <c r="K210" s="26" t="s">
        <v>422</v>
      </c>
    </row>
    <row r="211" spans="1:11" ht="12.75" x14ac:dyDescent="0.2">
      <c r="A211" s="296" t="s">
        <v>423</v>
      </c>
      <c r="B211" s="46" t="s">
        <v>127</v>
      </c>
      <c r="C211" s="59" t="s">
        <v>82</v>
      </c>
      <c r="D211" s="46" t="s">
        <v>424</v>
      </c>
      <c r="E211" s="63">
        <v>41271</v>
      </c>
      <c r="F211" s="69">
        <v>3400000</v>
      </c>
      <c r="G211" s="64" t="s">
        <v>17</v>
      </c>
      <c r="H211" s="49">
        <v>566974.56000000006</v>
      </c>
      <c r="I211" s="96">
        <v>45107</v>
      </c>
      <c r="J211" s="99">
        <v>55883</v>
      </c>
      <c r="K211" s="26" t="s">
        <v>425</v>
      </c>
    </row>
    <row r="212" spans="1:11" ht="12.75" x14ac:dyDescent="0.2">
      <c r="A212" s="298" t="s">
        <v>426</v>
      </c>
      <c r="B212" s="46" t="s">
        <v>195</v>
      </c>
      <c r="C212" s="59" t="s">
        <v>82</v>
      </c>
      <c r="D212" s="46" t="s">
        <v>427</v>
      </c>
      <c r="E212" s="63">
        <v>41274</v>
      </c>
      <c r="F212" s="69">
        <v>12700000</v>
      </c>
      <c r="G212" s="64" t="s">
        <v>17</v>
      </c>
      <c r="H212" s="49">
        <v>4011431.33</v>
      </c>
      <c r="I212" s="96">
        <v>42088</v>
      </c>
      <c r="J212" s="100">
        <v>46655</v>
      </c>
      <c r="K212" s="299" t="s">
        <v>56</v>
      </c>
    </row>
    <row r="213" spans="1:11" ht="12.75" x14ac:dyDescent="0.2">
      <c r="A213" s="296" t="s">
        <v>428</v>
      </c>
      <c r="B213" s="46" t="s">
        <v>81</v>
      </c>
      <c r="C213" s="59" t="s">
        <v>82</v>
      </c>
      <c r="D213" s="46" t="s">
        <v>304</v>
      </c>
      <c r="E213" s="94">
        <v>41611</v>
      </c>
      <c r="F213" s="56">
        <v>7580000</v>
      </c>
      <c r="G213" s="64" t="s">
        <v>62</v>
      </c>
      <c r="H213" s="49">
        <v>5786788.6200000001</v>
      </c>
      <c r="I213" s="96">
        <v>42551</v>
      </c>
      <c r="J213" s="100">
        <v>48029</v>
      </c>
      <c r="K213" s="26" t="s">
        <v>73</v>
      </c>
    </row>
    <row r="214" spans="1:11" ht="12.75" x14ac:dyDescent="0.2">
      <c r="A214" s="298" t="s">
        <v>429</v>
      </c>
      <c r="B214" s="46" t="s">
        <v>393</v>
      </c>
      <c r="C214" s="59" t="s">
        <v>393</v>
      </c>
      <c r="D214" s="46" t="s">
        <v>430</v>
      </c>
      <c r="E214" s="94">
        <v>41521</v>
      </c>
      <c r="F214" s="69">
        <v>10312000</v>
      </c>
      <c r="G214" s="64" t="s">
        <v>17</v>
      </c>
      <c r="H214" s="49">
        <v>10312000</v>
      </c>
      <c r="I214" s="96">
        <v>44255</v>
      </c>
      <c r="J214" s="78">
        <v>47483</v>
      </c>
      <c r="K214" s="26" t="s">
        <v>431</v>
      </c>
    </row>
    <row r="215" spans="1:11" ht="12.75" x14ac:dyDescent="0.2">
      <c r="A215" s="298" t="s">
        <v>432</v>
      </c>
      <c r="B215" s="46" t="s">
        <v>81</v>
      </c>
      <c r="C215" s="59" t="s">
        <v>82</v>
      </c>
      <c r="D215" s="46" t="s">
        <v>433</v>
      </c>
      <c r="E215" s="94">
        <v>41612</v>
      </c>
      <c r="F215" s="69">
        <v>125000000</v>
      </c>
      <c r="G215" s="64" t="s">
        <v>62</v>
      </c>
      <c r="H215" s="49">
        <v>8139781.0700000003</v>
      </c>
      <c r="I215" s="96">
        <v>43099</v>
      </c>
      <c r="J215" s="100">
        <v>48578</v>
      </c>
      <c r="K215" s="26" t="s">
        <v>233</v>
      </c>
    </row>
    <row r="216" spans="1:11" ht="12.75" x14ac:dyDescent="0.2">
      <c r="A216" s="298" t="s">
        <v>434</v>
      </c>
      <c r="B216" s="46" t="s">
        <v>435</v>
      </c>
      <c r="C216" s="59" t="s">
        <v>393</v>
      </c>
      <c r="D216" s="46" t="s">
        <v>436</v>
      </c>
      <c r="E216" s="39">
        <v>41389</v>
      </c>
      <c r="F216" s="56">
        <v>2000000</v>
      </c>
      <c r="G216" s="64" t="s">
        <v>17</v>
      </c>
      <c r="H216" s="49">
        <v>2000000</v>
      </c>
      <c r="I216" s="96">
        <v>43251</v>
      </c>
      <c r="J216" s="100">
        <v>46690</v>
      </c>
      <c r="K216" s="26" t="s">
        <v>52</v>
      </c>
    </row>
    <row r="217" spans="1:11" ht="12.75" x14ac:dyDescent="0.2">
      <c r="A217" s="298" t="s">
        <v>437</v>
      </c>
      <c r="B217" s="46" t="s">
        <v>78</v>
      </c>
      <c r="C217" s="59" t="s">
        <v>79</v>
      </c>
      <c r="D217" s="46" t="s">
        <v>565</v>
      </c>
      <c r="E217" s="94">
        <v>41489</v>
      </c>
      <c r="F217" s="69">
        <v>15000000</v>
      </c>
      <c r="G217" s="64" t="s">
        <v>17</v>
      </c>
      <c r="H217" s="49">
        <v>7000000</v>
      </c>
      <c r="I217" s="74">
        <v>44205</v>
      </c>
      <c r="J217" s="55">
        <v>47127</v>
      </c>
      <c r="K217" s="26" t="s">
        <v>103</v>
      </c>
    </row>
    <row r="218" spans="1:11" ht="12.75" x14ac:dyDescent="0.2">
      <c r="A218" s="298" t="s">
        <v>438</v>
      </c>
      <c r="B218" s="46" t="s">
        <v>405</v>
      </c>
      <c r="C218" s="59" t="s">
        <v>405</v>
      </c>
      <c r="D218" s="46" t="s">
        <v>566</v>
      </c>
      <c r="E218" s="39">
        <v>41385</v>
      </c>
      <c r="F218" s="69">
        <v>240000000</v>
      </c>
      <c r="G218" s="64" t="s">
        <v>407</v>
      </c>
      <c r="H218" s="49">
        <v>49064369.469999999</v>
      </c>
      <c r="I218" s="96">
        <v>42656</v>
      </c>
      <c r="J218" s="100">
        <v>46690</v>
      </c>
      <c r="K218" s="26" t="s">
        <v>244</v>
      </c>
    </row>
    <row r="219" spans="1:11" ht="12.75" x14ac:dyDescent="0.2">
      <c r="A219" s="298" t="s">
        <v>439</v>
      </c>
      <c r="B219" s="46" t="s">
        <v>78</v>
      </c>
      <c r="C219" s="59" t="s">
        <v>79</v>
      </c>
      <c r="D219" s="46" t="s">
        <v>554</v>
      </c>
      <c r="E219" s="39">
        <v>41444</v>
      </c>
      <c r="F219" s="69">
        <v>3000000</v>
      </c>
      <c r="G219" s="64" t="s">
        <v>17</v>
      </c>
      <c r="H219" s="49">
        <v>1281308</v>
      </c>
      <c r="I219" s="66">
        <v>47314</v>
      </c>
      <c r="J219" s="57">
        <v>50966</v>
      </c>
      <c r="K219" s="26" t="s">
        <v>32</v>
      </c>
    </row>
    <row r="220" spans="1:11" ht="12.75" x14ac:dyDescent="0.2">
      <c r="A220" s="298" t="s">
        <v>440</v>
      </c>
      <c r="B220" s="46" t="s">
        <v>78</v>
      </c>
      <c r="C220" s="59" t="s">
        <v>79</v>
      </c>
      <c r="D220" s="46" t="s">
        <v>441</v>
      </c>
      <c r="E220" s="39">
        <v>41444</v>
      </c>
      <c r="F220" s="69">
        <v>5000000</v>
      </c>
      <c r="G220" s="64" t="s">
        <v>17</v>
      </c>
      <c r="H220" s="49">
        <v>275700</v>
      </c>
      <c r="I220" s="66">
        <v>47314</v>
      </c>
      <c r="J220" s="57">
        <v>50966</v>
      </c>
      <c r="K220" s="26" t="s">
        <v>32</v>
      </c>
    </row>
    <row r="221" spans="1:11" ht="12.75" x14ac:dyDescent="0.2">
      <c r="A221" s="298" t="s">
        <v>442</v>
      </c>
      <c r="B221" s="46" t="s">
        <v>78</v>
      </c>
      <c r="C221" s="59" t="s">
        <v>79</v>
      </c>
      <c r="D221" s="46" t="s">
        <v>443</v>
      </c>
      <c r="E221" s="39">
        <v>41444</v>
      </c>
      <c r="F221" s="69">
        <v>2000000</v>
      </c>
      <c r="G221" s="64" t="s">
        <v>17</v>
      </c>
      <c r="H221" s="49">
        <v>233087.25</v>
      </c>
      <c r="I221" s="66">
        <v>47314</v>
      </c>
      <c r="J221" s="57">
        <v>50966</v>
      </c>
      <c r="K221" s="26" t="s">
        <v>32</v>
      </c>
    </row>
    <row r="222" spans="1:11" ht="12.75" x14ac:dyDescent="0.2">
      <c r="A222" s="298" t="s">
        <v>444</v>
      </c>
      <c r="B222" s="46" t="s">
        <v>300</v>
      </c>
      <c r="C222" s="59" t="s">
        <v>22</v>
      </c>
      <c r="D222" s="46" t="s">
        <v>445</v>
      </c>
      <c r="E222" s="39">
        <v>41655</v>
      </c>
      <c r="F222" s="69">
        <v>62500000</v>
      </c>
      <c r="G222" s="64" t="s">
        <v>17</v>
      </c>
      <c r="H222" s="49">
        <v>6156250</v>
      </c>
      <c r="I222" s="66">
        <v>45397</v>
      </c>
      <c r="J222" s="57">
        <v>49963</v>
      </c>
      <c r="K222" s="26" t="s">
        <v>272</v>
      </c>
    </row>
    <row r="223" spans="1:11" ht="12.75" x14ac:dyDescent="0.2">
      <c r="A223" s="298" t="s">
        <v>446</v>
      </c>
      <c r="B223" s="46" t="s">
        <v>374</v>
      </c>
      <c r="C223" s="59" t="s">
        <v>375</v>
      </c>
      <c r="D223" s="46" t="s">
        <v>447</v>
      </c>
      <c r="E223" s="39">
        <v>41688</v>
      </c>
      <c r="F223" s="56">
        <v>93750000</v>
      </c>
      <c r="G223" s="25" t="s">
        <v>376</v>
      </c>
      <c r="H223" s="49">
        <v>687000</v>
      </c>
      <c r="I223" s="66">
        <v>43544</v>
      </c>
      <c r="J223" s="57">
        <v>50668</v>
      </c>
      <c r="K223" s="26" t="s">
        <v>233</v>
      </c>
    </row>
    <row r="224" spans="1:11" ht="12.75" x14ac:dyDescent="0.2">
      <c r="A224" s="298" t="s">
        <v>448</v>
      </c>
      <c r="B224" s="46" t="s">
        <v>449</v>
      </c>
      <c r="C224" s="59" t="s">
        <v>450</v>
      </c>
      <c r="D224" s="54" t="s">
        <v>451</v>
      </c>
      <c r="E224" s="39">
        <v>41761</v>
      </c>
      <c r="F224" s="56">
        <v>295420000</v>
      </c>
      <c r="G224" s="25" t="s">
        <v>24</v>
      </c>
      <c r="H224" s="49">
        <v>123080000</v>
      </c>
      <c r="I224" s="66">
        <v>43398</v>
      </c>
      <c r="J224" s="57">
        <v>45407</v>
      </c>
      <c r="K224" s="26" t="s">
        <v>18</v>
      </c>
    </row>
    <row r="225" spans="1:11" ht="12.75" x14ac:dyDescent="0.2">
      <c r="A225" s="298" t="s">
        <v>452</v>
      </c>
      <c r="B225" s="46" t="s">
        <v>368</v>
      </c>
      <c r="C225" s="59" t="s">
        <v>393</v>
      </c>
      <c r="D225" s="54" t="s">
        <v>453</v>
      </c>
      <c r="E225" s="39">
        <v>41778</v>
      </c>
      <c r="F225" s="56">
        <v>4000000</v>
      </c>
      <c r="G225" s="25" t="s">
        <v>17</v>
      </c>
      <c r="H225" s="49">
        <v>2727100</v>
      </c>
      <c r="I225" s="66">
        <v>44742</v>
      </c>
      <c r="J225" s="57">
        <v>48760</v>
      </c>
      <c r="K225" s="26" t="s">
        <v>272</v>
      </c>
    </row>
    <row r="226" spans="1:11" ht="12.75" x14ac:dyDescent="0.2">
      <c r="A226" s="298" t="s">
        <v>454</v>
      </c>
      <c r="B226" s="46" t="s">
        <v>300</v>
      </c>
      <c r="C226" s="59" t="s">
        <v>22</v>
      </c>
      <c r="D226" s="54" t="s">
        <v>455</v>
      </c>
      <c r="E226" s="39">
        <v>41789</v>
      </c>
      <c r="F226" s="56">
        <v>87000000</v>
      </c>
      <c r="G226" s="25" t="s">
        <v>17</v>
      </c>
      <c r="H226" s="49">
        <v>87000000</v>
      </c>
      <c r="I226" s="66">
        <v>44205</v>
      </c>
      <c r="J226" s="57">
        <v>50043</v>
      </c>
      <c r="K226" s="26" t="s">
        <v>18</v>
      </c>
    </row>
    <row r="227" spans="1:11" ht="12.75" x14ac:dyDescent="0.2">
      <c r="A227" s="298" t="s">
        <v>456</v>
      </c>
      <c r="B227" s="46" t="s">
        <v>300</v>
      </c>
      <c r="C227" s="59" t="s">
        <v>22</v>
      </c>
      <c r="D227" s="46" t="s">
        <v>555</v>
      </c>
      <c r="E227" s="39">
        <v>41789</v>
      </c>
      <c r="F227" s="56">
        <v>72600000</v>
      </c>
      <c r="G227" s="25" t="s">
        <v>17</v>
      </c>
      <c r="H227" s="49">
        <v>72600000</v>
      </c>
      <c r="I227" s="66">
        <v>44205</v>
      </c>
      <c r="J227" s="57">
        <v>49677</v>
      </c>
      <c r="K227" s="26" t="s">
        <v>18</v>
      </c>
    </row>
    <row r="228" spans="1:11" ht="12.75" x14ac:dyDescent="0.2">
      <c r="A228" s="298" t="s">
        <v>457</v>
      </c>
      <c r="B228" s="46" t="s">
        <v>81</v>
      </c>
      <c r="C228" s="59" t="s">
        <v>82</v>
      </c>
      <c r="D228" s="46" t="s">
        <v>458</v>
      </c>
      <c r="E228" s="39">
        <v>41888</v>
      </c>
      <c r="F228" s="56">
        <v>1000000</v>
      </c>
      <c r="G228" s="25" t="s">
        <v>62</v>
      </c>
      <c r="H228" s="49"/>
      <c r="I228" s="66">
        <v>43100</v>
      </c>
      <c r="J228" s="57">
        <v>45473</v>
      </c>
      <c r="K228" s="26" t="s">
        <v>459</v>
      </c>
    </row>
    <row r="229" spans="1:11" ht="12.75" x14ac:dyDescent="0.2">
      <c r="A229" s="298" t="s">
        <v>460</v>
      </c>
      <c r="B229" s="46" t="s">
        <v>81</v>
      </c>
      <c r="C229" s="59" t="s">
        <v>82</v>
      </c>
      <c r="D229" s="46" t="s">
        <v>458</v>
      </c>
      <c r="E229" s="39">
        <v>41888</v>
      </c>
      <c r="F229" s="56">
        <v>2670000</v>
      </c>
      <c r="G229" s="25" t="s">
        <v>83</v>
      </c>
      <c r="H229" s="49">
        <v>711045.38</v>
      </c>
      <c r="I229" s="66">
        <v>43100</v>
      </c>
      <c r="J229" s="57">
        <v>45473</v>
      </c>
      <c r="K229" s="26" t="s">
        <v>459</v>
      </c>
    </row>
    <row r="230" spans="1:11" ht="12.75" x14ac:dyDescent="0.2">
      <c r="A230" s="298" t="s">
        <v>461</v>
      </c>
      <c r="B230" s="46" t="s">
        <v>368</v>
      </c>
      <c r="C230" s="59" t="s">
        <v>393</v>
      </c>
      <c r="D230" s="46" t="s">
        <v>556</v>
      </c>
      <c r="E230" s="39">
        <v>41807</v>
      </c>
      <c r="F230" s="56">
        <v>13995000</v>
      </c>
      <c r="G230" s="25" t="s">
        <v>17</v>
      </c>
      <c r="H230" s="49">
        <v>12298715.5</v>
      </c>
      <c r="I230" s="66">
        <v>44804</v>
      </c>
      <c r="J230" s="57">
        <v>48272</v>
      </c>
      <c r="K230" s="26" t="s">
        <v>52</v>
      </c>
    </row>
    <row r="231" spans="1:11" ht="12.75" x14ac:dyDescent="0.2">
      <c r="A231" s="298" t="s">
        <v>462</v>
      </c>
      <c r="B231" s="46" t="s">
        <v>418</v>
      </c>
      <c r="C231" s="59" t="s">
        <v>82</v>
      </c>
      <c r="D231" s="46" t="s">
        <v>463</v>
      </c>
      <c r="E231" s="39">
        <v>41810</v>
      </c>
      <c r="F231" s="56">
        <v>18000000</v>
      </c>
      <c r="G231" s="25" t="s">
        <v>17</v>
      </c>
      <c r="H231" s="49">
        <v>3500000</v>
      </c>
      <c r="I231" s="66">
        <v>43829</v>
      </c>
      <c r="J231" s="57">
        <v>47482</v>
      </c>
      <c r="K231" s="26" t="s">
        <v>464</v>
      </c>
    </row>
    <row r="232" spans="1:11" ht="12.75" x14ac:dyDescent="0.2">
      <c r="A232" s="298" t="s">
        <v>465</v>
      </c>
      <c r="B232" s="46" t="s">
        <v>368</v>
      </c>
      <c r="C232" s="59" t="s">
        <v>393</v>
      </c>
      <c r="D232" s="46" t="s">
        <v>466</v>
      </c>
      <c r="E232" s="39">
        <v>41817</v>
      </c>
      <c r="F232" s="56">
        <v>3500000</v>
      </c>
      <c r="G232" s="25" t="s">
        <v>17</v>
      </c>
      <c r="H232" s="49">
        <v>1250000</v>
      </c>
      <c r="I232" s="96">
        <v>44712</v>
      </c>
      <c r="J232" s="57">
        <v>48182</v>
      </c>
      <c r="K232" s="26" t="s">
        <v>41</v>
      </c>
    </row>
    <row r="233" spans="1:11" ht="12.75" x14ac:dyDescent="0.2">
      <c r="A233" s="296" t="s">
        <v>467</v>
      </c>
      <c r="B233" s="46" t="s">
        <v>368</v>
      </c>
      <c r="C233" s="59" t="s">
        <v>393</v>
      </c>
      <c r="D233" s="54" t="s">
        <v>468</v>
      </c>
      <c r="E233" s="94">
        <v>41827</v>
      </c>
      <c r="F233" s="56">
        <v>2998856</v>
      </c>
      <c r="G233" s="25" t="s">
        <v>17</v>
      </c>
      <c r="H233" s="49">
        <v>1219261.77</v>
      </c>
      <c r="I233" s="96">
        <v>44742</v>
      </c>
      <c r="J233" s="57">
        <v>48212</v>
      </c>
      <c r="K233" s="26" t="s">
        <v>272</v>
      </c>
    </row>
    <row r="234" spans="1:11" ht="12.75" x14ac:dyDescent="0.2">
      <c r="A234" s="296" t="s">
        <v>469</v>
      </c>
      <c r="B234" s="46" t="s">
        <v>300</v>
      </c>
      <c r="C234" s="59" t="s">
        <v>22</v>
      </c>
      <c r="D234" s="54" t="s">
        <v>470</v>
      </c>
      <c r="E234" s="39">
        <v>41845</v>
      </c>
      <c r="F234" s="56">
        <v>7300000</v>
      </c>
      <c r="G234" s="25" t="s">
        <v>17</v>
      </c>
      <c r="H234" s="49">
        <v>418250</v>
      </c>
      <c r="I234" s="74">
        <v>44205</v>
      </c>
      <c r="J234" s="55">
        <v>48947</v>
      </c>
      <c r="K234" s="26" t="s">
        <v>73</v>
      </c>
    </row>
    <row r="235" spans="1:11" ht="12.75" x14ac:dyDescent="0.2">
      <c r="A235" s="298" t="s">
        <v>471</v>
      </c>
      <c r="B235" s="46" t="s">
        <v>300</v>
      </c>
      <c r="C235" s="59" t="s">
        <v>22</v>
      </c>
      <c r="D235" s="46" t="s">
        <v>291</v>
      </c>
      <c r="E235" s="94">
        <v>41709</v>
      </c>
      <c r="F235" s="56">
        <v>112100000</v>
      </c>
      <c r="G235" s="25" t="s">
        <v>17</v>
      </c>
      <c r="H235" s="49">
        <v>5846005.25</v>
      </c>
      <c r="I235" s="96">
        <v>44515</v>
      </c>
      <c r="J235" s="57">
        <v>49994</v>
      </c>
      <c r="K235" s="26" t="s">
        <v>472</v>
      </c>
    </row>
    <row r="236" spans="1:11" ht="12.75" x14ac:dyDescent="0.2">
      <c r="A236" s="298" t="s">
        <v>473</v>
      </c>
      <c r="B236" s="46" t="s">
        <v>188</v>
      </c>
      <c r="C236" s="59" t="s">
        <v>82</v>
      </c>
      <c r="D236" s="46" t="s">
        <v>557</v>
      </c>
      <c r="E236" s="68">
        <v>42031</v>
      </c>
      <c r="F236" s="56">
        <v>15930000</v>
      </c>
      <c r="G236" s="25" t="s">
        <v>17</v>
      </c>
      <c r="H236" s="58">
        <v>150000</v>
      </c>
      <c r="I236" s="96">
        <v>44012</v>
      </c>
      <c r="J236" s="57">
        <v>49673</v>
      </c>
      <c r="K236" s="26" t="s">
        <v>52</v>
      </c>
    </row>
    <row r="237" spans="1:11" ht="12.75" x14ac:dyDescent="0.2">
      <c r="A237" s="298" t="s">
        <v>474</v>
      </c>
      <c r="B237" s="46" t="s">
        <v>300</v>
      </c>
      <c r="C237" s="59" t="s">
        <v>22</v>
      </c>
      <c r="D237" s="46" t="s">
        <v>475</v>
      </c>
      <c r="E237" s="68">
        <v>42087</v>
      </c>
      <c r="F237" s="56">
        <v>32100000</v>
      </c>
      <c r="G237" s="25" t="s">
        <v>17</v>
      </c>
      <c r="H237" s="58">
        <v>1580250</v>
      </c>
      <c r="I237" s="96">
        <v>44696</v>
      </c>
      <c r="J237" s="57">
        <v>50175</v>
      </c>
      <c r="K237" s="26" t="s">
        <v>52</v>
      </c>
    </row>
    <row r="238" spans="1:11" ht="12.75" x14ac:dyDescent="0.2">
      <c r="A238" s="298" t="s">
        <v>476</v>
      </c>
      <c r="B238" s="46" t="s">
        <v>127</v>
      </c>
      <c r="C238" s="59" t="s">
        <v>15</v>
      </c>
      <c r="D238" s="46" t="s">
        <v>558</v>
      </c>
      <c r="E238" s="68">
        <v>42186</v>
      </c>
      <c r="F238" s="56">
        <v>24000000</v>
      </c>
      <c r="G238" s="25" t="s">
        <v>17</v>
      </c>
      <c r="H238" s="58"/>
      <c r="I238" s="96">
        <v>43281</v>
      </c>
      <c r="J238" s="57">
        <v>47482</v>
      </c>
      <c r="K238" s="26" t="s">
        <v>54</v>
      </c>
    </row>
    <row r="239" spans="1:11" ht="12.75" x14ac:dyDescent="0.2">
      <c r="A239" s="298" t="s">
        <v>477</v>
      </c>
      <c r="B239" s="46" t="s">
        <v>300</v>
      </c>
      <c r="C239" s="59" t="s">
        <v>22</v>
      </c>
      <c r="D239" s="46" t="s">
        <v>478</v>
      </c>
      <c r="E239" s="68">
        <v>42281</v>
      </c>
      <c r="F239" s="56">
        <v>65900000</v>
      </c>
      <c r="G239" s="25" t="s">
        <v>17</v>
      </c>
      <c r="H239" s="58">
        <v>164750</v>
      </c>
      <c r="I239" s="96">
        <v>44696</v>
      </c>
      <c r="J239" s="57">
        <v>50175</v>
      </c>
      <c r="K239" s="26" t="s">
        <v>233</v>
      </c>
    </row>
    <row r="240" spans="1:11" ht="12.75" x14ac:dyDescent="0.2">
      <c r="A240" s="298" t="s">
        <v>479</v>
      </c>
      <c r="B240" s="46" t="s">
        <v>188</v>
      </c>
      <c r="C240" s="59" t="s">
        <v>82</v>
      </c>
      <c r="D240" s="46" t="s">
        <v>480</v>
      </c>
      <c r="E240" s="68">
        <v>42145</v>
      </c>
      <c r="F240" s="56">
        <v>28700000</v>
      </c>
      <c r="G240" s="25" t="s">
        <v>17</v>
      </c>
      <c r="H240" s="58"/>
      <c r="I240" s="96">
        <v>43464</v>
      </c>
      <c r="J240" s="57">
        <v>47847</v>
      </c>
      <c r="K240" s="26" t="s">
        <v>54</v>
      </c>
    </row>
    <row r="241" spans="1:11" ht="12.75" x14ac:dyDescent="0.2">
      <c r="A241" s="298" t="s">
        <v>481</v>
      </c>
      <c r="B241" s="46" t="s">
        <v>542</v>
      </c>
      <c r="C241" s="59" t="s">
        <v>82</v>
      </c>
      <c r="D241" s="46" t="s">
        <v>482</v>
      </c>
      <c r="E241" s="68">
        <v>42170</v>
      </c>
      <c r="F241" s="56">
        <v>250000000</v>
      </c>
      <c r="G241" s="25" t="s">
        <v>17</v>
      </c>
      <c r="H241" s="58">
        <v>250000000</v>
      </c>
      <c r="I241" s="96">
        <v>42931</v>
      </c>
      <c r="J241" s="57">
        <v>45853</v>
      </c>
      <c r="K241" s="26" t="s">
        <v>18</v>
      </c>
    </row>
    <row r="242" spans="1:11" ht="12.75" x14ac:dyDescent="0.2">
      <c r="A242" s="298" t="s">
        <v>483</v>
      </c>
      <c r="B242" s="46" t="s">
        <v>127</v>
      </c>
      <c r="C242" s="59" t="s">
        <v>15</v>
      </c>
      <c r="D242" s="46" t="s">
        <v>484</v>
      </c>
      <c r="E242" s="68">
        <v>42185</v>
      </c>
      <c r="F242" s="56">
        <v>20000000</v>
      </c>
      <c r="G242" s="25" t="s">
        <v>17</v>
      </c>
      <c r="H242" s="58"/>
      <c r="I242" s="96">
        <v>43646</v>
      </c>
      <c r="J242" s="57">
        <v>46568</v>
      </c>
      <c r="K242" s="26" t="s">
        <v>485</v>
      </c>
    </row>
    <row r="243" spans="1:11" ht="12.75" x14ac:dyDescent="0.2">
      <c r="A243" s="298" t="s">
        <v>486</v>
      </c>
      <c r="B243" s="46" t="s">
        <v>300</v>
      </c>
      <c r="C243" s="59" t="s">
        <v>22</v>
      </c>
      <c r="D243" s="46" t="s">
        <v>487</v>
      </c>
      <c r="E243" s="68">
        <v>42270</v>
      </c>
      <c r="F243" s="56">
        <v>29300000</v>
      </c>
      <c r="G243" s="25" t="s">
        <v>17</v>
      </c>
      <c r="H243" s="58"/>
      <c r="I243" s="96">
        <v>44941</v>
      </c>
      <c r="J243" s="57">
        <v>49505</v>
      </c>
      <c r="K243" s="26" t="s">
        <v>488</v>
      </c>
    </row>
    <row r="244" spans="1:11" s="3" customFormat="1" ht="12.75" x14ac:dyDescent="0.2">
      <c r="A244" s="296" t="s">
        <v>489</v>
      </c>
      <c r="B244" s="46" t="s">
        <v>490</v>
      </c>
      <c r="C244" s="302" t="s">
        <v>82</v>
      </c>
      <c r="D244" s="275" t="s">
        <v>491</v>
      </c>
      <c r="E244" s="303" t="s">
        <v>492</v>
      </c>
      <c r="F244" s="17">
        <v>450000000</v>
      </c>
      <c r="G244" s="64" t="s">
        <v>17</v>
      </c>
      <c r="H244" s="49">
        <v>450000000</v>
      </c>
      <c r="I244" s="304">
        <v>44147</v>
      </c>
      <c r="J244" s="276" t="s">
        <v>493</v>
      </c>
      <c r="K244" s="301" t="s">
        <v>18</v>
      </c>
    </row>
    <row r="245" spans="1:11" s="3" customFormat="1" ht="3" customHeight="1" x14ac:dyDescent="0.2">
      <c r="A245" s="277"/>
      <c r="B245" s="277"/>
      <c r="C245" s="278"/>
      <c r="D245" s="279"/>
      <c r="E245" s="280"/>
      <c r="F245" s="281"/>
      <c r="G245" s="282"/>
      <c r="H245" s="283"/>
      <c r="I245" s="284"/>
      <c r="J245" s="285"/>
      <c r="K245" s="286"/>
    </row>
    <row r="246" spans="1:11" ht="12.75" x14ac:dyDescent="0.2">
      <c r="A246" s="54"/>
      <c r="B246" s="46"/>
      <c r="C246" s="46"/>
      <c r="D246" s="46"/>
      <c r="E246" s="78"/>
      <c r="F246" s="56"/>
      <c r="G246" s="48"/>
      <c r="H246" s="58"/>
      <c r="I246" s="19"/>
      <c r="J246" s="20"/>
      <c r="K246" s="46"/>
    </row>
    <row r="247" spans="1:11" ht="12.75" x14ac:dyDescent="0.2">
      <c r="A247" s="91" t="s">
        <v>544</v>
      </c>
      <c r="B247" s="2"/>
      <c r="C247" s="2"/>
      <c r="D247" s="18"/>
      <c r="E247" s="79"/>
      <c r="F247" s="56"/>
      <c r="G247" s="21"/>
      <c r="H247" s="92"/>
      <c r="I247" s="92"/>
      <c r="J247" s="22"/>
      <c r="K247" s="22">
        <f>I247/5.03154</f>
        <v>0</v>
      </c>
    </row>
    <row r="248" spans="1:11" ht="12.75" x14ac:dyDescent="0.2">
      <c r="A248" s="77"/>
      <c r="B248" s="77"/>
      <c r="C248" s="77"/>
      <c r="D248" s="77"/>
      <c r="E248" s="77"/>
      <c r="F248" s="80"/>
      <c r="G248" s="24"/>
      <c r="H248" s="58"/>
      <c r="I248" s="17"/>
      <c r="J248" s="46"/>
      <c r="K248" s="46"/>
    </row>
    <row r="249" spans="1:11" ht="12.75" x14ac:dyDescent="0.2">
      <c r="A249" s="309"/>
      <c r="B249" s="333"/>
      <c r="C249" s="309"/>
      <c r="D249" s="333"/>
      <c r="E249" s="344" t="s">
        <v>1</v>
      </c>
      <c r="F249" s="334"/>
      <c r="G249" s="309"/>
      <c r="H249" s="342"/>
      <c r="I249" s="383" t="s">
        <v>2</v>
      </c>
      <c r="J249" s="384"/>
      <c r="K249" s="335"/>
    </row>
    <row r="250" spans="1:11" ht="12.75" x14ac:dyDescent="0.2">
      <c r="A250" s="336" t="s">
        <v>3</v>
      </c>
      <c r="B250" s="337" t="s">
        <v>4</v>
      </c>
      <c r="C250" s="338" t="s">
        <v>5</v>
      </c>
      <c r="D250" s="337" t="s">
        <v>6</v>
      </c>
      <c r="E250" s="339" t="s">
        <v>7</v>
      </c>
      <c r="F250" s="340" t="s">
        <v>8</v>
      </c>
      <c r="G250" s="338" t="s">
        <v>9</v>
      </c>
      <c r="H250" s="343" t="s">
        <v>10</v>
      </c>
      <c r="I250" s="341" t="s">
        <v>11</v>
      </c>
      <c r="J250" s="335" t="s">
        <v>12</v>
      </c>
      <c r="K250" s="338" t="s">
        <v>13</v>
      </c>
    </row>
    <row r="251" spans="1:11" ht="3.75" customHeight="1" x14ac:dyDescent="0.2">
      <c r="A251" s="345"/>
      <c r="B251" s="322"/>
      <c r="C251" s="274"/>
      <c r="D251" s="346"/>
      <c r="E251" s="347"/>
      <c r="F251" s="287"/>
      <c r="G251" s="288"/>
      <c r="H251" s="348"/>
      <c r="I251" s="349"/>
      <c r="J251" s="350"/>
      <c r="K251" s="274"/>
    </row>
    <row r="252" spans="1:11" ht="12.75" x14ac:dyDescent="0.2">
      <c r="A252" s="329">
        <v>10</v>
      </c>
      <c r="B252" s="81" t="s">
        <v>14</v>
      </c>
      <c r="C252" s="27" t="s">
        <v>15</v>
      </c>
      <c r="D252" s="82" t="s">
        <v>494</v>
      </c>
      <c r="E252" s="28">
        <v>33735</v>
      </c>
      <c r="F252" s="29">
        <v>3579043.17</v>
      </c>
      <c r="G252" s="30" t="s">
        <v>17</v>
      </c>
      <c r="H252" s="44">
        <v>1974097.9199999999</v>
      </c>
      <c r="I252" s="83">
        <v>37621</v>
      </c>
      <c r="J252" s="84">
        <v>48395</v>
      </c>
      <c r="K252" s="27" t="s">
        <v>18</v>
      </c>
    </row>
    <row r="253" spans="1:11" ht="12.75" x14ac:dyDescent="0.2">
      <c r="A253" s="295">
        <v>11</v>
      </c>
      <c r="B253" s="46" t="s">
        <v>14</v>
      </c>
      <c r="C253" s="59" t="s">
        <v>15</v>
      </c>
      <c r="D253" s="15" t="s">
        <v>495</v>
      </c>
      <c r="E253" s="16">
        <v>33735</v>
      </c>
      <c r="F253" s="31">
        <v>2556459.41</v>
      </c>
      <c r="G253" s="32" t="s">
        <v>17</v>
      </c>
      <c r="H253" s="45">
        <v>1410654.19</v>
      </c>
      <c r="I253" s="85">
        <v>37621</v>
      </c>
      <c r="J253" s="47">
        <v>48395</v>
      </c>
      <c r="K253" s="59" t="s">
        <v>18</v>
      </c>
    </row>
    <row r="254" spans="1:11" ht="12.75" x14ac:dyDescent="0.2">
      <c r="A254" s="295">
        <v>14</v>
      </c>
      <c r="B254" s="46" t="s">
        <v>14</v>
      </c>
      <c r="C254" s="59" t="s">
        <v>15</v>
      </c>
      <c r="D254" s="15" t="s">
        <v>496</v>
      </c>
      <c r="E254" s="16">
        <v>33973</v>
      </c>
      <c r="F254" s="31">
        <v>3067751.29</v>
      </c>
      <c r="G254" s="32" t="s">
        <v>17</v>
      </c>
      <c r="H254" s="45">
        <v>1738392.34</v>
      </c>
      <c r="I254" s="85">
        <v>37802</v>
      </c>
      <c r="J254" s="47">
        <v>48579</v>
      </c>
      <c r="K254" s="59" t="s">
        <v>18</v>
      </c>
    </row>
    <row r="255" spans="1:11" ht="12.75" x14ac:dyDescent="0.2">
      <c r="A255" s="295">
        <v>27</v>
      </c>
      <c r="B255" s="46" t="s">
        <v>14</v>
      </c>
      <c r="C255" s="59" t="s">
        <v>15</v>
      </c>
      <c r="D255" s="15" t="s">
        <v>497</v>
      </c>
      <c r="E255" s="16">
        <v>34220</v>
      </c>
      <c r="F255" s="31">
        <v>3967381.11</v>
      </c>
      <c r="G255" s="32" t="s">
        <v>17</v>
      </c>
      <c r="H255" s="45">
        <v>2343291.1</v>
      </c>
      <c r="I255" s="85">
        <v>37985</v>
      </c>
      <c r="J255" s="47">
        <v>48943</v>
      </c>
      <c r="K255" s="59" t="s">
        <v>18</v>
      </c>
    </row>
    <row r="256" spans="1:11" ht="12.75" x14ac:dyDescent="0.2">
      <c r="A256" s="295">
        <v>43</v>
      </c>
      <c r="B256" s="46" t="s">
        <v>78</v>
      </c>
      <c r="C256" s="59" t="s">
        <v>79</v>
      </c>
      <c r="D256" s="15" t="s">
        <v>498</v>
      </c>
      <c r="E256" s="16">
        <v>34740</v>
      </c>
      <c r="F256" s="31">
        <v>6808760.8399999999</v>
      </c>
      <c r="G256" s="32" t="s">
        <v>17</v>
      </c>
      <c r="H256" s="45">
        <v>3026116.43</v>
      </c>
      <c r="I256" s="85">
        <v>39318</v>
      </c>
      <c r="J256" s="47">
        <v>45712</v>
      </c>
      <c r="K256" s="59" t="s">
        <v>499</v>
      </c>
    </row>
    <row r="257" spans="1:11" ht="12.75" x14ac:dyDescent="0.2">
      <c r="A257" s="295">
        <v>44</v>
      </c>
      <c r="B257" s="46" t="s">
        <v>78</v>
      </c>
      <c r="C257" s="59" t="s">
        <v>79</v>
      </c>
      <c r="D257" s="15" t="s">
        <v>500</v>
      </c>
      <c r="E257" s="16">
        <v>34740</v>
      </c>
      <c r="F257" s="31">
        <v>6713939.6799999997</v>
      </c>
      <c r="G257" s="32" t="s">
        <v>17</v>
      </c>
      <c r="H257" s="45">
        <v>2983973.29</v>
      </c>
      <c r="I257" s="85">
        <v>39318</v>
      </c>
      <c r="J257" s="47">
        <v>45712</v>
      </c>
      <c r="K257" s="34" t="s">
        <v>501</v>
      </c>
    </row>
    <row r="258" spans="1:11" ht="12.75" x14ac:dyDescent="0.2">
      <c r="A258" s="295">
        <v>54</v>
      </c>
      <c r="B258" s="46" t="s">
        <v>37</v>
      </c>
      <c r="C258" s="59" t="s">
        <v>502</v>
      </c>
      <c r="D258" s="15" t="s">
        <v>503</v>
      </c>
      <c r="E258" s="16">
        <v>35031</v>
      </c>
      <c r="F258" s="31">
        <v>1681000000</v>
      </c>
      <c r="G258" s="32" t="s">
        <v>39</v>
      </c>
      <c r="H258" s="45">
        <v>798475000</v>
      </c>
      <c r="I258" s="85">
        <v>38706</v>
      </c>
      <c r="J258" s="47">
        <v>45828</v>
      </c>
      <c r="K258" s="59" t="s">
        <v>504</v>
      </c>
    </row>
    <row r="259" spans="1:11" ht="12.75" x14ac:dyDescent="0.2">
      <c r="A259" s="295">
        <v>61</v>
      </c>
      <c r="B259" s="46" t="s">
        <v>78</v>
      </c>
      <c r="C259" s="59" t="s">
        <v>79</v>
      </c>
      <c r="D259" s="15" t="s">
        <v>505</v>
      </c>
      <c r="E259" s="16">
        <v>34827</v>
      </c>
      <c r="F259" s="31">
        <v>3098741.39</v>
      </c>
      <c r="G259" s="32" t="s">
        <v>17</v>
      </c>
      <c r="H259" s="45">
        <v>1463294.54</v>
      </c>
      <c r="I259" s="85">
        <v>39464</v>
      </c>
      <c r="J259" s="47">
        <v>45855</v>
      </c>
      <c r="K259" s="59" t="s">
        <v>506</v>
      </c>
    </row>
    <row r="260" spans="1:11" ht="12.75" x14ac:dyDescent="0.2">
      <c r="A260" s="295">
        <v>68</v>
      </c>
      <c r="B260" s="46" t="s">
        <v>78</v>
      </c>
      <c r="C260" s="59" t="s">
        <v>79</v>
      </c>
      <c r="D260" s="15" t="s">
        <v>507</v>
      </c>
      <c r="E260" s="16">
        <v>35142</v>
      </c>
      <c r="F260" s="31">
        <v>11362051.779999999</v>
      </c>
      <c r="G260" s="32" t="s">
        <v>17</v>
      </c>
      <c r="H260" s="45">
        <v>5996638.4299999997</v>
      </c>
      <c r="I260" s="85">
        <v>39779</v>
      </c>
      <c r="J260" s="47">
        <v>46169</v>
      </c>
      <c r="K260" s="34" t="s">
        <v>501</v>
      </c>
    </row>
    <row r="261" spans="1:11" ht="12.75" x14ac:dyDescent="0.2">
      <c r="A261" s="295">
        <v>75</v>
      </c>
      <c r="B261" s="46" t="s">
        <v>37</v>
      </c>
      <c r="C261" s="59" t="s">
        <v>502</v>
      </c>
      <c r="D261" s="35" t="s">
        <v>508</v>
      </c>
      <c r="E261" s="16">
        <v>35418</v>
      </c>
      <c r="F261" s="31">
        <v>3072399526</v>
      </c>
      <c r="G261" s="32" t="s">
        <v>39</v>
      </c>
      <c r="H261" s="45">
        <v>1648592000</v>
      </c>
      <c r="I261" s="85">
        <v>39010</v>
      </c>
      <c r="J261" s="47">
        <v>46315</v>
      </c>
      <c r="K261" s="59" t="s">
        <v>509</v>
      </c>
    </row>
    <row r="262" spans="1:11" ht="12.75" x14ac:dyDescent="0.2">
      <c r="A262" s="295">
        <v>81</v>
      </c>
      <c r="B262" s="46" t="s">
        <v>510</v>
      </c>
      <c r="C262" s="59" t="s">
        <v>511</v>
      </c>
      <c r="D262" s="15" t="s">
        <v>512</v>
      </c>
      <c r="E262" s="16">
        <v>35850</v>
      </c>
      <c r="F262" s="31">
        <v>8804108.5800000001</v>
      </c>
      <c r="G262" s="32" t="s">
        <v>17</v>
      </c>
      <c r="H262" s="45">
        <v>8804108.5800000001</v>
      </c>
      <c r="I262" s="85">
        <v>43329</v>
      </c>
      <c r="J262" s="47">
        <v>43329</v>
      </c>
      <c r="K262" s="59" t="s">
        <v>513</v>
      </c>
    </row>
    <row r="263" spans="1:11" ht="12.75" x14ac:dyDescent="0.2">
      <c r="A263" s="295">
        <v>92</v>
      </c>
      <c r="B263" s="46" t="s">
        <v>14</v>
      </c>
      <c r="C263" s="59" t="s">
        <v>15</v>
      </c>
      <c r="D263" s="15" t="s">
        <v>514</v>
      </c>
      <c r="E263" s="16">
        <v>35880</v>
      </c>
      <c r="F263" s="31">
        <v>1073712.95</v>
      </c>
      <c r="G263" s="32" t="s">
        <v>17</v>
      </c>
      <c r="H263" s="45">
        <v>805284.65</v>
      </c>
      <c r="I263" s="85">
        <v>39812</v>
      </c>
      <c r="J263" s="47">
        <v>50586</v>
      </c>
      <c r="K263" s="59" t="s">
        <v>515</v>
      </c>
    </row>
    <row r="264" spans="1:11" ht="12.75" x14ac:dyDescent="0.2">
      <c r="A264" s="295" t="s">
        <v>516</v>
      </c>
      <c r="B264" s="46" t="s">
        <v>78</v>
      </c>
      <c r="C264" s="59" t="s">
        <v>79</v>
      </c>
      <c r="D264" s="15" t="s">
        <v>517</v>
      </c>
      <c r="E264" s="16">
        <v>36657</v>
      </c>
      <c r="F264" s="31">
        <v>27475507.030000001</v>
      </c>
      <c r="G264" s="32" t="s">
        <v>17</v>
      </c>
      <c r="H264" s="45">
        <v>16708850.890000001</v>
      </c>
      <c r="I264" s="85">
        <v>45729</v>
      </c>
      <c r="J264" s="47">
        <v>49565</v>
      </c>
      <c r="K264" s="59" t="s">
        <v>272</v>
      </c>
    </row>
    <row r="265" spans="1:11" ht="12.75" x14ac:dyDescent="0.2">
      <c r="A265" s="295" t="s">
        <v>518</v>
      </c>
      <c r="B265" s="46" t="s">
        <v>78</v>
      </c>
      <c r="C265" s="59" t="s">
        <v>79</v>
      </c>
      <c r="D265" s="15" t="s">
        <v>519</v>
      </c>
      <c r="E265" s="16">
        <v>36657</v>
      </c>
      <c r="F265" s="31">
        <v>3511394.94</v>
      </c>
      <c r="G265" s="32" t="s">
        <v>17</v>
      </c>
      <c r="H265" s="45">
        <v>3511394.94</v>
      </c>
      <c r="I265" s="85">
        <v>43903</v>
      </c>
      <c r="J265" s="47">
        <v>49565</v>
      </c>
      <c r="K265" s="59" t="s">
        <v>272</v>
      </c>
    </row>
    <row r="266" spans="1:11" ht="12.75" x14ac:dyDescent="0.2">
      <c r="A266" s="295" t="s">
        <v>520</v>
      </c>
      <c r="B266" s="46" t="s">
        <v>92</v>
      </c>
      <c r="C266" s="59" t="s">
        <v>82</v>
      </c>
      <c r="D266" s="15" t="s">
        <v>567</v>
      </c>
      <c r="E266" s="16">
        <v>37194</v>
      </c>
      <c r="F266" s="31">
        <v>30000000</v>
      </c>
      <c r="G266" s="32" t="s">
        <v>17</v>
      </c>
      <c r="H266" s="45">
        <v>16038461.6</v>
      </c>
      <c r="I266" s="85">
        <v>41197</v>
      </c>
      <c r="J266" s="47">
        <v>45762</v>
      </c>
      <c r="K266" s="59" t="s">
        <v>509</v>
      </c>
    </row>
    <row r="267" spans="1:11" ht="12.75" x14ac:dyDescent="0.2">
      <c r="A267" s="295" t="s">
        <v>521</v>
      </c>
      <c r="B267" s="46" t="s">
        <v>195</v>
      </c>
      <c r="C267" s="59" t="s">
        <v>82</v>
      </c>
      <c r="D267" s="15" t="s">
        <v>522</v>
      </c>
      <c r="E267" s="16">
        <v>38177</v>
      </c>
      <c r="F267" s="31">
        <v>40000000</v>
      </c>
      <c r="G267" s="32" t="s">
        <v>17</v>
      </c>
      <c r="H267" s="45">
        <v>13110470.800000001</v>
      </c>
      <c r="I267" s="85">
        <v>39543</v>
      </c>
      <c r="J267" s="47">
        <v>43560</v>
      </c>
      <c r="K267" s="59" t="s">
        <v>509</v>
      </c>
    </row>
    <row r="268" spans="1:11" ht="12.75" x14ac:dyDescent="0.2">
      <c r="A268" s="295" t="s">
        <v>523</v>
      </c>
      <c r="B268" s="46" t="s">
        <v>524</v>
      </c>
      <c r="C268" s="59" t="s">
        <v>525</v>
      </c>
      <c r="D268" s="15" t="s">
        <v>526</v>
      </c>
      <c r="E268" s="16">
        <v>38280</v>
      </c>
      <c r="F268" s="37">
        <v>28983819060</v>
      </c>
      <c r="G268" s="32" t="s">
        <v>527</v>
      </c>
      <c r="H268" s="45">
        <v>27534610000</v>
      </c>
      <c r="I268" s="85">
        <v>42114</v>
      </c>
      <c r="J268" s="47">
        <v>49237</v>
      </c>
      <c r="K268" s="59" t="s">
        <v>509</v>
      </c>
    </row>
    <row r="269" spans="1:11" ht="12.75" x14ac:dyDescent="0.2">
      <c r="A269" s="295" t="s">
        <v>528</v>
      </c>
      <c r="B269" s="46" t="s">
        <v>92</v>
      </c>
      <c r="C269" s="59" t="s">
        <v>82</v>
      </c>
      <c r="D269" s="15" t="s">
        <v>522</v>
      </c>
      <c r="E269" s="16">
        <v>38327</v>
      </c>
      <c r="F269" s="31">
        <v>40000000</v>
      </c>
      <c r="G269" s="32" t="s">
        <v>17</v>
      </c>
      <c r="H269" s="45">
        <v>29386043.98</v>
      </c>
      <c r="I269" s="38">
        <v>40913</v>
      </c>
      <c r="J269" s="97">
        <v>44931</v>
      </c>
      <c r="K269" s="59" t="s">
        <v>509</v>
      </c>
    </row>
    <row r="270" spans="1:11" ht="12.75" x14ac:dyDescent="0.2">
      <c r="A270" s="295" t="s">
        <v>529</v>
      </c>
      <c r="B270" s="46" t="s">
        <v>14</v>
      </c>
      <c r="C270" s="59" t="s">
        <v>15</v>
      </c>
      <c r="D270" s="15" t="s">
        <v>530</v>
      </c>
      <c r="E270" s="16">
        <v>38309</v>
      </c>
      <c r="F270" s="31">
        <v>35000000</v>
      </c>
      <c r="G270" s="32" t="s">
        <v>17</v>
      </c>
      <c r="H270" s="45">
        <v>14000000</v>
      </c>
      <c r="I270" s="38">
        <v>40267</v>
      </c>
      <c r="J270" s="97">
        <v>43738</v>
      </c>
      <c r="K270" s="59" t="s">
        <v>531</v>
      </c>
    </row>
    <row r="271" spans="1:11" ht="12.75" x14ac:dyDescent="0.2">
      <c r="A271" s="295" t="s">
        <v>532</v>
      </c>
      <c r="B271" s="46" t="s">
        <v>14</v>
      </c>
      <c r="C271" s="59" t="s">
        <v>15</v>
      </c>
      <c r="D271" s="15" t="s">
        <v>533</v>
      </c>
      <c r="E271" s="16">
        <v>38309</v>
      </c>
      <c r="F271" s="37">
        <v>3488140.49</v>
      </c>
      <c r="G271" s="32" t="s">
        <v>17</v>
      </c>
      <c r="H271" s="45">
        <v>3373170.57</v>
      </c>
      <c r="I271" s="85">
        <v>42185</v>
      </c>
      <c r="J271" s="98">
        <v>52961</v>
      </c>
      <c r="K271" s="59" t="s">
        <v>531</v>
      </c>
    </row>
    <row r="272" spans="1:11" ht="12.75" x14ac:dyDescent="0.2">
      <c r="A272" s="295" t="s">
        <v>534</v>
      </c>
      <c r="B272" s="46" t="s">
        <v>195</v>
      </c>
      <c r="C272" s="59" t="s">
        <v>82</v>
      </c>
      <c r="D272" s="15" t="s">
        <v>535</v>
      </c>
      <c r="E272" s="16">
        <v>38434</v>
      </c>
      <c r="F272" s="31">
        <v>9000000</v>
      </c>
      <c r="G272" s="32" t="s">
        <v>17</v>
      </c>
      <c r="H272" s="45">
        <v>3000001.68</v>
      </c>
      <c r="I272" s="85">
        <v>39553</v>
      </c>
      <c r="J272" s="98">
        <v>43753</v>
      </c>
      <c r="K272" s="59" t="s">
        <v>77</v>
      </c>
    </row>
    <row r="273" spans="1:11" ht="12.75" x14ac:dyDescent="0.2">
      <c r="A273" s="295" t="s">
        <v>536</v>
      </c>
      <c r="B273" s="46" t="s">
        <v>195</v>
      </c>
      <c r="C273" s="59" t="s">
        <v>82</v>
      </c>
      <c r="D273" s="15" t="s">
        <v>568</v>
      </c>
      <c r="E273" s="16">
        <v>39000</v>
      </c>
      <c r="F273" s="31">
        <v>16000000</v>
      </c>
      <c r="G273" s="32" t="s">
        <v>17</v>
      </c>
      <c r="H273" s="45">
        <v>6973771.5899999999</v>
      </c>
      <c r="I273" s="85">
        <v>40272</v>
      </c>
      <c r="J273" s="98">
        <v>43377</v>
      </c>
      <c r="K273" s="59" t="s">
        <v>537</v>
      </c>
    </row>
    <row r="274" spans="1:11" ht="12.75" x14ac:dyDescent="0.2">
      <c r="A274" s="295" t="s">
        <v>538</v>
      </c>
      <c r="B274" s="46" t="s">
        <v>195</v>
      </c>
      <c r="C274" s="59" t="s">
        <v>82</v>
      </c>
      <c r="D274" s="15" t="s">
        <v>98</v>
      </c>
      <c r="E274" s="16">
        <v>39218</v>
      </c>
      <c r="F274" s="31">
        <v>14000000</v>
      </c>
      <c r="G274" s="32" t="s">
        <v>17</v>
      </c>
      <c r="H274" s="45">
        <v>6298948.1799999997</v>
      </c>
      <c r="I274" s="85">
        <v>40457</v>
      </c>
      <c r="J274" s="98">
        <v>44840</v>
      </c>
      <c r="K274" s="59" t="s">
        <v>98</v>
      </c>
    </row>
    <row r="275" spans="1:11" ht="12.75" x14ac:dyDescent="0.2">
      <c r="A275" s="295" t="s">
        <v>539</v>
      </c>
      <c r="B275" s="46" t="s">
        <v>127</v>
      </c>
      <c r="C275" s="59" t="s">
        <v>15</v>
      </c>
      <c r="D275" s="15" t="s">
        <v>540</v>
      </c>
      <c r="E275" s="39">
        <v>42185</v>
      </c>
      <c r="F275" s="31">
        <v>40000000</v>
      </c>
      <c r="G275" s="32" t="s">
        <v>17</v>
      </c>
      <c r="H275" s="45">
        <v>0</v>
      </c>
      <c r="I275" s="38">
        <v>43281</v>
      </c>
      <c r="J275" s="97">
        <v>46386</v>
      </c>
      <c r="K275" s="59" t="s">
        <v>537</v>
      </c>
    </row>
    <row r="276" spans="1:11" ht="12.75" x14ac:dyDescent="0.2">
      <c r="A276" s="296" t="s">
        <v>541</v>
      </c>
      <c r="B276" s="46" t="s">
        <v>542</v>
      </c>
      <c r="C276" s="59" t="s">
        <v>82</v>
      </c>
      <c r="D276" s="46" t="s">
        <v>559</v>
      </c>
      <c r="E276" s="76">
        <v>42314</v>
      </c>
      <c r="F276" s="330">
        <v>20064590.550000001</v>
      </c>
      <c r="G276" s="32" t="s">
        <v>17</v>
      </c>
      <c r="H276" s="331">
        <v>3455415.65</v>
      </c>
      <c r="I276" s="332">
        <v>43003</v>
      </c>
      <c r="J276" s="57">
        <v>45741</v>
      </c>
      <c r="K276" s="59" t="s">
        <v>543</v>
      </c>
    </row>
    <row r="277" spans="1:11" ht="3" customHeight="1" x14ac:dyDescent="0.2">
      <c r="A277" s="277"/>
      <c r="B277" s="277"/>
      <c r="C277" s="277"/>
      <c r="D277" s="277"/>
      <c r="E277" s="289"/>
      <c r="F277" s="290"/>
      <c r="G277" s="291"/>
      <c r="H277" s="292"/>
      <c r="I277" s="293"/>
      <c r="J277" s="294"/>
      <c r="K277" s="277"/>
    </row>
    <row r="278" spans="1:11" ht="12.75" x14ac:dyDescent="0.2">
      <c r="A278" s="18"/>
      <c r="B278" s="18"/>
      <c r="C278" s="18"/>
      <c r="D278" s="18"/>
      <c r="E278" s="46"/>
      <c r="F278" s="17"/>
      <c r="G278" s="52"/>
      <c r="H278" s="58"/>
      <c r="I278" s="40"/>
      <c r="J278" s="98"/>
      <c r="K278" s="46"/>
    </row>
    <row r="279" spans="1:11" ht="12.75" x14ac:dyDescent="0.2">
      <c r="A279" s="93" t="s">
        <v>545</v>
      </c>
      <c r="B279" s="18"/>
      <c r="C279" s="18"/>
      <c r="D279" s="18"/>
      <c r="E279" s="86"/>
      <c r="F279" s="58"/>
      <c r="G279" s="52"/>
      <c r="H279" s="58"/>
      <c r="I279" s="17"/>
      <c r="J279" s="86"/>
      <c r="K279" s="17"/>
    </row>
    <row r="280" spans="1:11" ht="12.75" x14ac:dyDescent="0.2">
      <c r="A280" s="18"/>
      <c r="B280" s="18"/>
      <c r="C280" s="18"/>
      <c r="D280" s="18"/>
      <c r="E280" s="17"/>
      <c r="F280" s="17"/>
      <c r="G280" s="52"/>
      <c r="H280" s="58"/>
      <c r="I280" s="41"/>
      <c r="J280" s="86"/>
      <c r="K280" s="17"/>
    </row>
    <row r="281" spans="1:11" ht="12.75" x14ac:dyDescent="0.2">
      <c r="A281" s="87"/>
      <c r="B281" s="87"/>
      <c r="C281" s="87"/>
      <c r="D281" s="87"/>
      <c r="E281" s="54"/>
      <c r="F281" s="88"/>
      <c r="G281" s="48"/>
      <c r="H281" s="58"/>
      <c r="I281" s="53"/>
      <c r="J281" s="54"/>
      <c r="K281" s="88"/>
    </row>
    <row r="282" spans="1:11" ht="12.75" x14ac:dyDescent="0.2">
      <c r="A282" s="87"/>
      <c r="B282" s="87"/>
      <c r="C282" s="87"/>
      <c r="D282" s="87"/>
      <c r="E282" s="87"/>
      <c r="F282" s="87"/>
      <c r="G282" s="21"/>
      <c r="H282" s="42"/>
      <c r="I282" s="22"/>
      <c r="J282" s="87"/>
      <c r="K282" s="87"/>
    </row>
    <row r="283" spans="1:11" ht="12.75" x14ac:dyDescent="0.2">
      <c r="A283" s="87"/>
      <c r="B283" s="87"/>
      <c r="C283" s="87"/>
      <c r="D283" s="87"/>
      <c r="E283" s="87"/>
      <c r="F283" s="43"/>
      <c r="G283" s="21"/>
      <c r="H283" s="89"/>
      <c r="I283" s="22"/>
      <c r="J283" s="87"/>
      <c r="K283" s="87"/>
    </row>
    <row r="284" spans="1:11" ht="12.75" x14ac:dyDescent="0.2">
      <c r="A284" s="87"/>
      <c r="B284" s="87"/>
      <c r="C284" s="87"/>
      <c r="D284" s="87"/>
      <c r="E284" s="87"/>
      <c r="F284" s="87"/>
      <c r="G284" s="21"/>
      <c r="H284" s="89"/>
      <c r="I284" s="87"/>
      <c r="J284" s="87"/>
      <c r="K284" s="87"/>
    </row>
    <row r="285" spans="1:11" ht="12.75" x14ac:dyDescent="0.2">
      <c r="A285" s="87"/>
      <c r="B285" s="87"/>
      <c r="C285" s="87"/>
      <c r="D285" s="87"/>
      <c r="E285" s="87"/>
      <c r="F285" s="87"/>
      <c r="G285" s="21"/>
      <c r="H285" s="89"/>
      <c r="I285" s="87"/>
      <c r="J285" s="87"/>
      <c r="K285" s="87"/>
    </row>
    <row r="286" spans="1:11" ht="12.75" x14ac:dyDescent="0.2">
      <c r="A286" s="87"/>
      <c r="B286" s="87"/>
      <c r="C286" s="87"/>
      <c r="D286" s="87"/>
      <c r="E286" s="87"/>
      <c r="F286" s="87"/>
      <c r="G286" s="90"/>
      <c r="H286" s="92"/>
      <c r="I286" s="22"/>
      <c r="J286" s="87"/>
      <c r="K286" s="87"/>
    </row>
    <row r="287" spans="1:11" ht="12.75" x14ac:dyDescent="0.2">
      <c r="A287" s="87"/>
      <c r="B287" s="87"/>
      <c r="C287" s="87"/>
      <c r="D287" s="87"/>
      <c r="E287" s="87"/>
      <c r="F287" s="87"/>
      <c r="G287" s="90"/>
      <c r="H287" s="92"/>
      <c r="I287" s="22"/>
      <c r="J287" s="87"/>
      <c r="K287" s="87"/>
    </row>
  </sheetData>
  <mergeCells count="3">
    <mergeCell ref="I3:J3"/>
    <mergeCell ref="I249:J249"/>
    <mergeCell ref="J2:K2"/>
  </mergeCells>
  <hyperlinks>
    <hyperlink ref="K257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7"/>
  <sheetViews>
    <sheetView workbookViewId="0">
      <selection activeCell="F23" sqref="F22:F23"/>
    </sheetView>
  </sheetViews>
  <sheetFormatPr defaultRowHeight="12.75" x14ac:dyDescent="0.2"/>
  <cols>
    <col min="1" max="1" width="27.140625" style="102" bestFit="1" customWidth="1"/>
    <col min="2" max="2" width="18.140625" style="102" bestFit="1" customWidth="1"/>
    <col min="3" max="3" width="14" style="102" customWidth="1"/>
    <col min="4" max="5" width="9.140625" style="102"/>
    <col min="6" max="6" width="14.5703125" style="102" customWidth="1"/>
    <col min="7" max="8" width="15" style="102" bestFit="1" customWidth="1"/>
    <col min="9" max="256" width="9.140625" style="102"/>
    <col min="257" max="257" width="27.140625" style="102" bestFit="1" customWidth="1"/>
    <col min="258" max="258" width="18.140625" style="102" bestFit="1" customWidth="1"/>
    <col min="259" max="259" width="11.85546875" style="102" bestFit="1" customWidth="1"/>
    <col min="260" max="261" width="9.140625" style="102"/>
    <col min="262" max="262" width="12.42578125" style="102" bestFit="1" customWidth="1"/>
    <col min="263" max="263" width="11.7109375" style="102" bestFit="1" customWidth="1"/>
    <col min="264" max="264" width="10" style="102" bestFit="1" customWidth="1"/>
    <col min="265" max="512" width="9.140625" style="102"/>
    <col min="513" max="513" width="27.140625" style="102" bestFit="1" customWidth="1"/>
    <col min="514" max="514" width="18.140625" style="102" bestFit="1" customWidth="1"/>
    <col min="515" max="515" width="11.85546875" style="102" bestFit="1" customWidth="1"/>
    <col min="516" max="517" width="9.140625" style="102"/>
    <col min="518" max="518" width="12.42578125" style="102" bestFit="1" customWidth="1"/>
    <col min="519" max="519" width="11.7109375" style="102" bestFit="1" customWidth="1"/>
    <col min="520" max="520" width="10" style="102" bestFit="1" customWidth="1"/>
    <col min="521" max="768" width="9.140625" style="102"/>
    <col min="769" max="769" width="27.140625" style="102" bestFit="1" customWidth="1"/>
    <col min="770" max="770" width="18.140625" style="102" bestFit="1" customWidth="1"/>
    <col min="771" max="771" width="11.85546875" style="102" bestFit="1" customWidth="1"/>
    <col min="772" max="773" width="9.140625" style="102"/>
    <col min="774" max="774" width="12.42578125" style="102" bestFit="1" customWidth="1"/>
    <col min="775" max="775" width="11.7109375" style="102" bestFit="1" customWidth="1"/>
    <col min="776" max="776" width="10" style="102" bestFit="1" customWidth="1"/>
    <col min="777" max="1024" width="9.140625" style="102"/>
    <col min="1025" max="1025" width="27.140625" style="102" bestFit="1" customWidth="1"/>
    <col min="1026" max="1026" width="18.140625" style="102" bestFit="1" customWidth="1"/>
    <col min="1027" max="1027" width="11.85546875" style="102" bestFit="1" customWidth="1"/>
    <col min="1028" max="1029" width="9.140625" style="102"/>
    <col min="1030" max="1030" width="12.42578125" style="102" bestFit="1" customWidth="1"/>
    <col min="1031" max="1031" width="11.7109375" style="102" bestFit="1" customWidth="1"/>
    <col min="1032" max="1032" width="10" style="102" bestFit="1" customWidth="1"/>
    <col min="1033" max="1280" width="9.140625" style="102"/>
    <col min="1281" max="1281" width="27.140625" style="102" bestFit="1" customWidth="1"/>
    <col min="1282" max="1282" width="18.140625" style="102" bestFit="1" customWidth="1"/>
    <col min="1283" max="1283" width="11.85546875" style="102" bestFit="1" customWidth="1"/>
    <col min="1284" max="1285" width="9.140625" style="102"/>
    <col min="1286" max="1286" width="12.42578125" style="102" bestFit="1" customWidth="1"/>
    <col min="1287" max="1287" width="11.7109375" style="102" bestFit="1" customWidth="1"/>
    <col min="1288" max="1288" width="10" style="102" bestFit="1" customWidth="1"/>
    <col min="1289" max="1536" width="9.140625" style="102"/>
    <col min="1537" max="1537" width="27.140625" style="102" bestFit="1" customWidth="1"/>
    <col min="1538" max="1538" width="18.140625" style="102" bestFit="1" customWidth="1"/>
    <col min="1539" max="1539" width="11.85546875" style="102" bestFit="1" customWidth="1"/>
    <col min="1540" max="1541" width="9.140625" style="102"/>
    <col min="1542" max="1542" width="12.42578125" style="102" bestFit="1" customWidth="1"/>
    <col min="1543" max="1543" width="11.7109375" style="102" bestFit="1" customWidth="1"/>
    <col min="1544" max="1544" width="10" style="102" bestFit="1" customWidth="1"/>
    <col min="1545" max="1792" width="9.140625" style="102"/>
    <col min="1793" max="1793" width="27.140625" style="102" bestFit="1" customWidth="1"/>
    <col min="1794" max="1794" width="18.140625" style="102" bestFit="1" customWidth="1"/>
    <col min="1795" max="1795" width="11.85546875" style="102" bestFit="1" customWidth="1"/>
    <col min="1796" max="1797" width="9.140625" style="102"/>
    <col min="1798" max="1798" width="12.42578125" style="102" bestFit="1" customWidth="1"/>
    <col min="1799" max="1799" width="11.7109375" style="102" bestFit="1" customWidth="1"/>
    <col min="1800" max="1800" width="10" style="102" bestFit="1" customWidth="1"/>
    <col min="1801" max="2048" width="9.140625" style="102"/>
    <col min="2049" max="2049" width="27.140625" style="102" bestFit="1" customWidth="1"/>
    <col min="2050" max="2050" width="18.140625" style="102" bestFit="1" customWidth="1"/>
    <col min="2051" max="2051" width="11.85546875" style="102" bestFit="1" customWidth="1"/>
    <col min="2052" max="2053" width="9.140625" style="102"/>
    <col min="2054" max="2054" width="12.42578125" style="102" bestFit="1" customWidth="1"/>
    <col min="2055" max="2055" width="11.7109375" style="102" bestFit="1" customWidth="1"/>
    <col min="2056" max="2056" width="10" style="102" bestFit="1" customWidth="1"/>
    <col min="2057" max="2304" width="9.140625" style="102"/>
    <col min="2305" max="2305" width="27.140625" style="102" bestFit="1" customWidth="1"/>
    <col min="2306" max="2306" width="18.140625" style="102" bestFit="1" customWidth="1"/>
    <col min="2307" max="2307" width="11.85546875" style="102" bestFit="1" customWidth="1"/>
    <col min="2308" max="2309" width="9.140625" style="102"/>
    <col min="2310" max="2310" width="12.42578125" style="102" bestFit="1" customWidth="1"/>
    <col min="2311" max="2311" width="11.7109375" style="102" bestFit="1" customWidth="1"/>
    <col min="2312" max="2312" width="10" style="102" bestFit="1" customWidth="1"/>
    <col min="2313" max="2560" width="9.140625" style="102"/>
    <col min="2561" max="2561" width="27.140625" style="102" bestFit="1" customWidth="1"/>
    <col min="2562" max="2562" width="18.140625" style="102" bestFit="1" customWidth="1"/>
    <col min="2563" max="2563" width="11.85546875" style="102" bestFit="1" customWidth="1"/>
    <col min="2564" max="2565" width="9.140625" style="102"/>
    <col min="2566" max="2566" width="12.42578125" style="102" bestFit="1" customWidth="1"/>
    <col min="2567" max="2567" width="11.7109375" style="102" bestFit="1" customWidth="1"/>
    <col min="2568" max="2568" width="10" style="102" bestFit="1" customWidth="1"/>
    <col min="2569" max="2816" width="9.140625" style="102"/>
    <col min="2817" max="2817" width="27.140625" style="102" bestFit="1" customWidth="1"/>
    <col min="2818" max="2818" width="18.140625" style="102" bestFit="1" customWidth="1"/>
    <col min="2819" max="2819" width="11.85546875" style="102" bestFit="1" customWidth="1"/>
    <col min="2820" max="2821" width="9.140625" style="102"/>
    <col min="2822" max="2822" width="12.42578125" style="102" bestFit="1" customWidth="1"/>
    <col min="2823" max="2823" width="11.7109375" style="102" bestFit="1" customWidth="1"/>
    <col min="2824" max="2824" width="10" style="102" bestFit="1" customWidth="1"/>
    <col min="2825" max="3072" width="9.140625" style="102"/>
    <col min="3073" max="3073" width="27.140625" style="102" bestFit="1" customWidth="1"/>
    <col min="3074" max="3074" width="18.140625" style="102" bestFit="1" customWidth="1"/>
    <col min="3075" max="3075" width="11.85546875" style="102" bestFit="1" customWidth="1"/>
    <col min="3076" max="3077" width="9.140625" style="102"/>
    <col min="3078" max="3078" width="12.42578125" style="102" bestFit="1" customWidth="1"/>
    <col min="3079" max="3079" width="11.7109375" style="102" bestFit="1" customWidth="1"/>
    <col min="3080" max="3080" width="10" style="102" bestFit="1" customWidth="1"/>
    <col min="3081" max="3328" width="9.140625" style="102"/>
    <col min="3329" max="3329" width="27.140625" style="102" bestFit="1" customWidth="1"/>
    <col min="3330" max="3330" width="18.140625" style="102" bestFit="1" customWidth="1"/>
    <col min="3331" max="3331" width="11.85546875" style="102" bestFit="1" customWidth="1"/>
    <col min="3332" max="3333" width="9.140625" style="102"/>
    <col min="3334" max="3334" width="12.42578125" style="102" bestFit="1" customWidth="1"/>
    <col min="3335" max="3335" width="11.7109375" style="102" bestFit="1" customWidth="1"/>
    <col min="3336" max="3336" width="10" style="102" bestFit="1" customWidth="1"/>
    <col min="3337" max="3584" width="9.140625" style="102"/>
    <col min="3585" max="3585" width="27.140625" style="102" bestFit="1" customWidth="1"/>
    <col min="3586" max="3586" width="18.140625" style="102" bestFit="1" customWidth="1"/>
    <col min="3587" max="3587" width="11.85546875" style="102" bestFit="1" customWidth="1"/>
    <col min="3588" max="3589" width="9.140625" style="102"/>
    <col min="3590" max="3590" width="12.42578125" style="102" bestFit="1" customWidth="1"/>
    <col min="3591" max="3591" width="11.7109375" style="102" bestFit="1" customWidth="1"/>
    <col min="3592" max="3592" width="10" style="102" bestFit="1" customWidth="1"/>
    <col min="3593" max="3840" width="9.140625" style="102"/>
    <col min="3841" max="3841" width="27.140625" style="102" bestFit="1" customWidth="1"/>
    <col min="3842" max="3842" width="18.140625" style="102" bestFit="1" customWidth="1"/>
    <col min="3843" max="3843" width="11.85546875" style="102" bestFit="1" customWidth="1"/>
    <col min="3844" max="3845" width="9.140625" style="102"/>
    <col min="3846" max="3846" width="12.42578125" style="102" bestFit="1" customWidth="1"/>
    <col min="3847" max="3847" width="11.7109375" style="102" bestFit="1" customWidth="1"/>
    <col min="3848" max="3848" width="10" style="102" bestFit="1" customWidth="1"/>
    <col min="3849" max="4096" width="9.140625" style="102"/>
    <col min="4097" max="4097" width="27.140625" style="102" bestFit="1" customWidth="1"/>
    <col min="4098" max="4098" width="18.140625" style="102" bestFit="1" customWidth="1"/>
    <col min="4099" max="4099" width="11.85546875" style="102" bestFit="1" customWidth="1"/>
    <col min="4100" max="4101" width="9.140625" style="102"/>
    <col min="4102" max="4102" width="12.42578125" style="102" bestFit="1" customWidth="1"/>
    <col min="4103" max="4103" width="11.7109375" style="102" bestFit="1" customWidth="1"/>
    <col min="4104" max="4104" width="10" style="102" bestFit="1" customWidth="1"/>
    <col min="4105" max="4352" width="9.140625" style="102"/>
    <col min="4353" max="4353" width="27.140625" style="102" bestFit="1" customWidth="1"/>
    <col min="4354" max="4354" width="18.140625" style="102" bestFit="1" customWidth="1"/>
    <col min="4355" max="4355" width="11.85546875" style="102" bestFit="1" customWidth="1"/>
    <col min="4356" max="4357" width="9.140625" style="102"/>
    <col min="4358" max="4358" width="12.42578125" style="102" bestFit="1" customWidth="1"/>
    <col min="4359" max="4359" width="11.7109375" style="102" bestFit="1" customWidth="1"/>
    <col min="4360" max="4360" width="10" style="102" bestFit="1" customWidth="1"/>
    <col min="4361" max="4608" width="9.140625" style="102"/>
    <col min="4609" max="4609" width="27.140625" style="102" bestFit="1" customWidth="1"/>
    <col min="4610" max="4610" width="18.140625" style="102" bestFit="1" customWidth="1"/>
    <col min="4611" max="4611" width="11.85546875" style="102" bestFit="1" customWidth="1"/>
    <col min="4612" max="4613" width="9.140625" style="102"/>
    <col min="4614" max="4614" width="12.42578125" style="102" bestFit="1" customWidth="1"/>
    <col min="4615" max="4615" width="11.7109375" style="102" bestFit="1" customWidth="1"/>
    <col min="4616" max="4616" width="10" style="102" bestFit="1" customWidth="1"/>
    <col min="4617" max="4864" width="9.140625" style="102"/>
    <col min="4865" max="4865" width="27.140625" style="102" bestFit="1" customWidth="1"/>
    <col min="4866" max="4866" width="18.140625" style="102" bestFit="1" customWidth="1"/>
    <col min="4867" max="4867" width="11.85546875" style="102" bestFit="1" customWidth="1"/>
    <col min="4868" max="4869" width="9.140625" style="102"/>
    <col min="4870" max="4870" width="12.42578125" style="102" bestFit="1" customWidth="1"/>
    <col min="4871" max="4871" width="11.7109375" style="102" bestFit="1" customWidth="1"/>
    <col min="4872" max="4872" width="10" style="102" bestFit="1" customWidth="1"/>
    <col min="4873" max="5120" width="9.140625" style="102"/>
    <col min="5121" max="5121" width="27.140625" style="102" bestFit="1" customWidth="1"/>
    <col min="5122" max="5122" width="18.140625" style="102" bestFit="1" customWidth="1"/>
    <col min="5123" max="5123" width="11.85546875" style="102" bestFit="1" customWidth="1"/>
    <col min="5124" max="5125" width="9.140625" style="102"/>
    <col min="5126" max="5126" width="12.42578125" style="102" bestFit="1" customWidth="1"/>
    <col min="5127" max="5127" width="11.7109375" style="102" bestFit="1" customWidth="1"/>
    <col min="5128" max="5128" width="10" style="102" bestFit="1" customWidth="1"/>
    <col min="5129" max="5376" width="9.140625" style="102"/>
    <col min="5377" max="5377" width="27.140625" style="102" bestFit="1" customWidth="1"/>
    <col min="5378" max="5378" width="18.140625" style="102" bestFit="1" customWidth="1"/>
    <col min="5379" max="5379" width="11.85546875" style="102" bestFit="1" customWidth="1"/>
    <col min="5380" max="5381" width="9.140625" style="102"/>
    <col min="5382" max="5382" width="12.42578125" style="102" bestFit="1" customWidth="1"/>
    <col min="5383" max="5383" width="11.7109375" style="102" bestFit="1" customWidth="1"/>
    <col min="5384" max="5384" width="10" style="102" bestFit="1" customWidth="1"/>
    <col min="5385" max="5632" width="9.140625" style="102"/>
    <col min="5633" max="5633" width="27.140625" style="102" bestFit="1" customWidth="1"/>
    <col min="5634" max="5634" width="18.140625" style="102" bestFit="1" customWidth="1"/>
    <col min="5635" max="5635" width="11.85546875" style="102" bestFit="1" customWidth="1"/>
    <col min="5636" max="5637" width="9.140625" style="102"/>
    <col min="5638" max="5638" width="12.42578125" style="102" bestFit="1" customWidth="1"/>
    <col min="5639" max="5639" width="11.7109375" style="102" bestFit="1" customWidth="1"/>
    <col min="5640" max="5640" width="10" style="102" bestFit="1" customWidth="1"/>
    <col min="5641" max="5888" width="9.140625" style="102"/>
    <col min="5889" max="5889" width="27.140625" style="102" bestFit="1" customWidth="1"/>
    <col min="5890" max="5890" width="18.140625" style="102" bestFit="1" customWidth="1"/>
    <col min="5891" max="5891" width="11.85546875" style="102" bestFit="1" customWidth="1"/>
    <col min="5892" max="5893" width="9.140625" style="102"/>
    <col min="5894" max="5894" width="12.42578125" style="102" bestFit="1" customWidth="1"/>
    <col min="5895" max="5895" width="11.7109375" style="102" bestFit="1" customWidth="1"/>
    <col min="5896" max="5896" width="10" style="102" bestFit="1" customWidth="1"/>
    <col min="5897" max="6144" width="9.140625" style="102"/>
    <col min="6145" max="6145" width="27.140625" style="102" bestFit="1" customWidth="1"/>
    <col min="6146" max="6146" width="18.140625" style="102" bestFit="1" customWidth="1"/>
    <col min="6147" max="6147" width="11.85546875" style="102" bestFit="1" customWidth="1"/>
    <col min="6148" max="6149" width="9.140625" style="102"/>
    <col min="6150" max="6150" width="12.42578125" style="102" bestFit="1" customWidth="1"/>
    <col min="6151" max="6151" width="11.7109375" style="102" bestFit="1" customWidth="1"/>
    <col min="6152" max="6152" width="10" style="102" bestFit="1" customWidth="1"/>
    <col min="6153" max="6400" width="9.140625" style="102"/>
    <col min="6401" max="6401" width="27.140625" style="102" bestFit="1" customWidth="1"/>
    <col min="6402" max="6402" width="18.140625" style="102" bestFit="1" customWidth="1"/>
    <col min="6403" max="6403" width="11.85546875" style="102" bestFit="1" customWidth="1"/>
    <col min="6404" max="6405" width="9.140625" style="102"/>
    <col min="6406" max="6406" width="12.42578125" style="102" bestFit="1" customWidth="1"/>
    <col min="6407" max="6407" width="11.7109375" style="102" bestFit="1" customWidth="1"/>
    <col min="6408" max="6408" width="10" style="102" bestFit="1" customWidth="1"/>
    <col min="6409" max="6656" width="9.140625" style="102"/>
    <col min="6657" max="6657" width="27.140625" style="102" bestFit="1" customWidth="1"/>
    <col min="6658" max="6658" width="18.140625" style="102" bestFit="1" customWidth="1"/>
    <col min="6659" max="6659" width="11.85546875" style="102" bestFit="1" customWidth="1"/>
    <col min="6660" max="6661" width="9.140625" style="102"/>
    <col min="6662" max="6662" width="12.42578125" style="102" bestFit="1" customWidth="1"/>
    <col min="6663" max="6663" width="11.7109375" style="102" bestFit="1" customWidth="1"/>
    <col min="6664" max="6664" width="10" style="102" bestFit="1" customWidth="1"/>
    <col min="6665" max="6912" width="9.140625" style="102"/>
    <col min="6913" max="6913" width="27.140625" style="102" bestFit="1" customWidth="1"/>
    <col min="6914" max="6914" width="18.140625" style="102" bestFit="1" customWidth="1"/>
    <col min="6915" max="6915" width="11.85546875" style="102" bestFit="1" customWidth="1"/>
    <col min="6916" max="6917" width="9.140625" style="102"/>
    <col min="6918" max="6918" width="12.42578125" style="102" bestFit="1" customWidth="1"/>
    <col min="6919" max="6919" width="11.7109375" style="102" bestFit="1" customWidth="1"/>
    <col min="6920" max="6920" width="10" style="102" bestFit="1" customWidth="1"/>
    <col min="6921" max="7168" width="9.140625" style="102"/>
    <col min="7169" max="7169" width="27.140625" style="102" bestFit="1" customWidth="1"/>
    <col min="7170" max="7170" width="18.140625" style="102" bestFit="1" customWidth="1"/>
    <col min="7171" max="7171" width="11.85546875" style="102" bestFit="1" customWidth="1"/>
    <col min="7172" max="7173" width="9.140625" style="102"/>
    <col min="7174" max="7174" width="12.42578125" style="102" bestFit="1" customWidth="1"/>
    <col min="7175" max="7175" width="11.7109375" style="102" bestFit="1" customWidth="1"/>
    <col min="7176" max="7176" width="10" style="102" bestFit="1" customWidth="1"/>
    <col min="7177" max="7424" width="9.140625" style="102"/>
    <col min="7425" max="7425" width="27.140625" style="102" bestFit="1" customWidth="1"/>
    <col min="7426" max="7426" width="18.140625" style="102" bestFit="1" customWidth="1"/>
    <col min="7427" max="7427" width="11.85546875" style="102" bestFit="1" customWidth="1"/>
    <col min="7428" max="7429" width="9.140625" style="102"/>
    <col min="7430" max="7430" width="12.42578125" style="102" bestFit="1" customWidth="1"/>
    <col min="7431" max="7431" width="11.7109375" style="102" bestFit="1" customWidth="1"/>
    <col min="7432" max="7432" width="10" style="102" bestFit="1" customWidth="1"/>
    <col min="7433" max="7680" width="9.140625" style="102"/>
    <col min="7681" max="7681" width="27.140625" style="102" bestFit="1" customWidth="1"/>
    <col min="7682" max="7682" width="18.140625" style="102" bestFit="1" customWidth="1"/>
    <col min="7683" max="7683" width="11.85546875" style="102" bestFit="1" customWidth="1"/>
    <col min="7684" max="7685" width="9.140625" style="102"/>
    <col min="7686" max="7686" width="12.42578125" style="102" bestFit="1" customWidth="1"/>
    <col min="7687" max="7687" width="11.7109375" style="102" bestFit="1" customWidth="1"/>
    <col min="7688" max="7688" width="10" style="102" bestFit="1" customWidth="1"/>
    <col min="7689" max="7936" width="9.140625" style="102"/>
    <col min="7937" max="7937" width="27.140625" style="102" bestFit="1" customWidth="1"/>
    <col min="7938" max="7938" width="18.140625" style="102" bestFit="1" customWidth="1"/>
    <col min="7939" max="7939" width="11.85546875" style="102" bestFit="1" customWidth="1"/>
    <col min="7940" max="7941" width="9.140625" style="102"/>
    <col min="7942" max="7942" width="12.42578125" style="102" bestFit="1" customWidth="1"/>
    <col min="7943" max="7943" width="11.7109375" style="102" bestFit="1" customWidth="1"/>
    <col min="7944" max="7944" width="10" style="102" bestFit="1" customWidth="1"/>
    <col min="7945" max="8192" width="9.140625" style="102"/>
    <col min="8193" max="8193" width="27.140625" style="102" bestFit="1" customWidth="1"/>
    <col min="8194" max="8194" width="18.140625" style="102" bestFit="1" customWidth="1"/>
    <col min="8195" max="8195" width="11.85546875" style="102" bestFit="1" customWidth="1"/>
    <col min="8196" max="8197" width="9.140625" style="102"/>
    <col min="8198" max="8198" width="12.42578125" style="102" bestFit="1" customWidth="1"/>
    <col min="8199" max="8199" width="11.7109375" style="102" bestFit="1" customWidth="1"/>
    <col min="8200" max="8200" width="10" style="102" bestFit="1" customWidth="1"/>
    <col min="8201" max="8448" width="9.140625" style="102"/>
    <col min="8449" max="8449" width="27.140625" style="102" bestFit="1" customWidth="1"/>
    <col min="8450" max="8450" width="18.140625" style="102" bestFit="1" customWidth="1"/>
    <col min="8451" max="8451" width="11.85546875" style="102" bestFit="1" customWidth="1"/>
    <col min="8452" max="8453" width="9.140625" style="102"/>
    <col min="8454" max="8454" width="12.42578125" style="102" bestFit="1" customWidth="1"/>
    <col min="8455" max="8455" width="11.7109375" style="102" bestFit="1" customWidth="1"/>
    <col min="8456" max="8456" width="10" style="102" bestFit="1" customWidth="1"/>
    <col min="8457" max="8704" width="9.140625" style="102"/>
    <col min="8705" max="8705" width="27.140625" style="102" bestFit="1" customWidth="1"/>
    <col min="8706" max="8706" width="18.140625" style="102" bestFit="1" customWidth="1"/>
    <col min="8707" max="8707" width="11.85546875" style="102" bestFit="1" customWidth="1"/>
    <col min="8708" max="8709" width="9.140625" style="102"/>
    <col min="8710" max="8710" width="12.42578125" style="102" bestFit="1" customWidth="1"/>
    <col min="8711" max="8711" width="11.7109375" style="102" bestFit="1" customWidth="1"/>
    <col min="8712" max="8712" width="10" style="102" bestFit="1" customWidth="1"/>
    <col min="8713" max="8960" width="9.140625" style="102"/>
    <col min="8961" max="8961" width="27.140625" style="102" bestFit="1" customWidth="1"/>
    <col min="8962" max="8962" width="18.140625" style="102" bestFit="1" customWidth="1"/>
    <col min="8963" max="8963" width="11.85546875" style="102" bestFit="1" customWidth="1"/>
    <col min="8964" max="8965" width="9.140625" style="102"/>
    <col min="8966" max="8966" width="12.42578125" style="102" bestFit="1" customWidth="1"/>
    <col min="8967" max="8967" width="11.7109375" style="102" bestFit="1" customWidth="1"/>
    <col min="8968" max="8968" width="10" style="102" bestFit="1" customWidth="1"/>
    <col min="8969" max="9216" width="9.140625" style="102"/>
    <col min="9217" max="9217" width="27.140625" style="102" bestFit="1" customWidth="1"/>
    <col min="9218" max="9218" width="18.140625" style="102" bestFit="1" customWidth="1"/>
    <col min="9219" max="9219" width="11.85546875" style="102" bestFit="1" customWidth="1"/>
    <col min="9220" max="9221" width="9.140625" style="102"/>
    <col min="9222" max="9222" width="12.42578125" style="102" bestFit="1" customWidth="1"/>
    <col min="9223" max="9223" width="11.7109375" style="102" bestFit="1" customWidth="1"/>
    <col min="9224" max="9224" width="10" style="102" bestFit="1" customWidth="1"/>
    <col min="9225" max="9472" width="9.140625" style="102"/>
    <col min="9473" max="9473" width="27.140625" style="102" bestFit="1" customWidth="1"/>
    <col min="9474" max="9474" width="18.140625" style="102" bestFit="1" customWidth="1"/>
    <col min="9475" max="9475" width="11.85546875" style="102" bestFit="1" customWidth="1"/>
    <col min="9476" max="9477" width="9.140625" style="102"/>
    <col min="9478" max="9478" width="12.42578125" style="102" bestFit="1" customWidth="1"/>
    <col min="9479" max="9479" width="11.7109375" style="102" bestFit="1" customWidth="1"/>
    <col min="9480" max="9480" width="10" style="102" bestFit="1" customWidth="1"/>
    <col min="9481" max="9728" width="9.140625" style="102"/>
    <col min="9729" max="9729" width="27.140625" style="102" bestFit="1" customWidth="1"/>
    <col min="9730" max="9730" width="18.140625" style="102" bestFit="1" customWidth="1"/>
    <col min="9731" max="9731" width="11.85546875" style="102" bestFit="1" customWidth="1"/>
    <col min="9732" max="9733" width="9.140625" style="102"/>
    <col min="9734" max="9734" width="12.42578125" style="102" bestFit="1" customWidth="1"/>
    <col min="9735" max="9735" width="11.7109375" style="102" bestFit="1" customWidth="1"/>
    <col min="9736" max="9736" width="10" style="102" bestFit="1" customWidth="1"/>
    <col min="9737" max="9984" width="9.140625" style="102"/>
    <col min="9985" max="9985" width="27.140625" style="102" bestFit="1" customWidth="1"/>
    <col min="9986" max="9986" width="18.140625" style="102" bestFit="1" customWidth="1"/>
    <col min="9987" max="9987" width="11.85546875" style="102" bestFit="1" customWidth="1"/>
    <col min="9988" max="9989" width="9.140625" style="102"/>
    <col min="9990" max="9990" width="12.42578125" style="102" bestFit="1" customWidth="1"/>
    <col min="9991" max="9991" width="11.7109375" style="102" bestFit="1" customWidth="1"/>
    <col min="9992" max="9992" width="10" style="102" bestFit="1" customWidth="1"/>
    <col min="9993" max="10240" width="9.140625" style="102"/>
    <col min="10241" max="10241" width="27.140625" style="102" bestFit="1" customWidth="1"/>
    <col min="10242" max="10242" width="18.140625" style="102" bestFit="1" customWidth="1"/>
    <col min="10243" max="10243" width="11.85546875" style="102" bestFit="1" customWidth="1"/>
    <col min="10244" max="10245" width="9.140625" style="102"/>
    <col min="10246" max="10246" width="12.42578125" style="102" bestFit="1" customWidth="1"/>
    <col min="10247" max="10247" width="11.7109375" style="102" bestFit="1" customWidth="1"/>
    <col min="10248" max="10248" width="10" style="102" bestFit="1" customWidth="1"/>
    <col min="10249" max="10496" width="9.140625" style="102"/>
    <col min="10497" max="10497" width="27.140625" style="102" bestFit="1" customWidth="1"/>
    <col min="10498" max="10498" width="18.140625" style="102" bestFit="1" customWidth="1"/>
    <col min="10499" max="10499" width="11.85546875" style="102" bestFit="1" customWidth="1"/>
    <col min="10500" max="10501" width="9.140625" style="102"/>
    <col min="10502" max="10502" width="12.42578125" style="102" bestFit="1" customWidth="1"/>
    <col min="10503" max="10503" width="11.7109375" style="102" bestFit="1" customWidth="1"/>
    <col min="10504" max="10504" width="10" style="102" bestFit="1" customWidth="1"/>
    <col min="10505" max="10752" width="9.140625" style="102"/>
    <col min="10753" max="10753" width="27.140625" style="102" bestFit="1" customWidth="1"/>
    <col min="10754" max="10754" width="18.140625" style="102" bestFit="1" customWidth="1"/>
    <col min="10755" max="10755" width="11.85546875" style="102" bestFit="1" customWidth="1"/>
    <col min="10756" max="10757" width="9.140625" style="102"/>
    <col min="10758" max="10758" width="12.42578125" style="102" bestFit="1" customWidth="1"/>
    <col min="10759" max="10759" width="11.7109375" style="102" bestFit="1" customWidth="1"/>
    <col min="10760" max="10760" width="10" style="102" bestFit="1" customWidth="1"/>
    <col min="10761" max="11008" width="9.140625" style="102"/>
    <col min="11009" max="11009" width="27.140625" style="102" bestFit="1" customWidth="1"/>
    <col min="11010" max="11010" width="18.140625" style="102" bestFit="1" customWidth="1"/>
    <col min="11011" max="11011" width="11.85546875" style="102" bestFit="1" customWidth="1"/>
    <col min="11012" max="11013" width="9.140625" style="102"/>
    <col min="11014" max="11014" width="12.42578125" style="102" bestFit="1" customWidth="1"/>
    <col min="11015" max="11015" width="11.7109375" style="102" bestFit="1" customWidth="1"/>
    <col min="11016" max="11016" width="10" style="102" bestFit="1" customWidth="1"/>
    <col min="11017" max="11264" width="9.140625" style="102"/>
    <col min="11265" max="11265" width="27.140625" style="102" bestFit="1" customWidth="1"/>
    <col min="11266" max="11266" width="18.140625" style="102" bestFit="1" customWidth="1"/>
    <col min="11267" max="11267" width="11.85546875" style="102" bestFit="1" customWidth="1"/>
    <col min="11268" max="11269" width="9.140625" style="102"/>
    <col min="11270" max="11270" width="12.42578125" style="102" bestFit="1" customWidth="1"/>
    <col min="11271" max="11271" width="11.7109375" style="102" bestFit="1" customWidth="1"/>
    <col min="11272" max="11272" width="10" style="102" bestFit="1" customWidth="1"/>
    <col min="11273" max="11520" width="9.140625" style="102"/>
    <col min="11521" max="11521" width="27.140625" style="102" bestFit="1" customWidth="1"/>
    <col min="11522" max="11522" width="18.140625" style="102" bestFit="1" customWidth="1"/>
    <col min="11523" max="11523" width="11.85546875" style="102" bestFit="1" customWidth="1"/>
    <col min="11524" max="11525" width="9.140625" style="102"/>
    <col min="11526" max="11526" width="12.42578125" style="102" bestFit="1" customWidth="1"/>
    <col min="11527" max="11527" width="11.7109375" style="102" bestFit="1" customWidth="1"/>
    <col min="11528" max="11528" width="10" style="102" bestFit="1" customWidth="1"/>
    <col min="11529" max="11776" width="9.140625" style="102"/>
    <col min="11777" max="11777" width="27.140625" style="102" bestFit="1" customWidth="1"/>
    <col min="11778" max="11778" width="18.140625" style="102" bestFit="1" customWidth="1"/>
    <col min="11779" max="11779" width="11.85546875" style="102" bestFit="1" customWidth="1"/>
    <col min="11780" max="11781" width="9.140625" style="102"/>
    <col min="11782" max="11782" width="12.42578125" style="102" bestFit="1" customWidth="1"/>
    <col min="11783" max="11783" width="11.7109375" style="102" bestFit="1" customWidth="1"/>
    <col min="11784" max="11784" width="10" style="102" bestFit="1" customWidth="1"/>
    <col min="11785" max="12032" width="9.140625" style="102"/>
    <col min="12033" max="12033" width="27.140625" style="102" bestFit="1" customWidth="1"/>
    <col min="12034" max="12034" width="18.140625" style="102" bestFit="1" customWidth="1"/>
    <col min="12035" max="12035" width="11.85546875" style="102" bestFit="1" customWidth="1"/>
    <col min="12036" max="12037" width="9.140625" style="102"/>
    <col min="12038" max="12038" width="12.42578125" style="102" bestFit="1" customWidth="1"/>
    <col min="12039" max="12039" width="11.7109375" style="102" bestFit="1" customWidth="1"/>
    <col min="12040" max="12040" width="10" style="102" bestFit="1" customWidth="1"/>
    <col min="12041" max="12288" width="9.140625" style="102"/>
    <col min="12289" max="12289" width="27.140625" style="102" bestFit="1" customWidth="1"/>
    <col min="12290" max="12290" width="18.140625" style="102" bestFit="1" customWidth="1"/>
    <col min="12291" max="12291" width="11.85546875" style="102" bestFit="1" customWidth="1"/>
    <col min="12292" max="12293" width="9.140625" style="102"/>
    <col min="12294" max="12294" width="12.42578125" style="102" bestFit="1" customWidth="1"/>
    <col min="12295" max="12295" width="11.7109375" style="102" bestFit="1" customWidth="1"/>
    <col min="12296" max="12296" width="10" style="102" bestFit="1" customWidth="1"/>
    <col min="12297" max="12544" width="9.140625" style="102"/>
    <col min="12545" max="12545" width="27.140625" style="102" bestFit="1" customWidth="1"/>
    <col min="12546" max="12546" width="18.140625" style="102" bestFit="1" customWidth="1"/>
    <col min="12547" max="12547" width="11.85546875" style="102" bestFit="1" customWidth="1"/>
    <col min="12548" max="12549" width="9.140625" style="102"/>
    <col min="12550" max="12550" width="12.42578125" style="102" bestFit="1" customWidth="1"/>
    <col min="12551" max="12551" width="11.7109375" style="102" bestFit="1" customWidth="1"/>
    <col min="12552" max="12552" width="10" style="102" bestFit="1" customWidth="1"/>
    <col min="12553" max="12800" width="9.140625" style="102"/>
    <col min="12801" max="12801" width="27.140625" style="102" bestFit="1" customWidth="1"/>
    <col min="12802" max="12802" width="18.140625" style="102" bestFit="1" customWidth="1"/>
    <col min="12803" max="12803" width="11.85546875" style="102" bestFit="1" customWidth="1"/>
    <col min="12804" max="12805" width="9.140625" style="102"/>
    <col min="12806" max="12806" width="12.42578125" style="102" bestFit="1" customWidth="1"/>
    <col min="12807" max="12807" width="11.7109375" style="102" bestFit="1" customWidth="1"/>
    <col min="12808" max="12808" width="10" style="102" bestFit="1" customWidth="1"/>
    <col min="12809" max="13056" width="9.140625" style="102"/>
    <col min="13057" max="13057" width="27.140625" style="102" bestFit="1" customWidth="1"/>
    <col min="13058" max="13058" width="18.140625" style="102" bestFit="1" customWidth="1"/>
    <col min="13059" max="13059" width="11.85546875" style="102" bestFit="1" customWidth="1"/>
    <col min="13060" max="13061" width="9.140625" style="102"/>
    <col min="13062" max="13062" width="12.42578125" style="102" bestFit="1" customWidth="1"/>
    <col min="13063" max="13063" width="11.7109375" style="102" bestFit="1" customWidth="1"/>
    <col min="13064" max="13064" width="10" style="102" bestFit="1" customWidth="1"/>
    <col min="13065" max="13312" width="9.140625" style="102"/>
    <col min="13313" max="13313" width="27.140625" style="102" bestFit="1" customWidth="1"/>
    <col min="13314" max="13314" width="18.140625" style="102" bestFit="1" customWidth="1"/>
    <col min="13315" max="13315" width="11.85546875" style="102" bestFit="1" customWidth="1"/>
    <col min="13316" max="13317" width="9.140625" style="102"/>
    <col min="13318" max="13318" width="12.42578125" style="102" bestFit="1" customWidth="1"/>
    <col min="13319" max="13319" width="11.7109375" style="102" bestFit="1" customWidth="1"/>
    <col min="13320" max="13320" width="10" style="102" bestFit="1" customWidth="1"/>
    <col min="13321" max="13568" width="9.140625" style="102"/>
    <col min="13569" max="13569" width="27.140625" style="102" bestFit="1" customWidth="1"/>
    <col min="13570" max="13570" width="18.140625" style="102" bestFit="1" customWidth="1"/>
    <col min="13571" max="13571" width="11.85546875" style="102" bestFit="1" customWidth="1"/>
    <col min="13572" max="13573" width="9.140625" style="102"/>
    <col min="13574" max="13574" width="12.42578125" style="102" bestFit="1" customWidth="1"/>
    <col min="13575" max="13575" width="11.7109375" style="102" bestFit="1" customWidth="1"/>
    <col min="13576" max="13576" width="10" style="102" bestFit="1" customWidth="1"/>
    <col min="13577" max="13824" width="9.140625" style="102"/>
    <col min="13825" max="13825" width="27.140625" style="102" bestFit="1" customWidth="1"/>
    <col min="13826" max="13826" width="18.140625" style="102" bestFit="1" customWidth="1"/>
    <col min="13827" max="13827" width="11.85546875" style="102" bestFit="1" customWidth="1"/>
    <col min="13828" max="13829" width="9.140625" style="102"/>
    <col min="13830" max="13830" width="12.42578125" style="102" bestFit="1" customWidth="1"/>
    <col min="13831" max="13831" width="11.7109375" style="102" bestFit="1" customWidth="1"/>
    <col min="13832" max="13832" width="10" style="102" bestFit="1" customWidth="1"/>
    <col min="13833" max="14080" width="9.140625" style="102"/>
    <col min="14081" max="14081" width="27.140625" style="102" bestFit="1" customWidth="1"/>
    <col min="14082" max="14082" width="18.140625" style="102" bestFit="1" customWidth="1"/>
    <col min="14083" max="14083" width="11.85546875" style="102" bestFit="1" customWidth="1"/>
    <col min="14084" max="14085" width="9.140625" style="102"/>
    <col min="14086" max="14086" width="12.42578125" style="102" bestFit="1" customWidth="1"/>
    <col min="14087" max="14087" width="11.7109375" style="102" bestFit="1" customWidth="1"/>
    <col min="14088" max="14088" width="10" style="102" bestFit="1" customWidth="1"/>
    <col min="14089" max="14336" width="9.140625" style="102"/>
    <col min="14337" max="14337" width="27.140625" style="102" bestFit="1" customWidth="1"/>
    <col min="14338" max="14338" width="18.140625" style="102" bestFit="1" customWidth="1"/>
    <col min="14339" max="14339" width="11.85546875" style="102" bestFit="1" customWidth="1"/>
    <col min="14340" max="14341" width="9.140625" style="102"/>
    <col min="14342" max="14342" width="12.42578125" style="102" bestFit="1" customWidth="1"/>
    <col min="14343" max="14343" width="11.7109375" style="102" bestFit="1" customWidth="1"/>
    <col min="14344" max="14344" width="10" style="102" bestFit="1" customWidth="1"/>
    <col min="14345" max="14592" width="9.140625" style="102"/>
    <col min="14593" max="14593" width="27.140625" style="102" bestFit="1" customWidth="1"/>
    <col min="14594" max="14594" width="18.140625" style="102" bestFit="1" customWidth="1"/>
    <col min="14595" max="14595" width="11.85546875" style="102" bestFit="1" customWidth="1"/>
    <col min="14596" max="14597" width="9.140625" style="102"/>
    <col min="14598" max="14598" width="12.42578125" style="102" bestFit="1" customWidth="1"/>
    <col min="14599" max="14599" width="11.7109375" style="102" bestFit="1" customWidth="1"/>
    <col min="14600" max="14600" width="10" style="102" bestFit="1" customWidth="1"/>
    <col min="14601" max="14848" width="9.140625" style="102"/>
    <col min="14849" max="14849" width="27.140625" style="102" bestFit="1" customWidth="1"/>
    <col min="14850" max="14850" width="18.140625" style="102" bestFit="1" customWidth="1"/>
    <col min="14851" max="14851" width="11.85546875" style="102" bestFit="1" customWidth="1"/>
    <col min="14852" max="14853" width="9.140625" style="102"/>
    <col min="14854" max="14854" width="12.42578125" style="102" bestFit="1" customWidth="1"/>
    <col min="14855" max="14855" width="11.7109375" style="102" bestFit="1" customWidth="1"/>
    <col min="14856" max="14856" width="10" style="102" bestFit="1" customWidth="1"/>
    <col min="14857" max="15104" width="9.140625" style="102"/>
    <col min="15105" max="15105" width="27.140625" style="102" bestFit="1" customWidth="1"/>
    <col min="15106" max="15106" width="18.140625" style="102" bestFit="1" customWidth="1"/>
    <col min="15107" max="15107" width="11.85546875" style="102" bestFit="1" customWidth="1"/>
    <col min="15108" max="15109" width="9.140625" style="102"/>
    <col min="15110" max="15110" width="12.42578125" style="102" bestFit="1" customWidth="1"/>
    <col min="15111" max="15111" width="11.7109375" style="102" bestFit="1" customWidth="1"/>
    <col min="15112" max="15112" width="10" style="102" bestFit="1" customWidth="1"/>
    <col min="15113" max="15360" width="9.140625" style="102"/>
    <col min="15361" max="15361" width="27.140625" style="102" bestFit="1" customWidth="1"/>
    <col min="15362" max="15362" width="18.140625" style="102" bestFit="1" customWidth="1"/>
    <col min="15363" max="15363" width="11.85546875" style="102" bestFit="1" customWidth="1"/>
    <col min="15364" max="15365" width="9.140625" style="102"/>
    <col min="15366" max="15366" width="12.42578125" style="102" bestFit="1" customWidth="1"/>
    <col min="15367" max="15367" width="11.7109375" style="102" bestFit="1" customWidth="1"/>
    <col min="15368" max="15368" width="10" style="102" bestFit="1" customWidth="1"/>
    <col min="15369" max="15616" width="9.140625" style="102"/>
    <col min="15617" max="15617" width="27.140625" style="102" bestFit="1" customWidth="1"/>
    <col min="15618" max="15618" width="18.140625" style="102" bestFit="1" customWidth="1"/>
    <col min="15619" max="15619" width="11.85546875" style="102" bestFit="1" customWidth="1"/>
    <col min="15620" max="15621" width="9.140625" style="102"/>
    <col min="15622" max="15622" width="12.42578125" style="102" bestFit="1" customWidth="1"/>
    <col min="15623" max="15623" width="11.7109375" style="102" bestFit="1" customWidth="1"/>
    <col min="15624" max="15624" width="10" style="102" bestFit="1" customWidth="1"/>
    <col min="15625" max="15872" width="9.140625" style="102"/>
    <col min="15873" max="15873" width="27.140625" style="102" bestFit="1" customWidth="1"/>
    <col min="15874" max="15874" width="18.140625" style="102" bestFit="1" customWidth="1"/>
    <col min="15875" max="15875" width="11.85546875" style="102" bestFit="1" customWidth="1"/>
    <col min="15876" max="15877" width="9.140625" style="102"/>
    <col min="15878" max="15878" width="12.42578125" style="102" bestFit="1" customWidth="1"/>
    <col min="15879" max="15879" width="11.7109375" style="102" bestFit="1" customWidth="1"/>
    <col min="15880" max="15880" width="10" style="102" bestFit="1" customWidth="1"/>
    <col min="15881" max="16128" width="9.140625" style="102"/>
    <col min="16129" max="16129" width="27.140625" style="102" bestFit="1" customWidth="1"/>
    <col min="16130" max="16130" width="18.140625" style="102" bestFit="1" customWidth="1"/>
    <col min="16131" max="16131" width="11.85546875" style="102" bestFit="1" customWidth="1"/>
    <col min="16132" max="16133" width="9.140625" style="102"/>
    <col min="16134" max="16134" width="12.42578125" style="102" bestFit="1" customWidth="1"/>
    <col min="16135" max="16135" width="11.7109375" style="102" bestFit="1" customWidth="1"/>
    <col min="16136" max="16136" width="10" style="102" bestFit="1" customWidth="1"/>
    <col min="16137" max="16384" width="9.140625" style="102"/>
  </cols>
  <sheetData>
    <row r="6" spans="1:9" ht="15.75" x14ac:dyDescent="0.2">
      <c r="A6" s="385" t="s">
        <v>605</v>
      </c>
      <c r="B6" s="385"/>
      <c r="C6" s="385"/>
      <c r="D6" s="385"/>
      <c r="E6" s="385"/>
      <c r="F6" s="385"/>
      <c r="G6" s="385"/>
      <c r="H6" s="101"/>
      <c r="I6" s="101"/>
    </row>
    <row r="7" spans="1:9" ht="15.75" x14ac:dyDescent="0.2">
      <c r="A7" s="118"/>
      <c r="B7" s="118"/>
      <c r="C7" s="118"/>
      <c r="D7" s="118"/>
      <c r="E7" s="118"/>
      <c r="F7" s="118"/>
      <c r="G7" s="118"/>
      <c r="H7" s="101"/>
      <c r="I7" s="101"/>
    </row>
    <row r="8" spans="1:9" ht="15" x14ac:dyDescent="0.25">
      <c r="A8" s="377" t="s">
        <v>569</v>
      </c>
      <c r="B8" s="103"/>
      <c r="C8" s="103"/>
      <c r="D8" s="103"/>
      <c r="E8" s="103"/>
      <c r="F8" s="103"/>
      <c r="G8" s="379" t="s">
        <v>608</v>
      </c>
      <c r="H8" s="379"/>
      <c r="I8" s="104"/>
    </row>
    <row r="9" spans="1:9" ht="15" x14ac:dyDescent="0.25">
      <c r="A9" s="366" t="s">
        <v>570</v>
      </c>
      <c r="B9" s="367"/>
      <c r="C9" s="368"/>
      <c r="D9" s="386" t="s">
        <v>8</v>
      </c>
      <c r="E9" s="387"/>
      <c r="F9" s="366" t="s">
        <v>573</v>
      </c>
      <c r="G9" s="369" t="s">
        <v>573</v>
      </c>
      <c r="H9" s="369" t="s">
        <v>10</v>
      </c>
      <c r="I9" s="104"/>
    </row>
    <row r="10" spans="1:9" ht="15" x14ac:dyDescent="0.25">
      <c r="A10" s="370" t="s">
        <v>574</v>
      </c>
      <c r="B10" s="371" t="s">
        <v>571</v>
      </c>
      <c r="C10" s="372" t="s">
        <v>572</v>
      </c>
      <c r="D10" s="373" t="s">
        <v>575</v>
      </c>
      <c r="E10" s="374" t="s">
        <v>576</v>
      </c>
      <c r="F10" s="375" t="s">
        <v>577</v>
      </c>
      <c r="G10" s="374" t="s">
        <v>578</v>
      </c>
      <c r="H10" s="376" t="s">
        <v>606</v>
      </c>
      <c r="I10" s="104"/>
    </row>
    <row r="11" spans="1:9" ht="15" x14ac:dyDescent="0.25">
      <c r="A11" s="362" t="s">
        <v>579</v>
      </c>
      <c r="B11" s="106" t="s">
        <v>580</v>
      </c>
      <c r="C11" s="107" t="s">
        <v>581</v>
      </c>
      <c r="D11" s="108"/>
      <c r="E11" s="109">
        <v>420</v>
      </c>
      <c r="F11" s="110" t="s">
        <v>582</v>
      </c>
      <c r="G11" s="111" t="s">
        <v>583</v>
      </c>
      <c r="H11" s="363">
        <v>96.587000000000003</v>
      </c>
      <c r="I11" s="104"/>
    </row>
    <row r="12" spans="1:9" ht="15" x14ac:dyDescent="0.25">
      <c r="A12" s="362" t="s">
        <v>584</v>
      </c>
      <c r="B12" s="112" t="s">
        <v>585</v>
      </c>
      <c r="C12" s="113" t="s">
        <v>581</v>
      </c>
      <c r="D12" s="112"/>
      <c r="E12" s="114">
        <v>15</v>
      </c>
      <c r="F12" s="115" t="s">
        <v>586</v>
      </c>
      <c r="G12" s="116" t="s">
        <v>587</v>
      </c>
      <c r="H12" s="363">
        <v>6.3739999999999997</v>
      </c>
      <c r="I12" s="104"/>
    </row>
    <row r="13" spans="1:9" ht="15" x14ac:dyDescent="0.25">
      <c r="A13" s="362" t="s">
        <v>588</v>
      </c>
      <c r="B13" s="112" t="s">
        <v>589</v>
      </c>
      <c r="C13" s="113" t="s">
        <v>590</v>
      </c>
      <c r="D13" s="112"/>
      <c r="E13" s="114">
        <v>113</v>
      </c>
      <c r="F13" s="110" t="s">
        <v>591</v>
      </c>
      <c r="G13" s="111" t="s">
        <v>592</v>
      </c>
      <c r="H13" s="363">
        <v>22.123999999999999</v>
      </c>
      <c r="I13" s="104"/>
    </row>
    <row r="14" spans="1:9" ht="15" x14ac:dyDescent="0.25">
      <c r="A14" s="362" t="s">
        <v>593</v>
      </c>
      <c r="B14" s="112" t="s">
        <v>594</v>
      </c>
      <c r="C14" s="113" t="s">
        <v>590</v>
      </c>
      <c r="D14" s="112"/>
      <c r="E14" s="114">
        <v>100</v>
      </c>
      <c r="F14" s="110" t="s">
        <v>595</v>
      </c>
      <c r="G14" s="111" t="s">
        <v>596</v>
      </c>
      <c r="H14" s="363">
        <v>248.28200000000001</v>
      </c>
      <c r="I14" s="104"/>
    </row>
    <row r="15" spans="1:9" ht="15" x14ac:dyDescent="0.25">
      <c r="A15" s="362" t="s">
        <v>597</v>
      </c>
      <c r="B15" s="112" t="s">
        <v>598</v>
      </c>
      <c r="C15" s="113" t="s">
        <v>581</v>
      </c>
      <c r="D15" s="112"/>
      <c r="E15" s="114">
        <v>800</v>
      </c>
      <c r="F15" s="110" t="s">
        <v>599</v>
      </c>
      <c r="G15" s="111" t="s">
        <v>600</v>
      </c>
      <c r="H15" s="363">
        <v>492.90699999999998</v>
      </c>
      <c r="I15" s="104"/>
    </row>
    <row r="16" spans="1:9" ht="15" x14ac:dyDescent="0.25">
      <c r="A16" s="362" t="s">
        <v>601</v>
      </c>
      <c r="B16" s="112" t="s">
        <v>602</v>
      </c>
      <c r="C16" s="105" t="s">
        <v>603</v>
      </c>
      <c r="D16" s="112"/>
      <c r="E16" s="105">
        <v>120</v>
      </c>
      <c r="F16" s="364" t="s">
        <v>604</v>
      </c>
      <c r="G16" s="365">
        <v>2016</v>
      </c>
      <c r="H16" s="363">
        <v>73.777000000000001</v>
      </c>
      <c r="I16" s="104"/>
    </row>
    <row r="17" spans="1:9" ht="15" x14ac:dyDescent="0.25">
      <c r="A17" s="103"/>
      <c r="B17" s="104"/>
      <c r="C17" s="104"/>
      <c r="D17" s="104"/>
      <c r="E17" s="104"/>
      <c r="F17" s="104"/>
      <c r="G17" s="104"/>
      <c r="H17" s="117"/>
      <c r="I17" s="104"/>
    </row>
  </sheetData>
  <mergeCells count="3">
    <mergeCell ref="A6:G6"/>
    <mergeCell ref="D9:E9"/>
    <mergeCell ref="G8:H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i borxhit brendshem</vt:lpstr>
      <vt:lpstr>Regjistri i borxhit te jashtem</vt:lpstr>
      <vt:lpstr>Borxhi i pushtetit lokal</vt:lpstr>
      <vt:lpstr>'Regjistri i borxhit brendshem'!Print_Titles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Sonila Shamata</dc:creator>
  <cp:lastModifiedBy>user</cp:lastModifiedBy>
  <dcterms:created xsi:type="dcterms:W3CDTF">2016-02-18T14:42:01Z</dcterms:created>
  <dcterms:modified xsi:type="dcterms:W3CDTF">2016-02-19T10:35:54Z</dcterms:modified>
</cp:coreProperties>
</file>