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2435"/>
  </bookViews>
  <sheets>
    <sheet name="Regjistri borxhit te brendshem" sheetId="2" r:id="rId1"/>
    <sheet name="Regjistri i borxhit te jashtem" sheetId="1" r:id="rId2"/>
    <sheet name="Borxhi i pushtetit lokal" sheetId="3" r:id="rId3"/>
  </sheets>
  <externalReferences>
    <externalReference r:id="rId4"/>
  </externalReferences>
  <definedNames>
    <definedName name="_xlnm._FilterDatabase" localSheetId="0" hidden="1">'Regjistri borxhit te brendshem'!#REF!</definedName>
    <definedName name="_xlnm._FilterDatabase" localSheetId="1" hidden="1">'Regjistri i borxhit te jashtem'!$A$7:$K$245</definedName>
    <definedName name="_xlnm.Print_Titles" localSheetId="0">'Regjistri borxhit te brendshem'!$4:$4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9" i="2" l="1"/>
  <c r="F227" i="2"/>
  <c r="F226" i="2"/>
  <c r="F225" i="2"/>
  <c r="I221" i="2"/>
  <c r="I226" i="2" s="1"/>
  <c r="F207" i="2"/>
  <c r="D206" i="2"/>
  <c r="D205" i="2"/>
  <c r="D204" i="2"/>
  <c r="F142" i="2"/>
  <c r="F173" i="2" s="1"/>
  <c r="F209" i="2" s="1"/>
  <c r="F210" i="2" s="1"/>
  <c r="F133" i="2"/>
  <c r="D108" i="2"/>
  <c r="D105" i="2"/>
  <c r="F87" i="2"/>
  <c r="F76" i="2"/>
  <c r="A47" i="2"/>
  <c r="F41" i="2"/>
  <c r="F43" i="2" s="1"/>
  <c r="E41" i="2"/>
  <c r="E43" i="2" s="1"/>
  <c r="F14" i="2"/>
  <c r="E14" i="2"/>
  <c r="F7" i="2"/>
  <c r="E7" i="2"/>
  <c r="I222" i="2" l="1"/>
</calcChain>
</file>

<file path=xl/comments1.xml><?xml version="1.0" encoding="utf-8"?>
<comments xmlns="http://schemas.openxmlformats.org/spreadsheetml/2006/main">
  <authors>
    <author>Author</author>
  </authors>
  <commentList>
    <comment ref="I2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<sst xmlns="http://schemas.openxmlformats.org/spreadsheetml/2006/main" count="2131" uniqueCount="790">
  <si>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</si>
  <si>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</si>
  <si>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</si>
  <si>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</si>
  <si>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</si>
  <si>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</si>
  <si>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</si>
  <si>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</si>
  <si>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</si>
  <si>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</si>
  <si>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</si>
  <si>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</si>
  <si>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</si>
  <si>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</si>
  <si>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</si>
  <si>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</si>
  <si>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</si>
  <si>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</si>
  <si>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</si>
  <si>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</si>
  <si>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</si>
  <si>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</si>
  <si>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</si>
  <si>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</si>
  <si>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</si>
  <si>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</si>
  <si>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</si>
  <si>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</si>
  <si>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</si>
  <si>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</si>
  <si>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</si>
  <si>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</si>
  <si>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</si>
  <si>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</si>
  <si>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</si>
  <si>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</si>
  <si>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</si>
  <si>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</si>
  <si>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</si>
  <si>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</si>
  <si>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</si>
  <si>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</si>
  <si>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</si>
  <si>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</si>
  <si>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</si>
  <si>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</si>
  <si>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</si>
  <si>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</si>
  <si>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</si>
  <si>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</si>
  <si>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</si>
  <si>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</si>
  <si>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</si>
  <si>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</si>
  <si>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</si>
  <si>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</si>
  <si>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</si>
  <si>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</si>
  <si>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</si>
  <si>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</si>
  <si>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</si>
  <si>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</si>
  <si>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</si>
  <si>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</si>
  <si>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KFAED</t>
  </si>
  <si>
    <t>Kuvajt</t>
  </si>
  <si>
    <t>KWD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</si>
  <si>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</si>
  <si>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</si>
  <si>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</si>
  <si>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</si>
  <si>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</si>
  <si>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</si>
  <si>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</si>
  <si>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</si>
  <si>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</si>
  <si>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</si>
  <si>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</si>
  <si>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</si>
  <si>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</si>
  <si>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</si>
  <si>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</si>
  <si>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</si>
  <si>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</si>
  <si>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</si>
  <si>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</si>
  <si>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</si>
  <si>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</si>
  <si>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</si>
  <si>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</si>
  <si>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</si>
  <si>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</si>
  <si>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</si>
  <si>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</si>
  <si>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</si>
  <si>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</si>
  <si>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</si>
  <si>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</si>
  <si>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</si>
  <si>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</si>
  <si>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</si>
  <si>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</si>
  <si>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</si>
  <si>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</si>
  <si>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</si>
  <si>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</si>
  <si>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</si>
  <si>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</si>
  <si>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Rruga Kombëtare Elbasan-Q. Thanë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</si>
  <si>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</si>
  <si>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</si>
  <si>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</si>
  <si>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</si>
  <si>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</si>
  <si>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</si>
  <si>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</si>
  <si>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</si>
  <si>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</si>
  <si>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</si>
  <si>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</si>
  <si>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</si>
  <si>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</si>
  <si>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</si>
  <si>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</si>
  <si>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</si>
  <si>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</si>
  <si>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</si>
  <si>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</si>
  <si>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</si>
  <si>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</si>
  <si>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</si>
  <si>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</si>
  <si>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</si>
  <si>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</si>
  <si>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</si>
  <si>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</si>
  <si>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</si>
  <si>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</si>
  <si>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</si>
  <si>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</si>
  <si>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</si>
  <si>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</si>
  <si>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</si>
  <si>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</si>
  <si>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</si>
  <si>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</si>
  <si>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</si>
  <si>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</si>
  <si>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</si>
  <si>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</si>
  <si>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</si>
  <si>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</si>
  <si>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</si>
  <si>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</si>
  <si>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</si>
  <si>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</si>
  <si>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</si>
  <si>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</si>
  <si>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</si>
  <si>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</si>
  <si>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</si>
  <si>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</si>
  <si>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</si>
  <si>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</si>
  <si>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</si>
  <si>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</si>
  <si>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</si>
  <si>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</si>
  <si>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</si>
  <si>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</si>
  <si>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</si>
  <si>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</si>
  <si>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</si>
  <si>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</si>
  <si>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</si>
  <si>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</si>
  <si>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</si>
  <si>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</si>
  <si>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</si>
  <si>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</si>
  <si>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</si>
  <si>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</si>
  <si>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</si>
  <si>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</si>
  <si>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</si>
  <si>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</si>
  <si>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</si>
  <si>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</si>
  <si>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</si>
  <si>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</si>
  <si>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</si>
  <si>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</si>
  <si>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</si>
  <si>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</si>
  <si>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</si>
  <si>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</si>
  <si>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</si>
  <si>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</si>
  <si>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</si>
  <si>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</si>
  <si>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</si>
  <si>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</si>
  <si>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</si>
  <si>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</si>
  <si>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</si>
  <si>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</si>
  <si>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</si>
  <si>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</si>
  <si>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</si>
  <si>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</si>
  <si>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</si>
  <si>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</si>
  <si>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</si>
  <si>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</si>
  <si>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</si>
  <si>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</si>
  <si>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</si>
  <si>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</si>
  <si>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</si>
  <si>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</si>
  <si>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</si>
  <si>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</si>
  <si>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</si>
  <si>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</si>
  <si>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</si>
  <si>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</si>
  <si>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</si>
  <si>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</si>
  <si>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</si>
  <si>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</si>
  <si>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</si>
  <si>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</si>
  <si>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</si>
  <si>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</si>
  <si>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</si>
  <si>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</si>
  <si>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</si>
  <si>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</si>
  <si>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</si>
  <si>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</si>
  <si>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</si>
  <si>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</si>
  <si>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</si>
  <si>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</si>
  <si>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</si>
  <si>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</si>
  <si>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</si>
  <si>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</si>
  <si>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</si>
  <si>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</si>
  <si>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</si>
  <si>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</si>
  <si>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</si>
  <si>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</si>
  <si>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</si>
  <si>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</si>
  <si>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</si>
  <si>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</si>
  <si>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</si>
  <si>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</si>
  <si>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</si>
  <si>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</si>
  <si>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</si>
  <si>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</si>
  <si>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</si>
  <si>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</si>
  <si>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</si>
  <si>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</si>
  <si>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</si>
  <si>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</si>
  <si>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</si>
  <si>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</si>
  <si>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</si>
  <si>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</si>
  <si>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</si>
  <si>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</si>
  <si>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</si>
  <si>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</si>
  <si>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</si>
  <si>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(DPUK)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</si>
  <si>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</si>
  <si>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</si>
  <si>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</si>
  <si>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</si>
  <si>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</si>
  <si>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</si>
  <si>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</si>
  <si>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</si>
  <si>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</si>
  <si>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</si>
  <si>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</si>
  <si>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</si>
  <si>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</si>
  <si>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</si>
  <si>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</si>
  <si>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</si>
  <si>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</si>
  <si>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</si>
  <si>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</si>
  <si>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</si>
  <si>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</si>
  <si>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</si>
  <si>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</si>
  <si>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</si>
  <si>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</si>
  <si>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</si>
  <si>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</si>
  <si>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</si>
  <si>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</si>
  <si>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</si>
  <si>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</si>
  <si>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</si>
  <si>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</si>
  <si>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</si>
  <si>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</si>
  <si>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</si>
  <si>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</si>
  <si>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</si>
  <si>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</si>
  <si>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</si>
  <si>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</si>
  <si>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</si>
  <si>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</si>
  <si>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</si>
  <si>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</si>
  <si>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</si>
  <si>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13/02/2029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</si>
  <si>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</si>
  <si>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</si>
  <si>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</si>
  <si>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</si>
  <si>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</si>
  <si>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</si>
  <si>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</si>
  <si>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</si>
  <si>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</si>
  <si>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</si>
  <si>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</si>
  <si>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</si>
  <si>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</si>
  <si>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</si>
  <si>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</si>
  <si>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</si>
  <si>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</si>
  <si>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</si>
  <si>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</si>
  <si>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</si>
  <si>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</si>
  <si>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</si>
  <si>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</si>
  <si>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</si>
  <si>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</si>
  <si>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</si>
  <si>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</si>
  <si>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</si>
  <si>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</si>
  <si>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</si>
  <si>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</si>
  <si>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</si>
  <si>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</si>
  <si>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</si>
  <si>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</si>
  <si>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</si>
  <si>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</si>
  <si>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</si>
  <si>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</si>
  <si>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</si>
  <si>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</si>
  <si>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</si>
  <si>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</si>
  <si>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</si>
  <si>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</si>
  <si>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</si>
  <si>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</si>
  <si>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</si>
  <si>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</si>
  <si>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</si>
  <si>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</si>
  <si>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</si>
  <si>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</si>
  <si>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</si>
  <si>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</si>
  <si>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</si>
  <si>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</si>
  <si>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</si>
  <si>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</si>
  <si>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</si>
  <si>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</si>
  <si>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</si>
  <si>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</si>
  <si>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</si>
  <si>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</si>
  <si>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</si>
  <si>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</si>
  <si>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</si>
  <si>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</si>
  <si>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</si>
  <si>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</si>
  <si>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</si>
  <si>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</si>
  <si>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</si>
  <si>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</si>
  <si>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</si>
  <si>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</si>
  <si>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</si>
  <si>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</si>
  <si>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</si>
  <si>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</si>
  <si>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</si>
  <si>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</si>
  <si>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</si>
  <si>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</si>
  <si>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</si>
  <si>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</si>
  <si>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</si>
  <si>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</si>
  <si>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</si>
  <si>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</si>
  <si>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</si>
  <si>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</si>
  <si>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</si>
  <si>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</si>
  <si>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</si>
  <si>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</si>
  <si>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</si>
  <si>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</si>
  <si>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</si>
  <si>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</si>
  <si>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</si>
  <si>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</si>
  <si>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</si>
  <si>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</si>
  <si>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</si>
  <si>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</si>
  <si>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</si>
  <si>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</si>
  <si>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</si>
  <si>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</si>
  <si>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</si>
  <si>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</si>
  <si>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</si>
  <si>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</si>
  <si>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</si>
  <si>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</si>
  <si>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</si>
  <si>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</si>
  <si>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</si>
  <si>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</si>
  <si>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</si>
  <si>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</si>
  <si>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</si>
  <si>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</si>
  <si>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</si>
  <si>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</si>
  <si>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</si>
  <si>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</si>
  <si>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</si>
  <si>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</si>
  <si>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30/03/2018</t>
  </si>
  <si>
    <t>30/09/2034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</si>
  <si>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</si>
  <si>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</si>
  <si>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</si>
  <si>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</si>
  <si>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</si>
  <si>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</si>
  <si>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</si>
  <si>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</si>
  <si>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</si>
  <si>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</si>
  <si>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</si>
  <si>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</si>
  <si>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</si>
  <si>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31/03/2030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</si>
  <si>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</si>
  <si>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</si>
  <si>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</si>
  <si>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</si>
  <si>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</si>
  <si>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</si>
  <si>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</si>
  <si>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</si>
  <si>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</si>
  <si>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</si>
  <si>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</si>
  <si>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</si>
  <si>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</si>
  <si>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</si>
  <si>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</si>
  <si>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</si>
  <si>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</si>
  <si>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</si>
  <si>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</si>
  <si>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</si>
  <si>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30/09/2017</t>
  </si>
  <si>
    <t>30/03/2032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</si>
  <si>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</si>
  <si>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</si>
  <si>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</si>
  <si>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</si>
  <si>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</si>
  <si>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</si>
  <si>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</si>
  <si>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</si>
  <si>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</si>
  <si>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</si>
  <si>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</si>
  <si>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</si>
  <si>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</si>
  <si>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</si>
  <si>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</si>
  <si>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</si>
  <si>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</si>
  <si>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</si>
  <si>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</si>
  <si>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</si>
  <si>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</si>
  <si>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</si>
  <si>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</si>
  <si>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</si>
  <si>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</si>
  <si>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</si>
  <si>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</si>
  <si>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</si>
  <si>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</si>
  <si>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</si>
  <si>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</si>
  <si>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</si>
  <si>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28/06/2026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</si>
  <si>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</si>
  <si>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</si>
  <si>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</si>
  <si>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</si>
  <si>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</si>
  <si>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</si>
  <si>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</si>
  <si>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</si>
  <si>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</si>
  <si>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</si>
  <si>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</si>
  <si>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</si>
  <si>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14/09/EIB</t>
  </si>
  <si>
    <t>Bypassi Vlorë</t>
  </si>
  <si>
    <t>06/07/2021</t>
  </si>
  <si>
    <t>06/07/2040</t>
  </si>
  <si>
    <t>14/10/UniCredit</t>
  </si>
  <si>
    <t>Modernizimi i arsimit</t>
  </si>
  <si>
    <t>30/06/2020</t>
  </si>
  <si>
    <t>30/06/2029</t>
  </si>
  <si>
    <t>14/11/UniCredit</t>
  </si>
  <si>
    <t>Sistemi i ujrave të zeza të Bilishtit</t>
  </si>
  <si>
    <t>13/09/2020</t>
  </si>
  <si>
    <t>13/09/2029</t>
  </si>
  <si>
    <t>14/12/IBRD</t>
  </si>
  <si>
    <t>Projekti për shërbimet mjedisore</t>
  </si>
  <si>
    <t>14/13/IBRD</t>
  </si>
  <si>
    <t>KESH; OST;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</si>
  <si>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</si>
  <si>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</si>
  <si>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</si>
  <si>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</si>
  <si>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</si>
  <si>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</si>
  <si>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</si>
  <si>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</si>
  <si>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</si>
  <si>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</si>
  <si>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</si>
  <si>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</si>
  <si>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</si>
  <si>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14/01/2028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</si>
  <si>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</si>
  <si>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</si>
  <si>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</si>
  <si>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</si>
  <si>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</si>
  <si>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</si>
  <si>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</si>
  <si>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</si>
  <si>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</si>
  <si>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</si>
  <si>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</si>
  <si>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</si>
  <si>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</si>
  <si>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</si>
  <si>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</si>
  <si>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</si>
  <si>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</si>
  <si>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16/03/IBRD**</t>
  </si>
  <si>
    <t>Zhvillimi i Integruar Urban dhe Turizmit</t>
  </si>
  <si>
    <t>13/12/2016</t>
  </si>
  <si>
    <t>01/04/2025</t>
  </si>
  <si>
    <t>01/10/2041</t>
  </si>
  <si>
    <t>16/04/KfW**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</si>
  <si>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</si>
  <si>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</si>
  <si>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</si>
  <si>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</si>
  <si>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</si>
  <si>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</si>
  <si>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</si>
  <si>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</si>
  <si>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</si>
  <si>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</si>
  <si>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17/01/IBRD**</t>
  </si>
  <si>
    <t>Programi për Politikat e Zhvillimit të Konkurrencës</t>
  </si>
  <si>
    <t>01/03/2022</t>
  </si>
  <si>
    <t>01/03/2037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</si>
  <si>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</si>
  <si>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</si>
  <si>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</si>
  <si>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</si>
  <si>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</si>
  <si>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</si>
  <si>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</si>
  <si>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</si>
  <si>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</si>
  <si>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</si>
  <si>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</si>
  <si>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</si>
  <si>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</si>
  <si>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</si>
  <si>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</si>
  <si>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</si>
  <si>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</si>
  <si>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</si>
  <si>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</si>
  <si>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</si>
  <si>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</si>
  <si>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</si>
  <si>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</si>
  <si>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</si>
  <si>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</si>
  <si>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</si>
  <si>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</si>
  <si>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</si>
  <si>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</si>
  <si>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</si>
  <si>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</si>
  <si>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</si>
  <si>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</si>
  <si>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</si>
  <si>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</si>
  <si>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</si>
  <si>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</si>
  <si>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</si>
  <si>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</si>
  <si>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</si>
  <si>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</si>
  <si>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</si>
  <si>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</si>
  <si>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</si>
  <si>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</si>
  <si>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</si>
  <si>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</si>
  <si>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</si>
  <si>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</si>
  <si>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</si>
  <si>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</si>
  <si>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te KESH</t>
  </si>
  <si>
    <t>*)  Shënim: Stoku i kredive deri më 31.03.2017</t>
  </si>
  <si>
    <t>** ) Kredia nuk është bërë efektive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</si>
  <si>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</si>
  <si>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</si>
  <si>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</si>
  <si>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</si>
  <si>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</si>
  <si>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</si>
  <si>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</si>
  <si>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</si>
  <si>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</si>
  <si>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3/mujor</t>
  </si>
  <si>
    <t>Total 3/mujor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</si>
  <si>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</si>
  <si>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</si>
  <si>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</si>
  <si>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</si>
  <si>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</si>
  <si>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</si>
  <si>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</si>
  <si>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</si>
  <si>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</si>
  <si>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</si>
  <si>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</si>
  <si>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tetor, prill</t>
  </si>
  <si>
    <t>nëntor, maj</t>
  </si>
  <si>
    <t>dhjetor, qershor</t>
  </si>
  <si>
    <t>janar, korrik</t>
  </si>
  <si>
    <t>shkurt, gusht</t>
  </si>
  <si>
    <t>mars, shtator</t>
  </si>
  <si>
    <t>prill, tetor</t>
  </si>
  <si>
    <t>korrik, janar</t>
  </si>
  <si>
    <t>gusht, shkurt</t>
  </si>
  <si>
    <t>shtator, mars</t>
  </si>
  <si>
    <t>maj, nëntor</t>
  </si>
  <si>
    <t>qershor, dhjetor</t>
  </si>
  <si>
    <t xml:space="preserve">2/vjeçare Euro </t>
  </si>
  <si>
    <t>2/vjeçare Euro R</t>
  </si>
  <si>
    <t>Totali obligacione 2 vjeçare</t>
  </si>
  <si>
    <t>3/vjeçare</t>
  </si>
  <si>
    <t>3/vjeçare R</t>
  </si>
  <si>
    <t>Totali obligacione 3 vjeçare</t>
  </si>
  <si>
    <t>kupon #</t>
  </si>
  <si>
    <t xml:space="preserve">5/vjeçare </t>
  </si>
  <si>
    <t>5/vjeçare</t>
  </si>
  <si>
    <t>gusht,shkurt</t>
  </si>
  <si>
    <t>5/vjeçare R</t>
  </si>
  <si>
    <t>kupon fix</t>
  </si>
  <si>
    <t>qershor,dhjetor</t>
  </si>
  <si>
    <t>`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</si>
  <si>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</si>
  <si>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</si>
  <si>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</si>
  <si>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</si>
  <si>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</si>
  <si>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</si>
  <si>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</si>
  <si>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</si>
  <si>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</si>
  <si>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</si>
  <si>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 xml:space="preserve">Rregjistri i Garancive </t>
  </si>
  <si>
    <t>milion ALL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</si>
  <si>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</si>
  <si>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</si>
  <si>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</si>
  <si>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</si>
  <si>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</si>
  <si>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</si>
  <si>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</si>
  <si>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</si>
  <si>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</si>
  <si>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31.03.2017</t>
  </si>
  <si>
    <t>Përfundimit</t>
  </si>
  <si>
    <t>Kredia KESH</t>
  </si>
  <si>
    <t>KESH</t>
  </si>
  <si>
    <t>Raiffeisen Bank</t>
  </si>
  <si>
    <t>MoF</t>
  </si>
  <si>
    <t>27.08.2008</t>
  </si>
  <si>
    <t>30.09.2017</t>
  </si>
  <si>
    <t>Letër garanci Nr.23770</t>
  </si>
  <si>
    <t>BKT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</si>
  <si>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</si>
  <si>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</si>
  <si>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</si>
  <si>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</si>
  <si>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</si>
  <si>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</si>
  <si>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</si>
  <si>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</si>
  <si>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03.03.2014</t>
  </si>
  <si>
    <t>Societa General</t>
  </si>
  <si>
    <t>10.02.2014</t>
  </si>
  <si>
    <t>28.02.2017</t>
  </si>
  <si>
    <t>20.11.2014</t>
  </si>
  <si>
    <t>120 rep;45 kol 1325/1</t>
  </si>
  <si>
    <t>05.02.2015</t>
  </si>
  <si>
    <t>31.01.2017</t>
  </si>
  <si>
    <t xml:space="preserve">Totali </t>
  </si>
  <si>
    <t>Regjistri i Borxhit të Pushtetit Lokal  31.03.2017</t>
  </si>
  <si>
    <t>milion Lekë</t>
  </si>
  <si>
    <t>Emri i</t>
  </si>
  <si>
    <t xml:space="preserve">Data e 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</si>
  <si>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</si>
  <si>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</si>
  <si>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</si>
  <si>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</si>
  <si>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</si>
  <si>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</si>
  <si>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</si>
  <si>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04.09.2016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</si>
  <si>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</si>
  <si>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</si>
  <si>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</si>
  <si>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</si>
  <si>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</si>
  <si>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</si>
  <si>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</si>
  <si>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</si>
  <si>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</si>
  <si>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</si>
  <si>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</si>
  <si>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</si>
  <si>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</si>
  <si>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</si>
  <si>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</si>
  <si>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</si>
  <si>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</si>
  <si>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</si>
  <si>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</si>
  <si>
    <t>Regjistri i Borxhit 31.03.2017 i rishikuar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</si>
</sst>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_-* #,##0.00_L_e_k_-;\-* #,##0.00_L_e_k_-;_-* &quot;-&quot;??_L_e_k_-;_-@_-"/>
    <numFmt numFmtId="168" formatCode="[$-409]d/mmm/yy;@"/>
    <numFmt numFmtId="169" formatCode="mm/dd/yy;@"/>
    <numFmt numFmtId="170" formatCode="#\ ?/2"/>
    <numFmt numFmtId="171" formatCode="_(* #,##0_);_(* \(#,##0\);_(* &quot;-&quot;??_);_(@_)"/>
    <numFmt numFmtId="172" formatCode="[$-F800]dddd\,\ mmmm\ d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charset val="238"/>
    </font>
    <font>
      <sz val="10"/>
      <color theme="1"/>
      <name val="Times New Roman"/>
      <family val="1"/>
    </font>
    <font>
      <b/>
      <sz val="10"/>
      <name val="Calibri"/>
      <family val="2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color rgb="FF0060A8"/>
      <name val="Times New Roman"/>
      <family val="1"/>
    </font>
    <font>
      <sz val="10"/>
      <color indexed="8"/>
      <name val="Times New Roman"/>
      <family val="1"/>
    </font>
    <font>
      <sz val="10"/>
      <color rgb="FF0B0BB5"/>
      <name val="Times New Roman"/>
      <family val="1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name val="Times New Roman"/>
    </font>
    <font>
      <b/>
      <sz val="10"/>
      <name val="Times New Roman"/>
    </font>
    <font>
      <sz val="1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6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/>
    <xf numFmtId="0" fontId="26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38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6" fillId="0" borderId="0" xfId="1" applyFont="1" applyFill="1"/>
    <xf numFmtId="0" fontId="4" fillId="0" borderId="0" xfId="1" applyFill="1"/>
    <xf numFmtId="164" fontId="4" fillId="0" borderId="0" xfId="2" applyFont="1" applyFill="1" applyBorder="1"/>
    <xf numFmtId="0" fontId="4" fillId="0" borderId="0" xfId="1" applyNumberFormat="1" applyFill="1" applyBorder="1"/>
    <xf numFmtId="164" fontId="4" fillId="0" borderId="0" xfId="3" applyFill="1" applyAlignment="1">
      <alignment horizontal="center"/>
    </xf>
    <xf numFmtId="164" fontId="7" fillId="0" borderId="0" xfId="3" applyFont="1" applyFill="1"/>
    <xf numFmtId="164" fontId="4" fillId="0" borderId="0" xfId="1" applyNumberFormat="1" applyFill="1"/>
    <xf numFmtId="0" fontId="4" fillId="0" borderId="1" xfId="1" applyFill="1" applyBorder="1"/>
    <xf numFmtId="0" fontId="4" fillId="0" borderId="1" xfId="1" applyFill="1" applyBorder="1" applyAlignment="1">
      <alignment horizontal="left"/>
    </xf>
    <xf numFmtId="164" fontId="4" fillId="0" borderId="1" xfId="2" applyFont="1" applyFill="1" applyBorder="1"/>
    <xf numFmtId="0" fontId="4" fillId="0" borderId="1" xfId="1" applyFill="1" applyBorder="1" applyAlignment="1">
      <alignment horizontal="center"/>
    </xf>
    <xf numFmtId="164" fontId="7" fillId="0" borderId="1" xfId="3" applyFont="1" applyFill="1" applyBorder="1"/>
    <xf numFmtId="164" fontId="4" fillId="0" borderId="1" xfId="3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center"/>
    </xf>
    <xf numFmtId="164" fontId="8" fillId="0" borderId="2" xfId="2" applyFont="1" applyFill="1" applyBorder="1" applyAlignment="1">
      <alignment horizontal="center"/>
    </xf>
    <xf numFmtId="0" fontId="8" fillId="0" borderId="3" xfId="1" applyNumberFormat="1" applyFont="1" applyFill="1" applyBorder="1" applyAlignment="1">
      <alignment horizontal="center"/>
    </xf>
    <xf numFmtId="164" fontId="8" fillId="0" borderId="3" xfId="3" applyFont="1" applyFill="1" applyBorder="1"/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2" xfId="1" applyFont="1" applyFill="1" applyBorder="1"/>
    <xf numFmtId="0" fontId="9" fillId="0" borderId="0" xfId="0" applyFont="1" applyFill="1"/>
    <xf numFmtId="0" fontId="8" fillId="0" borderId="6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  <xf numFmtId="164" fontId="8" fillId="0" borderId="6" xfId="2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164" fontId="8" fillId="0" borderId="0" xfId="3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left"/>
    </xf>
    <xf numFmtId="0" fontId="8" fillId="0" borderId="8" xfId="1" applyFont="1" applyFill="1" applyBorder="1"/>
    <xf numFmtId="165" fontId="8" fillId="0" borderId="8" xfId="1" applyNumberFormat="1" applyFont="1" applyFill="1" applyBorder="1"/>
    <xf numFmtId="164" fontId="8" fillId="0" borderId="8" xfId="3" applyFont="1" applyFill="1" applyBorder="1"/>
    <xf numFmtId="0" fontId="8" fillId="0" borderId="8" xfId="1" applyFont="1" applyFill="1" applyBorder="1" applyAlignment="1">
      <alignment horizontal="center"/>
    </xf>
    <xf numFmtId="164" fontId="8" fillId="0" borderId="2" xfId="4" applyNumberFormat="1" applyFont="1" applyFill="1" applyBorder="1"/>
    <xf numFmtId="166" fontId="8" fillId="0" borderId="9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horizontal="left"/>
    </xf>
    <xf numFmtId="0" fontId="8" fillId="0" borderId="10" xfId="1" applyFont="1" applyFill="1" applyBorder="1"/>
    <xf numFmtId="165" fontId="8" fillId="0" borderId="10" xfId="1" applyNumberFormat="1" applyFont="1" applyFill="1" applyBorder="1"/>
    <xf numFmtId="164" fontId="8" fillId="0" borderId="10" xfId="3" applyFont="1" applyFill="1" applyBorder="1"/>
    <xf numFmtId="0" fontId="8" fillId="0" borderId="10" xfId="1" applyFont="1" applyFill="1" applyBorder="1" applyAlignment="1">
      <alignment horizontal="center"/>
    </xf>
    <xf numFmtId="164" fontId="8" fillId="0" borderId="6" xfId="4" applyNumberFormat="1" applyFont="1" applyFill="1" applyBorder="1"/>
    <xf numFmtId="166" fontId="8" fillId="0" borderId="11" xfId="1" applyNumberFormat="1" applyFont="1" applyFill="1" applyBorder="1" applyAlignment="1">
      <alignment horizontal="center"/>
    </xf>
    <xf numFmtId="0" fontId="8" fillId="0" borderId="6" xfId="1" applyFont="1" applyFill="1" applyBorder="1"/>
    <xf numFmtId="165" fontId="8" fillId="0" borderId="10" xfId="2" applyNumberFormat="1" applyFont="1" applyFill="1" applyBorder="1"/>
    <xf numFmtId="0" fontId="8" fillId="0" borderId="6" xfId="1" applyFont="1" applyFill="1" applyBorder="1" applyAlignment="1">
      <alignment horizontal="left"/>
    </xf>
    <xf numFmtId="49" fontId="8" fillId="0" borderId="11" xfId="1" applyNumberFormat="1" applyFont="1" applyFill="1" applyBorder="1" applyAlignment="1">
      <alignment horizontal="center"/>
    </xf>
    <xf numFmtId="0" fontId="9" fillId="0" borderId="6" xfId="0" applyFont="1" applyFill="1" applyBorder="1"/>
    <xf numFmtId="165" fontId="8" fillId="0" borderId="10" xfId="1" applyNumberFormat="1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right"/>
    </xf>
    <xf numFmtId="165" fontId="8" fillId="0" borderId="10" xfId="3" applyNumberFormat="1" applyFont="1" applyFill="1" applyBorder="1"/>
    <xf numFmtId="164" fontId="8" fillId="0" borderId="10" xfId="3" applyFont="1" applyFill="1" applyBorder="1" applyAlignment="1">
      <alignment horizontal="center"/>
    </xf>
    <xf numFmtId="164" fontId="8" fillId="0" borderId="6" xfId="5" applyFont="1" applyFill="1" applyBorder="1"/>
    <xf numFmtId="16" fontId="8" fillId="0" borderId="10" xfId="1" applyNumberFormat="1" applyFont="1" applyFill="1" applyBorder="1"/>
    <xf numFmtId="165" fontId="8" fillId="0" borderId="10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center"/>
    </xf>
    <xf numFmtId="49" fontId="8" fillId="0" borderId="11" xfId="3" applyNumberFormat="1" applyFont="1" applyFill="1" applyBorder="1" applyAlignment="1">
      <alignment horizontal="center"/>
    </xf>
    <xf numFmtId="4" fontId="10" fillId="0" borderId="10" xfId="1" applyNumberFormat="1" applyFont="1" applyFill="1" applyBorder="1" applyAlignment="1">
      <alignment horizontal="center" vertical="justify"/>
    </xf>
    <xf numFmtId="166" fontId="8" fillId="0" borderId="11" xfId="6" applyNumberFormat="1" applyFont="1" applyFill="1" applyBorder="1" applyAlignment="1">
      <alignment horizontal="center"/>
    </xf>
    <xf numFmtId="49" fontId="8" fillId="0" borderId="11" xfId="6" applyNumberFormat="1" applyFont="1" applyFill="1" applyBorder="1" applyAlignment="1">
      <alignment horizontal="center"/>
    </xf>
    <xf numFmtId="164" fontId="8" fillId="0" borderId="6" xfId="3" applyFont="1" applyFill="1" applyBorder="1"/>
    <xf numFmtId="166" fontId="8" fillId="0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49" fontId="10" fillId="0" borderId="10" xfId="0" applyNumberFormat="1" applyFont="1" applyFill="1" applyBorder="1" applyAlignment="1">
      <alignment horizontal="right" wrapText="1"/>
    </xf>
    <xf numFmtId="166" fontId="8" fillId="0" borderId="11" xfId="1" applyNumberFormat="1" applyFont="1" applyFill="1" applyBorder="1" applyAlignment="1">
      <alignment horizontal="center" wrapText="1"/>
    </xf>
    <xf numFmtId="166" fontId="8" fillId="0" borderId="11" xfId="0" applyNumberFormat="1" applyFont="1" applyFill="1" applyBorder="1" applyAlignment="1">
      <alignment horizontal="center" wrapText="1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8" fillId="0" borderId="6" xfId="7" applyFont="1" applyFill="1" applyBorder="1"/>
    <xf numFmtId="164" fontId="8" fillId="0" borderId="10" xfId="4" applyNumberFormat="1" applyFont="1" applyFill="1" applyBorder="1"/>
    <xf numFmtId="166" fontId="8" fillId="0" borderId="6" xfId="1" applyNumberFormat="1" applyFont="1" applyFill="1" applyBorder="1" applyAlignment="1">
      <alignment horizontal="center" wrapText="1"/>
    </xf>
    <xf numFmtId="166" fontId="10" fillId="0" borderId="11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0" fontId="8" fillId="0" borderId="12" xfId="1" applyFont="1" applyFill="1" applyBorder="1"/>
    <xf numFmtId="0" fontId="8" fillId="0" borderId="12" xfId="1" applyFont="1" applyFill="1" applyBorder="1" applyAlignment="1">
      <alignment horizontal="left"/>
    </xf>
    <xf numFmtId="166" fontId="8" fillId="0" borderId="12" xfId="1" applyNumberFormat="1" applyFont="1" applyFill="1" applyBorder="1" applyAlignment="1">
      <alignment horizontal="right"/>
    </xf>
    <xf numFmtId="164" fontId="8" fillId="0" borderId="12" xfId="3" applyFont="1" applyFill="1" applyBorder="1"/>
    <xf numFmtId="0" fontId="8" fillId="0" borderId="12" xfId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 wrapText="1"/>
    </xf>
    <xf numFmtId="0" fontId="8" fillId="0" borderId="7" xfId="0" applyFont="1" applyFill="1" applyBorder="1"/>
    <xf numFmtId="0" fontId="11" fillId="0" borderId="0" xfId="1" applyFont="1" applyFill="1" applyBorder="1"/>
    <xf numFmtId="0" fontId="11" fillId="0" borderId="0" xfId="1" applyFont="1" applyFill="1" applyBorder="1" applyAlignment="1">
      <alignment horizontal="left"/>
    </xf>
    <xf numFmtId="0" fontId="8" fillId="0" borderId="0" xfId="1" applyFont="1" applyFill="1" applyBorder="1"/>
    <xf numFmtId="14" fontId="8" fillId="0" borderId="0" xfId="1" applyNumberFormat="1" applyFont="1" applyFill="1" applyBorder="1" applyAlignment="1">
      <alignment horizontal="right"/>
    </xf>
    <xf numFmtId="164" fontId="8" fillId="0" borderId="0" xfId="3" applyFont="1" applyFill="1" applyBorder="1"/>
    <xf numFmtId="166" fontId="8" fillId="0" borderId="0" xfId="3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164" fontId="12" fillId="0" borderId="0" xfId="3" applyFont="1" applyFill="1" applyBorder="1"/>
    <xf numFmtId="0" fontId="13" fillId="0" borderId="0" xfId="1" applyFont="1" applyFill="1"/>
    <xf numFmtId="0" fontId="14" fillId="0" borderId="0" xfId="1" applyFont="1" applyFill="1" applyAlignment="1">
      <alignment horizontal="left"/>
    </xf>
    <xf numFmtId="0" fontId="14" fillId="0" borderId="0" xfId="1" applyFont="1" applyFill="1"/>
    <xf numFmtId="0" fontId="8" fillId="0" borderId="0" xfId="1" applyFont="1" applyFill="1"/>
    <xf numFmtId="4" fontId="8" fillId="0" borderId="0" xfId="1" applyNumberFormat="1" applyFont="1" applyFill="1"/>
    <xf numFmtId="164" fontId="8" fillId="0" borderId="0" xfId="3" applyFont="1" applyFill="1" applyAlignment="1">
      <alignment horizontal="center"/>
    </xf>
    <xf numFmtId="164" fontId="8" fillId="0" borderId="0" xfId="3" applyFont="1" applyFill="1"/>
    <xf numFmtId="166" fontId="9" fillId="0" borderId="0" xfId="3" applyNumberFormat="1" applyFont="1" applyFill="1" applyAlignment="1">
      <alignment horizontal="center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left"/>
    </xf>
    <xf numFmtId="164" fontId="8" fillId="0" borderId="1" xfId="2" applyFont="1" applyFill="1" applyBorder="1"/>
    <xf numFmtId="164" fontId="8" fillId="0" borderId="1" xfId="3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166" fontId="8" fillId="0" borderId="13" xfId="1" applyNumberFormat="1" applyFont="1" applyFill="1" applyBorder="1" applyAlignment="1">
      <alignment horizontal="center"/>
    </xf>
    <xf numFmtId="166" fontId="8" fillId="0" borderId="10" xfId="1" applyNumberFormat="1" applyFont="1" applyFill="1" applyBorder="1" applyAlignment="1">
      <alignment horizontal="center"/>
    </xf>
    <xf numFmtId="166" fontId="8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166" fontId="8" fillId="0" borderId="2" xfId="2" applyNumberFormat="1" applyFont="1" applyFill="1" applyBorder="1"/>
    <xf numFmtId="164" fontId="8" fillId="0" borderId="2" xfId="3" applyFont="1" applyFill="1" applyBorder="1" applyAlignment="1">
      <alignment horizontal="right"/>
    </xf>
    <xf numFmtId="166" fontId="8" fillId="0" borderId="8" xfId="1" applyNumberFormat="1" applyFont="1" applyFill="1" applyBorder="1" applyAlignment="1">
      <alignment horizontal="center"/>
    </xf>
    <xf numFmtId="166" fontId="8" fillId="0" borderId="6" xfId="2" applyNumberFormat="1" applyFont="1" applyFill="1" applyBorder="1"/>
    <xf numFmtId="164" fontId="8" fillId="0" borderId="6" xfId="3" applyFont="1" applyFill="1" applyBorder="1" applyAlignment="1">
      <alignment horizontal="right"/>
    </xf>
    <xf numFmtId="166" fontId="8" fillId="0" borderId="6" xfId="1" applyNumberFormat="1" applyFont="1" applyFill="1" applyBorder="1" applyAlignment="1">
      <alignment horizontal="center"/>
    </xf>
    <xf numFmtId="0" fontId="8" fillId="0" borderId="6" xfId="8" applyFont="1" applyFill="1" applyBorder="1" applyAlignment="1" applyProtection="1"/>
    <xf numFmtId="0" fontId="8" fillId="0" borderId="6" xfId="1" applyFont="1" applyFill="1" applyBorder="1" applyAlignment="1"/>
    <xf numFmtId="4" fontId="10" fillId="0" borderId="10" xfId="1" applyNumberFormat="1" applyFont="1" applyFill="1" applyBorder="1" applyAlignment="1">
      <alignment horizontal="right"/>
    </xf>
    <xf numFmtId="166" fontId="8" fillId="0" borderId="6" xfId="2" applyNumberFormat="1" applyFont="1" applyFill="1" applyBorder="1" applyAlignment="1">
      <alignment horizontal="right"/>
    </xf>
    <xf numFmtId="4" fontId="8" fillId="0" borderId="10" xfId="1" applyNumberFormat="1" applyFont="1" applyFill="1" applyBorder="1"/>
    <xf numFmtId="166" fontId="8" fillId="0" borderId="6" xfId="3" applyNumberFormat="1" applyFont="1" applyFill="1" applyBorder="1" applyAlignment="1">
      <alignment horizontal="center"/>
    </xf>
    <xf numFmtId="166" fontId="8" fillId="0" borderId="10" xfId="6" applyNumberFormat="1" applyFont="1" applyFill="1" applyBorder="1" applyAlignment="1">
      <alignment horizontal="center"/>
    </xf>
    <xf numFmtId="0" fontId="8" fillId="0" borderId="7" xfId="1" applyFont="1" applyFill="1" applyBorder="1"/>
    <xf numFmtId="166" fontId="8" fillId="0" borderId="7" xfId="2" applyNumberFormat="1" applyFont="1" applyFill="1" applyBorder="1" applyAlignment="1">
      <alignment horizontal="right"/>
    </xf>
    <xf numFmtId="4" fontId="8" fillId="0" borderId="12" xfId="1" applyNumberFormat="1" applyFont="1" applyFill="1" applyBorder="1"/>
    <xf numFmtId="164" fontId="8" fillId="0" borderId="7" xfId="3" applyFont="1" applyFill="1" applyBorder="1"/>
    <xf numFmtId="166" fontId="8" fillId="0" borderId="7" xfId="3" applyNumberFormat="1" applyFont="1" applyFill="1" applyBorder="1" applyAlignment="1">
      <alignment horizontal="center"/>
    </xf>
    <xf numFmtId="166" fontId="8" fillId="0" borderId="12" xfId="6" applyNumberFormat="1" applyFont="1" applyFill="1" applyBorder="1" applyAlignment="1">
      <alignment horizontal="center"/>
    </xf>
    <xf numFmtId="0" fontId="8" fillId="0" borderId="0" xfId="1" applyFont="1" applyFill="1" applyAlignment="1">
      <alignment horizontal="left"/>
    </xf>
    <xf numFmtId="164" fontId="8" fillId="0" borderId="0" xfId="2" applyFont="1" applyFill="1" applyBorder="1"/>
    <xf numFmtId="164" fontId="12" fillId="0" borderId="0" xfId="3" applyFont="1" applyFill="1" applyBorder="1" applyAlignment="1">
      <alignment horizontal="center"/>
    </xf>
    <xf numFmtId="14" fontId="8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164" fontId="17" fillId="0" borderId="0" xfId="3" applyFont="1" applyFill="1" applyBorder="1"/>
    <xf numFmtId="4" fontId="18" fillId="0" borderId="0" xfId="1" applyNumberFormat="1" applyFont="1" applyFill="1" applyAlignment="1">
      <alignment horizontal="right"/>
    </xf>
    <xf numFmtId="164" fontId="4" fillId="0" borderId="0" xfId="3" applyFont="1" applyFill="1" applyBorder="1"/>
    <xf numFmtId="164" fontId="4" fillId="0" borderId="0" xfId="3" applyFont="1" applyFill="1" applyBorder="1" applyAlignment="1">
      <alignment horizontal="center"/>
    </xf>
    <xf numFmtId="15" fontId="4" fillId="0" borderId="0" xfId="1" applyNumberFormat="1" applyFont="1" applyFill="1" applyBorder="1" applyAlignment="1">
      <alignment horizontal="center"/>
    </xf>
    <xf numFmtId="0" fontId="16" fillId="0" borderId="0" xfId="1" applyFont="1" applyFill="1"/>
    <xf numFmtId="164" fontId="19" fillId="0" borderId="0" xfId="3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  <xf numFmtId="164" fontId="0" fillId="0" borderId="0" xfId="2" applyFont="1" applyFill="1"/>
    <xf numFmtId="0" fontId="2" fillId="0" borderId="0" xfId="0" applyFont="1" applyFill="1"/>
    <xf numFmtId="167" fontId="22" fillId="0" borderId="0" xfId="9" applyFont="1" applyFill="1" applyBorder="1" applyAlignment="1"/>
    <xf numFmtId="0" fontId="23" fillId="0" borderId="0" xfId="10" applyFont="1" applyFill="1" applyAlignment="1">
      <alignment horizontal="center"/>
    </xf>
    <xf numFmtId="0" fontId="23" fillId="0" borderId="0" xfId="10" applyFont="1" applyFill="1" applyAlignment="1">
      <alignment horizontal="right"/>
    </xf>
    <xf numFmtId="0" fontId="23" fillId="0" borderId="0" xfId="10" applyFont="1" applyFill="1" applyAlignment="1">
      <alignment horizontal="left"/>
    </xf>
    <xf numFmtId="0" fontId="24" fillId="0" borderId="0" xfId="10" applyFont="1" applyFill="1" applyBorder="1" applyAlignment="1">
      <alignment horizontal="center"/>
    </xf>
    <xf numFmtId="0" fontId="25" fillId="0" borderId="0" xfId="10" applyFont="1" applyFill="1" applyAlignment="1">
      <alignment horizontal="left"/>
    </xf>
    <xf numFmtId="0" fontId="25" fillId="0" borderId="0" xfId="10" applyFont="1" applyFill="1" applyAlignment="1">
      <alignment horizontal="center"/>
    </xf>
    <xf numFmtId="168" fontId="23" fillId="0" borderId="0" xfId="10" applyNumberFormat="1" applyFont="1" applyFill="1" applyBorder="1" applyAlignment="1">
      <alignment horizontal="left"/>
    </xf>
    <xf numFmtId="169" fontId="25" fillId="0" borderId="0" xfId="10" applyNumberFormat="1" applyFont="1" applyFill="1" applyBorder="1" applyAlignment="1">
      <alignment horizontal="center"/>
    </xf>
    <xf numFmtId="1" fontId="25" fillId="0" borderId="0" xfId="11" applyNumberFormat="1" applyFont="1" applyFill="1" applyBorder="1" applyAlignment="1">
      <alignment horizontal="center"/>
    </xf>
    <xf numFmtId="170" fontId="25" fillId="3" borderId="0" xfId="10" applyNumberFormat="1" applyFont="1" applyFill="1" applyBorder="1" applyAlignment="1">
      <alignment horizontal="center" vertical="center"/>
    </xf>
    <xf numFmtId="169" fontId="25" fillId="3" borderId="6" xfId="10" applyNumberFormat="1" applyFont="1" applyFill="1" applyBorder="1" applyAlignment="1">
      <alignment horizontal="center" vertical="center"/>
    </xf>
    <xf numFmtId="10" fontId="25" fillId="3" borderId="10" xfId="11" applyNumberFormat="1" applyFont="1" applyFill="1" applyBorder="1" applyAlignment="1">
      <alignment horizontal="center" vertical="center"/>
    </xf>
    <xf numFmtId="171" fontId="25" fillId="3" borderId="2" xfId="9" applyNumberFormat="1" applyFont="1" applyFill="1" applyBorder="1" applyAlignment="1">
      <alignment horizontal="center" vertical="center"/>
    </xf>
    <xf numFmtId="171" fontId="25" fillId="3" borderId="0" xfId="9" applyNumberFormat="1" applyFont="1" applyFill="1" applyBorder="1" applyAlignment="1">
      <alignment horizontal="center" vertical="center"/>
    </xf>
    <xf numFmtId="170" fontId="25" fillId="4" borderId="0" xfId="10" applyNumberFormat="1" applyFont="1" applyFill="1" applyBorder="1" applyAlignment="1">
      <alignment horizontal="center" vertical="justify"/>
    </xf>
    <xf numFmtId="169" fontId="25" fillId="4" borderId="6" xfId="10" applyNumberFormat="1" applyFont="1" applyFill="1" applyBorder="1" applyAlignment="1">
      <alignment horizontal="center" vertical="justify"/>
    </xf>
    <xf numFmtId="169" fontId="25" fillId="4" borderId="0" xfId="10" applyNumberFormat="1" applyFont="1" applyFill="1" applyBorder="1" applyAlignment="1">
      <alignment horizontal="center" vertical="justify"/>
    </xf>
    <xf numFmtId="10" fontId="25" fillId="4" borderId="10" xfId="11" applyNumberFormat="1" applyFont="1" applyFill="1" applyBorder="1" applyAlignment="1">
      <alignment horizontal="center" vertical="center"/>
    </xf>
    <xf numFmtId="171" fontId="25" fillId="4" borderId="6" xfId="9" applyNumberFormat="1" applyFont="1" applyFill="1" applyBorder="1" applyAlignment="1">
      <alignment horizontal="right" vertical="justify"/>
    </xf>
    <xf numFmtId="171" fontId="25" fillId="4" borderId="0" xfId="9" applyNumberFormat="1" applyFont="1" applyFill="1" applyBorder="1" applyAlignment="1">
      <alignment horizontal="right" vertical="justify"/>
    </xf>
    <xf numFmtId="0" fontId="23" fillId="0" borderId="5" xfId="10" applyFont="1" applyFill="1" applyBorder="1" applyAlignment="1">
      <alignment horizontal="left"/>
    </xf>
    <xf numFmtId="168" fontId="23" fillId="0" borderId="6" xfId="12" applyNumberFormat="1" applyFont="1" applyFill="1" applyBorder="1" applyAlignment="1">
      <alignment horizontal="center"/>
    </xf>
    <xf numFmtId="168" fontId="23" fillId="0" borderId="0" xfId="12" applyNumberFormat="1" applyFont="1" applyFill="1" applyBorder="1" applyAlignment="1">
      <alignment horizontal="center"/>
    </xf>
    <xf numFmtId="10" fontId="23" fillId="0" borderId="4" xfId="11" applyNumberFormat="1" applyFont="1" applyFill="1" applyBorder="1" applyAlignment="1">
      <alignment horizontal="center"/>
    </xf>
    <xf numFmtId="3" fontId="23" fillId="0" borderId="14" xfId="13" applyNumberFormat="1" applyFont="1" applyFill="1" applyBorder="1" applyAlignment="1"/>
    <xf numFmtId="3" fontId="23" fillId="0" borderId="15" xfId="14" applyNumberFormat="1" applyFont="1" applyBorder="1" applyAlignment="1">
      <alignment horizontal="right"/>
    </xf>
    <xf numFmtId="0" fontId="25" fillId="5" borderId="5" xfId="10" applyFont="1" applyFill="1" applyBorder="1" applyAlignment="1">
      <alignment horizontal="left"/>
    </xf>
    <xf numFmtId="168" fontId="25" fillId="5" borderId="14" xfId="10" applyNumberFormat="1" applyFont="1" applyFill="1" applyBorder="1" applyAlignment="1">
      <alignment horizontal="center"/>
    </xf>
    <xf numFmtId="10" fontId="25" fillId="5" borderId="4" xfId="11" applyNumberFormat="1" applyFont="1" applyFill="1" applyBorder="1" applyAlignment="1">
      <alignment horizontal="center"/>
    </xf>
    <xf numFmtId="3" fontId="25" fillId="5" borderId="14" xfId="9" applyNumberFormat="1" applyFont="1" applyFill="1" applyBorder="1" applyAlignment="1"/>
    <xf numFmtId="3" fontId="25" fillId="5" borderId="5" xfId="9" applyNumberFormat="1" applyFont="1" applyFill="1" applyBorder="1" applyAlignment="1"/>
    <xf numFmtId="0" fontId="23" fillId="0" borderId="0" xfId="10" applyFont="1" applyFill="1" applyBorder="1" applyAlignment="1">
      <alignment horizontal="left"/>
    </xf>
    <xf numFmtId="168" fontId="23" fillId="0" borderId="6" xfId="15" applyNumberFormat="1" applyFont="1" applyFill="1" applyBorder="1" applyAlignment="1">
      <alignment horizontal="center"/>
    </xf>
    <xf numFmtId="168" fontId="23" fillId="0" borderId="0" xfId="15" applyNumberFormat="1" applyFont="1" applyFill="1" applyBorder="1" applyAlignment="1">
      <alignment horizontal="center"/>
    </xf>
    <xf numFmtId="10" fontId="23" fillId="0" borderId="10" xfId="11" applyNumberFormat="1" applyFont="1" applyFill="1" applyBorder="1" applyAlignment="1">
      <alignment horizontal="center"/>
    </xf>
    <xf numFmtId="3" fontId="23" fillId="0" borderId="6" xfId="14" applyNumberFormat="1" applyFont="1" applyFill="1" applyBorder="1" applyAlignment="1">
      <alignment horizontal="right"/>
    </xf>
    <xf numFmtId="3" fontId="23" fillId="0" borderId="6" xfId="16" applyNumberFormat="1" applyFont="1" applyFill="1" applyBorder="1" applyAlignment="1">
      <alignment horizontal="right"/>
    </xf>
    <xf numFmtId="3" fontId="23" fillId="0" borderId="6" xfId="17" applyNumberFormat="1" applyFont="1" applyFill="1" applyBorder="1" applyAlignment="1"/>
    <xf numFmtId="3" fontId="23" fillId="0" borderId="15" xfId="16" applyNumberFormat="1" applyFont="1" applyBorder="1" applyAlignment="1">
      <alignment horizontal="right"/>
    </xf>
    <xf numFmtId="3" fontId="23" fillId="0" borderId="7" xfId="14" applyNumberFormat="1" applyFont="1" applyFill="1" applyBorder="1" applyAlignment="1">
      <alignment horizontal="right"/>
    </xf>
    <xf numFmtId="168" fontId="23" fillId="0" borderId="10" xfId="15" applyNumberFormat="1" applyFont="1" applyFill="1" applyBorder="1" applyAlignment="1">
      <alignment horizontal="center"/>
    </xf>
    <xf numFmtId="3" fontId="28" fillId="0" borderId="6" xfId="17" applyNumberFormat="1" applyFont="1" applyFill="1" applyBorder="1" applyAlignment="1">
      <alignment horizontal="right"/>
    </xf>
    <xf numFmtId="3" fontId="23" fillId="0" borderId="15" xfId="17" applyNumberFormat="1" applyFont="1" applyBorder="1" applyAlignment="1">
      <alignment horizontal="right"/>
    </xf>
    <xf numFmtId="3" fontId="23" fillId="0" borderId="6" xfId="17" applyNumberFormat="1" applyFont="1" applyFill="1" applyBorder="1" applyAlignment="1">
      <alignment horizontal="right"/>
    </xf>
    <xf numFmtId="168" fontId="23" fillId="0" borderId="10" xfId="18" applyNumberFormat="1" applyFont="1" applyFill="1" applyBorder="1" applyAlignment="1">
      <alignment horizontal="center"/>
    </xf>
    <xf numFmtId="168" fontId="23" fillId="0" borderId="6" xfId="18" applyNumberFormat="1" applyFont="1" applyFill="1" applyBorder="1" applyAlignment="1">
      <alignment horizontal="center"/>
    </xf>
    <xf numFmtId="10" fontId="23" fillId="0" borderId="10" xfId="19" applyNumberFormat="1" applyFont="1" applyFill="1" applyBorder="1" applyAlignment="1">
      <alignment horizontal="center"/>
    </xf>
    <xf numFmtId="10" fontId="23" fillId="0" borderId="0" xfId="19" applyNumberFormat="1" applyFont="1" applyFill="1" applyAlignment="1">
      <alignment horizontal="center"/>
    </xf>
    <xf numFmtId="3" fontId="23" fillId="0" borderId="6" xfId="10" applyNumberFormat="1" applyFont="1" applyFill="1" applyBorder="1" applyAlignment="1">
      <alignment horizontal="right"/>
    </xf>
    <xf numFmtId="3" fontId="23" fillId="0" borderId="0" xfId="10" applyNumberFormat="1" applyFont="1" applyFill="1" applyAlignment="1">
      <alignment horizontal="right"/>
    </xf>
    <xf numFmtId="10" fontId="23" fillId="0" borderId="0" xfId="19" applyNumberFormat="1" applyFont="1" applyFill="1" applyBorder="1" applyAlignment="1">
      <alignment horizontal="center"/>
    </xf>
    <xf numFmtId="10" fontId="25" fillId="5" borderId="14" xfId="20" applyNumberFormat="1" applyFont="1" applyFill="1" applyBorder="1" applyAlignment="1">
      <alignment horizontal="center"/>
    </xf>
    <xf numFmtId="3" fontId="29" fillId="5" borderId="14" xfId="13" applyNumberFormat="1" applyFont="1" applyFill="1" applyBorder="1" applyAlignment="1"/>
    <xf numFmtId="0" fontId="30" fillId="0" borderId="0" xfId="10" applyFont="1" applyFill="1" applyAlignment="1">
      <alignment horizontal="left"/>
    </xf>
    <xf numFmtId="0" fontId="23" fillId="0" borderId="0" xfId="10" applyFont="1" applyFill="1" applyBorder="1" applyAlignment="1">
      <alignment horizontal="center"/>
    </xf>
    <xf numFmtId="0" fontId="30" fillId="0" borderId="0" xfId="10" applyFont="1" applyFill="1" applyAlignment="1">
      <alignment horizontal="center"/>
    </xf>
    <xf numFmtId="0" fontId="25" fillId="6" borderId="3" xfId="10" applyFont="1" applyFill="1" applyBorder="1" applyAlignment="1">
      <alignment horizontal="left"/>
    </xf>
    <xf numFmtId="168" fontId="25" fillId="6" borderId="2" xfId="10" applyNumberFormat="1" applyFont="1" applyFill="1" applyBorder="1" applyAlignment="1">
      <alignment horizontal="center"/>
    </xf>
    <xf numFmtId="10" fontId="25" fillId="6" borderId="2" xfId="20" applyNumberFormat="1" applyFont="1" applyFill="1" applyBorder="1" applyAlignment="1">
      <alignment horizontal="center"/>
    </xf>
    <xf numFmtId="3" fontId="29" fillId="6" borderId="2" xfId="13" applyNumberFormat="1" applyFont="1" applyFill="1" applyBorder="1" applyAlignment="1"/>
    <xf numFmtId="3" fontId="29" fillId="6" borderId="8" xfId="13" applyNumberFormat="1" applyFont="1" applyFill="1" applyBorder="1" applyAlignment="1"/>
    <xf numFmtId="0" fontId="31" fillId="2" borderId="3" xfId="10" applyFont="1" applyFill="1" applyBorder="1" applyAlignment="1">
      <alignment horizontal="left"/>
    </xf>
    <xf numFmtId="168" fontId="31" fillId="2" borderId="2" xfId="10" applyNumberFormat="1" applyFont="1" applyFill="1" applyBorder="1" applyAlignment="1">
      <alignment horizontal="center"/>
    </xf>
    <xf numFmtId="10" fontId="31" fillId="2" borderId="2" xfId="11" applyNumberFormat="1" applyFont="1" applyFill="1" applyBorder="1" applyAlignment="1">
      <alignment horizontal="center"/>
    </xf>
    <xf numFmtId="3" fontId="31" fillId="2" borderId="2" xfId="9" applyNumberFormat="1" applyFont="1" applyFill="1" applyBorder="1" applyAlignment="1">
      <alignment horizontal="right"/>
    </xf>
    <xf numFmtId="3" fontId="31" fillId="2" borderId="8" xfId="9" applyNumberFormat="1" applyFont="1" applyFill="1" applyBorder="1" applyAlignment="1">
      <alignment horizontal="right"/>
    </xf>
    <xf numFmtId="168" fontId="23" fillId="0" borderId="0" xfId="10" applyNumberFormat="1" applyFont="1" applyFill="1" applyBorder="1" applyAlignment="1">
      <alignment horizontal="center"/>
    </xf>
    <xf numFmtId="10" fontId="23" fillId="0" borderId="0" xfId="11" applyNumberFormat="1" applyFont="1" applyFill="1" applyBorder="1" applyAlignment="1">
      <alignment horizontal="center"/>
    </xf>
    <xf numFmtId="3" fontId="23" fillId="0" borderId="0" xfId="9" applyNumberFormat="1" applyFont="1" applyFill="1" applyBorder="1" applyAlignment="1">
      <alignment horizontal="right"/>
    </xf>
    <xf numFmtId="168" fontId="32" fillId="0" borderId="0" xfId="10" applyNumberFormat="1" applyFont="1" applyFill="1" applyBorder="1" applyAlignment="1">
      <alignment horizontal="center"/>
    </xf>
    <xf numFmtId="168" fontId="25" fillId="0" borderId="0" xfId="10" applyNumberFormat="1" applyFont="1" applyFill="1" applyBorder="1" applyAlignment="1">
      <alignment horizontal="center"/>
    </xf>
    <xf numFmtId="169" fontId="25" fillId="3" borderId="7" xfId="10" applyNumberFormat="1" applyFont="1" applyFill="1" applyBorder="1" applyAlignment="1">
      <alignment horizontal="center" vertical="center"/>
    </xf>
    <xf numFmtId="169" fontId="25" fillId="3" borderId="1" xfId="10" applyNumberFormat="1" applyFont="1" applyFill="1" applyBorder="1" applyAlignment="1">
      <alignment horizontal="center" vertical="center"/>
    </xf>
    <xf numFmtId="10" fontId="25" fillId="3" borderId="7" xfId="11" applyNumberFormat="1" applyFont="1" applyFill="1" applyBorder="1" applyAlignment="1">
      <alignment horizontal="center" vertical="center"/>
    </xf>
    <xf numFmtId="10" fontId="25" fillId="3" borderId="16" xfId="11" applyNumberFormat="1" applyFont="1" applyFill="1" applyBorder="1" applyAlignment="1">
      <alignment horizontal="right" vertical="center"/>
    </xf>
    <xf numFmtId="171" fontId="25" fillId="3" borderId="7" xfId="9" applyNumberFormat="1" applyFont="1" applyFill="1" applyBorder="1" applyAlignment="1">
      <alignment horizontal="center" vertical="center"/>
    </xf>
    <xf numFmtId="0" fontId="25" fillId="3" borderId="1" xfId="10" applyFont="1" applyFill="1" applyBorder="1" applyAlignment="1">
      <alignment horizontal="left" vertical="center"/>
    </xf>
    <xf numFmtId="0" fontId="23" fillId="0" borderId="0" xfId="10" applyFont="1" applyFill="1" applyBorder="1" applyAlignment="1">
      <alignment horizontal="center" vertical="center"/>
    </xf>
    <xf numFmtId="0" fontId="23" fillId="4" borderId="0" xfId="10" applyFont="1" applyFill="1" applyAlignment="1">
      <alignment horizontal="left"/>
    </xf>
    <xf numFmtId="169" fontId="25" fillId="4" borderId="6" xfId="10" applyNumberFormat="1" applyFont="1" applyFill="1" applyBorder="1" applyAlignment="1">
      <alignment horizontal="center" vertical="center"/>
    </xf>
    <xf numFmtId="169" fontId="25" fillId="4" borderId="0" xfId="10" applyNumberFormat="1" applyFont="1" applyFill="1" applyBorder="1" applyAlignment="1">
      <alignment horizontal="center" vertical="center"/>
    </xf>
    <xf numFmtId="10" fontId="23" fillId="4" borderId="6" xfId="11" applyNumberFormat="1" applyFont="1" applyFill="1" applyBorder="1" applyAlignment="1">
      <alignment horizontal="center"/>
    </xf>
    <xf numFmtId="10" fontId="23" fillId="4" borderId="11" xfId="11" applyNumberFormat="1" applyFont="1" applyFill="1" applyBorder="1" applyAlignment="1">
      <alignment horizontal="right"/>
    </xf>
    <xf numFmtId="3" fontId="23" fillId="4" borderId="6" xfId="9" applyNumberFormat="1" applyFont="1" applyFill="1" applyBorder="1" applyAlignment="1">
      <alignment horizontal="right"/>
    </xf>
    <xf numFmtId="168" fontId="33" fillId="0" borderId="6" xfId="4" applyNumberFormat="1" applyFont="1" applyFill="1" applyBorder="1" applyAlignment="1">
      <alignment horizontal="center"/>
    </xf>
    <xf numFmtId="168" fontId="33" fillId="0" borderId="0" xfId="4" applyNumberFormat="1" applyFont="1" applyFill="1" applyBorder="1" applyAlignment="1">
      <alignment horizontal="center"/>
    </xf>
    <xf numFmtId="10" fontId="23" fillId="0" borderId="6" xfId="11" applyNumberFormat="1" applyFont="1" applyFill="1" applyBorder="1" applyAlignment="1">
      <alignment horizontal="center"/>
    </xf>
    <xf numFmtId="3" fontId="23" fillId="0" borderId="11" xfId="9" applyNumberFormat="1" applyFont="1" applyFill="1" applyBorder="1" applyAlignment="1">
      <alignment horizontal="right"/>
    </xf>
    <xf numFmtId="168" fontId="23" fillId="0" borderId="6" xfId="21" applyNumberFormat="1" applyFont="1" applyFill="1" applyBorder="1" applyAlignment="1">
      <alignment horizontal="center"/>
    </xf>
    <xf numFmtId="168" fontId="23" fillId="0" borderId="0" xfId="21" applyNumberFormat="1" applyFont="1" applyFill="1" applyBorder="1" applyAlignment="1">
      <alignment horizontal="center"/>
    </xf>
    <xf numFmtId="10" fontId="23" fillId="0" borderId="6" xfId="20" applyNumberFormat="1" applyFont="1" applyFill="1" applyBorder="1" applyAlignment="1">
      <alignment horizontal="center"/>
    </xf>
    <xf numFmtId="168" fontId="23" fillId="0" borderId="0" xfId="18" applyNumberFormat="1" applyFont="1" applyFill="1" applyBorder="1" applyAlignment="1">
      <alignment horizontal="center"/>
    </xf>
    <xf numFmtId="10" fontId="23" fillId="0" borderId="6" xfId="19" applyNumberFormat="1" applyFont="1" applyFill="1" applyBorder="1" applyAlignment="1">
      <alignment horizontal="center"/>
    </xf>
    <xf numFmtId="0" fontId="34" fillId="0" borderId="0" xfId="10" applyFont="1" applyFill="1" applyBorder="1" applyAlignment="1">
      <alignment horizontal="left"/>
    </xf>
    <xf numFmtId="168" fontId="34" fillId="0" borderId="6" xfId="21" applyNumberFormat="1" applyFont="1" applyFill="1" applyBorder="1" applyAlignment="1">
      <alignment horizontal="center"/>
    </xf>
    <xf numFmtId="168" fontId="34" fillId="0" borderId="0" xfId="21" applyNumberFormat="1" applyFont="1" applyFill="1" applyBorder="1" applyAlignment="1">
      <alignment horizontal="center"/>
    </xf>
    <xf numFmtId="10" fontId="34" fillId="0" borderId="6" xfId="20" applyNumberFormat="1" applyFont="1" applyFill="1" applyBorder="1" applyAlignment="1">
      <alignment horizontal="center"/>
    </xf>
    <xf numFmtId="3" fontId="34" fillId="0" borderId="11" xfId="9" applyNumberFormat="1" applyFont="1" applyFill="1" applyBorder="1" applyAlignment="1">
      <alignment horizontal="right"/>
    </xf>
    <xf numFmtId="3" fontId="34" fillId="0" borderId="6" xfId="16" applyNumberFormat="1" applyFont="1" applyFill="1" applyBorder="1" applyAlignment="1">
      <alignment horizontal="right"/>
    </xf>
    <xf numFmtId="168" fontId="30" fillId="0" borderId="6" xfId="15" applyNumberFormat="1" applyFont="1" applyFill="1" applyBorder="1" applyAlignment="1">
      <alignment horizontal="center"/>
    </xf>
    <xf numFmtId="168" fontId="30" fillId="0" borderId="0" xfId="15" applyNumberFormat="1" applyFont="1" applyFill="1" applyBorder="1" applyAlignment="1">
      <alignment horizontal="center"/>
    </xf>
    <xf numFmtId="10" fontId="34" fillId="0" borderId="6" xfId="11" applyNumberFormat="1" applyFont="1" applyFill="1" applyBorder="1" applyAlignment="1">
      <alignment horizontal="center"/>
    </xf>
    <xf numFmtId="9" fontId="34" fillId="0" borderId="11" xfId="11" applyFont="1" applyFill="1" applyBorder="1" applyAlignment="1">
      <alignment horizontal="right"/>
    </xf>
    <xf numFmtId="3" fontId="34" fillId="0" borderId="6" xfId="9" applyNumberFormat="1" applyFont="1" applyFill="1" applyBorder="1" applyAlignment="1">
      <alignment horizontal="right"/>
    </xf>
    <xf numFmtId="168" fontId="30" fillId="0" borderId="6" xfId="12" applyNumberFormat="1" applyFont="1" applyFill="1" applyBorder="1" applyAlignment="1">
      <alignment horizontal="center"/>
    </xf>
    <xf numFmtId="168" fontId="30" fillId="0" borderId="0" xfId="12" applyNumberFormat="1" applyFont="1" applyFill="1" applyBorder="1" applyAlignment="1">
      <alignment horizontal="center"/>
    </xf>
    <xf numFmtId="168" fontId="25" fillId="5" borderId="5" xfId="10" applyNumberFormat="1" applyFont="1" applyFill="1" applyBorder="1" applyAlignment="1">
      <alignment horizontal="center"/>
    </xf>
    <xf numFmtId="10" fontId="25" fillId="5" borderId="14" xfId="11" applyNumberFormat="1" applyFont="1" applyFill="1" applyBorder="1" applyAlignment="1">
      <alignment horizontal="center"/>
    </xf>
    <xf numFmtId="10" fontId="25" fillId="5" borderId="13" xfId="11" applyNumberFormat="1" applyFont="1" applyFill="1" applyBorder="1" applyAlignment="1">
      <alignment horizontal="right"/>
    </xf>
    <xf numFmtId="3" fontId="25" fillId="5" borderId="14" xfId="9" applyNumberFormat="1" applyFont="1" applyFill="1" applyBorder="1" applyAlignment="1">
      <alignment horizontal="right"/>
    </xf>
    <xf numFmtId="168" fontId="23" fillId="0" borderId="6" xfId="10" applyNumberFormat="1" applyFont="1" applyFill="1" applyBorder="1" applyAlignment="1">
      <alignment horizontal="center"/>
    </xf>
    <xf numFmtId="3" fontId="23" fillId="0" borderId="6" xfId="9" applyNumberFormat="1" applyFont="1" applyFill="1" applyBorder="1" applyAlignment="1">
      <alignment horizontal="right"/>
    </xf>
    <xf numFmtId="168" fontId="23" fillId="0" borderId="6" xfId="4" applyNumberFormat="1" applyFont="1" applyFill="1" applyBorder="1" applyAlignment="1">
      <alignment horizontal="center"/>
    </xf>
    <xf numFmtId="168" fontId="23" fillId="0" borderId="0" xfId="4" applyNumberFormat="1" applyFont="1" applyFill="1" applyBorder="1" applyAlignment="1">
      <alignment horizontal="center"/>
    </xf>
    <xf numFmtId="3" fontId="23" fillId="0" borderId="7" xfId="16" applyNumberFormat="1" applyFont="1" applyBorder="1" applyAlignment="1">
      <alignment horizontal="right"/>
    </xf>
    <xf numFmtId="3" fontId="25" fillId="5" borderId="13" xfId="9" applyNumberFormat="1" applyFont="1" applyFill="1" applyBorder="1" applyAlignment="1">
      <alignment horizontal="right"/>
    </xf>
    <xf numFmtId="0" fontId="25" fillId="0" borderId="0" xfId="10" applyFont="1" applyFill="1" applyBorder="1" applyAlignment="1">
      <alignment horizontal="left"/>
    </xf>
    <xf numFmtId="10" fontId="23" fillId="0" borderId="11" xfId="11" applyNumberFormat="1" applyFont="1" applyFill="1" applyBorder="1" applyAlignment="1">
      <alignment horizontal="right"/>
    </xf>
    <xf numFmtId="10" fontId="35" fillId="0" borderId="11" xfId="11" applyNumberFormat="1" applyFont="1" applyFill="1" applyBorder="1" applyAlignment="1">
      <alignment horizontal="right"/>
    </xf>
    <xf numFmtId="3" fontId="35" fillId="0" borderId="6" xfId="9" applyNumberFormat="1" applyFont="1" applyFill="1" applyBorder="1" applyAlignment="1">
      <alignment horizontal="right"/>
    </xf>
    <xf numFmtId="9" fontId="35" fillId="0" borderId="11" xfId="11" applyFont="1" applyFill="1" applyBorder="1" applyAlignment="1">
      <alignment horizontal="right"/>
    </xf>
    <xf numFmtId="168" fontId="23" fillId="0" borderId="6" xfId="22" applyNumberFormat="1" applyFont="1" applyFill="1" applyBorder="1" applyAlignment="1">
      <alignment horizontal="center"/>
    </xf>
    <xf numFmtId="168" fontId="23" fillId="0" borderId="0" xfId="22" applyNumberFormat="1" applyFont="1" applyFill="1" applyBorder="1" applyAlignment="1">
      <alignment horizontal="center"/>
    </xf>
    <xf numFmtId="3" fontId="23" fillId="0" borderId="11" xfId="10" applyNumberFormat="1" applyFont="1" applyFill="1" applyBorder="1" applyAlignment="1">
      <alignment horizontal="right"/>
    </xf>
    <xf numFmtId="0" fontId="23" fillId="0" borderId="6" xfId="10" applyFont="1" applyFill="1" applyBorder="1" applyAlignment="1">
      <alignment horizontal="right"/>
    </xf>
    <xf numFmtId="10" fontId="35" fillId="0" borderId="6" xfId="11" applyNumberFormat="1" applyFont="1" applyFill="1" applyBorder="1" applyAlignment="1">
      <alignment horizontal="center"/>
    </xf>
    <xf numFmtId="168" fontId="23" fillId="0" borderId="6" xfId="11" applyNumberFormat="1" applyFont="1" applyFill="1" applyBorder="1" applyAlignment="1">
      <alignment horizontal="center"/>
    </xf>
    <xf numFmtId="168" fontId="23" fillId="0" borderId="0" xfId="11" applyNumberFormat="1" applyFont="1" applyFill="1" applyBorder="1" applyAlignment="1">
      <alignment horizontal="center"/>
    </xf>
    <xf numFmtId="9" fontId="23" fillId="0" borderId="6" xfId="11" applyFont="1" applyFill="1" applyBorder="1" applyAlignment="1">
      <alignment horizontal="center"/>
    </xf>
    <xf numFmtId="10" fontId="23" fillId="0" borderId="6" xfId="23" applyNumberFormat="1" applyFont="1" applyFill="1" applyBorder="1" applyAlignment="1">
      <alignment horizontal="center"/>
    </xf>
    <xf numFmtId="0" fontId="25" fillId="5" borderId="5" xfId="10" applyFont="1" applyFill="1" applyBorder="1" applyAlignment="1"/>
    <xf numFmtId="0" fontId="23" fillId="6" borderId="0" xfId="10" applyFont="1" applyFill="1" applyAlignment="1">
      <alignment horizontal="left"/>
    </xf>
    <xf numFmtId="168" fontId="25" fillId="6" borderId="3" xfId="10" applyNumberFormat="1" applyFont="1" applyFill="1" applyBorder="1" applyAlignment="1">
      <alignment horizontal="center"/>
    </xf>
    <xf numFmtId="10" fontId="23" fillId="6" borderId="6" xfId="11" applyNumberFormat="1" applyFont="1" applyFill="1" applyBorder="1" applyAlignment="1">
      <alignment horizontal="center"/>
    </xf>
    <xf numFmtId="10" fontId="23" fillId="6" borderId="11" xfId="11" applyNumberFormat="1" applyFont="1" applyFill="1" applyBorder="1" applyAlignment="1">
      <alignment horizontal="right"/>
    </xf>
    <xf numFmtId="3" fontId="23" fillId="6" borderId="6" xfId="9" applyNumberFormat="1" applyFont="1" applyFill="1" applyBorder="1" applyAlignment="1">
      <alignment horizontal="right"/>
    </xf>
    <xf numFmtId="0" fontId="36" fillId="2" borderId="3" xfId="10" applyFont="1" applyFill="1" applyBorder="1" applyAlignment="1">
      <alignment horizontal="left"/>
    </xf>
    <xf numFmtId="0" fontId="36" fillId="2" borderId="3" xfId="10" applyFont="1" applyFill="1" applyBorder="1" applyAlignment="1">
      <alignment horizontal="center"/>
    </xf>
    <xf numFmtId="169" fontId="36" fillId="2" borderId="3" xfId="11" applyNumberFormat="1" applyFont="1" applyFill="1" applyBorder="1" applyAlignment="1">
      <alignment horizontal="center"/>
    </xf>
    <xf numFmtId="10" fontId="36" fillId="2" borderId="3" xfId="11" applyNumberFormat="1" applyFont="1" applyFill="1" applyBorder="1" applyAlignment="1">
      <alignment horizontal="center"/>
    </xf>
    <xf numFmtId="3" fontId="36" fillId="2" borderId="3" xfId="9" applyNumberFormat="1" applyFont="1" applyFill="1" applyBorder="1" applyAlignment="1">
      <alignment horizontal="right"/>
    </xf>
    <xf numFmtId="3" fontId="36" fillId="2" borderId="3" xfId="10" applyNumberFormat="1" applyFont="1" applyFill="1" applyBorder="1" applyAlignment="1">
      <alignment horizontal="left"/>
    </xf>
    <xf numFmtId="0" fontId="37" fillId="7" borderId="0" xfId="15" applyNumberFormat="1" applyFont="1" applyFill="1" applyBorder="1" applyAlignment="1" applyProtection="1">
      <alignment horizontal="left"/>
    </xf>
    <xf numFmtId="169" fontId="37" fillId="7" borderId="0" xfId="15" applyNumberFormat="1" applyFont="1" applyFill="1" applyBorder="1" applyAlignment="1" applyProtection="1">
      <alignment horizontal="center"/>
    </xf>
    <xf numFmtId="10" fontId="37" fillId="7" borderId="6" xfId="15" applyNumberFormat="1" applyFont="1" applyFill="1" applyBorder="1" applyAlignment="1">
      <alignment horizontal="center"/>
    </xf>
    <xf numFmtId="10" fontId="37" fillId="7" borderId="11" xfId="15" applyNumberFormat="1" applyFont="1" applyFill="1" applyBorder="1" applyAlignment="1">
      <alignment horizontal="right"/>
    </xf>
    <xf numFmtId="3" fontId="37" fillId="7" borderId="6" xfId="15" applyNumberFormat="1" applyFont="1" applyFill="1" applyBorder="1" applyAlignment="1">
      <alignment horizontal="right"/>
    </xf>
    <xf numFmtId="0" fontId="36" fillId="0" borderId="0" xfId="10" applyFont="1" applyFill="1" applyAlignment="1">
      <alignment horizontal="center"/>
    </xf>
    <xf numFmtId="0" fontId="38" fillId="0" borderId="0" xfId="10" applyFont="1" applyFill="1" applyAlignment="1">
      <alignment horizontal="center"/>
    </xf>
    <xf numFmtId="169" fontId="23" fillId="0" borderId="0" xfId="10" applyNumberFormat="1" applyFont="1" applyFill="1" applyBorder="1" applyAlignment="1">
      <alignment horizontal="center"/>
    </xf>
    <xf numFmtId="171" fontId="23" fillId="0" borderId="0" xfId="10" applyNumberFormat="1" applyFont="1" applyFill="1" applyBorder="1" applyAlignment="1">
      <alignment horizontal="center"/>
    </xf>
    <xf numFmtId="10" fontId="23" fillId="0" borderId="0" xfId="10" applyNumberFormat="1" applyFont="1" applyFill="1" applyBorder="1" applyAlignment="1">
      <alignment horizontal="right"/>
    </xf>
    <xf numFmtId="0" fontId="23" fillId="0" borderId="0" xfId="10" applyFont="1" applyFill="1" applyBorder="1" applyAlignment="1">
      <alignment horizontal="right"/>
    </xf>
    <xf numFmtId="0" fontId="38" fillId="0" borderId="0" xfId="10" applyFont="1" applyFill="1" applyBorder="1" applyAlignment="1">
      <alignment horizontal="center"/>
    </xf>
    <xf numFmtId="0" fontId="24" fillId="0" borderId="0" xfId="10" applyFont="1" applyFill="1" applyAlignment="1">
      <alignment horizontal="center"/>
    </xf>
    <xf numFmtId="168" fontId="23" fillId="0" borderId="0" xfId="10" applyNumberFormat="1" applyFont="1" applyFill="1" applyAlignment="1">
      <alignment horizontal="left"/>
    </xf>
    <xf numFmtId="170" fontId="39" fillId="3" borderId="1" xfId="10" applyNumberFormat="1" applyFont="1" applyFill="1" applyBorder="1" applyAlignment="1">
      <alignment horizontal="center" vertical="center"/>
    </xf>
    <xf numFmtId="170" fontId="39" fillId="3" borderId="1" xfId="10" applyNumberFormat="1" applyFont="1" applyFill="1" applyBorder="1" applyAlignment="1">
      <alignment horizontal="left" vertical="center"/>
    </xf>
    <xf numFmtId="170" fontId="25" fillId="3" borderId="1" xfId="10" applyNumberFormat="1" applyFont="1" applyFill="1" applyBorder="1" applyAlignment="1">
      <alignment horizontal="center" vertical="center"/>
    </xf>
    <xf numFmtId="170" fontId="25" fillId="3" borderId="1" xfId="10" applyNumberFormat="1" applyFont="1" applyFill="1" applyBorder="1" applyAlignment="1">
      <alignment horizontal="left" vertical="center"/>
    </xf>
    <xf numFmtId="0" fontId="23" fillId="4" borderId="0" xfId="10" applyFont="1" applyFill="1" applyAlignment="1">
      <alignment horizontal="center"/>
    </xf>
    <xf numFmtId="0" fontId="23" fillId="4" borderId="6" xfId="10" applyFont="1" applyFill="1" applyBorder="1" applyAlignment="1">
      <alignment horizontal="center"/>
    </xf>
    <xf numFmtId="170" fontId="25" fillId="4" borderId="0" xfId="10" applyNumberFormat="1" applyFont="1" applyFill="1" applyBorder="1" applyAlignment="1">
      <alignment horizontal="center" vertical="center"/>
    </xf>
    <xf numFmtId="4" fontId="23" fillId="4" borderId="6" xfId="9" applyNumberFormat="1" applyFont="1" applyFill="1" applyBorder="1" applyAlignment="1">
      <alignment horizontal="right"/>
    </xf>
    <xf numFmtId="170" fontId="25" fillId="4" borderId="0" xfId="10" applyNumberFormat="1" applyFont="1" applyFill="1" applyBorder="1" applyAlignment="1">
      <alignment horizontal="left" vertical="center"/>
    </xf>
    <xf numFmtId="4" fontId="23" fillId="4" borderId="10" xfId="10" applyNumberFormat="1" applyFont="1" applyFill="1" applyBorder="1" applyAlignment="1">
      <alignment horizontal="center"/>
    </xf>
    <xf numFmtId="0" fontId="23" fillId="0" borderId="2" xfId="10" applyFont="1" applyFill="1" applyBorder="1" applyAlignment="1">
      <alignment horizontal="center"/>
    </xf>
    <xf numFmtId="4" fontId="23" fillId="0" borderId="2" xfId="10" applyNumberFormat="1" applyFont="1" applyFill="1" applyBorder="1" applyAlignment="1">
      <alignment horizontal="right"/>
    </xf>
    <xf numFmtId="4" fontId="23" fillId="0" borderId="2" xfId="9" applyNumberFormat="1" applyFont="1" applyFill="1" applyBorder="1" applyAlignment="1">
      <alignment horizontal="right"/>
    </xf>
    <xf numFmtId="167" fontId="23" fillId="0" borderId="2" xfId="9" applyFont="1" applyFill="1" applyBorder="1" applyAlignment="1">
      <alignment horizontal="left"/>
    </xf>
    <xf numFmtId="4" fontId="23" fillId="0" borderId="8" xfId="10" applyNumberFormat="1" applyFont="1" applyFill="1" applyBorder="1" applyAlignment="1">
      <alignment horizontal="center"/>
    </xf>
    <xf numFmtId="0" fontId="23" fillId="0" borderId="6" xfId="10" applyFont="1" applyFill="1" applyBorder="1" applyAlignment="1">
      <alignment horizontal="center"/>
    </xf>
    <xf numFmtId="4" fontId="23" fillId="0" borderId="0" xfId="10" applyNumberFormat="1" applyFont="1" applyFill="1" applyBorder="1" applyAlignment="1">
      <alignment horizontal="right"/>
    </xf>
    <xf numFmtId="4" fontId="23" fillId="0" borderId="6" xfId="9" applyNumberFormat="1" applyFont="1" applyFill="1" applyBorder="1" applyAlignment="1">
      <alignment horizontal="right"/>
    </xf>
    <xf numFmtId="3" fontId="23" fillId="0" borderId="6" xfId="10" applyNumberFormat="1" applyFont="1" applyFill="1" applyBorder="1" applyAlignment="1">
      <alignment horizontal="left"/>
    </xf>
    <xf numFmtId="0" fontId="23" fillId="0" borderId="10" xfId="24" applyFont="1" applyFill="1" applyBorder="1" applyAlignment="1">
      <alignment horizontal="center"/>
    </xf>
    <xf numFmtId="4" fontId="23" fillId="0" borderId="6" xfId="10" applyNumberFormat="1" applyFont="1" applyFill="1" applyBorder="1" applyAlignment="1">
      <alignment horizontal="right"/>
    </xf>
    <xf numFmtId="4" fontId="23" fillId="0" borderId="10" xfId="10" applyNumberFormat="1" applyFont="1" applyFill="1" applyBorder="1" applyAlignment="1">
      <alignment horizontal="center"/>
    </xf>
    <xf numFmtId="0" fontId="25" fillId="0" borderId="0" xfId="10" applyFont="1" applyFill="1" applyBorder="1" applyAlignment="1">
      <alignment horizontal="center"/>
    </xf>
    <xf numFmtId="0" fontId="23" fillId="0" borderId="6" xfId="10" applyFont="1" applyFill="1" applyBorder="1" applyAlignment="1">
      <alignment horizontal="left"/>
    </xf>
    <xf numFmtId="0" fontId="23" fillId="6" borderId="0" xfId="10" applyFont="1" applyFill="1" applyAlignment="1">
      <alignment horizontal="center"/>
    </xf>
    <xf numFmtId="0" fontId="23" fillId="6" borderId="6" xfId="10" applyFont="1" applyFill="1" applyBorder="1" applyAlignment="1">
      <alignment horizontal="center"/>
    </xf>
    <xf numFmtId="4" fontId="40" fillId="6" borderId="0" xfId="10" applyNumberFormat="1" applyFont="1" applyFill="1" applyBorder="1" applyAlignment="1">
      <alignment horizontal="right"/>
    </xf>
    <xf numFmtId="4" fontId="23" fillId="6" borderId="6" xfId="9" applyNumberFormat="1" applyFont="1" applyFill="1" applyBorder="1" applyAlignment="1">
      <alignment horizontal="right"/>
    </xf>
    <xf numFmtId="0" fontId="40" fillId="6" borderId="0" xfId="10" applyFont="1" applyFill="1" applyBorder="1" applyAlignment="1">
      <alignment horizontal="left"/>
    </xf>
    <xf numFmtId="4" fontId="23" fillId="6" borderId="10" xfId="10" applyNumberFormat="1" applyFont="1" applyFill="1" applyBorder="1" applyAlignment="1">
      <alignment horizontal="center"/>
    </xf>
    <xf numFmtId="0" fontId="31" fillId="2" borderId="3" xfId="10" applyFont="1" applyFill="1" applyBorder="1" applyAlignment="1">
      <alignment horizontal="center"/>
    </xf>
    <xf numFmtId="0" fontId="31" fillId="2" borderId="2" xfId="10" applyFont="1" applyFill="1" applyBorder="1" applyAlignment="1">
      <alignment horizontal="center"/>
    </xf>
    <xf numFmtId="4" fontId="31" fillId="2" borderId="3" xfId="10" applyNumberFormat="1" applyFont="1" applyFill="1" applyBorder="1" applyAlignment="1">
      <alignment horizontal="right"/>
    </xf>
    <xf numFmtId="167" fontId="31" fillId="2" borderId="2" xfId="10" applyNumberFormat="1" applyFont="1" applyFill="1" applyBorder="1" applyAlignment="1">
      <alignment horizontal="right"/>
    </xf>
    <xf numFmtId="0" fontId="23" fillId="2" borderId="3" xfId="10" applyFont="1" applyFill="1" applyBorder="1" applyAlignment="1">
      <alignment horizontal="center"/>
    </xf>
    <xf numFmtId="0" fontId="41" fillId="0" borderId="0" xfId="15" applyNumberFormat="1" applyFont="1" applyFill="1" applyBorder="1" applyAlignment="1" applyProtection="1">
      <alignment horizontal="center"/>
    </xf>
    <xf numFmtId="0" fontId="41" fillId="0" borderId="6" xfId="15" applyNumberFormat="1" applyFont="1" applyFill="1" applyBorder="1" applyAlignment="1" applyProtection="1">
      <alignment horizontal="center"/>
    </xf>
    <xf numFmtId="0" fontId="41" fillId="0" borderId="0" xfId="15" applyNumberFormat="1" applyFont="1" applyFill="1" applyBorder="1" applyAlignment="1" applyProtection="1">
      <alignment horizontal="right"/>
    </xf>
    <xf numFmtId="4" fontId="41" fillId="0" borderId="6" xfId="15" applyNumberFormat="1" applyFont="1" applyFill="1" applyBorder="1" applyAlignment="1">
      <alignment horizontal="right"/>
    </xf>
    <xf numFmtId="0" fontId="42" fillId="0" borderId="0" xfId="15" applyNumberFormat="1" applyFont="1" applyFill="1" applyBorder="1" applyAlignment="1" applyProtection="1">
      <alignment horizontal="left"/>
    </xf>
    <xf numFmtId="4" fontId="41" fillId="0" borderId="10" xfId="15" applyNumberFormat="1" applyFont="1" applyFill="1" applyBorder="1" applyAlignment="1" applyProtection="1">
      <alignment horizontal="center"/>
    </xf>
    <xf numFmtId="4" fontId="23" fillId="0" borderId="0" xfId="10" applyNumberFormat="1" applyFont="1" applyFill="1" applyAlignment="1">
      <alignment horizontal="left"/>
    </xf>
    <xf numFmtId="4" fontId="23" fillId="0" borderId="0" xfId="10" applyNumberFormat="1" applyFont="1" applyFill="1" applyBorder="1" applyAlignment="1">
      <alignment horizontal="center"/>
    </xf>
    <xf numFmtId="4" fontId="23" fillId="0" borderId="0" xfId="10" applyNumberFormat="1" applyFont="1" applyFill="1" applyAlignment="1">
      <alignment horizontal="right"/>
    </xf>
    <xf numFmtId="0" fontId="25" fillId="0" borderId="0" xfId="25" applyFont="1" applyAlignment="1">
      <alignment horizontal="center" vertical="center" wrapText="1"/>
    </xf>
    <xf numFmtId="0" fontId="23" fillId="0" borderId="0" xfId="25" applyFont="1"/>
    <xf numFmtId="0" fontId="4" fillId="0" borderId="0" xfId="25"/>
    <xf numFmtId="0" fontId="23" fillId="0" borderId="1" xfId="25" applyFont="1" applyBorder="1"/>
    <xf numFmtId="0" fontId="23" fillId="0" borderId="0" xfId="26" applyFont="1"/>
    <xf numFmtId="0" fontId="23" fillId="0" borderId="0" xfId="25" applyFont="1" applyAlignment="1">
      <alignment horizontal="right"/>
    </xf>
    <xf numFmtId="0" fontId="43" fillId="0" borderId="0" xfId="25" applyFont="1" applyFill="1"/>
    <xf numFmtId="0" fontId="25" fillId="0" borderId="2" xfId="25" applyFont="1" applyFill="1" applyBorder="1" applyAlignment="1">
      <alignment horizontal="center"/>
    </xf>
    <xf numFmtId="0" fontId="25" fillId="0" borderId="9" xfId="25" applyFont="1" applyFill="1" applyBorder="1" applyAlignment="1">
      <alignment horizontal="center" vertical="center" wrapText="1"/>
    </xf>
    <xf numFmtId="0" fontId="25" fillId="0" borderId="2" xfId="25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9" xfId="25" applyFont="1" applyFill="1" applyBorder="1" applyAlignment="1">
      <alignment horizontal="center"/>
    </xf>
    <xf numFmtId="0" fontId="25" fillId="0" borderId="7" xfId="25" applyFont="1" applyFill="1" applyBorder="1" applyAlignment="1">
      <alignment horizontal="center"/>
    </xf>
    <xf numFmtId="0" fontId="25" fillId="0" borderId="16" xfId="25" applyFont="1" applyFill="1" applyBorder="1" applyAlignment="1">
      <alignment horizontal="center" vertical="center" wrapText="1"/>
    </xf>
    <xf numFmtId="0" fontId="25" fillId="0" borderId="7" xfId="25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1" xfId="25" applyFont="1" applyFill="1" applyBorder="1" applyAlignment="1">
      <alignment horizontal="center"/>
    </xf>
    <xf numFmtId="0" fontId="23" fillId="0" borderId="6" xfId="25" applyFont="1" applyFill="1" applyBorder="1"/>
    <xf numFmtId="0" fontId="23" fillId="0" borderId="0" xfId="25" applyFont="1" applyBorder="1"/>
    <xf numFmtId="0" fontId="23" fillId="0" borderId="6" xfId="25" applyFont="1" applyBorder="1" applyAlignment="1">
      <alignment horizontal="left"/>
    </xf>
    <xf numFmtId="3" fontId="23" fillId="0" borderId="6" xfId="25" applyNumberFormat="1" applyFont="1" applyBorder="1"/>
    <xf numFmtId="172" fontId="23" fillId="0" borderId="0" xfId="25" applyNumberFormat="1" applyFont="1" applyFill="1" applyBorder="1" applyAlignment="1">
      <alignment horizontal="center"/>
    </xf>
    <xf numFmtId="172" fontId="23" fillId="0" borderId="6" xfId="25" applyNumberFormat="1" applyFont="1" applyFill="1" applyBorder="1" applyAlignment="1">
      <alignment horizontal="center"/>
    </xf>
    <xf numFmtId="4" fontId="23" fillId="0" borderId="6" xfId="27" applyNumberFormat="1" applyFont="1" applyFill="1" applyBorder="1"/>
    <xf numFmtId="0" fontId="23" fillId="0" borderId="0" xfId="25" applyFont="1" applyFill="1" applyBorder="1"/>
    <xf numFmtId="0" fontId="23" fillId="0" borderId="6" xfId="25" applyFont="1" applyFill="1" applyBorder="1" applyAlignment="1">
      <alignment horizontal="left"/>
    </xf>
    <xf numFmtId="3" fontId="23" fillId="0" borderId="6" xfId="25" applyNumberFormat="1" applyFont="1" applyFill="1" applyBorder="1"/>
    <xf numFmtId="172" fontId="23" fillId="0" borderId="0" xfId="28" applyNumberFormat="1" applyFont="1" applyFill="1" applyBorder="1" applyAlignment="1">
      <alignment horizontal="center"/>
    </xf>
    <xf numFmtId="172" fontId="23" fillId="0" borderId="6" xfId="28" quotePrefix="1" applyNumberFormat="1" applyFont="1" applyFill="1" applyBorder="1" applyAlignment="1">
      <alignment horizontal="center"/>
    </xf>
    <xf numFmtId="0" fontId="23" fillId="0" borderId="7" xfId="25" applyFont="1" applyFill="1" applyBorder="1"/>
    <xf numFmtId="0" fontId="23" fillId="0" borderId="1" xfId="25" applyFont="1" applyFill="1" applyBorder="1"/>
    <xf numFmtId="1" fontId="23" fillId="0" borderId="7" xfId="25" applyNumberFormat="1" applyFont="1" applyFill="1" applyBorder="1"/>
    <xf numFmtId="0" fontId="23" fillId="0" borderId="1" xfId="28" applyFont="1" applyFill="1" applyBorder="1" applyAlignment="1">
      <alignment horizontal="center"/>
    </xf>
    <xf numFmtId="0" fontId="23" fillId="0" borderId="7" xfId="25" applyFont="1" applyFill="1" applyBorder="1" applyAlignment="1">
      <alignment horizontal="center"/>
    </xf>
    <xf numFmtId="4" fontId="23" fillId="0" borderId="7" xfId="27" applyNumberFormat="1" applyFont="1" applyFill="1" applyBorder="1"/>
    <xf numFmtId="4" fontId="0" fillId="0" borderId="0" xfId="0" applyNumberFormat="1"/>
  </cellXfs>
  <cellStyles count="29">
    <cellStyle name="Comma 2" xfId="13"/>
    <cellStyle name="Comma 2 4" xfId="5"/>
    <cellStyle name="Comma 2_Copy of Ccy (2)" xfId="3"/>
    <cellStyle name="Comma 3" xfId="2"/>
    <cellStyle name="Comma 34" xfId="17"/>
    <cellStyle name="Comma 4" xfId="14"/>
    <cellStyle name="Comma 6" xfId="16"/>
    <cellStyle name="Comma_loans as of June  2013" xfId="6"/>
    <cellStyle name="Comma_Rregjistri 9M 2012" xfId="27"/>
    <cellStyle name="Comma_Rregjistri BB 2014 2" xfId="9"/>
    <cellStyle name="Hyperlink" xfId="8" builtinId="8"/>
    <cellStyle name="Normal" xfId="0" builtinId="0"/>
    <cellStyle name="Normal 10" xfId="24"/>
    <cellStyle name="Normal 2" xfId="15"/>
    <cellStyle name="Normal 2 2 2" xfId="1"/>
    <cellStyle name="Normal 2 3" xfId="4"/>
    <cellStyle name="Normal 2 4" xfId="26"/>
    <cellStyle name="Normal 3" xfId="12"/>
    <cellStyle name="Normal 4" xfId="21"/>
    <cellStyle name="Normal 6" xfId="18"/>
    <cellStyle name="Normal 9" xfId="22"/>
    <cellStyle name="Normal_Permbledhese e rregjistrit  Q1 2013" xfId="28"/>
    <cellStyle name="Normal_Rregjistri 9M 2012" xfId="25"/>
    <cellStyle name="Normal_Rregjistri BB 2014 2" xfId="10"/>
    <cellStyle name="Normal_Rregjistri i kredise tremujori i pare 2011" xfId="7"/>
    <cellStyle name="Percent 2" xfId="11"/>
    <cellStyle name="Percent 2 2" xfId="23"/>
    <cellStyle name="Percent 4" xfId="19"/>
    <cellStyle name="Percent 6" xfId="2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0" formatCode="#\ ?/2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4" formatCode="0.00%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69" formatCode="mm/dd/yy;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69" formatCode="mm/dd/yy;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fill>
        <patternFill patternType="solid">
          <fgColor rgb="FF000000"/>
          <bgColor rgb="FFBFBFBF"/>
        </patternFill>
      </fill>
    </dxf>
    <dxf>
      <fill>
        <patternFill patternType="solid">
          <fgColor indexed="64"/>
          <bgColor theme="8" tint="-0.249977111117893"/>
        </patternFill>
      </fill>
      <alignment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215</xdr:row>
      <xdr:rowOff>0</xdr:rowOff>
    </xdr:from>
    <xdr:to>
      <xdr:col>0</xdr:col>
      <xdr:colOff>0</xdr:colOff>
      <xdr:row>229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518535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4048125" y="3419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" displayName="Table15148" ref="A4:F43" totalsRowShown="0" headerRowDxfId="32" tableBorderDxfId="31">
  <autoFilter ref="A4:F43"/>
  <tableColumns count="6">
    <tableColumn id="1" name="Lloji i Instrumentit"/>
    <tableColumn id="2" name="Data e Emetimit"/>
    <tableColumn id="3" name="Data e Maturimit"/>
    <tableColumn id="4" name="Yield-i"/>
    <tableColumn id="5" name="Vlerë Nominale"/>
    <tableColumn id="6" name="Cmimi i Blerjes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5259" displayName="Table25259" ref="A48:G210" totalsRowCount="1" headerRowDxfId="30" totalsRowDxfId="29" headerRowBorderDxfId="27" tableBorderDxfId="28">
  <autoFilter ref="A48:G209"/>
  <tableColumns count="7">
    <tableColumn id="1" name="Lloji i Instrumentit" totalsRowLabel="Totali Letrave me vlere" totalsRowDxfId="26" dataCellStyle="Normal_Rregjistri BB 2014 2"/>
    <tableColumn id="2" name="Data e Emetimit" totalsRowDxfId="25" dataCellStyle="Normal_Rregjistri BB 2014 2"/>
    <tableColumn id="3" name="Data e Maturimit" totalsRowDxfId="24" dataCellStyle="Normal_Rregjistri BB 2014 2"/>
    <tableColumn id="4" name="Yield-i" totalsRowDxfId="23" dataCellStyle="Percent 2"/>
    <tableColumn id="5" name="Marzhi" totalsRowDxfId="22" dataCellStyle="Percent 2"/>
    <tableColumn id="6" name="Vlerë Nominale " totalsRowFunction="custom" totalsRowDxfId="21" dataCellStyle="Comma_Rregjistri BB 2014 2">
      <totalsRowFormula>F209+F43</totalsRowFormula>
    </tableColumn>
    <tableColumn id="7" name="Pagesat e kuponit" totalsRowDxfId="2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553710" displayName="Table553710" ref="A216:I230" totalsRowCount="1" headerRowDxfId="19" headerRowBorderDxfId="17" tableBorderDxfId="18" headerRowCellStyle="Normal_Rregjistri BB 2014 2">
  <autoFilter ref="A216:I229"/>
  <tableColumns count="9">
    <tableColumn id="1" name="Kredisë" dataDxfId="15" totalsRowDxfId="16" dataCellStyle="Normal_Rregjistri BB 2014 2"/>
    <tableColumn id="2" name="Huamarrësi" dataDxfId="13" totalsRowDxfId="14" dataCellStyle="Normal_Rregjistri BB 2014 2"/>
    <tableColumn id="3" name="Huadhënësi" dataDxfId="11" totalsRowDxfId="12" dataCellStyle="Normal_Rregjistri BB 2014 2"/>
    <tableColumn id="4" name="Garantuesi" dataDxfId="9" totalsRowDxfId="10" dataCellStyle="Normal_Rregjistri BB 2014 2"/>
    <tableColumn id="5" name="milion/Euro" totalsRowDxfId="8" dataCellStyle="Normal_Rregjistri BB 2014 2"/>
    <tableColumn id="6" name="milion/Lekë" dataDxfId="6" totalsRowDxfId="7" dataCellStyle="Comma_Rregjistri BB 2014 2"/>
    <tableColumn id="7" name="31.03.2017" dataDxfId="4" totalsRowDxfId="5" dataCellStyle="Normal_Rregjistri BB 2014 2"/>
    <tableColumn id="8" name="Nënshkrimit" dataDxfId="2" totalsRowDxfId="3" dataCellStyle="Normal_Rregjistri BB 2014 2"/>
    <tableColumn id="9" name="Përfundimit" dataDxfId="0" totalsRowDxfId="1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233"/>
  <sheetViews>
    <sheetView tabSelected="1" zoomScale="110" zoomScaleNormal="110" workbookViewId="0">
      <selection activeCell="G20" sqref="G20"/>
    </sheetView>
  </sheetViews>
  <sheetFormatPr defaultRowHeight="12.75" x14ac:dyDescent="0.2"/>
  <cols>
    <col min="1" max="1" width="23.7109375" style="207" bestFit="1" customWidth="1"/>
    <col min="2" max="2" width="18" style="207" bestFit="1" customWidth="1"/>
    <col min="3" max="3" width="19" style="153" bestFit="1" customWidth="1"/>
    <col min="4" max="4" width="14.28515625" style="153" bestFit="1" customWidth="1"/>
    <col min="5" max="5" width="15.7109375" style="154" customWidth="1"/>
    <col min="6" max="6" width="19.85546875" style="154" bestFit="1" customWidth="1"/>
    <col min="7" max="7" width="17.28515625" style="155" bestFit="1" customWidth="1"/>
    <col min="8" max="8" width="15.7109375" style="153" bestFit="1" customWidth="1"/>
    <col min="9" max="9" width="15" style="153" bestFit="1" customWidth="1"/>
    <col min="10" max="10" width="10.28515625" style="153" bestFit="1" customWidth="1"/>
    <col min="11" max="11" width="13.28515625" style="153" bestFit="1" customWidth="1"/>
    <col min="12" max="12" width="13.7109375" style="153" bestFit="1" customWidth="1"/>
    <col min="13" max="13" width="11.140625" style="153" bestFit="1" customWidth="1"/>
    <col min="14" max="14" width="10.42578125" style="153" bestFit="1" customWidth="1"/>
    <col min="15" max="17" width="9.140625" style="153"/>
    <col min="18" max="18" width="10.42578125" style="153" bestFit="1" customWidth="1"/>
    <col min="19" max="16384" width="9.140625" style="153"/>
  </cols>
  <sheetData>
    <row r="1" spans="1:7" x14ac:dyDescent="0.2">
      <c r="A1" s="152" t="s">
        <v>662</v>
      </c>
      <c r="B1" s="152"/>
    </row>
    <row r="2" spans="1:7" s="158" customFormat="1" ht="14.25" x14ac:dyDescent="0.2">
      <c r="A2" s="156" t="s">
        <v>663</v>
      </c>
      <c r="B2" s="156"/>
      <c r="C2" s="156"/>
      <c r="D2" s="156"/>
      <c r="E2" s="156"/>
      <c r="F2" s="156"/>
      <c r="G2" s="157"/>
    </row>
    <row r="3" spans="1:7" s="158" customFormat="1" x14ac:dyDescent="0.2">
      <c r="A3" s="159">
        <v>42825</v>
      </c>
      <c r="C3" s="160"/>
      <c r="D3" s="161"/>
      <c r="F3" s="158" t="s">
        <v>664</v>
      </c>
      <c r="G3" s="157"/>
    </row>
    <row r="4" spans="1:7" s="158" customFormat="1" ht="24.75" customHeight="1" x14ac:dyDescent="0.2">
      <c r="A4" s="162" t="s">
        <v>665</v>
      </c>
      <c r="B4" s="163" t="s">
        <v>666</v>
      </c>
      <c r="C4" s="163" t="s">
        <v>667</v>
      </c>
      <c r="D4" s="164" t="s">
        <v>668</v>
      </c>
      <c r="E4" s="165" t="s">
        <v>669</v>
      </c>
      <c r="F4" s="166" t="s">
        <v>670</v>
      </c>
      <c r="G4" s="157"/>
    </row>
    <row r="5" spans="1:7" s="158" customFormat="1" ht="3" customHeight="1" x14ac:dyDescent="0.2">
      <c r="A5" s="167"/>
      <c r="B5" s="168"/>
      <c r="C5" s="169"/>
      <c r="D5" s="170"/>
      <c r="E5" s="171"/>
      <c r="F5" s="172"/>
      <c r="G5" s="157"/>
    </row>
    <row r="6" spans="1:7" x14ac:dyDescent="0.2">
      <c r="A6" s="173" t="s">
        <v>671</v>
      </c>
      <c r="B6" s="174">
        <v>42761</v>
      </c>
      <c r="C6" s="175">
        <v>42852</v>
      </c>
      <c r="D6" s="176">
        <v>1.2200000000000001E-2</v>
      </c>
      <c r="E6" s="177">
        <v>2500000000</v>
      </c>
      <c r="F6" s="178">
        <v>2492418949.2600002</v>
      </c>
    </row>
    <row r="7" spans="1:7" x14ac:dyDescent="0.2">
      <c r="A7" s="179" t="s">
        <v>672</v>
      </c>
      <c r="B7" s="180"/>
      <c r="C7" s="180"/>
      <c r="D7" s="181"/>
      <c r="E7" s="182">
        <f>SUM(E6)</f>
        <v>2500000000</v>
      </c>
      <c r="F7" s="183">
        <f>SUM(F6)</f>
        <v>2492418949.2600002</v>
      </c>
    </row>
    <row r="8" spans="1:7" x14ac:dyDescent="0.2">
      <c r="A8" s="184" t="s">
        <v>673</v>
      </c>
      <c r="B8" s="185">
        <v>42649</v>
      </c>
      <c r="C8" s="186">
        <v>42831</v>
      </c>
      <c r="D8" s="187">
        <v>8.9999999999999993E-3</v>
      </c>
      <c r="E8" s="188">
        <v>2229810000</v>
      </c>
      <c r="F8" s="178">
        <v>2219848051.8000002</v>
      </c>
    </row>
    <row r="9" spans="1:7" x14ac:dyDescent="0.2">
      <c r="A9" s="184" t="s">
        <v>673</v>
      </c>
      <c r="B9" s="185">
        <v>42684</v>
      </c>
      <c r="C9" s="186">
        <v>42866</v>
      </c>
      <c r="D9" s="187">
        <v>1.5699999999999999E-2</v>
      </c>
      <c r="E9" s="189">
        <v>3900000000</v>
      </c>
      <c r="F9" s="178">
        <v>3869706897.5300002</v>
      </c>
    </row>
    <row r="10" spans="1:7" x14ac:dyDescent="0.2">
      <c r="A10" s="184" t="s">
        <v>673</v>
      </c>
      <c r="B10" s="185">
        <v>42713</v>
      </c>
      <c r="C10" s="186">
        <v>42894</v>
      </c>
      <c r="D10" s="187">
        <v>0.02</v>
      </c>
      <c r="E10" s="190">
        <v>2142630000</v>
      </c>
      <c r="F10" s="191">
        <v>2121629271</v>
      </c>
    </row>
    <row r="11" spans="1:7" x14ac:dyDescent="0.2">
      <c r="A11" s="184" t="s">
        <v>673</v>
      </c>
      <c r="B11" s="174">
        <v>42740</v>
      </c>
      <c r="C11" s="175">
        <v>42922</v>
      </c>
      <c r="D11" s="187">
        <v>2.2519999999999998E-2</v>
      </c>
      <c r="E11" s="188">
        <v>6990780000</v>
      </c>
      <c r="F11" s="178">
        <v>6913146994.04</v>
      </c>
    </row>
    <row r="12" spans="1:7" x14ac:dyDescent="0.2">
      <c r="A12" s="184" t="s">
        <v>673</v>
      </c>
      <c r="B12" s="174">
        <v>42775</v>
      </c>
      <c r="C12" s="175">
        <v>42957</v>
      </c>
      <c r="D12" s="187">
        <v>2.0109999999999999E-2</v>
      </c>
      <c r="E12" s="189">
        <v>4000000000</v>
      </c>
      <c r="F12" s="178">
        <v>3960290054.2199998</v>
      </c>
    </row>
    <row r="13" spans="1:7" x14ac:dyDescent="0.2">
      <c r="A13" s="184" t="s">
        <v>673</v>
      </c>
      <c r="B13" s="174">
        <v>42803</v>
      </c>
      <c r="C13" s="175">
        <v>42985</v>
      </c>
      <c r="D13" s="187">
        <v>1.7000000000000001E-2</v>
      </c>
      <c r="E13" s="192">
        <v>2686370000</v>
      </c>
      <c r="F13" s="178">
        <v>2663789305.46</v>
      </c>
    </row>
    <row r="14" spans="1:7" x14ac:dyDescent="0.2">
      <c r="A14" s="179" t="s">
        <v>674</v>
      </c>
      <c r="B14" s="180"/>
      <c r="C14" s="180"/>
      <c r="D14" s="181"/>
      <c r="E14" s="182">
        <f>SUM(E8:E13)</f>
        <v>21949590000</v>
      </c>
      <c r="F14" s="183">
        <f>SUM(F8:F13)</f>
        <v>21748410574.049999</v>
      </c>
    </row>
    <row r="15" spans="1:7" x14ac:dyDescent="0.2">
      <c r="A15" s="184" t="s">
        <v>675</v>
      </c>
      <c r="B15" s="193">
        <v>42464</v>
      </c>
      <c r="C15" s="185">
        <v>42828</v>
      </c>
      <c r="D15" s="187">
        <v>1.5570000000000001E-2</v>
      </c>
      <c r="E15" s="194">
        <v>5100000000</v>
      </c>
      <c r="F15" s="195">
        <v>5022045891.4300003</v>
      </c>
    </row>
    <row r="16" spans="1:7" x14ac:dyDescent="0.2">
      <c r="A16" s="184" t="s">
        <v>675</v>
      </c>
      <c r="B16" s="193">
        <v>42467</v>
      </c>
      <c r="C16" s="185">
        <v>42831</v>
      </c>
      <c r="D16" s="187">
        <v>1.549E-2</v>
      </c>
      <c r="E16" s="196">
        <v>7387010000</v>
      </c>
      <c r="F16" s="195">
        <v>7274643100.6700001</v>
      </c>
    </row>
    <row r="17" spans="1:6" x14ac:dyDescent="0.2">
      <c r="A17" s="184" t="s">
        <v>675</v>
      </c>
      <c r="B17" s="193">
        <v>42488</v>
      </c>
      <c r="C17" s="185">
        <v>42852</v>
      </c>
      <c r="D17" s="187">
        <v>1.455E-2</v>
      </c>
      <c r="E17" s="189">
        <v>7100000000</v>
      </c>
      <c r="F17" s="195">
        <v>6998468368.1800003</v>
      </c>
    </row>
    <row r="18" spans="1:6" x14ac:dyDescent="0.2">
      <c r="A18" s="184" t="s">
        <v>675</v>
      </c>
      <c r="B18" s="193">
        <v>42502</v>
      </c>
      <c r="C18" s="185">
        <v>42866</v>
      </c>
      <c r="D18" s="187">
        <v>1.3780000000000001E-2</v>
      </c>
      <c r="E18" s="189">
        <v>9200000000</v>
      </c>
      <c r="F18" s="195">
        <v>9075282905</v>
      </c>
    </row>
    <row r="19" spans="1:6" x14ac:dyDescent="0.2">
      <c r="A19" s="184" t="s">
        <v>675</v>
      </c>
      <c r="B19" s="193">
        <v>42516</v>
      </c>
      <c r="C19" s="185">
        <v>42880</v>
      </c>
      <c r="D19" s="187">
        <v>1.3299999999999999E-2</v>
      </c>
      <c r="E19" s="196">
        <v>10200000000</v>
      </c>
      <c r="F19" s="195">
        <v>10066476578.299999</v>
      </c>
    </row>
    <row r="20" spans="1:6" x14ac:dyDescent="0.2">
      <c r="A20" s="184" t="s">
        <v>675</v>
      </c>
      <c r="B20" s="193">
        <v>42530</v>
      </c>
      <c r="C20" s="185">
        <v>42894</v>
      </c>
      <c r="D20" s="187">
        <v>1.2370000000000001E-2</v>
      </c>
      <c r="E20" s="196">
        <v>7100000000</v>
      </c>
      <c r="F20" s="195">
        <v>7013493692.2600002</v>
      </c>
    </row>
    <row r="21" spans="1:6" x14ac:dyDescent="0.2">
      <c r="A21" s="184" t="s">
        <v>675</v>
      </c>
      <c r="B21" s="193">
        <v>42537</v>
      </c>
      <c r="C21" s="185">
        <v>42901</v>
      </c>
      <c r="D21" s="187">
        <v>1.307E-2</v>
      </c>
      <c r="E21" s="196">
        <v>5100000000</v>
      </c>
      <c r="F21" s="195">
        <v>5034363149.0299997</v>
      </c>
    </row>
    <row r="22" spans="1:6" x14ac:dyDescent="0.2">
      <c r="A22" s="184" t="s">
        <v>675</v>
      </c>
      <c r="B22" s="193">
        <v>42544</v>
      </c>
      <c r="C22" s="185">
        <v>42908</v>
      </c>
      <c r="D22" s="187">
        <v>1.2970000000000001E-2</v>
      </c>
      <c r="E22" s="196">
        <v>5749310000</v>
      </c>
      <c r="F22" s="195">
        <v>5675906873.3400002</v>
      </c>
    </row>
    <row r="23" spans="1:6" x14ac:dyDescent="0.2">
      <c r="A23" s="184" t="s">
        <v>675</v>
      </c>
      <c r="B23" s="197">
        <v>42558</v>
      </c>
      <c r="C23" s="198">
        <v>42922</v>
      </c>
      <c r="D23" s="187">
        <v>1.2999999999999999E-2</v>
      </c>
      <c r="E23" s="189">
        <v>8062270000</v>
      </c>
      <c r="F23" s="191">
        <v>7959418095.9099998</v>
      </c>
    </row>
    <row r="24" spans="1:6" x14ac:dyDescent="0.2">
      <c r="A24" s="184" t="s">
        <v>675</v>
      </c>
      <c r="B24" s="197">
        <v>42579</v>
      </c>
      <c r="C24" s="198">
        <v>42943</v>
      </c>
      <c r="D24" s="187">
        <v>1.2800000000000001E-2</v>
      </c>
      <c r="E24" s="189">
        <v>7100000000</v>
      </c>
      <c r="F24" s="191">
        <v>7010359315</v>
      </c>
    </row>
    <row r="25" spans="1:6" x14ac:dyDescent="0.2">
      <c r="A25" s="184" t="s">
        <v>675</v>
      </c>
      <c r="B25" s="197">
        <v>42593</v>
      </c>
      <c r="C25" s="198">
        <v>42957</v>
      </c>
      <c r="D25" s="199">
        <v>1.3950000000000001E-2</v>
      </c>
      <c r="E25" s="189">
        <v>5047040000</v>
      </c>
      <c r="F25" s="191">
        <v>4977786490</v>
      </c>
    </row>
    <row r="26" spans="1:6" x14ac:dyDescent="0.2">
      <c r="A26" s="184" t="s">
        <v>675</v>
      </c>
      <c r="B26" s="197">
        <v>42607</v>
      </c>
      <c r="C26" s="198">
        <v>42971</v>
      </c>
      <c r="D26" s="199">
        <v>1.5900000000000001E-2</v>
      </c>
      <c r="E26" s="189">
        <v>6100000000</v>
      </c>
      <c r="F26" s="191">
        <v>6008376753</v>
      </c>
    </row>
    <row r="27" spans="1:6" x14ac:dyDescent="0.2">
      <c r="A27" s="184" t="s">
        <v>675</v>
      </c>
      <c r="B27" s="197">
        <v>42621</v>
      </c>
      <c r="C27" s="198">
        <v>42985</v>
      </c>
      <c r="D27" s="199">
        <v>1.5699999999999999E-2</v>
      </c>
      <c r="E27" s="189">
        <v>5937720000</v>
      </c>
      <c r="F27" s="191">
        <v>5846196935.0900002</v>
      </c>
    </row>
    <row r="28" spans="1:6" x14ac:dyDescent="0.2">
      <c r="A28" s="184" t="s">
        <v>675</v>
      </c>
      <c r="B28" s="197">
        <v>42635</v>
      </c>
      <c r="C28" s="198">
        <v>43000</v>
      </c>
      <c r="D28" s="199">
        <v>1.6199999999999999E-2</v>
      </c>
      <c r="E28" s="189">
        <v>5089090000</v>
      </c>
      <c r="F28" s="191">
        <v>5008186160.75</v>
      </c>
    </row>
    <row r="29" spans="1:6" x14ac:dyDescent="0.2">
      <c r="A29" s="184" t="s">
        <v>675</v>
      </c>
      <c r="B29" s="193">
        <v>42649</v>
      </c>
      <c r="C29" s="185">
        <v>43013</v>
      </c>
      <c r="D29" s="200">
        <v>1.8249999999999999E-2</v>
      </c>
      <c r="E29" s="201">
        <v>5974510000</v>
      </c>
      <c r="F29" s="202">
        <v>5867715176</v>
      </c>
    </row>
    <row r="30" spans="1:6" x14ac:dyDescent="0.2">
      <c r="A30" s="184" t="s">
        <v>675</v>
      </c>
      <c r="B30" s="193">
        <v>42670</v>
      </c>
      <c r="C30" s="185">
        <v>43034</v>
      </c>
      <c r="D30" s="200">
        <v>2.052E-2</v>
      </c>
      <c r="E30" s="201">
        <v>8500000000</v>
      </c>
      <c r="F30" s="178">
        <v>8329539850.1999998</v>
      </c>
    </row>
    <row r="31" spans="1:6" x14ac:dyDescent="0.2">
      <c r="A31" s="184" t="s">
        <v>675</v>
      </c>
      <c r="B31" s="193">
        <v>42684</v>
      </c>
      <c r="C31" s="185">
        <v>43048</v>
      </c>
      <c r="D31" s="199">
        <v>2.3820000000000001E-2</v>
      </c>
      <c r="E31" s="188">
        <v>7200000000</v>
      </c>
      <c r="F31" s="178">
        <v>7032930030.5600004</v>
      </c>
    </row>
    <row r="32" spans="1:6" x14ac:dyDescent="0.2">
      <c r="A32" s="184" t="s">
        <v>675</v>
      </c>
      <c r="B32" s="193">
        <v>42698</v>
      </c>
      <c r="C32" s="185">
        <v>43062</v>
      </c>
      <c r="D32" s="199">
        <v>2.5659999999999999E-2</v>
      </c>
      <c r="E32" s="188">
        <v>5100000000</v>
      </c>
      <c r="F32" s="178">
        <v>4972741251.3999996</v>
      </c>
    </row>
    <row r="33" spans="1:11" x14ac:dyDescent="0.2">
      <c r="A33" s="184" t="s">
        <v>675</v>
      </c>
      <c r="B33" s="193">
        <v>42713</v>
      </c>
      <c r="C33" s="185">
        <v>43076</v>
      </c>
      <c r="D33" s="203">
        <v>2.8160000000000001E-2</v>
      </c>
      <c r="E33" s="188">
        <v>5783780000</v>
      </c>
      <c r="F33" s="178">
        <v>5626219014.9700003</v>
      </c>
    </row>
    <row r="34" spans="1:11" x14ac:dyDescent="0.2">
      <c r="A34" s="184" t="s">
        <v>675</v>
      </c>
      <c r="B34" s="193">
        <v>42726</v>
      </c>
      <c r="C34" s="185">
        <v>43090</v>
      </c>
      <c r="D34" s="203">
        <v>3.0169999999999999E-2</v>
      </c>
      <c r="E34" s="188">
        <v>6037640000</v>
      </c>
      <c r="F34" s="178">
        <v>5861290883.6199999</v>
      </c>
    </row>
    <row r="35" spans="1:11" x14ac:dyDescent="0.2">
      <c r="A35" s="184" t="s">
        <v>675</v>
      </c>
      <c r="B35" s="174">
        <v>42740</v>
      </c>
      <c r="C35" s="174">
        <v>43104</v>
      </c>
      <c r="D35" s="200">
        <v>3.2169999999999997E-2</v>
      </c>
      <c r="E35" s="201">
        <v>10300000000</v>
      </c>
      <c r="F35" s="178">
        <v>9979839777.5300007</v>
      </c>
    </row>
    <row r="36" spans="1:11" x14ac:dyDescent="0.2">
      <c r="A36" s="184" t="s">
        <v>675</v>
      </c>
      <c r="B36" s="174">
        <v>42761</v>
      </c>
      <c r="C36" s="174">
        <v>43125</v>
      </c>
      <c r="D36" s="200">
        <v>3.175E-2</v>
      </c>
      <c r="E36" s="188">
        <v>9199990000</v>
      </c>
      <c r="F36" s="178">
        <v>8917643402.1200008</v>
      </c>
    </row>
    <row r="37" spans="1:11" x14ac:dyDescent="0.2">
      <c r="A37" s="184" t="s">
        <v>675</v>
      </c>
      <c r="B37" s="174">
        <v>42775</v>
      </c>
      <c r="C37" s="174">
        <v>43139</v>
      </c>
      <c r="D37" s="203">
        <v>3.0530000000000002E-2</v>
      </c>
      <c r="E37" s="188">
        <v>9700000000</v>
      </c>
      <c r="F37" s="178">
        <v>9413412687.9899998</v>
      </c>
    </row>
    <row r="38" spans="1:11" x14ac:dyDescent="0.2">
      <c r="A38" s="184" t="s">
        <v>675</v>
      </c>
      <c r="B38" s="174">
        <v>42789</v>
      </c>
      <c r="C38" s="175">
        <v>43153</v>
      </c>
      <c r="D38" s="199">
        <v>2.8119999999999999E-2</v>
      </c>
      <c r="E38" s="188">
        <v>9700000000</v>
      </c>
      <c r="F38" s="178">
        <v>9435387929.6000004</v>
      </c>
    </row>
    <row r="39" spans="1:11" x14ac:dyDescent="0.2">
      <c r="A39" s="184" t="s">
        <v>675</v>
      </c>
      <c r="B39" s="174">
        <v>42803</v>
      </c>
      <c r="C39" s="175">
        <v>43167</v>
      </c>
      <c r="D39" s="199">
        <v>2.4590000000000001E-2</v>
      </c>
      <c r="E39" s="188">
        <v>9200000000</v>
      </c>
      <c r="F39" s="178">
        <v>8979787303.5200005</v>
      </c>
    </row>
    <row r="40" spans="1:11" x14ac:dyDescent="0.2">
      <c r="A40" s="184" t="s">
        <v>675</v>
      </c>
      <c r="B40" s="174">
        <v>42817</v>
      </c>
      <c r="C40" s="175">
        <v>43181</v>
      </c>
      <c r="D40" s="199">
        <v>2.034E-2</v>
      </c>
      <c r="E40" s="192">
        <v>9200000000</v>
      </c>
      <c r="F40" s="178">
        <v>9017089788.9200001</v>
      </c>
    </row>
    <row r="41" spans="1:11" s="208" customFormat="1" x14ac:dyDescent="0.2">
      <c r="A41" s="179" t="s">
        <v>676</v>
      </c>
      <c r="B41" s="180"/>
      <c r="C41" s="180"/>
      <c r="D41" s="204"/>
      <c r="E41" s="205">
        <f>SUM(E15:E40)</f>
        <v>190168360000</v>
      </c>
      <c r="F41" s="205">
        <f>SUM(F15:F40)</f>
        <v>186404601404.38998</v>
      </c>
      <c r="G41" s="206"/>
      <c r="H41" s="153"/>
      <c r="I41" s="207"/>
      <c r="J41" s="207"/>
      <c r="K41" s="207"/>
    </row>
    <row r="42" spans="1:11" s="208" customFormat="1" ht="3" customHeight="1" x14ac:dyDescent="0.2">
      <c r="A42" s="209"/>
      <c r="B42" s="210"/>
      <c r="C42" s="210"/>
      <c r="D42" s="211"/>
      <c r="E42" s="212"/>
      <c r="F42" s="213"/>
      <c r="G42" s="206"/>
      <c r="H42" s="153"/>
      <c r="I42" s="207"/>
      <c r="J42" s="207"/>
      <c r="K42" s="207"/>
    </row>
    <row r="43" spans="1:11" s="208" customFormat="1" x14ac:dyDescent="0.2">
      <c r="A43" s="214" t="s">
        <v>677</v>
      </c>
      <c r="B43" s="215"/>
      <c r="C43" s="215"/>
      <c r="D43" s="216"/>
      <c r="E43" s="217">
        <f>E41+E14+E7</f>
        <v>214617950000</v>
      </c>
      <c r="F43" s="218">
        <f>F41+F14+F7</f>
        <v>210645430927.69998</v>
      </c>
      <c r="G43" s="206"/>
      <c r="H43" s="153"/>
      <c r="I43" s="207"/>
      <c r="J43" s="207"/>
      <c r="K43" s="207"/>
    </row>
    <row r="44" spans="1:11" x14ac:dyDescent="0.2">
      <c r="B44" s="219"/>
      <c r="C44" s="219"/>
      <c r="D44" s="220"/>
      <c r="E44" s="221"/>
      <c r="F44" s="221"/>
    </row>
    <row r="45" spans="1:11" x14ac:dyDescent="0.2">
      <c r="B45" s="222"/>
      <c r="C45" s="222"/>
      <c r="D45" s="220"/>
      <c r="E45" s="221"/>
      <c r="F45" s="221"/>
    </row>
    <row r="46" spans="1:11" ht="15" customHeight="1" x14ac:dyDescent="0.2">
      <c r="A46" s="156" t="s">
        <v>678</v>
      </c>
      <c r="B46" s="156"/>
      <c r="C46" s="156"/>
      <c r="D46" s="156"/>
      <c r="E46" s="156"/>
      <c r="F46" s="156"/>
      <c r="G46" s="156"/>
    </row>
    <row r="47" spans="1:11" x14ac:dyDescent="0.2">
      <c r="A47" s="159">
        <f>A3</f>
        <v>42825</v>
      </c>
      <c r="B47" s="223"/>
      <c r="C47" s="219"/>
      <c r="D47" s="220"/>
      <c r="E47" s="221"/>
      <c r="F47" s="221"/>
      <c r="G47" s="155" t="s">
        <v>679</v>
      </c>
    </row>
    <row r="48" spans="1:11" s="230" customFormat="1" x14ac:dyDescent="0.25">
      <c r="A48" s="162" t="s">
        <v>665</v>
      </c>
      <c r="B48" s="224" t="s">
        <v>666</v>
      </c>
      <c r="C48" s="225" t="s">
        <v>667</v>
      </c>
      <c r="D48" s="226" t="s">
        <v>668</v>
      </c>
      <c r="E48" s="227" t="s">
        <v>680</v>
      </c>
      <c r="F48" s="228" t="s">
        <v>681</v>
      </c>
      <c r="G48" s="229" t="s">
        <v>682</v>
      </c>
    </row>
    <row r="49" spans="1:7" s="207" customFormat="1" ht="3" customHeight="1" x14ac:dyDescent="0.2">
      <c r="A49" s="231"/>
      <c r="B49" s="232"/>
      <c r="C49" s="233"/>
      <c r="D49" s="234"/>
      <c r="E49" s="235"/>
      <c r="F49" s="236"/>
      <c r="G49" s="231"/>
    </row>
    <row r="50" spans="1:7" x14ac:dyDescent="0.2">
      <c r="A50" s="184" t="s">
        <v>683</v>
      </c>
      <c r="B50" s="237">
        <v>42116</v>
      </c>
      <c r="C50" s="238">
        <v>42847</v>
      </c>
      <c r="D50" s="239">
        <v>4.9000000000000002E-2</v>
      </c>
      <c r="E50" s="240"/>
      <c r="F50" s="196">
        <v>4000000000</v>
      </c>
      <c r="G50" s="184" t="s">
        <v>684</v>
      </c>
    </row>
    <row r="51" spans="1:7" x14ac:dyDescent="0.2">
      <c r="A51" s="184" t="s">
        <v>683</v>
      </c>
      <c r="B51" s="237">
        <v>42144</v>
      </c>
      <c r="C51" s="238">
        <v>42875</v>
      </c>
      <c r="D51" s="239">
        <v>4.7199999999999999E-2</v>
      </c>
      <c r="E51" s="240"/>
      <c r="F51" s="196">
        <v>3500000000</v>
      </c>
      <c r="G51" s="184" t="s">
        <v>685</v>
      </c>
    </row>
    <row r="52" spans="1:7" x14ac:dyDescent="0.2">
      <c r="A52" s="184" t="s">
        <v>683</v>
      </c>
      <c r="B52" s="237">
        <v>42177</v>
      </c>
      <c r="C52" s="238">
        <v>42908</v>
      </c>
      <c r="D52" s="239">
        <v>4.7E-2</v>
      </c>
      <c r="E52" s="240"/>
      <c r="F52" s="196">
        <v>4879700000</v>
      </c>
      <c r="G52" s="184" t="s">
        <v>686</v>
      </c>
    </row>
    <row r="53" spans="1:7" x14ac:dyDescent="0.2">
      <c r="A53" s="184" t="s">
        <v>683</v>
      </c>
      <c r="B53" s="241">
        <v>42207</v>
      </c>
      <c r="C53" s="242">
        <v>42938</v>
      </c>
      <c r="D53" s="239">
        <v>4.65E-2</v>
      </c>
      <c r="E53" s="240"/>
      <c r="F53" s="196">
        <v>4000000000</v>
      </c>
      <c r="G53" s="184" t="s">
        <v>687</v>
      </c>
    </row>
    <row r="54" spans="1:7" x14ac:dyDescent="0.2">
      <c r="A54" s="184" t="s">
        <v>683</v>
      </c>
      <c r="B54" s="241">
        <v>42240</v>
      </c>
      <c r="C54" s="242">
        <v>42971</v>
      </c>
      <c r="D54" s="243">
        <v>4.6199999999999998E-2</v>
      </c>
      <c r="E54" s="240"/>
      <c r="F54" s="189">
        <v>2663400000</v>
      </c>
      <c r="G54" s="184" t="s">
        <v>688</v>
      </c>
    </row>
    <row r="55" spans="1:7" x14ac:dyDescent="0.2">
      <c r="A55" s="184" t="s">
        <v>683</v>
      </c>
      <c r="B55" s="241">
        <v>42270</v>
      </c>
      <c r="C55" s="242">
        <v>43001</v>
      </c>
      <c r="D55" s="243">
        <v>4.5900000000000003E-2</v>
      </c>
      <c r="E55" s="240"/>
      <c r="F55" s="189">
        <v>2500000000</v>
      </c>
      <c r="G55" s="184" t="s">
        <v>689</v>
      </c>
    </row>
    <row r="56" spans="1:7" x14ac:dyDescent="0.2">
      <c r="A56" s="184" t="s">
        <v>683</v>
      </c>
      <c r="B56" s="185">
        <v>42298</v>
      </c>
      <c r="C56" s="186">
        <v>43029</v>
      </c>
      <c r="D56" s="239">
        <v>4.5699999999999998E-2</v>
      </c>
      <c r="E56" s="240"/>
      <c r="F56" s="196">
        <v>2383900000</v>
      </c>
      <c r="G56" s="184" t="s">
        <v>690</v>
      </c>
    </row>
    <row r="57" spans="1:7" x14ac:dyDescent="0.2">
      <c r="A57" s="184" t="s">
        <v>683</v>
      </c>
      <c r="B57" s="241">
        <v>42389</v>
      </c>
      <c r="C57" s="242">
        <v>43120</v>
      </c>
      <c r="D57" s="243">
        <v>3.4500000000000003E-2</v>
      </c>
      <c r="E57" s="240"/>
      <c r="F57" s="189">
        <v>3000000000</v>
      </c>
      <c r="G57" s="184" t="s">
        <v>691</v>
      </c>
    </row>
    <row r="58" spans="1:7" x14ac:dyDescent="0.2">
      <c r="A58" s="184" t="s">
        <v>683</v>
      </c>
      <c r="B58" s="241">
        <v>42424</v>
      </c>
      <c r="C58" s="242">
        <v>43155</v>
      </c>
      <c r="D58" s="243">
        <v>2.3E-2</v>
      </c>
      <c r="E58" s="240"/>
      <c r="F58" s="189">
        <v>3000000000</v>
      </c>
      <c r="G58" s="184" t="s">
        <v>692</v>
      </c>
    </row>
    <row r="59" spans="1:7" x14ac:dyDescent="0.2">
      <c r="A59" s="184" t="s">
        <v>683</v>
      </c>
      <c r="B59" s="185">
        <v>42453</v>
      </c>
      <c r="C59" s="186">
        <v>43183</v>
      </c>
      <c r="D59" s="239">
        <v>1.9E-2</v>
      </c>
      <c r="E59" s="240"/>
      <c r="F59" s="196">
        <v>4000000000</v>
      </c>
      <c r="G59" s="184" t="s">
        <v>693</v>
      </c>
    </row>
    <row r="60" spans="1:7" x14ac:dyDescent="0.2">
      <c r="A60" s="184" t="s">
        <v>683</v>
      </c>
      <c r="B60" s="185">
        <v>42481</v>
      </c>
      <c r="C60" s="186">
        <v>43211</v>
      </c>
      <c r="D60" s="243">
        <v>1.6500000000000001E-2</v>
      </c>
      <c r="E60" s="240"/>
      <c r="F60" s="189">
        <v>3000000000</v>
      </c>
      <c r="G60" s="184" t="s">
        <v>684</v>
      </c>
    </row>
    <row r="61" spans="1:7" x14ac:dyDescent="0.2">
      <c r="A61" s="184" t="s">
        <v>683</v>
      </c>
      <c r="B61" s="185">
        <v>42513</v>
      </c>
      <c r="C61" s="186">
        <v>43243</v>
      </c>
      <c r="D61" s="243">
        <v>1.5299999999999999E-2</v>
      </c>
      <c r="E61" s="240"/>
      <c r="F61" s="190">
        <v>4000000000</v>
      </c>
      <c r="G61" s="184" t="s">
        <v>685</v>
      </c>
    </row>
    <row r="62" spans="1:7" x14ac:dyDescent="0.2">
      <c r="A62" s="184" t="s">
        <v>683</v>
      </c>
      <c r="B62" s="185">
        <v>42544</v>
      </c>
      <c r="C62" s="186">
        <v>43274</v>
      </c>
      <c r="D62" s="239">
        <v>1.4999999999999999E-2</v>
      </c>
      <c r="E62" s="240"/>
      <c r="F62" s="196">
        <v>2964900000</v>
      </c>
      <c r="G62" s="184" t="s">
        <v>686</v>
      </c>
    </row>
    <row r="63" spans="1:7" x14ac:dyDescent="0.2">
      <c r="A63" s="184" t="s">
        <v>683</v>
      </c>
      <c r="B63" s="198">
        <v>42572</v>
      </c>
      <c r="C63" s="244">
        <v>43302</v>
      </c>
      <c r="D63" s="245">
        <v>1.6799999999999999E-2</v>
      </c>
      <c r="E63" s="240"/>
      <c r="F63" s="189">
        <v>3182200000</v>
      </c>
      <c r="G63" s="184" t="s">
        <v>687</v>
      </c>
    </row>
    <row r="64" spans="1:7" x14ac:dyDescent="0.2">
      <c r="A64" s="184" t="s">
        <v>683</v>
      </c>
      <c r="B64" s="198">
        <v>42604</v>
      </c>
      <c r="C64" s="244">
        <v>43334</v>
      </c>
      <c r="D64" s="245">
        <v>1.6799999999999999E-2</v>
      </c>
      <c r="E64" s="240"/>
      <c r="F64" s="189">
        <v>3625200000</v>
      </c>
      <c r="G64" s="184" t="s">
        <v>688</v>
      </c>
    </row>
    <row r="65" spans="1:7" x14ac:dyDescent="0.2">
      <c r="A65" s="184" t="s">
        <v>683</v>
      </c>
      <c r="B65" s="198">
        <v>42635</v>
      </c>
      <c r="C65" s="244">
        <v>43365</v>
      </c>
      <c r="D65" s="245">
        <v>2.0299999999999999E-2</v>
      </c>
      <c r="E65" s="240"/>
      <c r="F65" s="189">
        <v>649200000</v>
      </c>
      <c r="G65" s="184" t="s">
        <v>689</v>
      </c>
    </row>
    <row r="66" spans="1:7" x14ac:dyDescent="0.2">
      <c r="A66" s="184" t="s">
        <v>683</v>
      </c>
      <c r="B66" s="185">
        <v>42667</v>
      </c>
      <c r="C66" s="186">
        <v>43397</v>
      </c>
      <c r="D66" s="245">
        <v>2.7E-2</v>
      </c>
      <c r="E66" s="240"/>
      <c r="F66" s="189">
        <v>2871400000</v>
      </c>
      <c r="G66" s="184" t="s">
        <v>690</v>
      </c>
    </row>
    <row r="67" spans="1:7" x14ac:dyDescent="0.2">
      <c r="A67" s="184" t="s">
        <v>683</v>
      </c>
      <c r="B67" s="185">
        <v>42698</v>
      </c>
      <c r="C67" s="186">
        <v>43428</v>
      </c>
      <c r="D67" s="245">
        <v>3.3500000000000002E-2</v>
      </c>
      <c r="E67" s="240"/>
      <c r="F67" s="189">
        <v>2554200000</v>
      </c>
      <c r="G67" s="184" t="s">
        <v>694</v>
      </c>
    </row>
    <row r="68" spans="1:7" x14ac:dyDescent="0.2">
      <c r="A68" s="184" t="s">
        <v>683</v>
      </c>
      <c r="B68" s="185">
        <v>42726</v>
      </c>
      <c r="C68" s="186">
        <v>43456</v>
      </c>
      <c r="D68" s="245">
        <v>3.5999999999999997E-2</v>
      </c>
      <c r="E68" s="240"/>
      <c r="F68" s="189">
        <v>2419000000</v>
      </c>
      <c r="G68" s="184" t="s">
        <v>695</v>
      </c>
    </row>
    <row r="69" spans="1:7" x14ac:dyDescent="0.2">
      <c r="A69" s="184" t="s">
        <v>683</v>
      </c>
      <c r="B69" s="174">
        <v>42758</v>
      </c>
      <c r="C69" s="175">
        <v>43488</v>
      </c>
      <c r="D69" s="245">
        <v>3.7999999999999999E-2</v>
      </c>
      <c r="E69" s="240"/>
      <c r="F69" s="189">
        <v>4800000000</v>
      </c>
      <c r="G69" s="184" t="s">
        <v>691</v>
      </c>
    </row>
    <row r="70" spans="1:7" x14ac:dyDescent="0.2">
      <c r="A70" s="184" t="s">
        <v>683</v>
      </c>
      <c r="B70" s="174">
        <v>42783</v>
      </c>
      <c r="C70" s="175">
        <v>43513</v>
      </c>
      <c r="D70" s="245">
        <v>3.3500000000000002E-2</v>
      </c>
      <c r="E70" s="240"/>
      <c r="F70" s="189">
        <v>5000000000</v>
      </c>
      <c r="G70" s="184" t="s">
        <v>692</v>
      </c>
    </row>
    <row r="71" spans="1:7" x14ac:dyDescent="0.2">
      <c r="A71" s="184" t="s">
        <v>683</v>
      </c>
      <c r="B71" s="174">
        <v>42811</v>
      </c>
      <c r="C71" s="175">
        <v>43541</v>
      </c>
      <c r="D71" s="245">
        <v>2.63E-2</v>
      </c>
      <c r="E71" s="240"/>
      <c r="F71" s="189">
        <v>4800000000</v>
      </c>
      <c r="G71" s="184" t="s">
        <v>693</v>
      </c>
    </row>
    <row r="72" spans="1:7" s="208" customFormat="1" x14ac:dyDescent="0.2">
      <c r="A72" s="246" t="s">
        <v>696</v>
      </c>
      <c r="B72" s="247">
        <v>42236</v>
      </c>
      <c r="C72" s="248">
        <v>42967</v>
      </c>
      <c r="D72" s="249">
        <v>3.1199999999999999E-2</v>
      </c>
      <c r="E72" s="250"/>
      <c r="F72" s="251">
        <v>2722600000</v>
      </c>
      <c r="G72" s="246" t="s">
        <v>688</v>
      </c>
    </row>
    <row r="73" spans="1:7" s="208" customFormat="1" x14ac:dyDescent="0.2">
      <c r="A73" s="246" t="s">
        <v>697</v>
      </c>
      <c r="B73" s="247">
        <v>42265</v>
      </c>
      <c r="C73" s="248">
        <v>42967</v>
      </c>
      <c r="D73" s="249">
        <v>3.1199999999999999E-2</v>
      </c>
      <c r="E73" s="250"/>
      <c r="F73" s="251">
        <v>3083072240</v>
      </c>
      <c r="G73" s="246" t="s">
        <v>688</v>
      </c>
    </row>
    <row r="74" spans="1:7" s="208" customFormat="1" x14ac:dyDescent="0.2">
      <c r="A74" s="246" t="s">
        <v>696</v>
      </c>
      <c r="B74" s="252">
        <v>42706</v>
      </c>
      <c r="C74" s="253">
        <v>43436</v>
      </c>
      <c r="D74" s="254">
        <v>7.4999999999999997E-3</v>
      </c>
      <c r="E74" s="255"/>
      <c r="F74" s="256">
        <v>4764550000</v>
      </c>
      <c r="G74" s="246" t="s">
        <v>695</v>
      </c>
    </row>
    <row r="75" spans="1:7" s="208" customFormat="1" x14ac:dyDescent="0.2">
      <c r="A75" s="246" t="s">
        <v>696</v>
      </c>
      <c r="B75" s="257">
        <v>42759</v>
      </c>
      <c r="C75" s="258">
        <v>43489</v>
      </c>
      <c r="D75" s="254">
        <v>8.0000000000000002E-3</v>
      </c>
      <c r="E75" s="255"/>
      <c r="F75" s="256">
        <v>5370192370</v>
      </c>
      <c r="G75" s="246" t="s">
        <v>691</v>
      </c>
    </row>
    <row r="76" spans="1:7" s="208" customFormat="1" x14ac:dyDescent="0.2">
      <c r="A76" s="179" t="s">
        <v>698</v>
      </c>
      <c r="B76" s="180"/>
      <c r="C76" s="259"/>
      <c r="D76" s="260"/>
      <c r="E76" s="261"/>
      <c r="F76" s="262">
        <f>SUM(F50:F75)</f>
        <v>89733514610</v>
      </c>
      <c r="G76" s="179"/>
    </row>
    <row r="77" spans="1:7" x14ac:dyDescent="0.2">
      <c r="A77" s="184" t="s">
        <v>699</v>
      </c>
      <c r="B77" s="263">
        <v>41736</v>
      </c>
      <c r="C77" s="219">
        <v>42832</v>
      </c>
      <c r="D77" s="239">
        <v>5.7799999999999997E-2</v>
      </c>
      <c r="E77" s="240"/>
      <c r="F77" s="264">
        <v>1570500000</v>
      </c>
      <c r="G77" s="184" t="s">
        <v>684</v>
      </c>
    </row>
    <row r="78" spans="1:7" x14ac:dyDescent="0.2">
      <c r="A78" s="184" t="s">
        <v>699</v>
      </c>
      <c r="B78" s="263">
        <v>41824</v>
      </c>
      <c r="C78" s="219">
        <v>42920</v>
      </c>
      <c r="D78" s="239">
        <v>5.79E-2</v>
      </c>
      <c r="E78" s="240"/>
      <c r="F78" s="264">
        <v>2543500000</v>
      </c>
      <c r="G78" s="184" t="s">
        <v>687</v>
      </c>
    </row>
    <row r="79" spans="1:7" x14ac:dyDescent="0.2">
      <c r="A79" s="184" t="s">
        <v>699</v>
      </c>
      <c r="B79" s="265">
        <v>41919</v>
      </c>
      <c r="C79" s="266">
        <v>43015</v>
      </c>
      <c r="D79" s="239">
        <v>5.8000000000000003E-2</v>
      </c>
      <c r="E79" s="240"/>
      <c r="F79" s="264">
        <v>2000000000</v>
      </c>
      <c r="G79" s="184" t="s">
        <v>690</v>
      </c>
    </row>
    <row r="80" spans="1:7" x14ac:dyDescent="0.2">
      <c r="A80" s="184" t="s">
        <v>699</v>
      </c>
      <c r="B80" s="265">
        <v>42010</v>
      </c>
      <c r="C80" s="266">
        <v>43106</v>
      </c>
      <c r="D80" s="239">
        <v>5.79E-2</v>
      </c>
      <c r="E80" s="240"/>
      <c r="F80" s="264">
        <v>2000000000</v>
      </c>
      <c r="G80" s="184" t="s">
        <v>691</v>
      </c>
    </row>
    <row r="81" spans="1:8" ht="14.25" customHeight="1" x14ac:dyDescent="0.2">
      <c r="A81" s="184" t="s">
        <v>700</v>
      </c>
      <c r="B81" s="265">
        <v>42010</v>
      </c>
      <c r="C81" s="266">
        <v>43106</v>
      </c>
      <c r="D81" s="239">
        <v>5.79E-2</v>
      </c>
      <c r="E81" s="240"/>
      <c r="F81" s="264">
        <v>1350000000</v>
      </c>
      <c r="G81" s="184" t="s">
        <v>691</v>
      </c>
    </row>
    <row r="82" spans="1:8" ht="14.25" customHeight="1" x14ac:dyDescent="0.2">
      <c r="A82" s="184" t="s">
        <v>699</v>
      </c>
      <c r="B82" s="237">
        <v>42101</v>
      </c>
      <c r="C82" s="238">
        <v>43197</v>
      </c>
      <c r="D82" s="239">
        <v>5.7000000000000002E-2</v>
      </c>
      <c r="E82" s="240"/>
      <c r="F82" s="264">
        <v>3500000000</v>
      </c>
      <c r="G82" s="184" t="s">
        <v>684</v>
      </c>
    </row>
    <row r="83" spans="1:8" ht="14.25" customHeight="1" x14ac:dyDescent="0.2">
      <c r="A83" s="184" t="s">
        <v>700</v>
      </c>
      <c r="B83" s="241">
        <v>42191</v>
      </c>
      <c r="C83" s="242">
        <v>43287</v>
      </c>
      <c r="D83" s="239">
        <v>5.6800000000000003E-2</v>
      </c>
      <c r="E83" s="240"/>
      <c r="F83" s="264">
        <v>1242900000</v>
      </c>
      <c r="G83" s="184" t="s">
        <v>687</v>
      </c>
    </row>
    <row r="84" spans="1:8" ht="14.25" customHeight="1" x14ac:dyDescent="0.2">
      <c r="A84" s="184" t="s">
        <v>699</v>
      </c>
      <c r="B84" s="185">
        <v>42282</v>
      </c>
      <c r="C84" s="186">
        <v>43378</v>
      </c>
      <c r="D84" s="239">
        <v>5.6899999999999999E-2</v>
      </c>
      <c r="E84" s="240"/>
      <c r="F84" s="264">
        <v>2901600000</v>
      </c>
      <c r="G84" s="184" t="s">
        <v>690</v>
      </c>
    </row>
    <row r="85" spans="1:8" ht="14.25" customHeight="1" x14ac:dyDescent="0.2">
      <c r="A85" s="184" t="s">
        <v>699</v>
      </c>
      <c r="B85" s="241">
        <v>42376</v>
      </c>
      <c r="C85" s="242">
        <v>43472</v>
      </c>
      <c r="D85" s="239">
        <v>0.05</v>
      </c>
      <c r="E85" s="240"/>
      <c r="F85" s="264">
        <v>6000000000</v>
      </c>
      <c r="G85" s="184" t="s">
        <v>691</v>
      </c>
    </row>
    <row r="86" spans="1:8" ht="14.25" customHeight="1" x14ac:dyDescent="0.2">
      <c r="A86" s="184" t="s">
        <v>699</v>
      </c>
      <c r="B86" s="198">
        <v>42557</v>
      </c>
      <c r="C86" s="244">
        <v>43652</v>
      </c>
      <c r="D86" s="245">
        <v>2.1499999999999998E-2</v>
      </c>
      <c r="E86" s="240"/>
      <c r="F86" s="267">
        <v>4678700000</v>
      </c>
      <c r="G86" s="184" t="s">
        <v>687</v>
      </c>
    </row>
    <row r="87" spans="1:8" ht="14.25" customHeight="1" x14ac:dyDescent="0.2">
      <c r="A87" s="179" t="s">
        <v>701</v>
      </c>
      <c r="B87" s="180"/>
      <c r="C87" s="259"/>
      <c r="D87" s="260"/>
      <c r="E87" s="268"/>
      <c r="F87" s="262">
        <f>SUM(F77:F86)</f>
        <v>27787200000</v>
      </c>
      <c r="G87" s="179"/>
    </row>
    <row r="88" spans="1:8" ht="14.25" customHeight="1" x14ac:dyDescent="0.2">
      <c r="A88" s="269" t="s">
        <v>702</v>
      </c>
      <c r="B88" s="263"/>
      <c r="C88" s="219"/>
      <c r="D88" s="239"/>
      <c r="E88" s="270"/>
      <c r="F88" s="264"/>
      <c r="G88" s="184"/>
    </row>
    <row r="89" spans="1:8" x14ac:dyDescent="0.2">
      <c r="A89" s="184" t="s">
        <v>703</v>
      </c>
      <c r="B89" s="263">
        <v>41037</v>
      </c>
      <c r="C89" s="219">
        <v>42863</v>
      </c>
      <c r="D89" s="239">
        <v>9.5899999999999999E-2</v>
      </c>
      <c r="E89" s="270">
        <v>2.2499999999999999E-2</v>
      </c>
      <c r="F89" s="264">
        <v>4520000000</v>
      </c>
      <c r="G89" s="184" t="s">
        <v>685</v>
      </c>
    </row>
    <row r="90" spans="1:8" x14ac:dyDescent="0.2">
      <c r="A90" s="184" t="s">
        <v>704</v>
      </c>
      <c r="B90" s="263">
        <v>41129</v>
      </c>
      <c r="C90" s="219">
        <v>42955</v>
      </c>
      <c r="D90" s="239">
        <v>9.4E-2</v>
      </c>
      <c r="E90" s="270">
        <v>2.0799999999999999E-2</v>
      </c>
      <c r="F90" s="264">
        <v>4500000000</v>
      </c>
      <c r="G90" s="184" t="s">
        <v>688</v>
      </c>
    </row>
    <row r="91" spans="1:8" x14ac:dyDescent="0.2">
      <c r="A91" s="184" t="s">
        <v>704</v>
      </c>
      <c r="B91" s="263">
        <v>41221</v>
      </c>
      <c r="C91" s="219">
        <v>43047</v>
      </c>
      <c r="D91" s="239">
        <v>8.7999999999999995E-2</v>
      </c>
      <c r="E91" s="270">
        <v>2.0400000000000001E-2</v>
      </c>
      <c r="F91" s="264">
        <v>5000000000</v>
      </c>
      <c r="G91" s="184" t="s">
        <v>694</v>
      </c>
    </row>
    <row r="92" spans="1:8" x14ac:dyDescent="0.2">
      <c r="A92" s="184" t="s">
        <v>704</v>
      </c>
      <c r="B92" s="263">
        <v>41313</v>
      </c>
      <c r="C92" s="219">
        <v>43139</v>
      </c>
      <c r="D92" s="239">
        <v>8.48E-2</v>
      </c>
      <c r="E92" s="270">
        <v>1.9199999999999998E-2</v>
      </c>
      <c r="F92" s="264">
        <v>3000000000</v>
      </c>
      <c r="G92" s="184" t="s">
        <v>705</v>
      </c>
    </row>
    <row r="93" spans="1:8" x14ac:dyDescent="0.2">
      <c r="A93" s="184" t="s">
        <v>704</v>
      </c>
      <c r="B93" s="263">
        <v>41401</v>
      </c>
      <c r="C93" s="219">
        <v>43227</v>
      </c>
      <c r="D93" s="239">
        <v>7.8600000000000003E-2</v>
      </c>
      <c r="E93" s="270">
        <v>1.78E-2</v>
      </c>
      <c r="F93" s="264">
        <v>2170500000</v>
      </c>
      <c r="G93" s="184" t="s">
        <v>685</v>
      </c>
    </row>
    <row r="94" spans="1:8" x14ac:dyDescent="0.2">
      <c r="A94" s="184" t="s">
        <v>704</v>
      </c>
      <c r="B94" s="263">
        <v>41495</v>
      </c>
      <c r="C94" s="219">
        <v>43321</v>
      </c>
      <c r="D94" s="239">
        <v>7.0400000000000004E-2</v>
      </c>
      <c r="E94" s="270">
        <v>1.72E-2</v>
      </c>
      <c r="F94" s="264">
        <v>1500000000</v>
      </c>
      <c r="G94" s="184" t="s">
        <v>688</v>
      </c>
    </row>
    <row r="95" spans="1:8" x14ac:dyDescent="0.2">
      <c r="A95" s="184" t="s">
        <v>704</v>
      </c>
      <c r="B95" s="263">
        <v>41589</v>
      </c>
      <c r="C95" s="219">
        <v>43415</v>
      </c>
      <c r="D95" s="239">
        <v>5.6399999999999999E-2</v>
      </c>
      <c r="E95" s="270">
        <v>1.7500000000000002E-2</v>
      </c>
      <c r="F95" s="264">
        <v>1500000000</v>
      </c>
      <c r="G95" s="184" t="s">
        <v>694</v>
      </c>
      <c r="H95" s="158"/>
    </row>
    <row r="96" spans="1:8" x14ac:dyDescent="0.2">
      <c r="A96" s="184" t="s">
        <v>704</v>
      </c>
      <c r="B96" s="263">
        <v>41620</v>
      </c>
      <c r="C96" s="219">
        <v>43446</v>
      </c>
      <c r="D96" s="239">
        <v>5.74E-2</v>
      </c>
      <c r="E96" s="270">
        <v>0.02</v>
      </c>
      <c r="F96" s="264">
        <v>3260000000</v>
      </c>
      <c r="G96" s="184" t="s">
        <v>695</v>
      </c>
    </row>
    <row r="97" spans="1:8" x14ac:dyDescent="0.2">
      <c r="A97" s="184" t="s">
        <v>704</v>
      </c>
      <c r="B97" s="263">
        <v>41680</v>
      </c>
      <c r="C97" s="219">
        <v>43506</v>
      </c>
      <c r="D97" s="239">
        <v>5.8900000000000001E-2</v>
      </c>
      <c r="E97" s="270">
        <v>2.07E-2</v>
      </c>
      <c r="F97" s="264">
        <v>2500000000</v>
      </c>
      <c r="G97" s="184" t="s">
        <v>692</v>
      </c>
    </row>
    <row r="98" spans="1:8" x14ac:dyDescent="0.2">
      <c r="A98" s="184" t="s">
        <v>704</v>
      </c>
      <c r="B98" s="263">
        <v>41767</v>
      </c>
      <c r="C98" s="219">
        <v>43593</v>
      </c>
      <c r="D98" s="239">
        <v>5.9519000000000002E-2</v>
      </c>
      <c r="E98" s="270">
        <v>2.4E-2</v>
      </c>
      <c r="F98" s="264">
        <v>2200000000</v>
      </c>
      <c r="G98" s="184" t="s">
        <v>685</v>
      </c>
    </row>
    <row r="99" spans="1:8" x14ac:dyDescent="0.2">
      <c r="A99" s="184" t="s">
        <v>704</v>
      </c>
      <c r="B99" s="263">
        <v>41864</v>
      </c>
      <c r="C99" s="219">
        <v>43690</v>
      </c>
      <c r="D99" s="239">
        <v>5.6099999999999997E-2</v>
      </c>
      <c r="E99" s="270">
        <v>2.3800000000000002E-2</v>
      </c>
      <c r="F99" s="264">
        <v>700000000</v>
      </c>
      <c r="G99" s="184" t="s">
        <v>688</v>
      </c>
    </row>
    <row r="100" spans="1:8" x14ac:dyDescent="0.2">
      <c r="A100" s="184" t="s">
        <v>704</v>
      </c>
      <c r="B100" s="265">
        <v>41953</v>
      </c>
      <c r="C100" s="266">
        <v>43779</v>
      </c>
      <c r="D100" s="239">
        <v>5.7599999999999998E-2</v>
      </c>
      <c r="E100" s="270">
        <v>2.52E-2</v>
      </c>
      <c r="F100" s="264">
        <v>500000000</v>
      </c>
      <c r="G100" s="184" t="s">
        <v>694</v>
      </c>
    </row>
    <row r="101" spans="1:8" x14ac:dyDescent="0.2">
      <c r="A101" s="184" t="s">
        <v>704</v>
      </c>
      <c r="B101" s="265">
        <v>42044</v>
      </c>
      <c r="C101" s="266">
        <v>43870</v>
      </c>
      <c r="D101" s="239">
        <v>6.0499999999999998E-2</v>
      </c>
      <c r="E101" s="270">
        <v>2.5499999999999998E-2</v>
      </c>
      <c r="F101" s="264">
        <v>504500000</v>
      </c>
      <c r="G101" s="184" t="s">
        <v>692</v>
      </c>
    </row>
    <row r="102" spans="1:8" x14ac:dyDescent="0.2">
      <c r="A102" s="184" t="s">
        <v>704</v>
      </c>
      <c r="B102" s="237">
        <v>42128</v>
      </c>
      <c r="C102" s="175">
        <v>43955</v>
      </c>
      <c r="D102" s="239">
        <v>6.0539999999999997E-2</v>
      </c>
      <c r="E102" s="270">
        <v>2.53E-2</v>
      </c>
      <c r="F102" s="264">
        <v>1000000000</v>
      </c>
      <c r="G102" s="184" t="s">
        <v>685</v>
      </c>
    </row>
    <row r="103" spans="1:8" x14ac:dyDescent="0.2">
      <c r="A103" s="184" t="s">
        <v>704</v>
      </c>
      <c r="B103" s="241">
        <v>42226</v>
      </c>
      <c r="C103" s="242">
        <v>44053</v>
      </c>
      <c r="D103" s="239">
        <v>5.7590000000000002E-2</v>
      </c>
      <c r="E103" s="270">
        <v>2.5100000000000001E-2</v>
      </c>
      <c r="F103" s="264">
        <v>770000000</v>
      </c>
      <c r="G103" s="184" t="s">
        <v>688</v>
      </c>
    </row>
    <row r="104" spans="1:8" x14ac:dyDescent="0.2">
      <c r="A104" s="184" t="s">
        <v>706</v>
      </c>
      <c r="B104" s="241">
        <v>42226</v>
      </c>
      <c r="C104" s="242">
        <v>44053</v>
      </c>
      <c r="D104" s="239">
        <v>5.7590000000000002E-2</v>
      </c>
      <c r="E104" s="270">
        <v>2.5100000000000001E-2</v>
      </c>
      <c r="F104" s="264">
        <v>1600000000</v>
      </c>
      <c r="G104" s="184" t="s">
        <v>688</v>
      </c>
    </row>
    <row r="105" spans="1:8" x14ac:dyDescent="0.2">
      <c r="A105" s="184" t="s">
        <v>704</v>
      </c>
      <c r="B105" s="185">
        <v>42317</v>
      </c>
      <c r="C105" s="186">
        <v>44144</v>
      </c>
      <c r="D105" s="239">
        <f>3.1907%+2.53%</f>
        <v>5.7206999999999994E-2</v>
      </c>
      <c r="E105" s="270">
        <v>2.53E-2</v>
      </c>
      <c r="F105" s="264">
        <v>550000000</v>
      </c>
      <c r="G105" s="184" t="s">
        <v>694</v>
      </c>
    </row>
    <row r="106" spans="1:8" x14ac:dyDescent="0.2">
      <c r="A106" s="184" t="s">
        <v>704</v>
      </c>
      <c r="B106" s="185">
        <v>42408</v>
      </c>
      <c r="C106" s="186">
        <v>44235</v>
      </c>
      <c r="D106" s="239">
        <v>4.7363000000000002E-2</v>
      </c>
      <c r="E106" s="270">
        <v>2.58E-2</v>
      </c>
      <c r="F106" s="264">
        <v>750000000</v>
      </c>
      <c r="G106" s="184" t="s">
        <v>692</v>
      </c>
    </row>
    <row r="107" spans="1:8" x14ac:dyDescent="0.2">
      <c r="A107" s="184" t="s">
        <v>706</v>
      </c>
      <c r="B107" s="185">
        <v>42496</v>
      </c>
      <c r="C107" s="186">
        <v>44235</v>
      </c>
      <c r="D107" s="239">
        <v>4.7363000000000002E-2</v>
      </c>
      <c r="E107" s="270">
        <v>2.58E-2</v>
      </c>
      <c r="F107" s="264">
        <v>1500000000</v>
      </c>
      <c r="G107" s="184" t="s">
        <v>692</v>
      </c>
    </row>
    <row r="108" spans="1:8" x14ac:dyDescent="0.2">
      <c r="A108" s="184" t="s">
        <v>704</v>
      </c>
      <c r="B108" s="198">
        <v>42587</v>
      </c>
      <c r="C108" s="244">
        <v>44413</v>
      </c>
      <c r="D108" s="245">
        <f>1.2917%+2.59%</f>
        <v>3.8817000000000004E-2</v>
      </c>
      <c r="E108" s="270">
        <v>2.5899999999999999E-2</v>
      </c>
      <c r="F108" s="264">
        <v>1450000000</v>
      </c>
      <c r="G108" s="184" t="s">
        <v>688</v>
      </c>
    </row>
    <row r="109" spans="1:8" x14ac:dyDescent="0.2">
      <c r="A109" s="269" t="s">
        <v>707</v>
      </c>
      <c r="B109" s="263"/>
      <c r="C109" s="219"/>
      <c r="D109" s="239"/>
      <c r="E109" s="270"/>
      <c r="F109" s="264"/>
      <c r="G109" s="184"/>
    </row>
    <row r="110" spans="1:8" x14ac:dyDescent="0.2">
      <c r="A110" s="184" t="s">
        <v>704</v>
      </c>
      <c r="B110" s="263">
        <v>41037</v>
      </c>
      <c r="C110" s="219">
        <v>42863</v>
      </c>
      <c r="D110" s="239">
        <v>9.5299999999999996E-2</v>
      </c>
      <c r="E110" s="270"/>
      <c r="F110" s="264">
        <v>812300000</v>
      </c>
      <c r="G110" s="184" t="s">
        <v>685</v>
      </c>
      <c r="H110" s="158"/>
    </row>
    <row r="111" spans="1:8" x14ac:dyDescent="0.2">
      <c r="A111" s="184" t="s">
        <v>704</v>
      </c>
      <c r="B111" s="263">
        <v>41129</v>
      </c>
      <c r="C111" s="219">
        <v>42955</v>
      </c>
      <c r="D111" s="239">
        <v>9.3700000000000006E-2</v>
      </c>
      <c r="E111" s="270"/>
      <c r="F111" s="264">
        <v>1000000000</v>
      </c>
      <c r="G111" s="184" t="s">
        <v>688</v>
      </c>
    </row>
    <row r="112" spans="1:8" x14ac:dyDescent="0.2">
      <c r="A112" s="184" t="s">
        <v>704</v>
      </c>
      <c r="B112" s="263">
        <v>41221</v>
      </c>
      <c r="C112" s="219">
        <v>43047</v>
      </c>
      <c r="D112" s="239">
        <v>9.1700000000000004E-2</v>
      </c>
      <c r="E112" s="270"/>
      <c r="F112" s="264">
        <v>1431800000</v>
      </c>
      <c r="G112" s="184" t="s">
        <v>694</v>
      </c>
    </row>
    <row r="113" spans="1:11" x14ac:dyDescent="0.2">
      <c r="A113" s="184" t="s">
        <v>704</v>
      </c>
      <c r="B113" s="263">
        <v>41313</v>
      </c>
      <c r="C113" s="219">
        <v>43139</v>
      </c>
      <c r="D113" s="239">
        <v>8.8900000000000007E-2</v>
      </c>
      <c r="E113" s="270"/>
      <c r="F113" s="264">
        <v>4000000000</v>
      </c>
      <c r="G113" s="184" t="s">
        <v>705</v>
      </c>
    </row>
    <row r="114" spans="1:11" x14ac:dyDescent="0.2">
      <c r="A114" s="184" t="s">
        <v>704</v>
      </c>
      <c r="B114" s="263">
        <v>41314</v>
      </c>
      <c r="C114" s="219">
        <v>43139</v>
      </c>
      <c r="D114" s="239">
        <v>8.8900000000000007E-2</v>
      </c>
      <c r="E114" s="270"/>
      <c r="F114" s="264">
        <v>1000000000</v>
      </c>
      <c r="G114" s="184" t="s">
        <v>692</v>
      </c>
    </row>
    <row r="115" spans="1:11" x14ac:dyDescent="0.2">
      <c r="A115" s="184" t="s">
        <v>704</v>
      </c>
      <c r="B115" s="263">
        <v>41401</v>
      </c>
      <c r="C115" s="219">
        <v>43227</v>
      </c>
      <c r="D115" s="239">
        <v>8.4500000000000006E-2</v>
      </c>
      <c r="E115" s="270"/>
      <c r="F115" s="264">
        <v>2829500000</v>
      </c>
      <c r="G115" s="184" t="s">
        <v>685</v>
      </c>
    </row>
    <row r="116" spans="1:11" x14ac:dyDescent="0.2">
      <c r="A116" s="184" t="s">
        <v>704</v>
      </c>
      <c r="B116" s="263">
        <v>41495</v>
      </c>
      <c r="C116" s="219">
        <v>43321</v>
      </c>
      <c r="D116" s="239">
        <v>7.6999999999999999E-2</v>
      </c>
      <c r="E116" s="270"/>
      <c r="F116" s="264">
        <v>1954000000</v>
      </c>
      <c r="G116" s="184" t="s">
        <v>688</v>
      </c>
    </row>
    <row r="117" spans="1:11" x14ac:dyDescent="0.2">
      <c r="A117" s="184" t="s">
        <v>706</v>
      </c>
      <c r="B117" s="263">
        <v>41527</v>
      </c>
      <c r="C117" s="219">
        <v>43321</v>
      </c>
      <c r="D117" s="239">
        <v>7.6999999999999999E-2</v>
      </c>
      <c r="E117" s="270"/>
      <c r="F117" s="264">
        <v>950000000</v>
      </c>
      <c r="G117" s="184" t="s">
        <v>688</v>
      </c>
      <c r="H117" s="158"/>
    </row>
    <row r="118" spans="1:11" x14ac:dyDescent="0.2">
      <c r="A118" s="184" t="s">
        <v>704</v>
      </c>
      <c r="B118" s="263">
        <v>41589</v>
      </c>
      <c r="C118" s="219">
        <v>43415</v>
      </c>
      <c r="D118" s="239">
        <v>6.54E-2</v>
      </c>
      <c r="E118" s="270"/>
      <c r="F118" s="264">
        <v>2500000000</v>
      </c>
      <c r="G118" s="184" t="s">
        <v>694</v>
      </c>
      <c r="H118" s="158"/>
    </row>
    <row r="119" spans="1:11" x14ac:dyDescent="0.2">
      <c r="A119" s="184" t="s">
        <v>704</v>
      </c>
      <c r="B119" s="263">
        <v>41620</v>
      </c>
      <c r="C119" s="219">
        <v>43446</v>
      </c>
      <c r="D119" s="239">
        <v>6.6000000000000003E-2</v>
      </c>
      <c r="E119" s="270"/>
      <c r="F119" s="264">
        <v>3051600000</v>
      </c>
      <c r="G119" s="184" t="s">
        <v>708</v>
      </c>
      <c r="H119" s="158"/>
    </row>
    <row r="120" spans="1:11" x14ac:dyDescent="0.2">
      <c r="A120" s="184" t="s">
        <v>704</v>
      </c>
      <c r="B120" s="263">
        <v>41680</v>
      </c>
      <c r="C120" s="219">
        <v>43506</v>
      </c>
      <c r="D120" s="239">
        <v>6.6000000000000003E-2</v>
      </c>
      <c r="E120" s="270"/>
      <c r="F120" s="264">
        <v>1329000000</v>
      </c>
      <c r="G120" s="184" t="s">
        <v>692</v>
      </c>
    </row>
    <row r="121" spans="1:11" x14ac:dyDescent="0.2">
      <c r="A121" s="184" t="s">
        <v>704</v>
      </c>
      <c r="B121" s="263">
        <v>41767</v>
      </c>
      <c r="C121" s="219">
        <v>43593</v>
      </c>
      <c r="D121" s="239">
        <v>6.6500000000000004E-2</v>
      </c>
      <c r="E121" s="270"/>
      <c r="F121" s="264">
        <v>1300700000</v>
      </c>
      <c r="G121" s="184" t="s">
        <v>685</v>
      </c>
    </row>
    <row r="122" spans="1:11" x14ac:dyDescent="0.2">
      <c r="A122" s="184" t="s">
        <v>704</v>
      </c>
      <c r="B122" s="263">
        <v>41864</v>
      </c>
      <c r="C122" s="219">
        <v>43690</v>
      </c>
      <c r="D122" s="239">
        <v>6.6199999999999995E-2</v>
      </c>
      <c r="E122" s="270"/>
      <c r="F122" s="264">
        <v>3300000000</v>
      </c>
      <c r="G122" s="184" t="s">
        <v>688</v>
      </c>
      <c r="H122" s="158"/>
      <c r="I122" s="158"/>
      <c r="J122" s="158"/>
      <c r="K122" s="158"/>
    </row>
    <row r="123" spans="1:11" x14ac:dyDescent="0.2">
      <c r="A123" s="184" t="s">
        <v>704</v>
      </c>
      <c r="B123" s="265">
        <v>41953</v>
      </c>
      <c r="C123" s="266">
        <v>43779</v>
      </c>
      <c r="D123" s="239">
        <v>6.6199999999999995E-2</v>
      </c>
      <c r="E123" s="270"/>
      <c r="F123" s="264">
        <v>2425700000</v>
      </c>
      <c r="G123" s="184" t="s">
        <v>694</v>
      </c>
      <c r="H123" s="158"/>
      <c r="I123" s="158"/>
      <c r="J123" s="158"/>
      <c r="K123" s="158"/>
    </row>
    <row r="124" spans="1:11" x14ac:dyDescent="0.2">
      <c r="A124" s="184" t="s">
        <v>704</v>
      </c>
      <c r="B124" s="265">
        <v>42044</v>
      </c>
      <c r="C124" s="266">
        <v>43870</v>
      </c>
      <c r="D124" s="239">
        <v>6.6500000000000004E-2</v>
      </c>
      <c r="E124" s="270"/>
      <c r="F124" s="264">
        <v>2126600000</v>
      </c>
      <c r="G124" s="184" t="s">
        <v>692</v>
      </c>
      <c r="H124" s="158"/>
      <c r="I124" s="158"/>
      <c r="J124" s="158"/>
      <c r="K124" s="158"/>
    </row>
    <row r="125" spans="1:11" x14ac:dyDescent="0.2">
      <c r="A125" s="184" t="s">
        <v>704</v>
      </c>
      <c r="B125" s="237">
        <v>42128</v>
      </c>
      <c r="C125" s="175">
        <v>43955</v>
      </c>
      <c r="D125" s="239">
        <v>6.4500000000000002E-2</v>
      </c>
      <c r="E125" s="270"/>
      <c r="F125" s="264">
        <v>2500000000</v>
      </c>
      <c r="G125" s="184" t="s">
        <v>685</v>
      </c>
      <c r="H125" s="158"/>
      <c r="I125" s="158" t="s">
        <v>709</v>
      </c>
      <c r="J125" s="158"/>
      <c r="K125" s="158"/>
    </row>
    <row r="126" spans="1:11" x14ac:dyDescent="0.2">
      <c r="A126" s="184" t="s">
        <v>704</v>
      </c>
      <c r="B126" s="241">
        <v>42226</v>
      </c>
      <c r="C126" s="242">
        <v>44053</v>
      </c>
      <c r="D126" s="239">
        <v>6.4500000000000002E-2</v>
      </c>
      <c r="E126" s="270"/>
      <c r="F126" s="264">
        <v>1177600000</v>
      </c>
      <c r="G126" s="184" t="s">
        <v>688</v>
      </c>
      <c r="H126" s="158"/>
      <c r="I126" s="158"/>
      <c r="J126" s="158"/>
      <c r="K126" s="158"/>
    </row>
    <row r="127" spans="1:11" x14ac:dyDescent="0.2">
      <c r="A127" s="184" t="s">
        <v>704</v>
      </c>
      <c r="B127" s="185">
        <v>42317</v>
      </c>
      <c r="C127" s="186">
        <v>44144</v>
      </c>
      <c r="D127" s="239">
        <v>6.4199999999999993E-2</v>
      </c>
      <c r="E127" s="270"/>
      <c r="F127" s="264">
        <v>3262700000</v>
      </c>
      <c r="G127" s="184" t="s">
        <v>694</v>
      </c>
      <c r="H127" s="158"/>
      <c r="I127" s="158"/>
      <c r="J127" s="158"/>
      <c r="K127" s="158"/>
    </row>
    <row r="128" spans="1:11" x14ac:dyDescent="0.2">
      <c r="A128" s="184" t="s">
        <v>704</v>
      </c>
      <c r="B128" s="241">
        <v>42408</v>
      </c>
      <c r="C128" s="242">
        <v>44235</v>
      </c>
      <c r="D128" s="239">
        <v>4.9500000000000002E-2</v>
      </c>
      <c r="E128" s="270"/>
      <c r="F128" s="264">
        <v>4000000000</v>
      </c>
      <c r="G128" s="184" t="s">
        <v>692</v>
      </c>
      <c r="H128" s="158"/>
      <c r="I128" s="158"/>
      <c r="J128" s="158"/>
      <c r="K128" s="158"/>
    </row>
    <row r="129" spans="1:11" x14ac:dyDescent="0.2">
      <c r="A129" s="184" t="s">
        <v>706</v>
      </c>
      <c r="B129" s="185">
        <v>42496</v>
      </c>
      <c r="C129" s="186">
        <v>44235</v>
      </c>
      <c r="D129" s="239">
        <v>4.9500000000000002E-2</v>
      </c>
      <c r="E129" s="271"/>
      <c r="F129" s="272">
        <v>3500000000</v>
      </c>
      <c r="G129" s="184" t="s">
        <v>692</v>
      </c>
      <c r="H129" s="158"/>
      <c r="I129" s="158"/>
      <c r="J129" s="158"/>
      <c r="K129" s="158"/>
    </row>
    <row r="130" spans="1:11" x14ac:dyDescent="0.2">
      <c r="A130" s="184" t="s">
        <v>704</v>
      </c>
      <c r="B130" s="198">
        <v>42587</v>
      </c>
      <c r="C130" s="244">
        <v>44413</v>
      </c>
      <c r="D130" s="239">
        <v>4.2500000000000003E-2</v>
      </c>
      <c r="E130" s="273"/>
      <c r="F130" s="272">
        <v>3347600000</v>
      </c>
      <c r="G130" s="184" t="s">
        <v>688</v>
      </c>
      <c r="H130" s="158"/>
      <c r="I130" s="158"/>
      <c r="J130" s="158"/>
      <c r="K130" s="158"/>
    </row>
    <row r="131" spans="1:11" x14ac:dyDescent="0.2">
      <c r="A131" s="184" t="s">
        <v>704</v>
      </c>
      <c r="B131" s="274">
        <v>42682</v>
      </c>
      <c r="C131" s="275">
        <v>44508</v>
      </c>
      <c r="D131" s="239">
        <v>5.2499999999999998E-2</v>
      </c>
      <c r="E131" s="273"/>
      <c r="F131" s="272">
        <v>4685400000</v>
      </c>
      <c r="G131" s="184" t="s">
        <v>694</v>
      </c>
      <c r="H131" s="158"/>
      <c r="I131" s="158"/>
      <c r="J131" s="158"/>
      <c r="K131" s="158"/>
    </row>
    <row r="132" spans="1:11" x14ac:dyDescent="0.2">
      <c r="A132" s="184" t="s">
        <v>704</v>
      </c>
      <c r="B132" s="174">
        <v>42769</v>
      </c>
      <c r="C132" s="175">
        <v>44595</v>
      </c>
      <c r="D132" s="239">
        <v>5.1499999999999997E-2</v>
      </c>
      <c r="E132" s="273"/>
      <c r="F132" s="272">
        <v>6500000000</v>
      </c>
      <c r="G132" s="184" t="s">
        <v>692</v>
      </c>
      <c r="H132" s="158"/>
      <c r="I132" s="158"/>
      <c r="J132" s="158"/>
      <c r="K132" s="158"/>
    </row>
    <row r="133" spans="1:11" ht="14.25" customHeight="1" x14ac:dyDescent="0.2">
      <c r="A133" s="179" t="s">
        <v>710</v>
      </c>
      <c r="B133" s="180"/>
      <c r="C133" s="259"/>
      <c r="D133" s="260"/>
      <c r="E133" s="268"/>
      <c r="F133" s="262">
        <f>SUM(F89:F132)</f>
        <v>98459500000</v>
      </c>
      <c r="G133" s="179"/>
    </row>
    <row r="134" spans="1:11" x14ac:dyDescent="0.2">
      <c r="A134" s="269" t="s">
        <v>707</v>
      </c>
      <c r="B134" s="263"/>
      <c r="C134" s="219"/>
      <c r="D134" s="239"/>
      <c r="E134" s="276"/>
      <c r="F134" s="277"/>
      <c r="G134" s="184"/>
      <c r="H134" s="158"/>
      <c r="I134" s="158"/>
      <c r="J134" s="158"/>
      <c r="K134" s="158"/>
    </row>
    <row r="135" spans="1:11" s="158" customFormat="1" x14ac:dyDescent="0.2">
      <c r="A135" s="184" t="s">
        <v>711</v>
      </c>
      <c r="B135" s="263">
        <v>41078</v>
      </c>
      <c r="C135" s="219">
        <v>43634</v>
      </c>
      <c r="D135" s="239">
        <v>0.1085</v>
      </c>
      <c r="E135" s="270"/>
      <c r="F135" s="264">
        <v>1000000000</v>
      </c>
      <c r="G135" s="184" t="s">
        <v>686</v>
      </c>
      <c r="H135" s="153"/>
      <c r="I135" s="153"/>
      <c r="J135" s="153"/>
      <c r="K135" s="153"/>
    </row>
    <row r="136" spans="1:11" x14ac:dyDescent="0.2">
      <c r="A136" s="184" t="s">
        <v>711</v>
      </c>
      <c r="B136" s="263">
        <v>41166</v>
      </c>
      <c r="C136" s="219">
        <v>43722</v>
      </c>
      <c r="D136" s="239">
        <v>0.104</v>
      </c>
      <c r="E136" s="270"/>
      <c r="F136" s="264">
        <v>982100000</v>
      </c>
      <c r="G136" s="184" t="s">
        <v>689</v>
      </c>
    </row>
    <row r="137" spans="1:11" x14ac:dyDescent="0.2">
      <c r="A137" s="184" t="s">
        <v>711</v>
      </c>
      <c r="B137" s="263">
        <v>41351</v>
      </c>
      <c r="C137" s="219">
        <v>43908</v>
      </c>
      <c r="D137" s="239">
        <v>9.5200000000000007E-2</v>
      </c>
      <c r="E137" s="270"/>
      <c r="F137" s="264">
        <v>2000000000</v>
      </c>
      <c r="G137" s="184" t="s">
        <v>693</v>
      </c>
    </row>
    <row r="138" spans="1:11" x14ac:dyDescent="0.2">
      <c r="A138" s="184" t="s">
        <v>711</v>
      </c>
      <c r="B138" s="263">
        <v>41351</v>
      </c>
      <c r="C138" s="219">
        <v>43908</v>
      </c>
      <c r="D138" s="239">
        <v>9.5200000000000007E-2</v>
      </c>
      <c r="E138" s="270"/>
      <c r="F138" s="264">
        <v>2600000000</v>
      </c>
      <c r="G138" s="184" t="s">
        <v>693</v>
      </c>
    </row>
    <row r="139" spans="1:11" x14ac:dyDescent="0.2">
      <c r="A139" s="184" t="s">
        <v>711</v>
      </c>
      <c r="B139" s="263">
        <v>41438</v>
      </c>
      <c r="C139" s="219">
        <v>43995</v>
      </c>
      <c r="D139" s="239">
        <v>9.1200000000000003E-2</v>
      </c>
      <c r="E139" s="270"/>
      <c r="F139" s="264">
        <v>2250000000</v>
      </c>
      <c r="G139" s="184" t="s">
        <v>686</v>
      </c>
    </row>
    <row r="140" spans="1:11" x14ac:dyDescent="0.2">
      <c r="A140" s="184" t="s">
        <v>711</v>
      </c>
      <c r="B140" s="263">
        <v>41537</v>
      </c>
      <c r="C140" s="219">
        <v>44094</v>
      </c>
      <c r="D140" s="239">
        <v>7.3800000000000004E-2</v>
      </c>
      <c r="E140" s="270"/>
      <c r="F140" s="264">
        <v>2000000000</v>
      </c>
      <c r="G140" s="184" t="s">
        <v>689</v>
      </c>
    </row>
    <row r="141" spans="1:11" x14ac:dyDescent="0.2">
      <c r="A141" s="184" t="s">
        <v>712</v>
      </c>
      <c r="B141" s="263">
        <v>41550</v>
      </c>
      <c r="C141" s="219">
        <v>44094</v>
      </c>
      <c r="D141" s="239">
        <v>7.3800000000000004E-2</v>
      </c>
      <c r="E141" s="270"/>
      <c r="F141" s="264">
        <v>2500000000</v>
      </c>
      <c r="G141" s="184" t="s">
        <v>689</v>
      </c>
    </row>
    <row r="142" spans="1:11" x14ac:dyDescent="0.2">
      <c r="A142" s="184" t="s">
        <v>711</v>
      </c>
      <c r="B142" s="263">
        <v>41624</v>
      </c>
      <c r="C142" s="219">
        <v>44181</v>
      </c>
      <c r="D142" s="239">
        <v>7.4499999999999997E-2</v>
      </c>
      <c r="E142" s="270"/>
      <c r="F142" s="264">
        <f>4000000000</f>
        <v>4000000000</v>
      </c>
      <c r="G142" s="184" t="s">
        <v>695</v>
      </c>
    </row>
    <row r="143" spans="1:11" x14ac:dyDescent="0.2">
      <c r="A143" s="184" t="s">
        <v>712</v>
      </c>
      <c r="B143" s="263">
        <v>41635</v>
      </c>
      <c r="C143" s="219">
        <v>44181</v>
      </c>
      <c r="D143" s="239">
        <v>7.4499999999999997E-2</v>
      </c>
      <c r="E143" s="270"/>
      <c r="F143" s="264">
        <v>1283000000</v>
      </c>
      <c r="G143" s="184" t="s">
        <v>695</v>
      </c>
    </row>
    <row r="144" spans="1:11" x14ac:dyDescent="0.2">
      <c r="A144" s="184" t="s">
        <v>711</v>
      </c>
      <c r="B144" s="263">
        <v>41715</v>
      </c>
      <c r="C144" s="219">
        <v>44272</v>
      </c>
      <c r="D144" s="239">
        <v>7.6399999999999996E-2</v>
      </c>
      <c r="E144" s="270"/>
      <c r="F144" s="264">
        <v>3113000000</v>
      </c>
      <c r="G144" s="184" t="s">
        <v>693</v>
      </c>
    </row>
    <row r="145" spans="1:8" x14ac:dyDescent="0.2">
      <c r="A145" s="184" t="s">
        <v>711</v>
      </c>
      <c r="B145" s="263">
        <v>41806</v>
      </c>
      <c r="C145" s="219">
        <v>44363</v>
      </c>
      <c r="D145" s="239">
        <v>7.6700000000000004E-2</v>
      </c>
      <c r="E145" s="270"/>
      <c r="F145" s="264">
        <v>2384700000</v>
      </c>
      <c r="G145" s="184" t="s">
        <v>686</v>
      </c>
    </row>
    <row r="146" spans="1:8" x14ac:dyDescent="0.2">
      <c r="A146" s="184" t="s">
        <v>711</v>
      </c>
      <c r="B146" s="263">
        <v>41897</v>
      </c>
      <c r="C146" s="219">
        <v>44454</v>
      </c>
      <c r="D146" s="239">
        <v>7.7700000000000005E-2</v>
      </c>
      <c r="E146" s="270"/>
      <c r="F146" s="264">
        <v>2914700000</v>
      </c>
      <c r="G146" s="184" t="s">
        <v>689</v>
      </c>
    </row>
    <row r="147" spans="1:8" x14ac:dyDescent="0.2">
      <c r="A147" s="184" t="s">
        <v>711</v>
      </c>
      <c r="B147" s="265">
        <v>41982</v>
      </c>
      <c r="C147" s="266">
        <v>44539</v>
      </c>
      <c r="D147" s="239">
        <v>7.85E-2</v>
      </c>
      <c r="E147" s="270"/>
      <c r="F147" s="264">
        <v>5764700000</v>
      </c>
      <c r="G147" s="184" t="s">
        <v>695</v>
      </c>
    </row>
    <row r="148" spans="1:8" x14ac:dyDescent="0.2">
      <c r="A148" s="184" t="s">
        <v>711</v>
      </c>
      <c r="B148" s="265">
        <v>42079</v>
      </c>
      <c r="C148" s="266">
        <v>44636</v>
      </c>
      <c r="D148" s="239">
        <v>7.8100000000000003E-2</v>
      </c>
      <c r="E148" s="270"/>
      <c r="F148" s="264">
        <v>2500000000</v>
      </c>
      <c r="G148" s="184" t="s">
        <v>693</v>
      </c>
    </row>
    <row r="149" spans="1:8" x14ac:dyDescent="0.2">
      <c r="A149" s="184" t="s">
        <v>711</v>
      </c>
      <c r="B149" s="237">
        <v>42171</v>
      </c>
      <c r="C149" s="238">
        <v>44728</v>
      </c>
      <c r="D149" s="239">
        <v>7.8E-2</v>
      </c>
      <c r="E149" s="270"/>
      <c r="F149" s="264">
        <v>2953500000</v>
      </c>
      <c r="G149" s="184" t="s">
        <v>686</v>
      </c>
    </row>
    <row r="150" spans="1:8" x14ac:dyDescent="0.2">
      <c r="A150" s="184" t="s">
        <v>711</v>
      </c>
      <c r="B150" s="241">
        <v>42263</v>
      </c>
      <c r="C150" s="242">
        <v>44820</v>
      </c>
      <c r="D150" s="239">
        <v>7.7799999999999994E-2</v>
      </c>
      <c r="E150" s="270"/>
      <c r="F150" s="264">
        <v>1000000000</v>
      </c>
      <c r="G150" s="184" t="s">
        <v>689</v>
      </c>
    </row>
    <row r="151" spans="1:8" x14ac:dyDescent="0.2">
      <c r="A151" s="184" t="s">
        <v>711</v>
      </c>
      <c r="B151" s="185">
        <v>42354</v>
      </c>
      <c r="C151" s="186">
        <v>44911</v>
      </c>
      <c r="D151" s="239">
        <v>6.7900000000000002E-2</v>
      </c>
      <c r="E151" s="270"/>
      <c r="F151" s="264">
        <v>2500000000</v>
      </c>
      <c r="G151" s="184" t="s">
        <v>695</v>
      </c>
    </row>
    <row r="152" spans="1:8" x14ac:dyDescent="0.2">
      <c r="A152" s="184" t="s">
        <v>711</v>
      </c>
      <c r="B152" s="185">
        <v>42445</v>
      </c>
      <c r="C152" s="186">
        <v>45001</v>
      </c>
      <c r="D152" s="239">
        <v>4.9000000000000002E-2</v>
      </c>
      <c r="E152" s="270"/>
      <c r="F152" s="264">
        <v>2999900000</v>
      </c>
      <c r="G152" s="184" t="s">
        <v>693</v>
      </c>
      <c r="H152" s="158"/>
    </row>
    <row r="153" spans="1:8" x14ac:dyDescent="0.2">
      <c r="A153" s="184" t="s">
        <v>712</v>
      </c>
      <c r="B153" s="185">
        <v>42524</v>
      </c>
      <c r="C153" s="186">
        <v>45001</v>
      </c>
      <c r="D153" s="278">
        <v>4.9000000000000002E-2</v>
      </c>
      <c r="E153" s="271"/>
      <c r="F153" s="272">
        <v>2309000000</v>
      </c>
      <c r="G153" s="184" t="s">
        <v>693</v>
      </c>
      <c r="H153" s="158"/>
    </row>
    <row r="154" spans="1:8" x14ac:dyDescent="0.2">
      <c r="A154" s="184" t="s">
        <v>711</v>
      </c>
      <c r="B154" s="198">
        <v>42628</v>
      </c>
      <c r="C154" s="244">
        <v>45184</v>
      </c>
      <c r="D154" s="278">
        <v>4.8899999999999999E-2</v>
      </c>
      <c r="E154" s="273"/>
      <c r="F154" s="272">
        <v>2000000000</v>
      </c>
      <c r="G154" s="184" t="s">
        <v>689</v>
      </c>
      <c r="H154" s="158"/>
    </row>
    <row r="155" spans="1:8" x14ac:dyDescent="0.2">
      <c r="A155" s="184" t="s">
        <v>712</v>
      </c>
      <c r="B155" s="274">
        <v>42711</v>
      </c>
      <c r="C155" s="275">
        <v>45184</v>
      </c>
      <c r="D155" s="278">
        <v>4.8899999999999999E-2</v>
      </c>
      <c r="E155" s="273"/>
      <c r="F155" s="272">
        <v>995900000</v>
      </c>
      <c r="G155" s="184" t="s">
        <v>689</v>
      </c>
      <c r="H155" s="158"/>
    </row>
    <row r="156" spans="1:8" x14ac:dyDescent="0.2">
      <c r="A156" s="184" t="s">
        <v>711</v>
      </c>
      <c r="B156" s="174">
        <v>42797</v>
      </c>
      <c r="C156" s="175">
        <v>45354</v>
      </c>
      <c r="D156" s="278">
        <v>5.2400000000000002E-2</v>
      </c>
      <c r="E156" s="273"/>
      <c r="F156" s="272">
        <v>2500000000</v>
      </c>
      <c r="G156" s="184" t="s">
        <v>693</v>
      </c>
      <c r="H156" s="158"/>
    </row>
    <row r="157" spans="1:8" x14ac:dyDescent="0.2">
      <c r="A157" s="269" t="s">
        <v>702</v>
      </c>
      <c r="B157" s="279"/>
      <c r="C157" s="280"/>
      <c r="D157" s="239"/>
      <c r="E157" s="270"/>
      <c r="F157" s="264"/>
      <c r="G157" s="184"/>
    </row>
    <row r="158" spans="1:8" x14ac:dyDescent="0.2">
      <c r="A158" s="184" t="s">
        <v>711</v>
      </c>
      <c r="B158" s="263">
        <v>41078</v>
      </c>
      <c r="C158" s="219">
        <v>43634</v>
      </c>
      <c r="D158" s="239">
        <v>0.1082</v>
      </c>
      <c r="E158" s="270">
        <v>3.4500000000000003E-2</v>
      </c>
      <c r="F158" s="264">
        <v>1500000000</v>
      </c>
      <c r="G158" s="184" t="s">
        <v>686</v>
      </c>
    </row>
    <row r="159" spans="1:8" x14ac:dyDescent="0.2">
      <c r="A159" s="184" t="s">
        <v>711</v>
      </c>
      <c r="B159" s="263">
        <v>41166</v>
      </c>
      <c r="C159" s="219">
        <v>43722</v>
      </c>
      <c r="D159" s="239">
        <v>0.10390000000000001</v>
      </c>
      <c r="E159" s="270">
        <v>3.2000000000000001E-2</v>
      </c>
      <c r="F159" s="264">
        <v>1500000000</v>
      </c>
      <c r="G159" s="184" t="s">
        <v>689</v>
      </c>
      <c r="H159" s="158"/>
    </row>
    <row r="160" spans="1:8" ht="13.5" customHeight="1" x14ac:dyDescent="0.2">
      <c r="A160" s="184" t="s">
        <v>711</v>
      </c>
      <c r="B160" s="263">
        <v>41351</v>
      </c>
      <c r="C160" s="219">
        <v>43908</v>
      </c>
      <c r="D160" s="239">
        <v>9.2600000000000002E-2</v>
      </c>
      <c r="E160" s="270">
        <v>2.8299999999999999E-2</v>
      </c>
      <c r="F160" s="264">
        <v>951700000</v>
      </c>
      <c r="G160" s="184" t="s">
        <v>693</v>
      </c>
      <c r="H160" s="158"/>
    </row>
    <row r="161" spans="1:8" ht="13.5" customHeight="1" x14ac:dyDescent="0.2">
      <c r="A161" s="184" t="s">
        <v>711</v>
      </c>
      <c r="B161" s="263">
        <v>41351</v>
      </c>
      <c r="C161" s="219">
        <v>43908</v>
      </c>
      <c r="D161" s="239">
        <v>9.2600000000000002E-2</v>
      </c>
      <c r="E161" s="270">
        <v>2.8299999999999999E-2</v>
      </c>
      <c r="F161" s="264">
        <v>1400000000</v>
      </c>
      <c r="G161" s="184" t="s">
        <v>693</v>
      </c>
      <c r="H161" s="158"/>
    </row>
    <row r="162" spans="1:8" ht="13.5" customHeight="1" x14ac:dyDescent="0.2">
      <c r="A162" s="184" t="s">
        <v>711</v>
      </c>
      <c r="B162" s="263">
        <v>41438</v>
      </c>
      <c r="C162" s="219">
        <v>43995</v>
      </c>
      <c r="D162" s="239">
        <v>8.5300000000000001E-2</v>
      </c>
      <c r="E162" s="270">
        <v>2.6599999999999999E-2</v>
      </c>
      <c r="F162" s="264">
        <v>750000000</v>
      </c>
      <c r="G162" s="184" t="s">
        <v>686</v>
      </c>
      <c r="H162" s="158"/>
    </row>
    <row r="163" spans="1:8" ht="13.5" customHeight="1" x14ac:dyDescent="0.2">
      <c r="A163" s="184" t="s">
        <v>711</v>
      </c>
      <c r="B163" s="263">
        <v>41537</v>
      </c>
      <c r="C163" s="219">
        <v>44094</v>
      </c>
      <c r="D163" s="239">
        <v>6.1400000000000003E-2</v>
      </c>
      <c r="E163" s="270">
        <v>1.55E-2</v>
      </c>
      <c r="F163" s="264">
        <v>1000000000</v>
      </c>
      <c r="G163" s="184" t="s">
        <v>689</v>
      </c>
      <c r="H163" s="158"/>
    </row>
    <row r="164" spans="1:8" ht="13.5" customHeight="1" x14ac:dyDescent="0.2">
      <c r="A164" s="184" t="s">
        <v>712</v>
      </c>
      <c r="B164" s="263">
        <v>41550</v>
      </c>
      <c r="C164" s="219">
        <v>44094</v>
      </c>
      <c r="D164" s="239">
        <v>6.1400000000000003E-2</v>
      </c>
      <c r="E164" s="270">
        <v>1.55E-2</v>
      </c>
      <c r="F164" s="264">
        <v>700000000</v>
      </c>
      <c r="G164" s="184" t="s">
        <v>689</v>
      </c>
      <c r="H164" s="158"/>
    </row>
    <row r="165" spans="1:8" ht="13.5" customHeight="1" x14ac:dyDescent="0.2">
      <c r="A165" s="184" t="s">
        <v>711</v>
      </c>
      <c r="B165" s="263">
        <v>41635</v>
      </c>
      <c r="C165" s="219">
        <v>44181</v>
      </c>
      <c r="D165" s="239">
        <v>6.1400000000000003E-2</v>
      </c>
      <c r="E165" s="270">
        <v>1.55E-2</v>
      </c>
      <c r="F165" s="264">
        <v>100000000</v>
      </c>
      <c r="G165" s="184" t="s">
        <v>695</v>
      </c>
      <c r="H165" s="158"/>
    </row>
    <row r="166" spans="1:8" ht="13.5" customHeight="1" x14ac:dyDescent="0.2">
      <c r="A166" s="184" t="s">
        <v>711</v>
      </c>
      <c r="B166" s="263">
        <v>41715</v>
      </c>
      <c r="C166" s="219">
        <v>44272</v>
      </c>
      <c r="D166" s="239">
        <v>6.1199999999999997E-2</v>
      </c>
      <c r="E166" s="270">
        <v>2.3699999999999999E-2</v>
      </c>
      <c r="F166" s="264">
        <v>850000000</v>
      </c>
      <c r="G166" s="184" t="s">
        <v>693</v>
      </c>
      <c r="H166" s="158"/>
    </row>
    <row r="167" spans="1:8" ht="13.5" customHeight="1" x14ac:dyDescent="0.2">
      <c r="A167" s="184" t="s">
        <v>711</v>
      </c>
      <c r="B167" s="263">
        <v>41806</v>
      </c>
      <c r="C167" s="219">
        <v>44363</v>
      </c>
      <c r="D167" s="239">
        <v>6.0199999999999997E-2</v>
      </c>
      <c r="E167" s="270">
        <v>2.6800000000000001E-2</v>
      </c>
      <c r="F167" s="264">
        <v>550000000</v>
      </c>
      <c r="G167" s="184" t="s">
        <v>686</v>
      </c>
      <c r="H167" s="158"/>
    </row>
    <row r="168" spans="1:8" ht="13.5" customHeight="1" x14ac:dyDescent="0.2">
      <c r="A168" s="184" t="s">
        <v>711</v>
      </c>
      <c r="B168" s="263">
        <v>41897</v>
      </c>
      <c r="C168" s="219">
        <v>44454</v>
      </c>
      <c r="D168" s="239">
        <v>6.0600000000000001E-2</v>
      </c>
      <c r="E168" s="270">
        <v>2.87E-2</v>
      </c>
      <c r="F168" s="264">
        <v>750000000</v>
      </c>
      <c r="G168" s="184" t="s">
        <v>689</v>
      </c>
      <c r="H168" s="158"/>
    </row>
    <row r="169" spans="1:8" ht="13.5" customHeight="1" x14ac:dyDescent="0.2">
      <c r="A169" s="184" t="s">
        <v>711</v>
      </c>
      <c r="B169" s="265">
        <v>41982</v>
      </c>
      <c r="C169" s="266">
        <v>44539</v>
      </c>
      <c r="D169" s="239">
        <v>6.1800000000000001E-2</v>
      </c>
      <c r="E169" s="270">
        <v>2.9000000000000001E-2</v>
      </c>
      <c r="F169" s="264">
        <v>700000000</v>
      </c>
      <c r="G169" s="184" t="s">
        <v>695</v>
      </c>
      <c r="H169" s="158"/>
    </row>
    <row r="170" spans="1:8" ht="13.5" customHeight="1" x14ac:dyDescent="0.2">
      <c r="A170" s="184" t="s">
        <v>711</v>
      </c>
      <c r="B170" s="265">
        <v>42079</v>
      </c>
      <c r="C170" s="266">
        <v>44636</v>
      </c>
      <c r="D170" s="239">
        <v>6.54E-2</v>
      </c>
      <c r="E170" s="270">
        <v>2.9499999999999998E-2</v>
      </c>
      <c r="F170" s="264">
        <v>1000000000</v>
      </c>
      <c r="G170" s="184" t="s">
        <v>693</v>
      </c>
      <c r="H170" s="158"/>
    </row>
    <row r="171" spans="1:8" ht="13.5" customHeight="1" x14ac:dyDescent="0.2">
      <c r="A171" s="184" t="s">
        <v>711</v>
      </c>
      <c r="B171" s="237">
        <v>42171</v>
      </c>
      <c r="C171" s="238">
        <v>44728</v>
      </c>
      <c r="D171" s="239">
        <v>6.1857000000000002E-2</v>
      </c>
      <c r="E171" s="270">
        <v>2.8000000000000001E-2</v>
      </c>
      <c r="F171" s="264">
        <v>830000000</v>
      </c>
      <c r="G171" s="184" t="s">
        <v>686</v>
      </c>
      <c r="H171" s="158"/>
    </row>
    <row r="172" spans="1:8" ht="13.5" customHeight="1" x14ac:dyDescent="0.2">
      <c r="A172" s="184" t="s">
        <v>711</v>
      </c>
      <c r="B172" s="241">
        <v>42263</v>
      </c>
      <c r="C172" s="242">
        <v>44820</v>
      </c>
      <c r="D172" s="239">
        <v>6.0657000000000003E-2</v>
      </c>
      <c r="E172" s="270">
        <v>2.8500000000000001E-2</v>
      </c>
      <c r="F172" s="264">
        <v>600000000</v>
      </c>
      <c r="G172" s="184" t="s">
        <v>689</v>
      </c>
      <c r="H172" s="158"/>
    </row>
    <row r="173" spans="1:8" ht="14.25" customHeight="1" x14ac:dyDescent="0.2">
      <c r="A173" s="179" t="s">
        <v>713</v>
      </c>
      <c r="B173" s="180"/>
      <c r="C173" s="259"/>
      <c r="D173" s="260"/>
      <c r="E173" s="268"/>
      <c r="F173" s="262">
        <f>SUM(F135:F172)</f>
        <v>65732200000</v>
      </c>
      <c r="G173" s="179"/>
    </row>
    <row r="174" spans="1:8" ht="13.5" customHeight="1" x14ac:dyDescent="0.2">
      <c r="A174" s="269" t="s">
        <v>707</v>
      </c>
      <c r="B174" s="263"/>
      <c r="C174" s="219"/>
      <c r="D174" s="239"/>
      <c r="E174" s="270"/>
      <c r="F174" s="264"/>
      <c r="G174" s="184"/>
      <c r="H174" s="158"/>
    </row>
    <row r="175" spans="1:8" ht="13.5" customHeight="1" x14ac:dyDescent="0.2">
      <c r="A175" s="184" t="s">
        <v>714</v>
      </c>
      <c r="B175" s="263">
        <v>41576</v>
      </c>
      <c r="C175" s="219">
        <v>45228</v>
      </c>
      <c r="D175" s="239">
        <v>9.2499999999999999E-2</v>
      </c>
      <c r="E175" s="270"/>
      <c r="F175" s="264">
        <v>3924400000</v>
      </c>
      <c r="G175" s="184" t="s">
        <v>690</v>
      </c>
      <c r="H175" s="158"/>
    </row>
    <row r="176" spans="1:8" ht="13.5" customHeight="1" x14ac:dyDescent="0.2">
      <c r="A176" s="184" t="s">
        <v>715</v>
      </c>
      <c r="B176" s="263">
        <v>41604</v>
      </c>
      <c r="C176" s="219">
        <v>45228</v>
      </c>
      <c r="D176" s="239">
        <v>9.2499999999999999E-2</v>
      </c>
      <c r="E176" s="270"/>
      <c r="F176" s="264">
        <v>2300000000</v>
      </c>
      <c r="G176" s="184" t="s">
        <v>690</v>
      </c>
      <c r="H176" s="158"/>
    </row>
    <row r="177" spans="1:8" ht="13.5" customHeight="1" x14ac:dyDescent="0.2">
      <c r="A177" s="184" t="s">
        <v>714</v>
      </c>
      <c r="B177" s="263">
        <v>41663</v>
      </c>
      <c r="C177" s="219">
        <v>45315</v>
      </c>
      <c r="D177" s="239">
        <v>9.2499999999999999E-2</v>
      </c>
      <c r="E177" s="270"/>
      <c r="F177" s="264">
        <v>1505300000</v>
      </c>
      <c r="G177" s="184" t="s">
        <v>691</v>
      </c>
      <c r="H177" s="158"/>
    </row>
    <row r="178" spans="1:8" ht="13.5" customHeight="1" x14ac:dyDescent="0.2">
      <c r="A178" s="184" t="s">
        <v>714</v>
      </c>
      <c r="B178" s="263">
        <v>41754</v>
      </c>
      <c r="C178" s="219">
        <v>45407</v>
      </c>
      <c r="D178" s="239">
        <v>9.3399999999999997E-2</v>
      </c>
      <c r="E178" s="270"/>
      <c r="F178" s="264">
        <v>1452300000</v>
      </c>
      <c r="G178" s="184" t="s">
        <v>684</v>
      </c>
      <c r="H178" s="158"/>
    </row>
    <row r="179" spans="1:8" ht="13.5" customHeight="1" x14ac:dyDescent="0.2">
      <c r="A179" s="184" t="s">
        <v>714</v>
      </c>
      <c r="B179" s="263">
        <v>41845</v>
      </c>
      <c r="C179" s="219">
        <v>45498</v>
      </c>
      <c r="D179" s="239">
        <v>9.2499999999999999E-2</v>
      </c>
      <c r="E179" s="270"/>
      <c r="F179" s="264">
        <v>3800000000</v>
      </c>
      <c r="G179" s="184" t="s">
        <v>716</v>
      </c>
      <c r="H179" s="158"/>
    </row>
    <row r="180" spans="1:8" ht="13.5" customHeight="1" x14ac:dyDescent="0.2">
      <c r="A180" s="184" t="s">
        <v>715</v>
      </c>
      <c r="B180" s="263">
        <v>41845</v>
      </c>
      <c r="C180" s="219">
        <v>45498</v>
      </c>
      <c r="D180" s="239">
        <v>9.2499999999999999E-2</v>
      </c>
      <c r="E180" s="270"/>
      <c r="F180" s="264">
        <v>1607900000</v>
      </c>
      <c r="G180" s="184" t="s">
        <v>716</v>
      </c>
      <c r="H180" s="158"/>
    </row>
    <row r="181" spans="1:8" ht="13.5" customHeight="1" x14ac:dyDescent="0.2">
      <c r="A181" s="184" t="s">
        <v>714</v>
      </c>
      <c r="B181" s="265">
        <v>41936</v>
      </c>
      <c r="C181" s="266">
        <v>45589</v>
      </c>
      <c r="D181" s="239">
        <v>9.2499999999999999E-2</v>
      </c>
      <c r="E181" s="270"/>
      <c r="F181" s="264">
        <v>1500000000</v>
      </c>
      <c r="G181" s="184" t="s">
        <v>690</v>
      </c>
      <c r="H181" s="158"/>
    </row>
    <row r="182" spans="1:8" ht="13.5" customHeight="1" x14ac:dyDescent="0.2">
      <c r="A182" s="184" t="s">
        <v>715</v>
      </c>
      <c r="B182" s="265">
        <v>41936</v>
      </c>
      <c r="C182" s="266">
        <v>45589</v>
      </c>
      <c r="D182" s="239">
        <v>9.2499999999999999E-2</v>
      </c>
      <c r="E182" s="270"/>
      <c r="F182" s="264">
        <v>617100000</v>
      </c>
      <c r="G182" s="184" t="s">
        <v>690</v>
      </c>
      <c r="H182" s="158"/>
    </row>
    <row r="183" spans="1:8" ht="13.5" customHeight="1" x14ac:dyDescent="0.2">
      <c r="A183" s="184" t="s">
        <v>714</v>
      </c>
      <c r="B183" s="265">
        <v>42027</v>
      </c>
      <c r="C183" s="266">
        <v>45680</v>
      </c>
      <c r="D183" s="239">
        <v>9.2499999999999999E-2</v>
      </c>
      <c r="E183" s="270"/>
      <c r="F183" s="264">
        <v>2132500000</v>
      </c>
      <c r="G183" s="184" t="s">
        <v>691</v>
      </c>
      <c r="H183" s="158"/>
    </row>
    <row r="184" spans="1:8" ht="13.5" customHeight="1" x14ac:dyDescent="0.2">
      <c r="A184" s="184" t="s">
        <v>715</v>
      </c>
      <c r="B184" s="265">
        <v>42027</v>
      </c>
      <c r="C184" s="266">
        <v>45680</v>
      </c>
      <c r="D184" s="239">
        <v>9.2499999999999999E-2</v>
      </c>
      <c r="E184" s="270"/>
      <c r="F184" s="264">
        <v>517800000</v>
      </c>
      <c r="G184" s="184" t="s">
        <v>691</v>
      </c>
      <c r="H184" s="158"/>
    </row>
    <row r="185" spans="1:8" ht="13.5" customHeight="1" x14ac:dyDescent="0.2">
      <c r="A185" s="184" t="s">
        <v>714</v>
      </c>
      <c r="B185" s="237">
        <v>42117</v>
      </c>
      <c r="C185" s="238">
        <v>45770</v>
      </c>
      <c r="D185" s="239">
        <v>8.9300000000000004E-2</v>
      </c>
      <c r="E185" s="270"/>
      <c r="F185" s="264">
        <v>1998000000</v>
      </c>
      <c r="G185" s="184" t="s">
        <v>684</v>
      </c>
      <c r="H185" s="158"/>
    </row>
    <row r="186" spans="1:8" ht="13.5" customHeight="1" x14ac:dyDescent="0.2">
      <c r="A186" s="184" t="s">
        <v>714</v>
      </c>
      <c r="B186" s="185">
        <v>42209</v>
      </c>
      <c r="C186" s="186">
        <v>45862</v>
      </c>
      <c r="D186" s="239">
        <v>8.8999999999999996E-2</v>
      </c>
      <c r="E186" s="270"/>
      <c r="F186" s="264">
        <v>1962500000</v>
      </c>
      <c r="G186" s="184" t="s">
        <v>716</v>
      </c>
      <c r="H186" s="158"/>
    </row>
    <row r="187" spans="1:8" ht="13.5" customHeight="1" x14ac:dyDescent="0.2">
      <c r="A187" s="184" t="s">
        <v>714</v>
      </c>
      <c r="B187" s="185">
        <v>42300</v>
      </c>
      <c r="C187" s="186">
        <v>45953</v>
      </c>
      <c r="D187" s="239">
        <v>8.7999999999999995E-2</v>
      </c>
      <c r="E187" s="270"/>
      <c r="F187" s="264">
        <v>3400000000</v>
      </c>
      <c r="G187" s="184" t="s">
        <v>690</v>
      </c>
      <c r="H187" s="158"/>
    </row>
    <row r="188" spans="1:8" ht="13.5" customHeight="1" x14ac:dyDescent="0.2">
      <c r="A188" s="184" t="s">
        <v>714</v>
      </c>
      <c r="B188" s="185">
        <v>42387</v>
      </c>
      <c r="C188" s="186">
        <v>46040</v>
      </c>
      <c r="D188" s="239">
        <v>7.9000000000000001E-2</v>
      </c>
      <c r="E188" s="270"/>
      <c r="F188" s="264">
        <v>3000000000</v>
      </c>
      <c r="G188" s="184" t="s">
        <v>691</v>
      </c>
      <c r="H188" s="158"/>
    </row>
    <row r="189" spans="1:8" ht="13.5" customHeight="1" x14ac:dyDescent="0.2">
      <c r="A189" s="184" t="s">
        <v>715</v>
      </c>
      <c r="B189" s="185">
        <v>42474</v>
      </c>
      <c r="C189" s="186">
        <v>46040</v>
      </c>
      <c r="D189" s="239">
        <v>7.9000000000000001E-2</v>
      </c>
      <c r="E189" s="271"/>
      <c r="F189" s="272">
        <v>2359500000</v>
      </c>
      <c r="G189" s="184" t="s">
        <v>691</v>
      </c>
      <c r="H189" s="158"/>
    </row>
    <row r="190" spans="1:8" ht="13.5" customHeight="1" x14ac:dyDescent="0.2">
      <c r="A190" s="184" t="s">
        <v>714</v>
      </c>
      <c r="B190" s="198">
        <v>42566</v>
      </c>
      <c r="C190" s="244">
        <v>46218</v>
      </c>
      <c r="D190" s="239">
        <v>5.8000000000000003E-2</v>
      </c>
      <c r="E190" s="273"/>
      <c r="F190" s="272">
        <v>3150000000</v>
      </c>
      <c r="G190" s="184" t="s">
        <v>716</v>
      </c>
      <c r="H190" s="158"/>
    </row>
    <row r="191" spans="1:8" ht="13.5" customHeight="1" x14ac:dyDescent="0.2">
      <c r="A191" s="184" t="s">
        <v>714</v>
      </c>
      <c r="B191" s="274">
        <v>42650</v>
      </c>
      <c r="C191" s="275">
        <v>46302</v>
      </c>
      <c r="D191" s="239">
        <v>6.7000000000000004E-2</v>
      </c>
      <c r="E191" s="273"/>
      <c r="F191" s="272">
        <v>2500000000</v>
      </c>
      <c r="G191" s="184" t="s">
        <v>690</v>
      </c>
      <c r="H191" s="158"/>
    </row>
    <row r="192" spans="1:8" ht="13.5" customHeight="1" x14ac:dyDescent="0.2">
      <c r="A192" s="184" t="s">
        <v>714</v>
      </c>
      <c r="B192" s="174">
        <v>42744</v>
      </c>
      <c r="C192" s="175">
        <v>46396</v>
      </c>
      <c r="D192" s="281">
        <v>7.1999999999999995E-2</v>
      </c>
      <c r="E192" s="273"/>
      <c r="F192" s="272">
        <v>2563300000</v>
      </c>
      <c r="G192" s="184" t="s">
        <v>691</v>
      </c>
      <c r="H192" s="158"/>
    </row>
    <row r="193" spans="1:8" ht="13.5" customHeight="1" x14ac:dyDescent="0.2">
      <c r="A193" s="269" t="s">
        <v>702</v>
      </c>
      <c r="B193" s="263"/>
      <c r="C193" s="219"/>
      <c r="D193" s="239"/>
      <c r="E193" s="270"/>
      <c r="F193" s="264"/>
      <c r="G193" s="184"/>
      <c r="H193" s="158"/>
    </row>
    <row r="194" spans="1:8" ht="13.5" customHeight="1" x14ac:dyDescent="0.2">
      <c r="A194" s="184" t="s">
        <v>714</v>
      </c>
      <c r="B194" s="263">
        <v>41576</v>
      </c>
      <c r="C194" s="219">
        <v>45228</v>
      </c>
      <c r="D194" s="239">
        <v>6.8199999999999997E-2</v>
      </c>
      <c r="E194" s="270">
        <v>2.75E-2</v>
      </c>
      <c r="F194" s="264">
        <v>1850000000</v>
      </c>
      <c r="G194" s="184" t="s">
        <v>690</v>
      </c>
      <c r="H194" s="158"/>
    </row>
    <row r="195" spans="1:8" ht="13.5" customHeight="1" x14ac:dyDescent="0.2">
      <c r="A195" s="184" t="s">
        <v>715</v>
      </c>
      <c r="B195" s="263">
        <v>41604</v>
      </c>
      <c r="C195" s="219">
        <v>45228</v>
      </c>
      <c r="D195" s="239">
        <v>6.8199999999999997E-2</v>
      </c>
      <c r="E195" s="270">
        <v>2.75E-2</v>
      </c>
      <c r="F195" s="264">
        <v>200000000</v>
      </c>
      <c r="G195" s="184" t="s">
        <v>690</v>
      </c>
      <c r="H195" s="158"/>
    </row>
    <row r="196" spans="1:8" ht="13.5" customHeight="1" x14ac:dyDescent="0.2">
      <c r="A196" s="184" t="s">
        <v>714</v>
      </c>
      <c r="B196" s="263">
        <v>41663</v>
      </c>
      <c r="C196" s="219">
        <v>45315</v>
      </c>
      <c r="D196" s="239">
        <v>6.7299999999999999E-2</v>
      </c>
      <c r="E196" s="270">
        <v>2.9499999999999998E-2</v>
      </c>
      <c r="F196" s="264">
        <v>494700000</v>
      </c>
      <c r="G196" s="184" t="s">
        <v>691</v>
      </c>
      <c r="H196" s="158"/>
    </row>
    <row r="197" spans="1:8" ht="13.5" customHeight="1" x14ac:dyDescent="0.2">
      <c r="A197" s="184" t="s">
        <v>714</v>
      </c>
      <c r="B197" s="263">
        <v>41754</v>
      </c>
      <c r="C197" s="219">
        <v>45407</v>
      </c>
      <c r="D197" s="239">
        <v>6.6299999999999998E-2</v>
      </c>
      <c r="E197" s="270">
        <v>0.03</v>
      </c>
      <c r="F197" s="264">
        <v>150000000</v>
      </c>
      <c r="G197" s="184" t="s">
        <v>684</v>
      </c>
      <c r="H197" s="158"/>
    </row>
    <row r="198" spans="1:8" ht="13.5" customHeight="1" x14ac:dyDescent="0.2">
      <c r="A198" s="184" t="s">
        <v>714</v>
      </c>
      <c r="B198" s="263">
        <v>41845</v>
      </c>
      <c r="C198" s="219">
        <v>45498</v>
      </c>
      <c r="D198" s="239">
        <v>6.25E-2</v>
      </c>
      <c r="E198" s="270">
        <v>0.03</v>
      </c>
      <c r="F198" s="264">
        <v>700000000</v>
      </c>
      <c r="G198" s="184" t="s">
        <v>716</v>
      </c>
      <c r="H198" s="158"/>
    </row>
    <row r="199" spans="1:8" ht="13.5" customHeight="1" x14ac:dyDescent="0.2">
      <c r="A199" s="184" t="s">
        <v>714</v>
      </c>
      <c r="B199" s="265">
        <v>41936</v>
      </c>
      <c r="C199" s="266">
        <v>45589</v>
      </c>
      <c r="D199" s="239">
        <v>6.3600000000000004E-2</v>
      </c>
      <c r="E199" s="270">
        <v>3.15E-2</v>
      </c>
      <c r="F199" s="264">
        <v>1000000000</v>
      </c>
      <c r="G199" s="184" t="s">
        <v>690</v>
      </c>
      <c r="H199" s="158"/>
    </row>
    <row r="200" spans="1:8" ht="13.5" customHeight="1" x14ac:dyDescent="0.2">
      <c r="A200" s="184" t="s">
        <v>714</v>
      </c>
      <c r="B200" s="265">
        <v>42027</v>
      </c>
      <c r="C200" s="266">
        <v>45680</v>
      </c>
      <c r="D200" s="239">
        <v>6.6400000000000001E-2</v>
      </c>
      <c r="E200" s="270">
        <v>3.2000000000000001E-2</v>
      </c>
      <c r="F200" s="264">
        <v>460000000</v>
      </c>
      <c r="G200" s="184" t="s">
        <v>691</v>
      </c>
      <c r="H200" s="158"/>
    </row>
    <row r="201" spans="1:8" ht="13.5" customHeight="1" x14ac:dyDescent="0.2">
      <c r="A201" s="184" t="s">
        <v>715</v>
      </c>
      <c r="B201" s="265">
        <v>42027</v>
      </c>
      <c r="C201" s="266">
        <v>45680</v>
      </c>
      <c r="D201" s="239">
        <v>6.6400000000000001E-2</v>
      </c>
      <c r="E201" s="270">
        <v>3.2000000000000001E-2</v>
      </c>
      <c r="F201" s="264">
        <v>200000000</v>
      </c>
      <c r="G201" s="184" t="s">
        <v>691</v>
      </c>
      <c r="H201" s="158"/>
    </row>
    <row r="202" spans="1:8" ht="13.5" customHeight="1" x14ac:dyDescent="0.2">
      <c r="A202" s="184" t="s">
        <v>714</v>
      </c>
      <c r="B202" s="237">
        <v>42117</v>
      </c>
      <c r="C202" s="238">
        <v>45770</v>
      </c>
      <c r="D202" s="239">
        <v>6.7433000000000007E-2</v>
      </c>
      <c r="E202" s="270">
        <v>3.1800000000000002E-2</v>
      </c>
      <c r="F202" s="264">
        <v>800000000</v>
      </c>
      <c r="G202" s="184" t="s">
        <v>684</v>
      </c>
      <c r="H202" s="158"/>
    </row>
    <row r="203" spans="1:8" ht="13.5" customHeight="1" x14ac:dyDescent="0.2">
      <c r="A203" s="184" t="s">
        <v>714</v>
      </c>
      <c r="B203" s="185">
        <v>42209</v>
      </c>
      <c r="C203" s="186">
        <v>45862</v>
      </c>
      <c r="D203" s="239">
        <v>6.4293000000000003E-2</v>
      </c>
      <c r="E203" s="270">
        <v>3.15E-2</v>
      </c>
      <c r="F203" s="264">
        <v>1000000000</v>
      </c>
      <c r="G203" s="184" t="s">
        <v>716</v>
      </c>
      <c r="H203" s="158"/>
    </row>
    <row r="204" spans="1:8" ht="13.5" customHeight="1" x14ac:dyDescent="0.2">
      <c r="A204" s="184" t="s">
        <v>714</v>
      </c>
      <c r="B204" s="185">
        <v>42300</v>
      </c>
      <c r="C204" s="186">
        <v>45953</v>
      </c>
      <c r="D204" s="239">
        <f>3.2013%+2.9%</f>
        <v>6.1012999999999998E-2</v>
      </c>
      <c r="E204" s="270">
        <v>2.9000000000000001E-2</v>
      </c>
      <c r="F204" s="264">
        <v>100000000</v>
      </c>
      <c r="G204" s="184" t="s">
        <v>690</v>
      </c>
      <c r="H204" s="158"/>
    </row>
    <row r="205" spans="1:8" ht="13.5" customHeight="1" x14ac:dyDescent="0.2">
      <c r="A205" s="184" t="s">
        <v>714</v>
      </c>
      <c r="B205" s="185">
        <v>42474</v>
      </c>
      <c r="C205" s="186">
        <v>46126</v>
      </c>
      <c r="D205" s="239">
        <f>1.564%+2.55%</f>
        <v>4.1139999999999996E-2</v>
      </c>
      <c r="E205" s="271">
        <v>2.5499999999999998E-2</v>
      </c>
      <c r="F205" s="272">
        <v>1640500000</v>
      </c>
      <c r="G205" s="184" t="s">
        <v>684</v>
      </c>
      <c r="H205" s="158"/>
    </row>
    <row r="206" spans="1:8" ht="13.5" customHeight="1" x14ac:dyDescent="0.2">
      <c r="A206" s="184" t="s">
        <v>714</v>
      </c>
      <c r="B206" s="198">
        <v>42566</v>
      </c>
      <c r="C206" s="244">
        <v>46218</v>
      </c>
      <c r="D206" s="282">
        <f>1.3%+2.4%</f>
        <v>3.7000000000000005E-2</v>
      </c>
      <c r="E206" s="271">
        <v>2.4E-2</v>
      </c>
      <c r="F206" s="272">
        <v>850000000</v>
      </c>
      <c r="G206" s="184" t="s">
        <v>716</v>
      </c>
      <c r="H206" s="158"/>
    </row>
    <row r="207" spans="1:8" ht="14.25" customHeight="1" x14ac:dyDescent="0.2">
      <c r="A207" s="283" t="s">
        <v>717</v>
      </c>
      <c r="B207" s="180"/>
      <c r="C207" s="259"/>
      <c r="D207" s="260"/>
      <c r="E207" s="268"/>
      <c r="F207" s="262">
        <f>SUM(F175:F206)</f>
        <v>49735800000</v>
      </c>
      <c r="G207" s="179"/>
    </row>
    <row r="208" spans="1:8" ht="3" customHeight="1" x14ac:dyDescent="0.2">
      <c r="A208" s="284"/>
      <c r="B208" s="285"/>
      <c r="C208" s="285"/>
      <c r="D208" s="286"/>
      <c r="E208" s="287"/>
      <c r="F208" s="288"/>
      <c r="G208" s="284"/>
    </row>
    <row r="209" spans="1:18" x14ac:dyDescent="0.2">
      <c r="A209" s="289" t="s">
        <v>718</v>
      </c>
      <c r="B209" s="290"/>
      <c r="C209" s="291"/>
      <c r="D209" s="292"/>
      <c r="E209" s="293"/>
      <c r="F209" s="293">
        <f>F207+F173+F133+F87+F76</f>
        <v>331448214610</v>
      </c>
      <c r="G209" s="294"/>
      <c r="H209" s="158"/>
    </row>
    <row r="210" spans="1:18" s="301" customFormat="1" x14ac:dyDescent="0.2">
      <c r="A210" s="295" t="s">
        <v>719</v>
      </c>
      <c r="B210" s="296"/>
      <c r="C210" s="296"/>
      <c r="D210" s="297"/>
      <c r="E210" s="298"/>
      <c r="F210" s="299">
        <f>F209+F43</f>
        <v>542093645537.69995</v>
      </c>
      <c r="G210" s="295"/>
      <c r="H210" s="300"/>
    </row>
    <row r="211" spans="1:18" x14ac:dyDescent="0.2">
      <c r="B211" s="302"/>
      <c r="C211" s="302"/>
      <c r="D211" s="303"/>
      <c r="E211" s="304"/>
      <c r="F211" s="305"/>
      <c r="H211" s="158"/>
    </row>
    <row r="212" spans="1:18" x14ac:dyDescent="0.2">
      <c r="A212" s="306"/>
    </row>
    <row r="213" spans="1:18" ht="14.25" x14ac:dyDescent="0.2">
      <c r="A213" s="307" t="s">
        <v>720</v>
      </c>
      <c r="B213" s="307"/>
      <c r="C213" s="307"/>
      <c r="D213" s="307"/>
      <c r="E213" s="307"/>
      <c r="F213" s="307"/>
      <c r="G213" s="307"/>
      <c r="H213" s="307"/>
      <c r="I213" s="307"/>
      <c r="J213" s="158"/>
      <c r="K213" s="158"/>
      <c r="L213" s="158"/>
      <c r="M213" s="207"/>
      <c r="N213" s="207"/>
      <c r="Q213" s="154"/>
      <c r="R213" s="154"/>
    </row>
    <row r="214" spans="1:18" x14ac:dyDescent="0.2">
      <c r="A214" s="308">
        <v>42735</v>
      </c>
      <c r="B214" s="153"/>
      <c r="H214" s="158"/>
      <c r="I214" s="153" t="s">
        <v>721</v>
      </c>
      <c r="M214" s="207"/>
      <c r="N214" s="207"/>
      <c r="Q214" s="154"/>
      <c r="R214" s="154"/>
    </row>
    <row r="215" spans="1:18" x14ac:dyDescent="0.2">
      <c r="A215" s="309" t="s">
        <v>722</v>
      </c>
      <c r="B215" s="309"/>
      <c r="C215" s="309"/>
      <c r="D215" s="309"/>
      <c r="E215" s="309" t="s">
        <v>8</v>
      </c>
      <c r="F215" s="309"/>
      <c r="G215" s="310" t="s">
        <v>723</v>
      </c>
      <c r="H215" s="309" t="s">
        <v>724</v>
      </c>
      <c r="I215" s="309" t="s">
        <v>724</v>
      </c>
      <c r="M215" s="207"/>
      <c r="N215" s="207"/>
      <c r="Q215" s="154"/>
      <c r="R215" s="154"/>
    </row>
    <row r="216" spans="1:18" s="158" customFormat="1" x14ac:dyDescent="0.2">
      <c r="A216" s="311" t="s">
        <v>725</v>
      </c>
      <c r="B216" s="311" t="s">
        <v>726</v>
      </c>
      <c r="C216" s="311" t="s">
        <v>727</v>
      </c>
      <c r="D216" s="311" t="s">
        <v>728</v>
      </c>
      <c r="E216" s="311" t="s">
        <v>729</v>
      </c>
      <c r="F216" s="311" t="s">
        <v>730</v>
      </c>
      <c r="G216" s="312" t="s">
        <v>731</v>
      </c>
      <c r="H216" s="311" t="s">
        <v>7</v>
      </c>
      <c r="I216" s="311" t="s">
        <v>732</v>
      </c>
      <c r="J216" s="153"/>
      <c r="K216" s="153"/>
      <c r="L216" s="153"/>
    </row>
    <row r="217" spans="1:18" s="158" customFormat="1" ht="3" customHeight="1" x14ac:dyDescent="0.2">
      <c r="A217" s="313"/>
      <c r="B217" s="314"/>
      <c r="C217" s="313"/>
      <c r="D217" s="314"/>
      <c r="E217" s="315"/>
      <c r="F217" s="316"/>
      <c r="G217" s="317"/>
      <c r="H217" s="314"/>
      <c r="I217" s="318"/>
      <c r="J217" s="153"/>
      <c r="K217" s="153"/>
      <c r="L217" s="153"/>
    </row>
    <row r="218" spans="1:18" s="158" customFormat="1" x14ac:dyDescent="0.2">
      <c r="A218" s="207" t="s">
        <v>733</v>
      </c>
      <c r="B218" s="319" t="s">
        <v>734</v>
      </c>
      <c r="C218" s="207" t="s">
        <v>735</v>
      </c>
      <c r="D218" s="319" t="s">
        <v>736</v>
      </c>
      <c r="E218" s="320"/>
      <c r="F218" s="321">
        <v>4980</v>
      </c>
      <c r="G218" s="322">
        <v>136.13</v>
      </c>
      <c r="H218" s="319" t="s">
        <v>737</v>
      </c>
      <c r="I218" s="323" t="s">
        <v>738</v>
      </c>
      <c r="J218" s="153"/>
      <c r="K218" s="153"/>
      <c r="L218" s="153"/>
    </row>
    <row r="219" spans="1:18" s="158" customFormat="1" x14ac:dyDescent="0.2">
      <c r="A219" s="207" t="s">
        <v>739</v>
      </c>
      <c r="B219" s="324" t="s">
        <v>734</v>
      </c>
      <c r="C219" s="207" t="s">
        <v>740</v>
      </c>
      <c r="D219" s="324" t="s">
        <v>736</v>
      </c>
      <c r="E219" s="325"/>
      <c r="F219" s="326">
        <v>1500</v>
      </c>
      <c r="G219" s="327"/>
      <c r="H219" s="324" t="s">
        <v>741</v>
      </c>
      <c r="I219" s="328" t="s">
        <v>742</v>
      </c>
      <c r="J219" s="153"/>
      <c r="K219" s="153"/>
      <c r="L219" s="153"/>
    </row>
    <row r="220" spans="1:18" s="158" customFormat="1" x14ac:dyDescent="0.2">
      <c r="A220" s="207" t="s">
        <v>743</v>
      </c>
      <c r="B220" s="324" t="s">
        <v>734</v>
      </c>
      <c r="C220" s="207" t="s">
        <v>740</v>
      </c>
      <c r="D220" s="324" t="s">
        <v>736</v>
      </c>
      <c r="E220" s="325"/>
      <c r="F220" s="326">
        <v>1600</v>
      </c>
      <c r="G220" s="327"/>
      <c r="H220" s="324" t="s">
        <v>744</v>
      </c>
      <c r="I220" s="328" t="s">
        <v>742</v>
      </c>
      <c r="J220" s="153"/>
      <c r="K220" s="153"/>
      <c r="L220" s="153"/>
    </row>
    <row r="221" spans="1:18" s="158" customFormat="1" x14ac:dyDescent="0.2">
      <c r="A221" s="207" t="s">
        <v>733</v>
      </c>
      <c r="B221" s="324" t="s">
        <v>734</v>
      </c>
      <c r="C221" s="207" t="s">
        <v>735</v>
      </c>
      <c r="D221" s="324" t="s">
        <v>736</v>
      </c>
      <c r="E221" s="325"/>
      <c r="F221" s="329">
        <v>5610</v>
      </c>
      <c r="G221" s="184"/>
      <c r="H221" s="324" t="s">
        <v>745</v>
      </c>
      <c r="I221" s="330" t="str">
        <f>I218</f>
        <v>30.09.2017</v>
      </c>
      <c r="J221" s="153"/>
      <c r="K221" s="153"/>
      <c r="L221" s="153"/>
    </row>
    <row r="222" spans="1:18" s="158" customFormat="1" x14ac:dyDescent="0.2">
      <c r="A222" s="207" t="s">
        <v>733</v>
      </c>
      <c r="B222" s="324" t="s">
        <v>734</v>
      </c>
      <c r="C222" s="207" t="s">
        <v>735</v>
      </c>
      <c r="D222" s="324" t="s">
        <v>736</v>
      </c>
      <c r="E222" s="325"/>
      <c r="F222" s="329">
        <v>1390</v>
      </c>
      <c r="G222" s="184"/>
      <c r="H222" s="324" t="s">
        <v>746</v>
      </c>
      <c r="I222" s="330" t="str">
        <f>I221</f>
        <v>30.09.2017</v>
      </c>
      <c r="J222" s="153"/>
      <c r="K222" s="153"/>
      <c r="L222" s="153"/>
    </row>
    <row r="223" spans="1:18" s="158" customFormat="1" x14ac:dyDescent="0.2">
      <c r="A223" s="207" t="s">
        <v>733</v>
      </c>
      <c r="B223" s="324" t="s">
        <v>734</v>
      </c>
      <c r="C223" s="207" t="s">
        <v>747</v>
      </c>
      <c r="D223" s="324" t="s">
        <v>736</v>
      </c>
      <c r="E223" s="325"/>
      <c r="F223" s="329">
        <v>4200</v>
      </c>
      <c r="G223" s="184"/>
      <c r="H223" s="324" t="s">
        <v>748</v>
      </c>
      <c r="I223" s="330" t="s">
        <v>731</v>
      </c>
      <c r="J223" s="153"/>
      <c r="K223" s="153"/>
      <c r="L223" s="153"/>
    </row>
    <row r="224" spans="1:18" s="158" customFormat="1" x14ac:dyDescent="0.2">
      <c r="A224" s="207" t="s">
        <v>733</v>
      </c>
      <c r="B224" s="324" t="s">
        <v>734</v>
      </c>
      <c r="C224" s="207" t="s">
        <v>747</v>
      </c>
      <c r="D224" s="324" t="s">
        <v>736</v>
      </c>
      <c r="E224" s="325"/>
      <c r="F224" s="329">
        <v>1000</v>
      </c>
      <c r="G224" s="184"/>
      <c r="H224" s="324" t="s">
        <v>749</v>
      </c>
      <c r="I224" s="330" t="s">
        <v>731</v>
      </c>
      <c r="J224" s="153"/>
      <c r="K224" s="153"/>
      <c r="L224" s="153"/>
    </row>
    <row r="225" spans="1:21" s="331" customFormat="1" x14ac:dyDescent="0.2">
      <c r="A225" s="207" t="s">
        <v>733</v>
      </c>
      <c r="B225" s="324" t="s">
        <v>734</v>
      </c>
      <c r="C225" s="207" t="s">
        <v>750</v>
      </c>
      <c r="D225" s="324" t="s">
        <v>736</v>
      </c>
      <c r="E225" s="325">
        <v>6</v>
      </c>
      <c r="F225" s="326">
        <f>E225*G218</f>
        <v>816.78</v>
      </c>
      <c r="G225" s="184"/>
      <c r="H225" s="324" t="s">
        <v>751</v>
      </c>
      <c r="I225" s="330" t="s">
        <v>752</v>
      </c>
      <c r="J225" s="153"/>
      <c r="K225" s="153"/>
      <c r="L225" s="153"/>
    </row>
    <row r="226" spans="1:21" s="331" customFormat="1" x14ac:dyDescent="0.2">
      <c r="A226" s="207" t="s">
        <v>733</v>
      </c>
      <c r="B226" s="324" t="s">
        <v>734</v>
      </c>
      <c r="C226" s="207" t="s">
        <v>735</v>
      </c>
      <c r="D226" s="324" t="s">
        <v>736</v>
      </c>
      <c r="E226" s="329">
        <v>34.99</v>
      </c>
      <c r="F226" s="326">
        <f>E226*G218</f>
        <v>4763.1886999999997</v>
      </c>
      <c r="G226" s="332"/>
      <c r="H226" s="324" t="s">
        <v>753</v>
      </c>
      <c r="I226" s="330" t="str">
        <f>I221</f>
        <v>30.09.2017</v>
      </c>
      <c r="J226" s="153"/>
      <c r="K226" s="153"/>
      <c r="L226" s="153"/>
    </row>
    <row r="227" spans="1:21" s="331" customFormat="1" x14ac:dyDescent="0.2">
      <c r="A227" s="207" t="s">
        <v>754</v>
      </c>
      <c r="B227" s="324" t="s">
        <v>734</v>
      </c>
      <c r="C227" s="207" t="s">
        <v>735</v>
      </c>
      <c r="D227" s="324" t="s">
        <v>736</v>
      </c>
      <c r="E227" s="325">
        <v>33</v>
      </c>
      <c r="F227" s="326">
        <f>E227*G218</f>
        <v>4492.29</v>
      </c>
      <c r="G227" s="184"/>
      <c r="H227" s="324" t="s">
        <v>755</v>
      </c>
      <c r="I227" s="330" t="s">
        <v>756</v>
      </c>
      <c r="J227" s="153"/>
      <c r="K227" s="153"/>
      <c r="L227" s="153"/>
    </row>
    <row r="228" spans="1:21" s="331" customFormat="1" ht="2.25" customHeight="1" x14ac:dyDescent="0.2">
      <c r="A228" s="333"/>
      <c r="B228" s="334"/>
      <c r="C228" s="333"/>
      <c r="D228" s="334"/>
      <c r="E228" s="335"/>
      <c r="F228" s="336"/>
      <c r="G228" s="337"/>
      <c r="H228" s="334"/>
      <c r="I228" s="338"/>
      <c r="J228" s="153"/>
      <c r="K228" s="153"/>
      <c r="L228" s="153"/>
    </row>
    <row r="229" spans="1:21" s="158" customFormat="1" x14ac:dyDescent="0.2">
      <c r="A229" s="339" t="s">
        <v>757</v>
      </c>
      <c r="B229" s="340" t="s">
        <v>677</v>
      </c>
      <c r="C229" s="339"/>
      <c r="D229" s="340"/>
      <c r="E229" s="341"/>
      <c r="F229" s="342">
        <f>SUM(F218:F227)</f>
        <v>30352.258699999998</v>
      </c>
      <c r="G229" s="214"/>
      <c r="H229" s="343"/>
      <c r="I229" s="343"/>
      <c r="J229" s="153"/>
      <c r="K229" s="153"/>
      <c r="L229" s="153"/>
    </row>
    <row r="230" spans="1:21" s="158" customFormat="1" x14ac:dyDescent="0.2">
      <c r="A230" s="344"/>
      <c r="B230" s="345"/>
      <c r="C230" s="344"/>
      <c r="D230" s="345"/>
      <c r="E230" s="346"/>
      <c r="F230" s="347"/>
      <c r="G230" s="348"/>
      <c r="H230" s="345"/>
      <c r="I230" s="349"/>
      <c r="J230" s="153"/>
      <c r="K230" s="153"/>
      <c r="L230" s="153"/>
    </row>
    <row r="231" spans="1:21" s="158" customFormat="1" x14ac:dyDescent="0.2">
      <c r="A231" s="207"/>
      <c r="B231" s="207"/>
      <c r="C231" s="207"/>
      <c r="D231" s="207"/>
      <c r="E231" s="305"/>
      <c r="F231" s="325"/>
      <c r="G231" s="350"/>
      <c r="H231" s="153"/>
      <c r="I231" s="153"/>
      <c r="J231" s="153"/>
      <c r="K231" s="153"/>
      <c r="L231" s="153"/>
      <c r="M231" s="207"/>
      <c r="N231" s="207"/>
      <c r="O231" s="207"/>
      <c r="P231" s="207"/>
      <c r="Q231" s="305"/>
      <c r="R231" s="325"/>
      <c r="S231" s="351"/>
      <c r="T231" s="207"/>
      <c r="U231" s="331"/>
    </row>
    <row r="232" spans="1:21" x14ac:dyDescent="0.2">
      <c r="F232" s="352"/>
    </row>
    <row r="233" spans="1:21" x14ac:dyDescent="0.2">
      <c r="F233" s="352"/>
    </row>
  </sheetData>
  <mergeCells count="4">
    <mergeCell ref="A1:B1"/>
    <mergeCell ref="A2:F2"/>
    <mergeCell ref="A46:G46"/>
    <mergeCell ref="A213:I213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K290"/>
  <sheetViews>
    <sheetView topLeftCell="A187" workbookViewId="0">
      <selection activeCell="F4" sqref="F4"/>
    </sheetView>
  </sheetViews>
  <sheetFormatPr defaultRowHeight="15" x14ac:dyDescent="0.25"/>
  <cols>
    <col min="1" max="1" width="22.5703125" style="1" customWidth="1"/>
    <col min="2" max="2" width="25" style="2" customWidth="1"/>
    <col min="3" max="3" width="23.5703125" style="1" bestFit="1" customWidth="1"/>
    <col min="4" max="4" width="47.42578125" style="1" customWidth="1"/>
    <col min="5" max="5" width="18.85546875" style="1" customWidth="1"/>
    <col min="6" max="6" width="19.28515625" style="1" customWidth="1"/>
    <col min="7" max="7" width="10.7109375" style="1" customWidth="1"/>
    <col min="8" max="8" width="18.42578125" style="3" customWidth="1"/>
    <col min="9" max="9" width="16" style="4" customWidth="1"/>
    <col min="10" max="10" width="13.28515625" style="4" customWidth="1"/>
    <col min="11" max="11" width="64.85546875" style="1" customWidth="1"/>
    <col min="12" max="253" width="9.140625" style="1"/>
    <col min="254" max="254" width="13.85546875" style="1" customWidth="1"/>
    <col min="255" max="255" width="33.42578125" style="1" customWidth="1"/>
    <col min="256" max="256" width="23.5703125" style="1" bestFit="1" customWidth="1"/>
    <col min="257" max="257" width="47.42578125" style="1" customWidth="1"/>
    <col min="258" max="258" width="17.28515625" style="1" customWidth="1"/>
    <col min="259" max="259" width="21" style="1" customWidth="1"/>
    <col min="260" max="260" width="14.85546875" style="1" customWidth="1"/>
    <col min="261" max="261" width="21" style="1" bestFit="1" customWidth="1"/>
    <col min="262" max="262" width="13.140625" style="1" customWidth="1"/>
    <col min="263" max="263" width="11.7109375" style="1" bestFit="1" customWidth="1"/>
    <col min="264" max="264" width="64.85546875" style="1" customWidth="1"/>
    <col min="265" max="265" width="23.140625" style="1" customWidth="1"/>
    <col min="266" max="509" width="9.140625" style="1"/>
    <col min="510" max="510" width="13.85546875" style="1" customWidth="1"/>
    <col min="511" max="511" width="33.42578125" style="1" customWidth="1"/>
    <col min="512" max="512" width="23.5703125" style="1" bestFit="1" customWidth="1"/>
    <col min="513" max="513" width="47.42578125" style="1" customWidth="1"/>
    <col min="514" max="514" width="17.28515625" style="1" customWidth="1"/>
    <col min="515" max="515" width="21" style="1" customWidth="1"/>
    <col min="516" max="516" width="14.85546875" style="1" customWidth="1"/>
    <col min="517" max="517" width="21" style="1" bestFit="1" customWidth="1"/>
    <col min="518" max="518" width="13.140625" style="1" customWidth="1"/>
    <col min="519" max="519" width="11.7109375" style="1" bestFit="1" customWidth="1"/>
    <col min="520" max="520" width="64.85546875" style="1" customWidth="1"/>
    <col min="521" max="521" width="23.140625" style="1" customWidth="1"/>
    <col min="522" max="765" width="9.140625" style="1"/>
    <col min="766" max="766" width="13.85546875" style="1" customWidth="1"/>
    <col min="767" max="767" width="33.42578125" style="1" customWidth="1"/>
    <col min="768" max="768" width="23.5703125" style="1" bestFit="1" customWidth="1"/>
    <col min="769" max="769" width="47.42578125" style="1" customWidth="1"/>
    <col min="770" max="770" width="17.28515625" style="1" customWidth="1"/>
    <col min="771" max="771" width="21" style="1" customWidth="1"/>
    <col min="772" max="772" width="14.85546875" style="1" customWidth="1"/>
    <col min="773" max="773" width="21" style="1" bestFit="1" customWidth="1"/>
    <col min="774" max="774" width="13.140625" style="1" customWidth="1"/>
    <col min="775" max="775" width="11.7109375" style="1" bestFit="1" customWidth="1"/>
    <col min="776" max="776" width="64.85546875" style="1" customWidth="1"/>
    <col min="777" max="777" width="23.140625" style="1" customWidth="1"/>
    <col min="778" max="1021" width="9.140625" style="1"/>
    <col min="1022" max="1022" width="13.85546875" style="1" customWidth="1"/>
    <col min="1023" max="1023" width="33.42578125" style="1" customWidth="1"/>
    <col min="1024" max="1024" width="23.5703125" style="1" bestFit="1" customWidth="1"/>
    <col min="1025" max="1025" width="47.42578125" style="1" customWidth="1"/>
    <col min="1026" max="1026" width="17.28515625" style="1" customWidth="1"/>
    <col min="1027" max="1027" width="21" style="1" customWidth="1"/>
    <col min="1028" max="1028" width="14.85546875" style="1" customWidth="1"/>
    <col min="1029" max="1029" width="21" style="1" bestFit="1" customWidth="1"/>
    <col min="1030" max="1030" width="13.140625" style="1" customWidth="1"/>
    <col min="1031" max="1031" width="11.7109375" style="1" bestFit="1" customWidth="1"/>
    <col min="1032" max="1032" width="64.85546875" style="1" customWidth="1"/>
    <col min="1033" max="1033" width="23.140625" style="1" customWidth="1"/>
    <col min="1034" max="1277" width="9.140625" style="1"/>
    <col min="1278" max="1278" width="13.85546875" style="1" customWidth="1"/>
    <col min="1279" max="1279" width="33.42578125" style="1" customWidth="1"/>
    <col min="1280" max="1280" width="23.5703125" style="1" bestFit="1" customWidth="1"/>
    <col min="1281" max="1281" width="47.42578125" style="1" customWidth="1"/>
    <col min="1282" max="1282" width="17.28515625" style="1" customWidth="1"/>
    <col min="1283" max="1283" width="21" style="1" customWidth="1"/>
    <col min="1284" max="1284" width="14.85546875" style="1" customWidth="1"/>
    <col min="1285" max="1285" width="21" style="1" bestFit="1" customWidth="1"/>
    <col min="1286" max="1286" width="13.140625" style="1" customWidth="1"/>
    <col min="1287" max="1287" width="11.7109375" style="1" bestFit="1" customWidth="1"/>
    <col min="1288" max="1288" width="64.85546875" style="1" customWidth="1"/>
    <col min="1289" max="1289" width="23.140625" style="1" customWidth="1"/>
    <col min="1290" max="1533" width="9.140625" style="1"/>
    <col min="1534" max="1534" width="13.85546875" style="1" customWidth="1"/>
    <col min="1535" max="1535" width="33.42578125" style="1" customWidth="1"/>
    <col min="1536" max="1536" width="23.5703125" style="1" bestFit="1" customWidth="1"/>
    <col min="1537" max="1537" width="47.42578125" style="1" customWidth="1"/>
    <col min="1538" max="1538" width="17.28515625" style="1" customWidth="1"/>
    <col min="1539" max="1539" width="21" style="1" customWidth="1"/>
    <col min="1540" max="1540" width="14.85546875" style="1" customWidth="1"/>
    <col min="1541" max="1541" width="21" style="1" bestFit="1" customWidth="1"/>
    <col min="1542" max="1542" width="13.140625" style="1" customWidth="1"/>
    <col min="1543" max="1543" width="11.7109375" style="1" bestFit="1" customWidth="1"/>
    <col min="1544" max="1544" width="64.85546875" style="1" customWidth="1"/>
    <col min="1545" max="1545" width="23.140625" style="1" customWidth="1"/>
    <col min="1546" max="1789" width="9.140625" style="1"/>
    <col min="1790" max="1790" width="13.85546875" style="1" customWidth="1"/>
    <col min="1791" max="1791" width="33.42578125" style="1" customWidth="1"/>
    <col min="1792" max="1792" width="23.5703125" style="1" bestFit="1" customWidth="1"/>
    <col min="1793" max="1793" width="47.42578125" style="1" customWidth="1"/>
    <col min="1794" max="1794" width="17.28515625" style="1" customWidth="1"/>
    <col min="1795" max="1795" width="21" style="1" customWidth="1"/>
    <col min="1796" max="1796" width="14.85546875" style="1" customWidth="1"/>
    <col min="1797" max="1797" width="21" style="1" bestFit="1" customWidth="1"/>
    <col min="1798" max="1798" width="13.140625" style="1" customWidth="1"/>
    <col min="1799" max="1799" width="11.7109375" style="1" bestFit="1" customWidth="1"/>
    <col min="1800" max="1800" width="64.85546875" style="1" customWidth="1"/>
    <col min="1801" max="1801" width="23.140625" style="1" customWidth="1"/>
    <col min="1802" max="2045" width="9.140625" style="1"/>
    <col min="2046" max="2046" width="13.85546875" style="1" customWidth="1"/>
    <col min="2047" max="2047" width="33.42578125" style="1" customWidth="1"/>
    <col min="2048" max="2048" width="23.5703125" style="1" bestFit="1" customWidth="1"/>
    <col min="2049" max="2049" width="47.42578125" style="1" customWidth="1"/>
    <col min="2050" max="2050" width="17.28515625" style="1" customWidth="1"/>
    <col min="2051" max="2051" width="21" style="1" customWidth="1"/>
    <col min="2052" max="2052" width="14.85546875" style="1" customWidth="1"/>
    <col min="2053" max="2053" width="21" style="1" bestFit="1" customWidth="1"/>
    <col min="2054" max="2054" width="13.140625" style="1" customWidth="1"/>
    <col min="2055" max="2055" width="11.7109375" style="1" bestFit="1" customWidth="1"/>
    <col min="2056" max="2056" width="64.85546875" style="1" customWidth="1"/>
    <col min="2057" max="2057" width="23.140625" style="1" customWidth="1"/>
    <col min="2058" max="2301" width="9.140625" style="1"/>
    <col min="2302" max="2302" width="13.85546875" style="1" customWidth="1"/>
    <col min="2303" max="2303" width="33.42578125" style="1" customWidth="1"/>
    <col min="2304" max="2304" width="23.5703125" style="1" bestFit="1" customWidth="1"/>
    <col min="2305" max="2305" width="47.42578125" style="1" customWidth="1"/>
    <col min="2306" max="2306" width="17.28515625" style="1" customWidth="1"/>
    <col min="2307" max="2307" width="21" style="1" customWidth="1"/>
    <col min="2308" max="2308" width="14.85546875" style="1" customWidth="1"/>
    <col min="2309" max="2309" width="21" style="1" bestFit="1" customWidth="1"/>
    <col min="2310" max="2310" width="13.140625" style="1" customWidth="1"/>
    <col min="2311" max="2311" width="11.7109375" style="1" bestFit="1" customWidth="1"/>
    <col min="2312" max="2312" width="64.85546875" style="1" customWidth="1"/>
    <col min="2313" max="2313" width="23.140625" style="1" customWidth="1"/>
    <col min="2314" max="2557" width="9.140625" style="1"/>
    <col min="2558" max="2558" width="13.85546875" style="1" customWidth="1"/>
    <col min="2559" max="2559" width="33.42578125" style="1" customWidth="1"/>
    <col min="2560" max="2560" width="23.5703125" style="1" bestFit="1" customWidth="1"/>
    <col min="2561" max="2561" width="47.42578125" style="1" customWidth="1"/>
    <col min="2562" max="2562" width="17.28515625" style="1" customWidth="1"/>
    <col min="2563" max="2563" width="21" style="1" customWidth="1"/>
    <col min="2564" max="2564" width="14.85546875" style="1" customWidth="1"/>
    <col min="2565" max="2565" width="21" style="1" bestFit="1" customWidth="1"/>
    <col min="2566" max="2566" width="13.140625" style="1" customWidth="1"/>
    <col min="2567" max="2567" width="11.7109375" style="1" bestFit="1" customWidth="1"/>
    <col min="2568" max="2568" width="64.85546875" style="1" customWidth="1"/>
    <col min="2569" max="2569" width="23.140625" style="1" customWidth="1"/>
    <col min="2570" max="2813" width="9.140625" style="1"/>
    <col min="2814" max="2814" width="13.85546875" style="1" customWidth="1"/>
    <col min="2815" max="2815" width="33.42578125" style="1" customWidth="1"/>
    <col min="2816" max="2816" width="23.5703125" style="1" bestFit="1" customWidth="1"/>
    <col min="2817" max="2817" width="47.42578125" style="1" customWidth="1"/>
    <col min="2818" max="2818" width="17.28515625" style="1" customWidth="1"/>
    <col min="2819" max="2819" width="21" style="1" customWidth="1"/>
    <col min="2820" max="2820" width="14.85546875" style="1" customWidth="1"/>
    <col min="2821" max="2821" width="21" style="1" bestFit="1" customWidth="1"/>
    <col min="2822" max="2822" width="13.140625" style="1" customWidth="1"/>
    <col min="2823" max="2823" width="11.7109375" style="1" bestFit="1" customWidth="1"/>
    <col min="2824" max="2824" width="64.85546875" style="1" customWidth="1"/>
    <col min="2825" max="2825" width="23.140625" style="1" customWidth="1"/>
    <col min="2826" max="3069" width="9.140625" style="1"/>
    <col min="3070" max="3070" width="13.85546875" style="1" customWidth="1"/>
    <col min="3071" max="3071" width="33.42578125" style="1" customWidth="1"/>
    <col min="3072" max="3072" width="23.5703125" style="1" bestFit="1" customWidth="1"/>
    <col min="3073" max="3073" width="47.42578125" style="1" customWidth="1"/>
    <col min="3074" max="3074" width="17.28515625" style="1" customWidth="1"/>
    <col min="3075" max="3075" width="21" style="1" customWidth="1"/>
    <col min="3076" max="3076" width="14.85546875" style="1" customWidth="1"/>
    <col min="3077" max="3077" width="21" style="1" bestFit="1" customWidth="1"/>
    <col min="3078" max="3078" width="13.140625" style="1" customWidth="1"/>
    <col min="3079" max="3079" width="11.7109375" style="1" bestFit="1" customWidth="1"/>
    <col min="3080" max="3080" width="64.85546875" style="1" customWidth="1"/>
    <col min="3081" max="3081" width="23.140625" style="1" customWidth="1"/>
    <col min="3082" max="3325" width="9.140625" style="1"/>
    <col min="3326" max="3326" width="13.85546875" style="1" customWidth="1"/>
    <col min="3327" max="3327" width="33.42578125" style="1" customWidth="1"/>
    <col min="3328" max="3328" width="23.5703125" style="1" bestFit="1" customWidth="1"/>
    <col min="3329" max="3329" width="47.42578125" style="1" customWidth="1"/>
    <col min="3330" max="3330" width="17.28515625" style="1" customWidth="1"/>
    <col min="3331" max="3331" width="21" style="1" customWidth="1"/>
    <col min="3332" max="3332" width="14.85546875" style="1" customWidth="1"/>
    <col min="3333" max="3333" width="21" style="1" bestFit="1" customWidth="1"/>
    <col min="3334" max="3334" width="13.140625" style="1" customWidth="1"/>
    <col min="3335" max="3335" width="11.7109375" style="1" bestFit="1" customWidth="1"/>
    <col min="3336" max="3336" width="64.85546875" style="1" customWidth="1"/>
    <col min="3337" max="3337" width="23.140625" style="1" customWidth="1"/>
    <col min="3338" max="3581" width="9.140625" style="1"/>
    <col min="3582" max="3582" width="13.85546875" style="1" customWidth="1"/>
    <col min="3583" max="3583" width="33.42578125" style="1" customWidth="1"/>
    <col min="3584" max="3584" width="23.5703125" style="1" bestFit="1" customWidth="1"/>
    <col min="3585" max="3585" width="47.42578125" style="1" customWidth="1"/>
    <col min="3586" max="3586" width="17.28515625" style="1" customWidth="1"/>
    <col min="3587" max="3587" width="21" style="1" customWidth="1"/>
    <col min="3588" max="3588" width="14.85546875" style="1" customWidth="1"/>
    <col min="3589" max="3589" width="21" style="1" bestFit="1" customWidth="1"/>
    <col min="3590" max="3590" width="13.140625" style="1" customWidth="1"/>
    <col min="3591" max="3591" width="11.7109375" style="1" bestFit="1" customWidth="1"/>
    <col min="3592" max="3592" width="64.85546875" style="1" customWidth="1"/>
    <col min="3593" max="3593" width="23.140625" style="1" customWidth="1"/>
    <col min="3594" max="3837" width="9.140625" style="1"/>
    <col min="3838" max="3838" width="13.85546875" style="1" customWidth="1"/>
    <col min="3839" max="3839" width="33.42578125" style="1" customWidth="1"/>
    <col min="3840" max="3840" width="23.5703125" style="1" bestFit="1" customWidth="1"/>
    <col min="3841" max="3841" width="47.42578125" style="1" customWidth="1"/>
    <col min="3842" max="3842" width="17.28515625" style="1" customWidth="1"/>
    <col min="3843" max="3843" width="21" style="1" customWidth="1"/>
    <col min="3844" max="3844" width="14.85546875" style="1" customWidth="1"/>
    <col min="3845" max="3845" width="21" style="1" bestFit="1" customWidth="1"/>
    <col min="3846" max="3846" width="13.140625" style="1" customWidth="1"/>
    <col min="3847" max="3847" width="11.7109375" style="1" bestFit="1" customWidth="1"/>
    <col min="3848" max="3848" width="64.85546875" style="1" customWidth="1"/>
    <col min="3849" max="3849" width="23.140625" style="1" customWidth="1"/>
    <col min="3850" max="4093" width="9.140625" style="1"/>
    <col min="4094" max="4094" width="13.85546875" style="1" customWidth="1"/>
    <col min="4095" max="4095" width="33.42578125" style="1" customWidth="1"/>
    <col min="4096" max="4096" width="23.5703125" style="1" bestFit="1" customWidth="1"/>
    <col min="4097" max="4097" width="47.42578125" style="1" customWidth="1"/>
    <col min="4098" max="4098" width="17.28515625" style="1" customWidth="1"/>
    <col min="4099" max="4099" width="21" style="1" customWidth="1"/>
    <col min="4100" max="4100" width="14.85546875" style="1" customWidth="1"/>
    <col min="4101" max="4101" width="21" style="1" bestFit="1" customWidth="1"/>
    <col min="4102" max="4102" width="13.140625" style="1" customWidth="1"/>
    <col min="4103" max="4103" width="11.7109375" style="1" bestFit="1" customWidth="1"/>
    <col min="4104" max="4104" width="64.85546875" style="1" customWidth="1"/>
    <col min="4105" max="4105" width="23.140625" style="1" customWidth="1"/>
    <col min="4106" max="4349" width="9.140625" style="1"/>
    <col min="4350" max="4350" width="13.85546875" style="1" customWidth="1"/>
    <col min="4351" max="4351" width="33.42578125" style="1" customWidth="1"/>
    <col min="4352" max="4352" width="23.5703125" style="1" bestFit="1" customWidth="1"/>
    <col min="4353" max="4353" width="47.42578125" style="1" customWidth="1"/>
    <col min="4354" max="4354" width="17.28515625" style="1" customWidth="1"/>
    <col min="4355" max="4355" width="21" style="1" customWidth="1"/>
    <col min="4356" max="4356" width="14.85546875" style="1" customWidth="1"/>
    <col min="4357" max="4357" width="21" style="1" bestFit="1" customWidth="1"/>
    <col min="4358" max="4358" width="13.140625" style="1" customWidth="1"/>
    <col min="4359" max="4359" width="11.7109375" style="1" bestFit="1" customWidth="1"/>
    <col min="4360" max="4360" width="64.85546875" style="1" customWidth="1"/>
    <col min="4361" max="4361" width="23.140625" style="1" customWidth="1"/>
    <col min="4362" max="4605" width="9.140625" style="1"/>
    <col min="4606" max="4606" width="13.85546875" style="1" customWidth="1"/>
    <col min="4607" max="4607" width="33.42578125" style="1" customWidth="1"/>
    <col min="4608" max="4608" width="23.5703125" style="1" bestFit="1" customWidth="1"/>
    <col min="4609" max="4609" width="47.42578125" style="1" customWidth="1"/>
    <col min="4610" max="4610" width="17.28515625" style="1" customWidth="1"/>
    <col min="4611" max="4611" width="21" style="1" customWidth="1"/>
    <col min="4612" max="4612" width="14.85546875" style="1" customWidth="1"/>
    <col min="4613" max="4613" width="21" style="1" bestFit="1" customWidth="1"/>
    <col min="4614" max="4614" width="13.140625" style="1" customWidth="1"/>
    <col min="4615" max="4615" width="11.7109375" style="1" bestFit="1" customWidth="1"/>
    <col min="4616" max="4616" width="64.85546875" style="1" customWidth="1"/>
    <col min="4617" max="4617" width="23.140625" style="1" customWidth="1"/>
    <col min="4618" max="4861" width="9.140625" style="1"/>
    <col min="4862" max="4862" width="13.85546875" style="1" customWidth="1"/>
    <col min="4863" max="4863" width="33.42578125" style="1" customWidth="1"/>
    <col min="4864" max="4864" width="23.5703125" style="1" bestFit="1" customWidth="1"/>
    <col min="4865" max="4865" width="47.42578125" style="1" customWidth="1"/>
    <col min="4866" max="4866" width="17.28515625" style="1" customWidth="1"/>
    <col min="4867" max="4867" width="21" style="1" customWidth="1"/>
    <col min="4868" max="4868" width="14.85546875" style="1" customWidth="1"/>
    <col min="4869" max="4869" width="21" style="1" bestFit="1" customWidth="1"/>
    <col min="4870" max="4870" width="13.140625" style="1" customWidth="1"/>
    <col min="4871" max="4871" width="11.7109375" style="1" bestFit="1" customWidth="1"/>
    <col min="4872" max="4872" width="64.85546875" style="1" customWidth="1"/>
    <col min="4873" max="4873" width="23.140625" style="1" customWidth="1"/>
    <col min="4874" max="5117" width="9.140625" style="1"/>
    <col min="5118" max="5118" width="13.85546875" style="1" customWidth="1"/>
    <col min="5119" max="5119" width="33.42578125" style="1" customWidth="1"/>
    <col min="5120" max="5120" width="23.5703125" style="1" bestFit="1" customWidth="1"/>
    <col min="5121" max="5121" width="47.42578125" style="1" customWidth="1"/>
    <col min="5122" max="5122" width="17.28515625" style="1" customWidth="1"/>
    <col min="5123" max="5123" width="21" style="1" customWidth="1"/>
    <col min="5124" max="5124" width="14.85546875" style="1" customWidth="1"/>
    <col min="5125" max="5125" width="21" style="1" bestFit="1" customWidth="1"/>
    <col min="5126" max="5126" width="13.140625" style="1" customWidth="1"/>
    <col min="5127" max="5127" width="11.7109375" style="1" bestFit="1" customWidth="1"/>
    <col min="5128" max="5128" width="64.85546875" style="1" customWidth="1"/>
    <col min="5129" max="5129" width="23.140625" style="1" customWidth="1"/>
    <col min="5130" max="5373" width="9.140625" style="1"/>
    <col min="5374" max="5374" width="13.85546875" style="1" customWidth="1"/>
    <col min="5375" max="5375" width="33.42578125" style="1" customWidth="1"/>
    <col min="5376" max="5376" width="23.5703125" style="1" bestFit="1" customWidth="1"/>
    <col min="5377" max="5377" width="47.42578125" style="1" customWidth="1"/>
    <col min="5378" max="5378" width="17.28515625" style="1" customWidth="1"/>
    <col min="5379" max="5379" width="21" style="1" customWidth="1"/>
    <col min="5380" max="5380" width="14.85546875" style="1" customWidth="1"/>
    <col min="5381" max="5381" width="21" style="1" bestFit="1" customWidth="1"/>
    <col min="5382" max="5382" width="13.140625" style="1" customWidth="1"/>
    <col min="5383" max="5383" width="11.7109375" style="1" bestFit="1" customWidth="1"/>
    <col min="5384" max="5384" width="64.85546875" style="1" customWidth="1"/>
    <col min="5385" max="5385" width="23.140625" style="1" customWidth="1"/>
    <col min="5386" max="5629" width="9.140625" style="1"/>
    <col min="5630" max="5630" width="13.85546875" style="1" customWidth="1"/>
    <col min="5631" max="5631" width="33.42578125" style="1" customWidth="1"/>
    <col min="5632" max="5632" width="23.5703125" style="1" bestFit="1" customWidth="1"/>
    <col min="5633" max="5633" width="47.42578125" style="1" customWidth="1"/>
    <col min="5634" max="5634" width="17.28515625" style="1" customWidth="1"/>
    <col min="5635" max="5635" width="21" style="1" customWidth="1"/>
    <col min="5636" max="5636" width="14.85546875" style="1" customWidth="1"/>
    <col min="5637" max="5637" width="21" style="1" bestFit="1" customWidth="1"/>
    <col min="5638" max="5638" width="13.140625" style="1" customWidth="1"/>
    <col min="5639" max="5639" width="11.7109375" style="1" bestFit="1" customWidth="1"/>
    <col min="5640" max="5640" width="64.85546875" style="1" customWidth="1"/>
    <col min="5641" max="5641" width="23.140625" style="1" customWidth="1"/>
    <col min="5642" max="5885" width="9.140625" style="1"/>
    <col min="5886" max="5886" width="13.85546875" style="1" customWidth="1"/>
    <col min="5887" max="5887" width="33.42578125" style="1" customWidth="1"/>
    <col min="5888" max="5888" width="23.5703125" style="1" bestFit="1" customWidth="1"/>
    <col min="5889" max="5889" width="47.42578125" style="1" customWidth="1"/>
    <col min="5890" max="5890" width="17.28515625" style="1" customWidth="1"/>
    <col min="5891" max="5891" width="21" style="1" customWidth="1"/>
    <col min="5892" max="5892" width="14.85546875" style="1" customWidth="1"/>
    <col min="5893" max="5893" width="21" style="1" bestFit="1" customWidth="1"/>
    <col min="5894" max="5894" width="13.140625" style="1" customWidth="1"/>
    <col min="5895" max="5895" width="11.7109375" style="1" bestFit="1" customWidth="1"/>
    <col min="5896" max="5896" width="64.85546875" style="1" customWidth="1"/>
    <col min="5897" max="5897" width="23.140625" style="1" customWidth="1"/>
    <col min="5898" max="6141" width="9.140625" style="1"/>
    <col min="6142" max="6142" width="13.85546875" style="1" customWidth="1"/>
    <col min="6143" max="6143" width="33.42578125" style="1" customWidth="1"/>
    <col min="6144" max="6144" width="23.5703125" style="1" bestFit="1" customWidth="1"/>
    <col min="6145" max="6145" width="47.42578125" style="1" customWidth="1"/>
    <col min="6146" max="6146" width="17.28515625" style="1" customWidth="1"/>
    <col min="6147" max="6147" width="21" style="1" customWidth="1"/>
    <col min="6148" max="6148" width="14.85546875" style="1" customWidth="1"/>
    <col min="6149" max="6149" width="21" style="1" bestFit="1" customWidth="1"/>
    <col min="6150" max="6150" width="13.140625" style="1" customWidth="1"/>
    <col min="6151" max="6151" width="11.7109375" style="1" bestFit="1" customWidth="1"/>
    <col min="6152" max="6152" width="64.85546875" style="1" customWidth="1"/>
    <col min="6153" max="6153" width="23.140625" style="1" customWidth="1"/>
    <col min="6154" max="6397" width="9.140625" style="1"/>
    <col min="6398" max="6398" width="13.85546875" style="1" customWidth="1"/>
    <col min="6399" max="6399" width="33.42578125" style="1" customWidth="1"/>
    <col min="6400" max="6400" width="23.5703125" style="1" bestFit="1" customWidth="1"/>
    <col min="6401" max="6401" width="47.42578125" style="1" customWidth="1"/>
    <col min="6402" max="6402" width="17.28515625" style="1" customWidth="1"/>
    <col min="6403" max="6403" width="21" style="1" customWidth="1"/>
    <col min="6404" max="6404" width="14.85546875" style="1" customWidth="1"/>
    <col min="6405" max="6405" width="21" style="1" bestFit="1" customWidth="1"/>
    <col min="6406" max="6406" width="13.140625" style="1" customWidth="1"/>
    <col min="6407" max="6407" width="11.7109375" style="1" bestFit="1" customWidth="1"/>
    <col min="6408" max="6408" width="64.85546875" style="1" customWidth="1"/>
    <col min="6409" max="6409" width="23.140625" style="1" customWidth="1"/>
    <col min="6410" max="6653" width="9.140625" style="1"/>
    <col min="6654" max="6654" width="13.85546875" style="1" customWidth="1"/>
    <col min="6655" max="6655" width="33.42578125" style="1" customWidth="1"/>
    <col min="6656" max="6656" width="23.5703125" style="1" bestFit="1" customWidth="1"/>
    <col min="6657" max="6657" width="47.42578125" style="1" customWidth="1"/>
    <col min="6658" max="6658" width="17.28515625" style="1" customWidth="1"/>
    <col min="6659" max="6659" width="21" style="1" customWidth="1"/>
    <col min="6660" max="6660" width="14.85546875" style="1" customWidth="1"/>
    <col min="6661" max="6661" width="21" style="1" bestFit="1" customWidth="1"/>
    <col min="6662" max="6662" width="13.140625" style="1" customWidth="1"/>
    <col min="6663" max="6663" width="11.7109375" style="1" bestFit="1" customWidth="1"/>
    <col min="6664" max="6664" width="64.85546875" style="1" customWidth="1"/>
    <col min="6665" max="6665" width="23.140625" style="1" customWidth="1"/>
    <col min="6666" max="6909" width="9.140625" style="1"/>
    <col min="6910" max="6910" width="13.85546875" style="1" customWidth="1"/>
    <col min="6911" max="6911" width="33.42578125" style="1" customWidth="1"/>
    <col min="6912" max="6912" width="23.5703125" style="1" bestFit="1" customWidth="1"/>
    <col min="6913" max="6913" width="47.42578125" style="1" customWidth="1"/>
    <col min="6914" max="6914" width="17.28515625" style="1" customWidth="1"/>
    <col min="6915" max="6915" width="21" style="1" customWidth="1"/>
    <col min="6916" max="6916" width="14.85546875" style="1" customWidth="1"/>
    <col min="6917" max="6917" width="21" style="1" bestFit="1" customWidth="1"/>
    <col min="6918" max="6918" width="13.140625" style="1" customWidth="1"/>
    <col min="6919" max="6919" width="11.7109375" style="1" bestFit="1" customWidth="1"/>
    <col min="6920" max="6920" width="64.85546875" style="1" customWidth="1"/>
    <col min="6921" max="6921" width="23.140625" style="1" customWidth="1"/>
    <col min="6922" max="7165" width="9.140625" style="1"/>
    <col min="7166" max="7166" width="13.85546875" style="1" customWidth="1"/>
    <col min="7167" max="7167" width="33.42578125" style="1" customWidth="1"/>
    <col min="7168" max="7168" width="23.5703125" style="1" bestFit="1" customWidth="1"/>
    <col min="7169" max="7169" width="47.42578125" style="1" customWidth="1"/>
    <col min="7170" max="7170" width="17.28515625" style="1" customWidth="1"/>
    <col min="7171" max="7171" width="21" style="1" customWidth="1"/>
    <col min="7172" max="7172" width="14.85546875" style="1" customWidth="1"/>
    <col min="7173" max="7173" width="21" style="1" bestFit="1" customWidth="1"/>
    <col min="7174" max="7174" width="13.140625" style="1" customWidth="1"/>
    <col min="7175" max="7175" width="11.7109375" style="1" bestFit="1" customWidth="1"/>
    <col min="7176" max="7176" width="64.85546875" style="1" customWidth="1"/>
    <col min="7177" max="7177" width="23.140625" style="1" customWidth="1"/>
    <col min="7178" max="7421" width="9.140625" style="1"/>
    <col min="7422" max="7422" width="13.85546875" style="1" customWidth="1"/>
    <col min="7423" max="7423" width="33.42578125" style="1" customWidth="1"/>
    <col min="7424" max="7424" width="23.5703125" style="1" bestFit="1" customWidth="1"/>
    <col min="7425" max="7425" width="47.42578125" style="1" customWidth="1"/>
    <col min="7426" max="7426" width="17.28515625" style="1" customWidth="1"/>
    <col min="7427" max="7427" width="21" style="1" customWidth="1"/>
    <col min="7428" max="7428" width="14.85546875" style="1" customWidth="1"/>
    <col min="7429" max="7429" width="21" style="1" bestFit="1" customWidth="1"/>
    <col min="7430" max="7430" width="13.140625" style="1" customWidth="1"/>
    <col min="7431" max="7431" width="11.7109375" style="1" bestFit="1" customWidth="1"/>
    <col min="7432" max="7432" width="64.85546875" style="1" customWidth="1"/>
    <col min="7433" max="7433" width="23.140625" style="1" customWidth="1"/>
    <col min="7434" max="7677" width="9.140625" style="1"/>
    <col min="7678" max="7678" width="13.85546875" style="1" customWidth="1"/>
    <col min="7679" max="7679" width="33.42578125" style="1" customWidth="1"/>
    <col min="7680" max="7680" width="23.5703125" style="1" bestFit="1" customWidth="1"/>
    <col min="7681" max="7681" width="47.42578125" style="1" customWidth="1"/>
    <col min="7682" max="7682" width="17.28515625" style="1" customWidth="1"/>
    <col min="7683" max="7683" width="21" style="1" customWidth="1"/>
    <col min="7684" max="7684" width="14.85546875" style="1" customWidth="1"/>
    <col min="7685" max="7685" width="21" style="1" bestFit="1" customWidth="1"/>
    <col min="7686" max="7686" width="13.140625" style="1" customWidth="1"/>
    <col min="7687" max="7687" width="11.7109375" style="1" bestFit="1" customWidth="1"/>
    <col min="7688" max="7688" width="64.85546875" style="1" customWidth="1"/>
    <col min="7689" max="7689" width="23.140625" style="1" customWidth="1"/>
    <col min="7690" max="7933" width="9.140625" style="1"/>
    <col min="7934" max="7934" width="13.85546875" style="1" customWidth="1"/>
    <col min="7935" max="7935" width="33.42578125" style="1" customWidth="1"/>
    <col min="7936" max="7936" width="23.5703125" style="1" bestFit="1" customWidth="1"/>
    <col min="7937" max="7937" width="47.42578125" style="1" customWidth="1"/>
    <col min="7938" max="7938" width="17.28515625" style="1" customWidth="1"/>
    <col min="7939" max="7939" width="21" style="1" customWidth="1"/>
    <col min="7940" max="7940" width="14.85546875" style="1" customWidth="1"/>
    <col min="7941" max="7941" width="21" style="1" bestFit="1" customWidth="1"/>
    <col min="7942" max="7942" width="13.140625" style="1" customWidth="1"/>
    <col min="7943" max="7943" width="11.7109375" style="1" bestFit="1" customWidth="1"/>
    <col min="7944" max="7944" width="64.85546875" style="1" customWidth="1"/>
    <col min="7945" max="7945" width="23.140625" style="1" customWidth="1"/>
    <col min="7946" max="8189" width="9.140625" style="1"/>
    <col min="8190" max="8190" width="13.85546875" style="1" customWidth="1"/>
    <col min="8191" max="8191" width="33.42578125" style="1" customWidth="1"/>
    <col min="8192" max="8192" width="23.5703125" style="1" bestFit="1" customWidth="1"/>
    <col min="8193" max="8193" width="47.42578125" style="1" customWidth="1"/>
    <col min="8194" max="8194" width="17.28515625" style="1" customWidth="1"/>
    <col min="8195" max="8195" width="21" style="1" customWidth="1"/>
    <col min="8196" max="8196" width="14.85546875" style="1" customWidth="1"/>
    <col min="8197" max="8197" width="21" style="1" bestFit="1" customWidth="1"/>
    <col min="8198" max="8198" width="13.140625" style="1" customWidth="1"/>
    <col min="8199" max="8199" width="11.7109375" style="1" bestFit="1" customWidth="1"/>
    <col min="8200" max="8200" width="64.85546875" style="1" customWidth="1"/>
    <col min="8201" max="8201" width="23.140625" style="1" customWidth="1"/>
    <col min="8202" max="8445" width="9.140625" style="1"/>
    <col min="8446" max="8446" width="13.85546875" style="1" customWidth="1"/>
    <col min="8447" max="8447" width="33.42578125" style="1" customWidth="1"/>
    <col min="8448" max="8448" width="23.5703125" style="1" bestFit="1" customWidth="1"/>
    <col min="8449" max="8449" width="47.42578125" style="1" customWidth="1"/>
    <col min="8450" max="8450" width="17.28515625" style="1" customWidth="1"/>
    <col min="8451" max="8451" width="21" style="1" customWidth="1"/>
    <col min="8452" max="8452" width="14.85546875" style="1" customWidth="1"/>
    <col min="8453" max="8453" width="21" style="1" bestFit="1" customWidth="1"/>
    <col min="8454" max="8454" width="13.140625" style="1" customWidth="1"/>
    <col min="8455" max="8455" width="11.7109375" style="1" bestFit="1" customWidth="1"/>
    <col min="8456" max="8456" width="64.85546875" style="1" customWidth="1"/>
    <col min="8457" max="8457" width="23.140625" style="1" customWidth="1"/>
    <col min="8458" max="8701" width="9.140625" style="1"/>
    <col min="8702" max="8702" width="13.85546875" style="1" customWidth="1"/>
    <col min="8703" max="8703" width="33.42578125" style="1" customWidth="1"/>
    <col min="8704" max="8704" width="23.5703125" style="1" bestFit="1" customWidth="1"/>
    <col min="8705" max="8705" width="47.42578125" style="1" customWidth="1"/>
    <col min="8706" max="8706" width="17.28515625" style="1" customWidth="1"/>
    <col min="8707" max="8707" width="21" style="1" customWidth="1"/>
    <col min="8708" max="8708" width="14.85546875" style="1" customWidth="1"/>
    <col min="8709" max="8709" width="21" style="1" bestFit="1" customWidth="1"/>
    <col min="8710" max="8710" width="13.140625" style="1" customWidth="1"/>
    <col min="8711" max="8711" width="11.7109375" style="1" bestFit="1" customWidth="1"/>
    <col min="8712" max="8712" width="64.85546875" style="1" customWidth="1"/>
    <col min="8713" max="8713" width="23.140625" style="1" customWidth="1"/>
    <col min="8714" max="8957" width="9.140625" style="1"/>
    <col min="8958" max="8958" width="13.85546875" style="1" customWidth="1"/>
    <col min="8959" max="8959" width="33.42578125" style="1" customWidth="1"/>
    <col min="8960" max="8960" width="23.5703125" style="1" bestFit="1" customWidth="1"/>
    <col min="8961" max="8961" width="47.42578125" style="1" customWidth="1"/>
    <col min="8962" max="8962" width="17.28515625" style="1" customWidth="1"/>
    <col min="8963" max="8963" width="21" style="1" customWidth="1"/>
    <col min="8964" max="8964" width="14.85546875" style="1" customWidth="1"/>
    <col min="8965" max="8965" width="21" style="1" bestFit="1" customWidth="1"/>
    <col min="8966" max="8966" width="13.140625" style="1" customWidth="1"/>
    <col min="8967" max="8967" width="11.7109375" style="1" bestFit="1" customWidth="1"/>
    <col min="8968" max="8968" width="64.85546875" style="1" customWidth="1"/>
    <col min="8969" max="8969" width="23.140625" style="1" customWidth="1"/>
    <col min="8970" max="9213" width="9.140625" style="1"/>
    <col min="9214" max="9214" width="13.85546875" style="1" customWidth="1"/>
    <col min="9215" max="9215" width="33.42578125" style="1" customWidth="1"/>
    <col min="9216" max="9216" width="23.5703125" style="1" bestFit="1" customWidth="1"/>
    <col min="9217" max="9217" width="47.42578125" style="1" customWidth="1"/>
    <col min="9218" max="9218" width="17.28515625" style="1" customWidth="1"/>
    <col min="9219" max="9219" width="21" style="1" customWidth="1"/>
    <col min="9220" max="9220" width="14.85546875" style="1" customWidth="1"/>
    <col min="9221" max="9221" width="21" style="1" bestFit="1" customWidth="1"/>
    <col min="9222" max="9222" width="13.140625" style="1" customWidth="1"/>
    <col min="9223" max="9223" width="11.7109375" style="1" bestFit="1" customWidth="1"/>
    <col min="9224" max="9224" width="64.85546875" style="1" customWidth="1"/>
    <col min="9225" max="9225" width="23.140625" style="1" customWidth="1"/>
    <col min="9226" max="9469" width="9.140625" style="1"/>
    <col min="9470" max="9470" width="13.85546875" style="1" customWidth="1"/>
    <col min="9471" max="9471" width="33.42578125" style="1" customWidth="1"/>
    <col min="9472" max="9472" width="23.5703125" style="1" bestFit="1" customWidth="1"/>
    <col min="9473" max="9473" width="47.42578125" style="1" customWidth="1"/>
    <col min="9474" max="9474" width="17.28515625" style="1" customWidth="1"/>
    <col min="9475" max="9475" width="21" style="1" customWidth="1"/>
    <col min="9476" max="9476" width="14.85546875" style="1" customWidth="1"/>
    <col min="9477" max="9477" width="21" style="1" bestFit="1" customWidth="1"/>
    <col min="9478" max="9478" width="13.140625" style="1" customWidth="1"/>
    <col min="9479" max="9479" width="11.7109375" style="1" bestFit="1" customWidth="1"/>
    <col min="9480" max="9480" width="64.85546875" style="1" customWidth="1"/>
    <col min="9481" max="9481" width="23.140625" style="1" customWidth="1"/>
    <col min="9482" max="9725" width="9.140625" style="1"/>
    <col min="9726" max="9726" width="13.85546875" style="1" customWidth="1"/>
    <col min="9727" max="9727" width="33.42578125" style="1" customWidth="1"/>
    <col min="9728" max="9728" width="23.5703125" style="1" bestFit="1" customWidth="1"/>
    <col min="9729" max="9729" width="47.42578125" style="1" customWidth="1"/>
    <col min="9730" max="9730" width="17.28515625" style="1" customWidth="1"/>
    <col min="9731" max="9731" width="21" style="1" customWidth="1"/>
    <col min="9732" max="9732" width="14.85546875" style="1" customWidth="1"/>
    <col min="9733" max="9733" width="21" style="1" bestFit="1" customWidth="1"/>
    <col min="9734" max="9734" width="13.140625" style="1" customWidth="1"/>
    <col min="9735" max="9735" width="11.7109375" style="1" bestFit="1" customWidth="1"/>
    <col min="9736" max="9736" width="64.85546875" style="1" customWidth="1"/>
    <col min="9737" max="9737" width="23.140625" style="1" customWidth="1"/>
    <col min="9738" max="9981" width="9.140625" style="1"/>
    <col min="9982" max="9982" width="13.85546875" style="1" customWidth="1"/>
    <col min="9983" max="9983" width="33.42578125" style="1" customWidth="1"/>
    <col min="9984" max="9984" width="23.5703125" style="1" bestFit="1" customWidth="1"/>
    <col min="9985" max="9985" width="47.42578125" style="1" customWidth="1"/>
    <col min="9986" max="9986" width="17.28515625" style="1" customWidth="1"/>
    <col min="9987" max="9987" width="21" style="1" customWidth="1"/>
    <col min="9988" max="9988" width="14.85546875" style="1" customWidth="1"/>
    <col min="9989" max="9989" width="21" style="1" bestFit="1" customWidth="1"/>
    <col min="9990" max="9990" width="13.140625" style="1" customWidth="1"/>
    <col min="9991" max="9991" width="11.7109375" style="1" bestFit="1" customWidth="1"/>
    <col min="9992" max="9992" width="64.85546875" style="1" customWidth="1"/>
    <col min="9993" max="9993" width="23.140625" style="1" customWidth="1"/>
    <col min="9994" max="10237" width="9.140625" style="1"/>
    <col min="10238" max="10238" width="13.85546875" style="1" customWidth="1"/>
    <col min="10239" max="10239" width="33.42578125" style="1" customWidth="1"/>
    <col min="10240" max="10240" width="23.5703125" style="1" bestFit="1" customWidth="1"/>
    <col min="10241" max="10241" width="47.42578125" style="1" customWidth="1"/>
    <col min="10242" max="10242" width="17.28515625" style="1" customWidth="1"/>
    <col min="10243" max="10243" width="21" style="1" customWidth="1"/>
    <col min="10244" max="10244" width="14.85546875" style="1" customWidth="1"/>
    <col min="10245" max="10245" width="21" style="1" bestFit="1" customWidth="1"/>
    <col min="10246" max="10246" width="13.140625" style="1" customWidth="1"/>
    <col min="10247" max="10247" width="11.7109375" style="1" bestFit="1" customWidth="1"/>
    <col min="10248" max="10248" width="64.85546875" style="1" customWidth="1"/>
    <col min="10249" max="10249" width="23.140625" style="1" customWidth="1"/>
    <col min="10250" max="10493" width="9.140625" style="1"/>
    <col min="10494" max="10494" width="13.85546875" style="1" customWidth="1"/>
    <col min="10495" max="10495" width="33.42578125" style="1" customWidth="1"/>
    <col min="10496" max="10496" width="23.5703125" style="1" bestFit="1" customWidth="1"/>
    <col min="10497" max="10497" width="47.42578125" style="1" customWidth="1"/>
    <col min="10498" max="10498" width="17.28515625" style="1" customWidth="1"/>
    <col min="10499" max="10499" width="21" style="1" customWidth="1"/>
    <col min="10500" max="10500" width="14.85546875" style="1" customWidth="1"/>
    <col min="10501" max="10501" width="21" style="1" bestFit="1" customWidth="1"/>
    <col min="10502" max="10502" width="13.140625" style="1" customWidth="1"/>
    <col min="10503" max="10503" width="11.7109375" style="1" bestFit="1" customWidth="1"/>
    <col min="10504" max="10504" width="64.85546875" style="1" customWidth="1"/>
    <col min="10505" max="10505" width="23.140625" style="1" customWidth="1"/>
    <col min="10506" max="10749" width="9.140625" style="1"/>
    <col min="10750" max="10750" width="13.85546875" style="1" customWidth="1"/>
    <col min="10751" max="10751" width="33.42578125" style="1" customWidth="1"/>
    <col min="10752" max="10752" width="23.5703125" style="1" bestFit="1" customWidth="1"/>
    <col min="10753" max="10753" width="47.42578125" style="1" customWidth="1"/>
    <col min="10754" max="10754" width="17.28515625" style="1" customWidth="1"/>
    <col min="10755" max="10755" width="21" style="1" customWidth="1"/>
    <col min="10756" max="10756" width="14.85546875" style="1" customWidth="1"/>
    <col min="10757" max="10757" width="21" style="1" bestFit="1" customWidth="1"/>
    <col min="10758" max="10758" width="13.140625" style="1" customWidth="1"/>
    <col min="10759" max="10759" width="11.7109375" style="1" bestFit="1" customWidth="1"/>
    <col min="10760" max="10760" width="64.85546875" style="1" customWidth="1"/>
    <col min="10761" max="10761" width="23.140625" style="1" customWidth="1"/>
    <col min="10762" max="11005" width="9.140625" style="1"/>
    <col min="11006" max="11006" width="13.85546875" style="1" customWidth="1"/>
    <col min="11007" max="11007" width="33.42578125" style="1" customWidth="1"/>
    <col min="11008" max="11008" width="23.5703125" style="1" bestFit="1" customWidth="1"/>
    <col min="11009" max="11009" width="47.42578125" style="1" customWidth="1"/>
    <col min="11010" max="11010" width="17.28515625" style="1" customWidth="1"/>
    <col min="11011" max="11011" width="21" style="1" customWidth="1"/>
    <col min="11012" max="11012" width="14.85546875" style="1" customWidth="1"/>
    <col min="11013" max="11013" width="21" style="1" bestFit="1" customWidth="1"/>
    <col min="11014" max="11014" width="13.140625" style="1" customWidth="1"/>
    <col min="11015" max="11015" width="11.7109375" style="1" bestFit="1" customWidth="1"/>
    <col min="11016" max="11016" width="64.85546875" style="1" customWidth="1"/>
    <col min="11017" max="11017" width="23.140625" style="1" customWidth="1"/>
    <col min="11018" max="11261" width="9.140625" style="1"/>
    <col min="11262" max="11262" width="13.85546875" style="1" customWidth="1"/>
    <col min="11263" max="11263" width="33.42578125" style="1" customWidth="1"/>
    <col min="11264" max="11264" width="23.5703125" style="1" bestFit="1" customWidth="1"/>
    <col min="11265" max="11265" width="47.42578125" style="1" customWidth="1"/>
    <col min="11266" max="11266" width="17.28515625" style="1" customWidth="1"/>
    <col min="11267" max="11267" width="21" style="1" customWidth="1"/>
    <col min="11268" max="11268" width="14.85546875" style="1" customWidth="1"/>
    <col min="11269" max="11269" width="21" style="1" bestFit="1" customWidth="1"/>
    <col min="11270" max="11270" width="13.140625" style="1" customWidth="1"/>
    <col min="11271" max="11271" width="11.7109375" style="1" bestFit="1" customWidth="1"/>
    <col min="11272" max="11272" width="64.85546875" style="1" customWidth="1"/>
    <col min="11273" max="11273" width="23.140625" style="1" customWidth="1"/>
    <col min="11274" max="11517" width="9.140625" style="1"/>
    <col min="11518" max="11518" width="13.85546875" style="1" customWidth="1"/>
    <col min="11519" max="11519" width="33.42578125" style="1" customWidth="1"/>
    <col min="11520" max="11520" width="23.5703125" style="1" bestFit="1" customWidth="1"/>
    <col min="11521" max="11521" width="47.42578125" style="1" customWidth="1"/>
    <col min="11522" max="11522" width="17.28515625" style="1" customWidth="1"/>
    <col min="11523" max="11523" width="21" style="1" customWidth="1"/>
    <col min="11524" max="11524" width="14.85546875" style="1" customWidth="1"/>
    <col min="11525" max="11525" width="21" style="1" bestFit="1" customWidth="1"/>
    <col min="11526" max="11526" width="13.140625" style="1" customWidth="1"/>
    <col min="11527" max="11527" width="11.7109375" style="1" bestFit="1" customWidth="1"/>
    <col min="11528" max="11528" width="64.85546875" style="1" customWidth="1"/>
    <col min="11529" max="11529" width="23.140625" style="1" customWidth="1"/>
    <col min="11530" max="11773" width="9.140625" style="1"/>
    <col min="11774" max="11774" width="13.85546875" style="1" customWidth="1"/>
    <col min="11775" max="11775" width="33.42578125" style="1" customWidth="1"/>
    <col min="11776" max="11776" width="23.5703125" style="1" bestFit="1" customWidth="1"/>
    <col min="11777" max="11777" width="47.42578125" style="1" customWidth="1"/>
    <col min="11778" max="11778" width="17.28515625" style="1" customWidth="1"/>
    <col min="11779" max="11779" width="21" style="1" customWidth="1"/>
    <col min="11780" max="11780" width="14.85546875" style="1" customWidth="1"/>
    <col min="11781" max="11781" width="21" style="1" bestFit="1" customWidth="1"/>
    <col min="11782" max="11782" width="13.140625" style="1" customWidth="1"/>
    <col min="11783" max="11783" width="11.7109375" style="1" bestFit="1" customWidth="1"/>
    <col min="11784" max="11784" width="64.85546875" style="1" customWidth="1"/>
    <col min="11785" max="11785" width="23.140625" style="1" customWidth="1"/>
    <col min="11786" max="12029" width="9.140625" style="1"/>
    <col min="12030" max="12030" width="13.85546875" style="1" customWidth="1"/>
    <col min="12031" max="12031" width="33.42578125" style="1" customWidth="1"/>
    <col min="12032" max="12032" width="23.5703125" style="1" bestFit="1" customWidth="1"/>
    <col min="12033" max="12033" width="47.42578125" style="1" customWidth="1"/>
    <col min="12034" max="12034" width="17.28515625" style="1" customWidth="1"/>
    <col min="12035" max="12035" width="21" style="1" customWidth="1"/>
    <col min="12036" max="12036" width="14.85546875" style="1" customWidth="1"/>
    <col min="12037" max="12037" width="21" style="1" bestFit="1" customWidth="1"/>
    <col min="12038" max="12038" width="13.140625" style="1" customWidth="1"/>
    <col min="12039" max="12039" width="11.7109375" style="1" bestFit="1" customWidth="1"/>
    <col min="12040" max="12040" width="64.85546875" style="1" customWidth="1"/>
    <col min="12041" max="12041" width="23.140625" style="1" customWidth="1"/>
    <col min="12042" max="12285" width="9.140625" style="1"/>
    <col min="12286" max="12286" width="13.85546875" style="1" customWidth="1"/>
    <col min="12287" max="12287" width="33.42578125" style="1" customWidth="1"/>
    <col min="12288" max="12288" width="23.5703125" style="1" bestFit="1" customWidth="1"/>
    <col min="12289" max="12289" width="47.42578125" style="1" customWidth="1"/>
    <col min="12290" max="12290" width="17.28515625" style="1" customWidth="1"/>
    <col min="12291" max="12291" width="21" style="1" customWidth="1"/>
    <col min="12292" max="12292" width="14.85546875" style="1" customWidth="1"/>
    <col min="12293" max="12293" width="21" style="1" bestFit="1" customWidth="1"/>
    <col min="12294" max="12294" width="13.140625" style="1" customWidth="1"/>
    <col min="12295" max="12295" width="11.7109375" style="1" bestFit="1" customWidth="1"/>
    <col min="12296" max="12296" width="64.85546875" style="1" customWidth="1"/>
    <col min="12297" max="12297" width="23.140625" style="1" customWidth="1"/>
    <col min="12298" max="12541" width="9.140625" style="1"/>
    <col min="12542" max="12542" width="13.85546875" style="1" customWidth="1"/>
    <col min="12543" max="12543" width="33.42578125" style="1" customWidth="1"/>
    <col min="12544" max="12544" width="23.5703125" style="1" bestFit="1" customWidth="1"/>
    <col min="12545" max="12545" width="47.42578125" style="1" customWidth="1"/>
    <col min="12546" max="12546" width="17.28515625" style="1" customWidth="1"/>
    <col min="12547" max="12547" width="21" style="1" customWidth="1"/>
    <col min="12548" max="12548" width="14.85546875" style="1" customWidth="1"/>
    <col min="12549" max="12549" width="21" style="1" bestFit="1" customWidth="1"/>
    <col min="12550" max="12550" width="13.140625" style="1" customWidth="1"/>
    <col min="12551" max="12551" width="11.7109375" style="1" bestFit="1" customWidth="1"/>
    <col min="12552" max="12552" width="64.85546875" style="1" customWidth="1"/>
    <col min="12553" max="12553" width="23.140625" style="1" customWidth="1"/>
    <col min="12554" max="12797" width="9.140625" style="1"/>
    <col min="12798" max="12798" width="13.85546875" style="1" customWidth="1"/>
    <col min="12799" max="12799" width="33.42578125" style="1" customWidth="1"/>
    <col min="12800" max="12800" width="23.5703125" style="1" bestFit="1" customWidth="1"/>
    <col min="12801" max="12801" width="47.42578125" style="1" customWidth="1"/>
    <col min="12802" max="12802" width="17.28515625" style="1" customWidth="1"/>
    <col min="12803" max="12803" width="21" style="1" customWidth="1"/>
    <col min="12804" max="12804" width="14.85546875" style="1" customWidth="1"/>
    <col min="12805" max="12805" width="21" style="1" bestFit="1" customWidth="1"/>
    <col min="12806" max="12806" width="13.140625" style="1" customWidth="1"/>
    <col min="12807" max="12807" width="11.7109375" style="1" bestFit="1" customWidth="1"/>
    <col min="12808" max="12808" width="64.85546875" style="1" customWidth="1"/>
    <col min="12809" max="12809" width="23.140625" style="1" customWidth="1"/>
    <col min="12810" max="13053" width="9.140625" style="1"/>
    <col min="13054" max="13054" width="13.85546875" style="1" customWidth="1"/>
    <col min="13055" max="13055" width="33.42578125" style="1" customWidth="1"/>
    <col min="13056" max="13056" width="23.5703125" style="1" bestFit="1" customWidth="1"/>
    <col min="13057" max="13057" width="47.42578125" style="1" customWidth="1"/>
    <col min="13058" max="13058" width="17.28515625" style="1" customWidth="1"/>
    <col min="13059" max="13059" width="21" style="1" customWidth="1"/>
    <col min="13060" max="13060" width="14.85546875" style="1" customWidth="1"/>
    <col min="13061" max="13061" width="21" style="1" bestFit="1" customWidth="1"/>
    <col min="13062" max="13062" width="13.140625" style="1" customWidth="1"/>
    <col min="13063" max="13063" width="11.7109375" style="1" bestFit="1" customWidth="1"/>
    <col min="13064" max="13064" width="64.85546875" style="1" customWidth="1"/>
    <col min="13065" max="13065" width="23.140625" style="1" customWidth="1"/>
    <col min="13066" max="13309" width="9.140625" style="1"/>
    <col min="13310" max="13310" width="13.85546875" style="1" customWidth="1"/>
    <col min="13311" max="13311" width="33.42578125" style="1" customWidth="1"/>
    <col min="13312" max="13312" width="23.5703125" style="1" bestFit="1" customWidth="1"/>
    <col min="13313" max="13313" width="47.42578125" style="1" customWidth="1"/>
    <col min="13314" max="13314" width="17.28515625" style="1" customWidth="1"/>
    <col min="13315" max="13315" width="21" style="1" customWidth="1"/>
    <col min="13316" max="13316" width="14.85546875" style="1" customWidth="1"/>
    <col min="13317" max="13317" width="21" style="1" bestFit="1" customWidth="1"/>
    <col min="13318" max="13318" width="13.140625" style="1" customWidth="1"/>
    <col min="13319" max="13319" width="11.7109375" style="1" bestFit="1" customWidth="1"/>
    <col min="13320" max="13320" width="64.85546875" style="1" customWidth="1"/>
    <col min="13321" max="13321" width="23.140625" style="1" customWidth="1"/>
    <col min="13322" max="13565" width="9.140625" style="1"/>
    <col min="13566" max="13566" width="13.85546875" style="1" customWidth="1"/>
    <col min="13567" max="13567" width="33.42578125" style="1" customWidth="1"/>
    <col min="13568" max="13568" width="23.5703125" style="1" bestFit="1" customWidth="1"/>
    <col min="13569" max="13569" width="47.42578125" style="1" customWidth="1"/>
    <col min="13570" max="13570" width="17.28515625" style="1" customWidth="1"/>
    <col min="13571" max="13571" width="21" style="1" customWidth="1"/>
    <col min="13572" max="13572" width="14.85546875" style="1" customWidth="1"/>
    <col min="13573" max="13573" width="21" style="1" bestFit="1" customWidth="1"/>
    <col min="13574" max="13574" width="13.140625" style="1" customWidth="1"/>
    <col min="13575" max="13575" width="11.7109375" style="1" bestFit="1" customWidth="1"/>
    <col min="13576" max="13576" width="64.85546875" style="1" customWidth="1"/>
    <col min="13577" max="13577" width="23.140625" style="1" customWidth="1"/>
    <col min="13578" max="13821" width="9.140625" style="1"/>
    <col min="13822" max="13822" width="13.85546875" style="1" customWidth="1"/>
    <col min="13823" max="13823" width="33.42578125" style="1" customWidth="1"/>
    <col min="13824" max="13824" width="23.5703125" style="1" bestFit="1" customWidth="1"/>
    <col min="13825" max="13825" width="47.42578125" style="1" customWidth="1"/>
    <col min="13826" max="13826" width="17.28515625" style="1" customWidth="1"/>
    <col min="13827" max="13827" width="21" style="1" customWidth="1"/>
    <col min="13828" max="13828" width="14.85546875" style="1" customWidth="1"/>
    <col min="13829" max="13829" width="21" style="1" bestFit="1" customWidth="1"/>
    <col min="13830" max="13830" width="13.140625" style="1" customWidth="1"/>
    <col min="13831" max="13831" width="11.7109375" style="1" bestFit="1" customWidth="1"/>
    <col min="13832" max="13832" width="64.85546875" style="1" customWidth="1"/>
    <col min="13833" max="13833" width="23.140625" style="1" customWidth="1"/>
    <col min="13834" max="14077" width="9.140625" style="1"/>
    <col min="14078" max="14078" width="13.85546875" style="1" customWidth="1"/>
    <col min="14079" max="14079" width="33.42578125" style="1" customWidth="1"/>
    <col min="14080" max="14080" width="23.5703125" style="1" bestFit="1" customWidth="1"/>
    <col min="14081" max="14081" width="47.42578125" style="1" customWidth="1"/>
    <col min="14082" max="14082" width="17.28515625" style="1" customWidth="1"/>
    <col min="14083" max="14083" width="21" style="1" customWidth="1"/>
    <col min="14084" max="14084" width="14.85546875" style="1" customWidth="1"/>
    <col min="14085" max="14085" width="21" style="1" bestFit="1" customWidth="1"/>
    <col min="14086" max="14086" width="13.140625" style="1" customWidth="1"/>
    <col min="14087" max="14087" width="11.7109375" style="1" bestFit="1" customWidth="1"/>
    <col min="14088" max="14088" width="64.85546875" style="1" customWidth="1"/>
    <col min="14089" max="14089" width="23.140625" style="1" customWidth="1"/>
    <col min="14090" max="14333" width="9.140625" style="1"/>
    <col min="14334" max="14334" width="13.85546875" style="1" customWidth="1"/>
    <col min="14335" max="14335" width="33.42578125" style="1" customWidth="1"/>
    <col min="14336" max="14336" width="23.5703125" style="1" bestFit="1" customWidth="1"/>
    <col min="14337" max="14337" width="47.42578125" style="1" customWidth="1"/>
    <col min="14338" max="14338" width="17.28515625" style="1" customWidth="1"/>
    <col min="14339" max="14339" width="21" style="1" customWidth="1"/>
    <col min="14340" max="14340" width="14.85546875" style="1" customWidth="1"/>
    <col min="14341" max="14341" width="21" style="1" bestFit="1" customWidth="1"/>
    <col min="14342" max="14342" width="13.140625" style="1" customWidth="1"/>
    <col min="14343" max="14343" width="11.7109375" style="1" bestFit="1" customWidth="1"/>
    <col min="14344" max="14344" width="64.85546875" style="1" customWidth="1"/>
    <col min="14345" max="14345" width="23.140625" style="1" customWidth="1"/>
    <col min="14346" max="14589" width="9.140625" style="1"/>
    <col min="14590" max="14590" width="13.85546875" style="1" customWidth="1"/>
    <col min="14591" max="14591" width="33.42578125" style="1" customWidth="1"/>
    <col min="14592" max="14592" width="23.5703125" style="1" bestFit="1" customWidth="1"/>
    <col min="14593" max="14593" width="47.42578125" style="1" customWidth="1"/>
    <col min="14594" max="14594" width="17.28515625" style="1" customWidth="1"/>
    <col min="14595" max="14595" width="21" style="1" customWidth="1"/>
    <col min="14596" max="14596" width="14.85546875" style="1" customWidth="1"/>
    <col min="14597" max="14597" width="21" style="1" bestFit="1" customWidth="1"/>
    <col min="14598" max="14598" width="13.140625" style="1" customWidth="1"/>
    <col min="14599" max="14599" width="11.7109375" style="1" bestFit="1" customWidth="1"/>
    <col min="14600" max="14600" width="64.85546875" style="1" customWidth="1"/>
    <col min="14601" max="14601" width="23.140625" style="1" customWidth="1"/>
    <col min="14602" max="14845" width="9.140625" style="1"/>
    <col min="14846" max="14846" width="13.85546875" style="1" customWidth="1"/>
    <col min="14847" max="14847" width="33.42578125" style="1" customWidth="1"/>
    <col min="14848" max="14848" width="23.5703125" style="1" bestFit="1" customWidth="1"/>
    <col min="14849" max="14849" width="47.42578125" style="1" customWidth="1"/>
    <col min="14850" max="14850" width="17.28515625" style="1" customWidth="1"/>
    <col min="14851" max="14851" width="21" style="1" customWidth="1"/>
    <col min="14852" max="14852" width="14.85546875" style="1" customWidth="1"/>
    <col min="14853" max="14853" width="21" style="1" bestFit="1" customWidth="1"/>
    <col min="14854" max="14854" width="13.140625" style="1" customWidth="1"/>
    <col min="14855" max="14855" width="11.7109375" style="1" bestFit="1" customWidth="1"/>
    <col min="14856" max="14856" width="64.85546875" style="1" customWidth="1"/>
    <col min="14857" max="14857" width="23.140625" style="1" customWidth="1"/>
    <col min="14858" max="15101" width="9.140625" style="1"/>
    <col min="15102" max="15102" width="13.85546875" style="1" customWidth="1"/>
    <col min="15103" max="15103" width="33.42578125" style="1" customWidth="1"/>
    <col min="15104" max="15104" width="23.5703125" style="1" bestFit="1" customWidth="1"/>
    <col min="15105" max="15105" width="47.42578125" style="1" customWidth="1"/>
    <col min="15106" max="15106" width="17.28515625" style="1" customWidth="1"/>
    <col min="15107" max="15107" width="21" style="1" customWidth="1"/>
    <col min="15108" max="15108" width="14.85546875" style="1" customWidth="1"/>
    <col min="15109" max="15109" width="21" style="1" bestFit="1" customWidth="1"/>
    <col min="15110" max="15110" width="13.140625" style="1" customWidth="1"/>
    <col min="15111" max="15111" width="11.7109375" style="1" bestFit="1" customWidth="1"/>
    <col min="15112" max="15112" width="64.85546875" style="1" customWidth="1"/>
    <col min="15113" max="15113" width="23.140625" style="1" customWidth="1"/>
    <col min="15114" max="15357" width="9.140625" style="1"/>
    <col min="15358" max="15358" width="13.85546875" style="1" customWidth="1"/>
    <col min="15359" max="15359" width="33.42578125" style="1" customWidth="1"/>
    <col min="15360" max="15360" width="23.5703125" style="1" bestFit="1" customWidth="1"/>
    <col min="15361" max="15361" width="47.42578125" style="1" customWidth="1"/>
    <col min="15362" max="15362" width="17.28515625" style="1" customWidth="1"/>
    <col min="15363" max="15363" width="21" style="1" customWidth="1"/>
    <col min="15364" max="15364" width="14.85546875" style="1" customWidth="1"/>
    <col min="15365" max="15365" width="21" style="1" bestFit="1" customWidth="1"/>
    <col min="15366" max="15366" width="13.140625" style="1" customWidth="1"/>
    <col min="15367" max="15367" width="11.7109375" style="1" bestFit="1" customWidth="1"/>
    <col min="15368" max="15368" width="64.85546875" style="1" customWidth="1"/>
    <col min="15369" max="15369" width="23.140625" style="1" customWidth="1"/>
    <col min="15370" max="15613" width="9.140625" style="1"/>
    <col min="15614" max="15614" width="13.85546875" style="1" customWidth="1"/>
    <col min="15615" max="15615" width="33.42578125" style="1" customWidth="1"/>
    <col min="15616" max="15616" width="23.5703125" style="1" bestFit="1" customWidth="1"/>
    <col min="15617" max="15617" width="47.42578125" style="1" customWidth="1"/>
    <col min="15618" max="15618" width="17.28515625" style="1" customWidth="1"/>
    <col min="15619" max="15619" width="21" style="1" customWidth="1"/>
    <col min="15620" max="15620" width="14.85546875" style="1" customWidth="1"/>
    <col min="15621" max="15621" width="21" style="1" bestFit="1" customWidth="1"/>
    <col min="15622" max="15622" width="13.140625" style="1" customWidth="1"/>
    <col min="15623" max="15623" width="11.7109375" style="1" bestFit="1" customWidth="1"/>
    <col min="15624" max="15624" width="64.85546875" style="1" customWidth="1"/>
    <col min="15625" max="15625" width="23.140625" style="1" customWidth="1"/>
    <col min="15626" max="15869" width="9.140625" style="1"/>
    <col min="15870" max="15870" width="13.85546875" style="1" customWidth="1"/>
    <col min="15871" max="15871" width="33.42578125" style="1" customWidth="1"/>
    <col min="15872" max="15872" width="23.5703125" style="1" bestFit="1" customWidth="1"/>
    <col min="15873" max="15873" width="47.42578125" style="1" customWidth="1"/>
    <col min="15874" max="15874" width="17.28515625" style="1" customWidth="1"/>
    <col min="15875" max="15875" width="21" style="1" customWidth="1"/>
    <col min="15876" max="15876" width="14.85546875" style="1" customWidth="1"/>
    <col min="15877" max="15877" width="21" style="1" bestFit="1" customWidth="1"/>
    <col min="15878" max="15878" width="13.140625" style="1" customWidth="1"/>
    <col min="15879" max="15879" width="11.7109375" style="1" bestFit="1" customWidth="1"/>
    <col min="15880" max="15880" width="64.85546875" style="1" customWidth="1"/>
    <col min="15881" max="15881" width="23.140625" style="1" customWidth="1"/>
    <col min="15882" max="16125" width="9.140625" style="1"/>
    <col min="16126" max="16126" width="13.85546875" style="1" customWidth="1"/>
    <col min="16127" max="16127" width="33.42578125" style="1" customWidth="1"/>
    <col min="16128" max="16128" width="23.5703125" style="1" bestFit="1" customWidth="1"/>
    <col min="16129" max="16129" width="47.42578125" style="1" customWidth="1"/>
    <col min="16130" max="16130" width="17.28515625" style="1" customWidth="1"/>
    <col min="16131" max="16131" width="21" style="1" customWidth="1"/>
    <col min="16132" max="16132" width="14.85546875" style="1" customWidth="1"/>
    <col min="16133" max="16133" width="21" style="1" bestFit="1" customWidth="1"/>
    <col min="16134" max="16134" width="13.140625" style="1" customWidth="1"/>
    <col min="16135" max="16135" width="11.7109375" style="1" bestFit="1" customWidth="1"/>
    <col min="16136" max="16136" width="64.85546875" style="1" customWidth="1"/>
    <col min="16137" max="16137" width="23.140625" style="1" customWidth="1"/>
    <col min="16138" max="16384" width="9.140625" style="1"/>
  </cols>
  <sheetData>
    <row r="2" spans="1:11" ht="18.75" x14ac:dyDescent="0.3">
      <c r="C2" s="151" t="s">
        <v>789</v>
      </c>
    </row>
    <row r="4" spans="1:11" ht="18.75" x14ac:dyDescent="0.3">
      <c r="A4" s="5" t="s">
        <v>0</v>
      </c>
      <c r="B4" s="6"/>
      <c r="C4" s="7"/>
      <c r="D4" s="8"/>
      <c r="E4" s="9"/>
      <c r="F4" s="10"/>
      <c r="G4" s="11"/>
      <c r="H4" s="12"/>
      <c r="I4" s="11"/>
      <c r="J4" s="11"/>
      <c r="K4" s="13"/>
    </row>
    <row r="5" spans="1:11" x14ac:dyDescent="0.25">
      <c r="A5" s="14"/>
      <c r="B5" s="15"/>
      <c r="C5" s="14"/>
      <c r="D5" s="14"/>
      <c r="E5" s="16"/>
      <c r="F5" s="14"/>
      <c r="G5" s="17"/>
      <c r="H5" s="18"/>
      <c r="I5" s="19"/>
      <c r="J5" s="17"/>
      <c r="K5" s="14"/>
    </row>
    <row r="6" spans="1:11" s="29" customFormat="1" ht="12.75" x14ac:dyDescent="0.2">
      <c r="A6" s="20"/>
      <c r="B6" s="21"/>
      <c r="C6" s="20"/>
      <c r="D6" s="22"/>
      <c r="E6" s="23" t="s">
        <v>1</v>
      </c>
      <c r="F6" s="24"/>
      <c r="G6" s="20"/>
      <c r="H6" s="25"/>
      <c r="I6" s="26" t="s">
        <v>2</v>
      </c>
      <c r="J6" s="27"/>
      <c r="K6" s="28"/>
    </row>
    <row r="7" spans="1:11" s="29" customFormat="1" ht="12.75" x14ac:dyDescent="0.2">
      <c r="A7" s="30" t="s">
        <v>3</v>
      </c>
      <c r="B7" s="31" t="s">
        <v>4</v>
      </c>
      <c r="C7" s="30" t="s">
        <v>5</v>
      </c>
      <c r="D7" s="32" t="s">
        <v>6</v>
      </c>
      <c r="E7" s="33" t="s">
        <v>7</v>
      </c>
      <c r="F7" s="34" t="s">
        <v>8</v>
      </c>
      <c r="G7" s="30" t="s">
        <v>9</v>
      </c>
      <c r="H7" s="35" t="s">
        <v>10</v>
      </c>
      <c r="I7" s="20" t="s">
        <v>11</v>
      </c>
      <c r="J7" s="22" t="s">
        <v>12</v>
      </c>
      <c r="K7" s="36" t="s">
        <v>13</v>
      </c>
    </row>
    <row r="8" spans="1:11" s="29" customFormat="1" ht="12.75" x14ac:dyDescent="0.2">
      <c r="A8" s="37">
        <v>8</v>
      </c>
      <c r="B8" s="37" t="s">
        <v>14</v>
      </c>
      <c r="C8" s="38" t="s">
        <v>15</v>
      </c>
      <c r="D8" s="38" t="s">
        <v>16</v>
      </c>
      <c r="E8" s="39">
        <v>32758</v>
      </c>
      <c r="F8" s="40">
        <v>1533875.64</v>
      </c>
      <c r="G8" s="41" t="s">
        <v>17</v>
      </c>
      <c r="H8" s="42">
        <v>639114.99</v>
      </c>
      <c r="I8" s="43">
        <v>36525</v>
      </c>
      <c r="J8" s="43">
        <v>47299</v>
      </c>
      <c r="K8" s="28" t="s">
        <v>18</v>
      </c>
    </row>
    <row r="9" spans="1:11" s="29" customFormat="1" ht="12.75" x14ac:dyDescent="0.2">
      <c r="A9" s="44">
        <v>12</v>
      </c>
      <c r="B9" s="44" t="s">
        <v>14</v>
      </c>
      <c r="C9" s="45" t="s">
        <v>15</v>
      </c>
      <c r="D9" s="45" t="s">
        <v>19</v>
      </c>
      <c r="E9" s="46">
        <v>33735</v>
      </c>
      <c r="F9" s="47">
        <v>2556459.41</v>
      </c>
      <c r="G9" s="48" t="s">
        <v>17</v>
      </c>
      <c r="H9" s="49">
        <v>1325779.74</v>
      </c>
      <c r="I9" s="50">
        <v>37621</v>
      </c>
      <c r="J9" s="50">
        <v>48395</v>
      </c>
      <c r="K9" s="51" t="s">
        <v>20</v>
      </c>
    </row>
    <row r="10" spans="1:11" s="29" customFormat="1" ht="12.75" x14ac:dyDescent="0.2">
      <c r="A10" s="44">
        <v>17</v>
      </c>
      <c r="B10" s="44" t="s">
        <v>21</v>
      </c>
      <c r="C10" s="45" t="s">
        <v>22</v>
      </c>
      <c r="D10" s="45" t="s">
        <v>23</v>
      </c>
      <c r="E10" s="46">
        <v>33780</v>
      </c>
      <c r="F10" s="47">
        <v>29999757.859999999</v>
      </c>
      <c r="G10" s="48" t="s">
        <v>24</v>
      </c>
      <c r="H10" s="49">
        <v>17999867.859999999</v>
      </c>
      <c r="I10" s="50">
        <v>37483</v>
      </c>
      <c r="J10" s="50">
        <v>48259</v>
      </c>
      <c r="K10" s="51" t="s">
        <v>18</v>
      </c>
    </row>
    <row r="11" spans="1:11" s="29" customFormat="1" ht="12.75" x14ac:dyDescent="0.2">
      <c r="A11" s="44">
        <v>18</v>
      </c>
      <c r="B11" s="44" t="s">
        <v>21</v>
      </c>
      <c r="C11" s="45" t="s">
        <v>22</v>
      </c>
      <c r="D11" s="45" t="s">
        <v>25</v>
      </c>
      <c r="E11" s="46">
        <v>34030</v>
      </c>
      <c r="F11" s="47">
        <v>1800000</v>
      </c>
      <c r="G11" s="48" t="s">
        <v>24</v>
      </c>
      <c r="H11" s="49">
        <v>1152000</v>
      </c>
      <c r="I11" s="50">
        <v>37787</v>
      </c>
      <c r="J11" s="50">
        <v>48563</v>
      </c>
      <c r="K11" s="51" t="s">
        <v>26</v>
      </c>
    </row>
    <row r="12" spans="1:11" s="29" customFormat="1" ht="12.75" x14ac:dyDescent="0.2">
      <c r="A12" s="44">
        <v>19</v>
      </c>
      <c r="B12" s="44" t="s">
        <v>21</v>
      </c>
      <c r="C12" s="45" t="s">
        <v>22</v>
      </c>
      <c r="D12" s="45" t="s">
        <v>27</v>
      </c>
      <c r="E12" s="46">
        <v>34242</v>
      </c>
      <c r="F12" s="47">
        <v>3606062.89</v>
      </c>
      <c r="G12" s="48" t="s">
        <v>24</v>
      </c>
      <c r="H12" s="49">
        <v>2380015.89</v>
      </c>
      <c r="I12" s="50">
        <v>38032</v>
      </c>
      <c r="J12" s="50">
        <v>48806</v>
      </c>
      <c r="K12" s="51" t="s">
        <v>28</v>
      </c>
    </row>
    <row r="13" spans="1:11" s="29" customFormat="1" ht="12.75" x14ac:dyDescent="0.2">
      <c r="A13" s="44">
        <v>20</v>
      </c>
      <c r="B13" s="44" t="s">
        <v>21</v>
      </c>
      <c r="C13" s="45" t="s">
        <v>22</v>
      </c>
      <c r="D13" s="45" t="s">
        <v>29</v>
      </c>
      <c r="E13" s="46">
        <v>34242</v>
      </c>
      <c r="F13" s="47">
        <v>3829701.79</v>
      </c>
      <c r="G13" s="48" t="s">
        <v>24</v>
      </c>
      <c r="H13" s="49">
        <v>2527603.79</v>
      </c>
      <c r="I13" s="50">
        <v>38032</v>
      </c>
      <c r="J13" s="50">
        <v>48806</v>
      </c>
      <c r="K13" s="51" t="s">
        <v>28</v>
      </c>
    </row>
    <row r="14" spans="1:11" s="29" customFormat="1" ht="12.75" x14ac:dyDescent="0.2">
      <c r="A14" s="44">
        <v>21</v>
      </c>
      <c r="B14" s="44" t="s">
        <v>21</v>
      </c>
      <c r="C14" s="45" t="s">
        <v>22</v>
      </c>
      <c r="D14" s="45" t="s">
        <v>30</v>
      </c>
      <c r="E14" s="46">
        <v>34157</v>
      </c>
      <c r="F14" s="47">
        <v>13144418.82</v>
      </c>
      <c r="G14" s="48" t="s">
        <v>24</v>
      </c>
      <c r="H14" s="49">
        <v>8412434.8200000003</v>
      </c>
      <c r="I14" s="50">
        <v>37817</v>
      </c>
      <c r="J14" s="50">
        <v>48594</v>
      </c>
      <c r="K14" s="51" t="s">
        <v>31</v>
      </c>
    </row>
    <row r="15" spans="1:11" s="29" customFormat="1" ht="12.75" x14ac:dyDescent="0.2">
      <c r="A15" s="44">
        <v>22</v>
      </c>
      <c r="B15" s="44" t="s">
        <v>21</v>
      </c>
      <c r="C15" s="45" t="s">
        <v>22</v>
      </c>
      <c r="D15" s="45" t="s">
        <v>32</v>
      </c>
      <c r="E15" s="46">
        <v>34127</v>
      </c>
      <c r="F15" s="47">
        <v>2885019.21</v>
      </c>
      <c r="G15" s="48" t="s">
        <v>24</v>
      </c>
      <c r="H15" s="49">
        <v>1846419.21</v>
      </c>
      <c r="I15" s="50">
        <v>37848</v>
      </c>
      <c r="J15" s="50">
        <v>48625</v>
      </c>
      <c r="K15" s="51" t="s">
        <v>18</v>
      </c>
    </row>
    <row r="16" spans="1:11" s="29" customFormat="1" ht="12.75" x14ac:dyDescent="0.2">
      <c r="A16" s="44">
        <v>23</v>
      </c>
      <c r="B16" s="44" t="s">
        <v>21</v>
      </c>
      <c r="C16" s="45" t="s">
        <v>22</v>
      </c>
      <c r="D16" s="45" t="s">
        <v>33</v>
      </c>
      <c r="E16" s="46">
        <v>34166</v>
      </c>
      <c r="F16" s="47">
        <v>10322589.640000001</v>
      </c>
      <c r="G16" s="48" t="s">
        <v>24</v>
      </c>
      <c r="H16" s="49">
        <v>6606481.6399999997</v>
      </c>
      <c r="I16" s="50">
        <v>37848</v>
      </c>
      <c r="J16" s="50">
        <v>48625</v>
      </c>
      <c r="K16" s="51" t="s">
        <v>34</v>
      </c>
    </row>
    <row r="17" spans="1:11" s="29" customFormat="1" ht="12.75" x14ac:dyDescent="0.2">
      <c r="A17" s="44">
        <v>24</v>
      </c>
      <c r="B17" s="44" t="s">
        <v>21</v>
      </c>
      <c r="C17" s="45" t="s">
        <v>22</v>
      </c>
      <c r="D17" s="45" t="s">
        <v>35</v>
      </c>
      <c r="E17" s="46">
        <v>34157</v>
      </c>
      <c r="F17" s="47">
        <v>12995348.25</v>
      </c>
      <c r="G17" s="48" t="s">
        <v>24</v>
      </c>
      <c r="H17" s="49">
        <v>8317040.25</v>
      </c>
      <c r="I17" s="50">
        <v>37848</v>
      </c>
      <c r="J17" s="50">
        <v>48625</v>
      </c>
      <c r="K17" s="51" t="s">
        <v>34</v>
      </c>
    </row>
    <row r="18" spans="1:11" s="29" customFormat="1" ht="12.75" x14ac:dyDescent="0.2">
      <c r="A18" s="44">
        <v>28</v>
      </c>
      <c r="B18" s="44" t="s">
        <v>36</v>
      </c>
      <c r="C18" s="45" t="s">
        <v>37</v>
      </c>
      <c r="D18" s="45" t="s">
        <v>30</v>
      </c>
      <c r="E18" s="46">
        <v>34465</v>
      </c>
      <c r="F18" s="47">
        <v>2166000000</v>
      </c>
      <c r="G18" s="48" t="s">
        <v>38</v>
      </c>
      <c r="H18" s="49">
        <v>792435000</v>
      </c>
      <c r="I18" s="50">
        <v>38127</v>
      </c>
      <c r="J18" s="50">
        <v>45432</v>
      </c>
      <c r="K18" s="51" t="s">
        <v>31</v>
      </c>
    </row>
    <row r="19" spans="1:11" s="29" customFormat="1" ht="12.75" x14ac:dyDescent="0.2">
      <c r="A19" s="44">
        <v>29</v>
      </c>
      <c r="B19" s="44" t="s">
        <v>21</v>
      </c>
      <c r="C19" s="45" t="s">
        <v>22</v>
      </c>
      <c r="D19" s="45" t="s">
        <v>39</v>
      </c>
      <c r="E19" s="46">
        <v>34521</v>
      </c>
      <c r="F19" s="47">
        <v>6622130.3799999999</v>
      </c>
      <c r="G19" s="48" t="s">
        <v>24</v>
      </c>
      <c r="H19" s="49">
        <v>4635500.38</v>
      </c>
      <c r="I19" s="50">
        <v>38275</v>
      </c>
      <c r="J19" s="50">
        <v>49049</v>
      </c>
      <c r="K19" s="51" t="s">
        <v>40</v>
      </c>
    </row>
    <row r="20" spans="1:11" s="29" customFormat="1" ht="12.75" x14ac:dyDescent="0.2">
      <c r="A20" s="44">
        <v>30</v>
      </c>
      <c r="B20" s="44" t="s">
        <v>41</v>
      </c>
      <c r="C20" s="45" t="s">
        <v>42</v>
      </c>
      <c r="D20" s="45" t="s">
        <v>43</v>
      </c>
      <c r="E20" s="46">
        <v>34381</v>
      </c>
      <c r="F20" s="47">
        <v>8027333.21</v>
      </c>
      <c r="G20" s="48" t="s">
        <v>24</v>
      </c>
      <c r="H20" s="49">
        <v>5318099.21</v>
      </c>
      <c r="I20" s="50">
        <v>38001</v>
      </c>
      <c r="J20" s="50">
        <v>52427</v>
      </c>
      <c r="K20" s="51" t="s">
        <v>44</v>
      </c>
    </row>
    <row r="21" spans="1:11" s="29" customFormat="1" ht="12.75" x14ac:dyDescent="0.2">
      <c r="A21" s="44">
        <v>31</v>
      </c>
      <c r="B21" s="44" t="s">
        <v>21</v>
      </c>
      <c r="C21" s="45" t="s">
        <v>22</v>
      </c>
      <c r="D21" s="45" t="s">
        <v>45</v>
      </c>
      <c r="E21" s="46">
        <v>34586</v>
      </c>
      <c r="F21" s="47">
        <v>7100000</v>
      </c>
      <c r="G21" s="48" t="s">
        <v>24</v>
      </c>
      <c r="H21" s="49">
        <v>4970000</v>
      </c>
      <c r="I21" s="50">
        <v>38398</v>
      </c>
      <c r="J21" s="50">
        <v>49171</v>
      </c>
      <c r="K21" s="51" t="s">
        <v>31</v>
      </c>
    </row>
    <row r="22" spans="1:11" s="29" customFormat="1" ht="12.75" x14ac:dyDescent="0.2">
      <c r="A22" s="44">
        <v>32</v>
      </c>
      <c r="B22" s="44" t="s">
        <v>21</v>
      </c>
      <c r="C22" s="45" t="s">
        <v>22</v>
      </c>
      <c r="D22" s="45" t="s">
        <v>46</v>
      </c>
      <c r="E22" s="46">
        <v>34499</v>
      </c>
      <c r="F22" s="47">
        <v>8224915.25</v>
      </c>
      <c r="G22" s="48" t="s">
        <v>24</v>
      </c>
      <c r="H22" s="49">
        <v>5592947.0999999996</v>
      </c>
      <c r="I22" s="50">
        <v>38200</v>
      </c>
      <c r="J22" s="50">
        <v>48976</v>
      </c>
      <c r="K22" s="51" t="s">
        <v>47</v>
      </c>
    </row>
    <row r="23" spans="1:11" s="29" customFormat="1" ht="12.75" x14ac:dyDescent="0.2">
      <c r="A23" s="44">
        <v>33</v>
      </c>
      <c r="B23" s="44" t="s">
        <v>21</v>
      </c>
      <c r="C23" s="45" t="s">
        <v>22</v>
      </c>
      <c r="D23" s="45" t="s">
        <v>48</v>
      </c>
      <c r="E23" s="46">
        <v>34568</v>
      </c>
      <c r="F23" s="47">
        <v>2335721</v>
      </c>
      <c r="G23" s="48" t="s">
        <v>24</v>
      </c>
      <c r="H23" s="49">
        <v>1635035.9850000001</v>
      </c>
      <c r="I23" s="50">
        <v>38353</v>
      </c>
      <c r="J23" s="50">
        <v>49126</v>
      </c>
      <c r="K23" s="51" t="s">
        <v>18</v>
      </c>
    </row>
    <row r="24" spans="1:11" s="29" customFormat="1" ht="12.75" x14ac:dyDescent="0.2">
      <c r="A24" s="44">
        <v>34</v>
      </c>
      <c r="B24" s="44" t="s">
        <v>21</v>
      </c>
      <c r="C24" s="45" t="s">
        <v>22</v>
      </c>
      <c r="D24" s="45" t="s">
        <v>49</v>
      </c>
      <c r="E24" s="46">
        <v>34568</v>
      </c>
      <c r="F24" s="47">
        <v>10600000</v>
      </c>
      <c r="G24" s="48" t="s">
        <v>24</v>
      </c>
      <c r="H24" s="49">
        <v>7420000</v>
      </c>
      <c r="I24" s="50">
        <v>38353</v>
      </c>
      <c r="J24" s="50">
        <v>49126</v>
      </c>
      <c r="K24" s="51" t="s">
        <v>18</v>
      </c>
    </row>
    <row r="25" spans="1:11" s="29" customFormat="1" ht="12.75" x14ac:dyDescent="0.2">
      <c r="A25" s="44">
        <v>36</v>
      </c>
      <c r="B25" s="44" t="s">
        <v>21</v>
      </c>
      <c r="C25" s="45" t="s">
        <v>22</v>
      </c>
      <c r="D25" s="45" t="s">
        <v>50</v>
      </c>
      <c r="E25" s="46">
        <v>34654</v>
      </c>
      <c r="F25" s="47">
        <v>8600000</v>
      </c>
      <c r="G25" s="48" t="s">
        <v>24</v>
      </c>
      <c r="H25" s="49">
        <v>6020000</v>
      </c>
      <c r="I25" s="50">
        <v>38367</v>
      </c>
      <c r="J25" s="50">
        <v>49140</v>
      </c>
      <c r="K25" s="51" t="s">
        <v>51</v>
      </c>
    </row>
    <row r="26" spans="1:11" s="29" customFormat="1" ht="12.75" x14ac:dyDescent="0.2">
      <c r="A26" s="44">
        <v>38</v>
      </c>
      <c r="B26" s="44" t="s">
        <v>21</v>
      </c>
      <c r="C26" s="45" t="s">
        <v>22</v>
      </c>
      <c r="D26" s="45" t="s">
        <v>52</v>
      </c>
      <c r="E26" s="46">
        <v>34751</v>
      </c>
      <c r="F26" s="47">
        <v>3951344.12</v>
      </c>
      <c r="G26" s="48" t="s">
        <v>24</v>
      </c>
      <c r="H26" s="49">
        <v>2844979.6430000002</v>
      </c>
      <c r="I26" s="50">
        <v>38504</v>
      </c>
      <c r="J26" s="50">
        <v>49279</v>
      </c>
      <c r="K26" s="51" t="s">
        <v>53</v>
      </c>
    </row>
    <row r="27" spans="1:11" s="29" customFormat="1" ht="12.75" x14ac:dyDescent="0.2">
      <c r="A27" s="44">
        <v>40</v>
      </c>
      <c r="B27" s="44" t="s">
        <v>21</v>
      </c>
      <c r="C27" s="45" t="s">
        <v>22</v>
      </c>
      <c r="D27" s="45" t="s">
        <v>54</v>
      </c>
      <c r="E27" s="46">
        <v>34760</v>
      </c>
      <c r="F27" s="47">
        <v>3378641.03</v>
      </c>
      <c r="G27" s="48" t="s">
        <v>24</v>
      </c>
      <c r="H27" s="49">
        <v>2432633.0299999998</v>
      </c>
      <c r="I27" s="50">
        <v>38504</v>
      </c>
      <c r="J27" s="50">
        <v>49279</v>
      </c>
      <c r="K27" s="51" t="s">
        <v>55</v>
      </c>
    </row>
    <row r="28" spans="1:11" s="29" customFormat="1" ht="12.75" x14ac:dyDescent="0.2">
      <c r="A28" s="44">
        <v>41</v>
      </c>
      <c r="B28" s="44" t="s">
        <v>41</v>
      </c>
      <c r="C28" s="45" t="s">
        <v>42</v>
      </c>
      <c r="D28" s="45" t="s">
        <v>56</v>
      </c>
      <c r="E28" s="46">
        <v>34794</v>
      </c>
      <c r="F28" s="47">
        <v>6100000</v>
      </c>
      <c r="G28" s="48" t="s">
        <v>24</v>
      </c>
      <c r="H28" s="49">
        <v>3660016</v>
      </c>
      <c r="I28" s="50">
        <v>38457</v>
      </c>
      <c r="J28" s="50">
        <v>49232</v>
      </c>
      <c r="K28" s="51" t="s">
        <v>57</v>
      </c>
    </row>
    <row r="29" spans="1:11" s="29" customFormat="1" ht="12.75" x14ac:dyDescent="0.2">
      <c r="A29" s="44">
        <v>45</v>
      </c>
      <c r="B29" s="44" t="s">
        <v>58</v>
      </c>
      <c r="C29" s="45" t="s">
        <v>59</v>
      </c>
      <c r="D29" s="45" t="s">
        <v>60</v>
      </c>
      <c r="E29" s="46">
        <v>34497</v>
      </c>
      <c r="F29" s="47">
        <v>2000000</v>
      </c>
      <c r="G29" s="48" t="s">
        <v>61</v>
      </c>
      <c r="H29" s="49">
        <v>1858225</v>
      </c>
      <c r="I29" s="50" t="s">
        <v>62</v>
      </c>
      <c r="J29" s="50">
        <v>38533</v>
      </c>
      <c r="K29" s="51" t="s">
        <v>63</v>
      </c>
    </row>
    <row r="30" spans="1:11" s="29" customFormat="1" ht="12.75" x14ac:dyDescent="0.2">
      <c r="A30" s="44">
        <v>51</v>
      </c>
      <c r="B30" s="44" t="s">
        <v>64</v>
      </c>
      <c r="C30" s="45" t="s">
        <v>65</v>
      </c>
      <c r="D30" s="45" t="s">
        <v>45</v>
      </c>
      <c r="E30" s="46">
        <v>34897</v>
      </c>
      <c r="F30" s="47">
        <v>2923984.9360000002</v>
      </c>
      <c r="G30" s="48" t="s">
        <v>66</v>
      </c>
      <c r="H30" s="49">
        <v>79759.558000000005</v>
      </c>
      <c r="I30" s="50">
        <v>36479</v>
      </c>
      <c r="J30" s="50">
        <v>42870</v>
      </c>
      <c r="K30" s="51" t="s">
        <v>31</v>
      </c>
    </row>
    <row r="31" spans="1:11" s="29" customFormat="1" ht="12.75" x14ac:dyDescent="0.2">
      <c r="A31" s="44">
        <v>55</v>
      </c>
      <c r="B31" s="44" t="s">
        <v>21</v>
      </c>
      <c r="C31" s="45" t="s">
        <v>22</v>
      </c>
      <c r="D31" s="45" t="s">
        <v>67</v>
      </c>
      <c r="E31" s="46">
        <v>34922</v>
      </c>
      <c r="F31" s="47">
        <v>2521082.75</v>
      </c>
      <c r="G31" s="48" t="s">
        <v>24</v>
      </c>
      <c r="H31" s="49">
        <v>1865619.75</v>
      </c>
      <c r="I31" s="50">
        <v>38701</v>
      </c>
      <c r="J31" s="50">
        <v>49475</v>
      </c>
      <c r="K31" s="51" t="s">
        <v>53</v>
      </c>
    </row>
    <row r="32" spans="1:11" s="29" customFormat="1" ht="12.75" x14ac:dyDescent="0.2">
      <c r="A32" s="44">
        <v>57</v>
      </c>
      <c r="B32" s="44" t="s">
        <v>21</v>
      </c>
      <c r="C32" s="45" t="s">
        <v>22</v>
      </c>
      <c r="D32" s="45" t="s">
        <v>68</v>
      </c>
      <c r="E32" s="46">
        <v>34893</v>
      </c>
      <c r="F32" s="47">
        <v>9904164.4600000009</v>
      </c>
      <c r="G32" s="48" t="s">
        <v>24</v>
      </c>
      <c r="H32" s="49">
        <v>7131012.46</v>
      </c>
      <c r="I32" s="50">
        <v>38518</v>
      </c>
      <c r="J32" s="50">
        <v>49293</v>
      </c>
      <c r="K32" s="51" t="s">
        <v>34</v>
      </c>
    </row>
    <row r="33" spans="1:11" s="29" customFormat="1" ht="12.75" x14ac:dyDescent="0.2">
      <c r="A33" s="44">
        <v>62</v>
      </c>
      <c r="B33" s="44" t="s">
        <v>14</v>
      </c>
      <c r="C33" s="45" t="s">
        <v>15</v>
      </c>
      <c r="D33" s="45" t="s">
        <v>69</v>
      </c>
      <c r="E33" s="46">
        <v>34996</v>
      </c>
      <c r="F33" s="47">
        <v>3579043.16</v>
      </c>
      <c r="G33" s="48" t="s">
        <v>17</v>
      </c>
      <c r="H33" s="49">
        <v>2234345.83</v>
      </c>
      <c r="I33" s="50">
        <v>38716</v>
      </c>
      <c r="J33" s="50">
        <v>49673</v>
      </c>
      <c r="K33" s="51" t="s">
        <v>18</v>
      </c>
    </row>
    <row r="34" spans="1:11" s="29" customFormat="1" ht="12.75" x14ac:dyDescent="0.2">
      <c r="A34" s="44">
        <v>63</v>
      </c>
      <c r="B34" s="44" t="s">
        <v>21</v>
      </c>
      <c r="C34" s="45" t="s">
        <v>22</v>
      </c>
      <c r="D34" s="45" t="s">
        <v>70</v>
      </c>
      <c r="E34" s="46">
        <v>35043</v>
      </c>
      <c r="F34" s="47">
        <v>3486514.76</v>
      </c>
      <c r="G34" s="48" t="s">
        <v>24</v>
      </c>
      <c r="H34" s="49">
        <v>2580024.7599999998</v>
      </c>
      <c r="I34" s="50">
        <v>38777</v>
      </c>
      <c r="J34" s="50">
        <v>49553</v>
      </c>
      <c r="K34" s="51" t="s">
        <v>71</v>
      </c>
    </row>
    <row r="35" spans="1:11" s="29" customFormat="1" ht="12.75" x14ac:dyDescent="0.2">
      <c r="A35" s="44">
        <v>64</v>
      </c>
      <c r="B35" s="44" t="s">
        <v>21</v>
      </c>
      <c r="C35" s="45" t="s">
        <v>22</v>
      </c>
      <c r="D35" s="45" t="s">
        <v>72</v>
      </c>
      <c r="E35" s="46">
        <v>35188</v>
      </c>
      <c r="F35" s="47">
        <v>5500000</v>
      </c>
      <c r="G35" s="48" t="s">
        <v>24</v>
      </c>
      <c r="H35" s="49">
        <v>4180000</v>
      </c>
      <c r="I35" s="50">
        <v>38883</v>
      </c>
      <c r="J35" s="50">
        <v>49658</v>
      </c>
      <c r="K35" s="51" t="s">
        <v>73</v>
      </c>
    </row>
    <row r="36" spans="1:11" s="29" customFormat="1" ht="12.75" x14ac:dyDescent="0.2">
      <c r="A36" s="44">
        <v>65</v>
      </c>
      <c r="B36" s="44" t="s">
        <v>21</v>
      </c>
      <c r="C36" s="45" t="s">
        <v>22</v>
      </c>
      <c r="D36" s="45" t="s">
        <v>74</v>
      </c>
      <c r="E36" s="46">
        <v>35233</v>
      </c>
      <c r="F36" s="47">
        <v>17318355.760000002</v>
      </c>
      <c r="G36" s="48" t="s">
        <v>24</v>
      </c>
      <c r="H36" s="49">
        <v>13508328.76</v>
      </c>
      <c r="I36" s="50">
        <v>39036</v>
      </c>
      <c r="J36" s="50">
        <v>49810</v>
      </c>
      <c r="K36" s="51" t="s">
        <v>34</v>
      </c>
    </row>
    <row r="37" spans="1:11" s="29" customFormat="1" ht="12.75" x14ac:dyDescent="0.2">
      <c r="A37" s="44">
        <v>66</v>
      </c>
      <c r="B37" s="44" t="s">
        <v>21</v>
      </c>
      <c r="C37" s="45" t="s">
        <v>22</v>
      </c>
      <c r="D37" s="45" t="s">
        <v>75</v>
      </c>
      <c r="E37" s="46">
        <v>35149</v>
      </c>
      <c r="F37" s="47">
        <v>13359692.970000001</v>
      </c>
      <c r="G37" s="48" t="s">
        <v>24</v>
      </c>
      <c r="H37" s="49">
        <v>10153386.970000001</v>
      </c>
      <c r="I37" s="50">
        <v>38961</v>
      </c>
      <c r="J37" s="50">
        <v>49735</v>
      </c>
      <c r="K37" s="51" t="s">
        <v>55</v>
      </c>
    </row>
    <row r="38" spans="1:11" s="29" customFormat="1" ht="12.75" x14ac:dyDescent="0.2">
      <c r="A38" s="44">
        <v>67</v>
      </c>
      <c r="B38" s="44" t="s">
        <v>14</v>
      </c>
      <c r="C38" s="45" t="s">
        <v>15</v>
      </c>
      <c r="D38" s="45" t="s">
        <v>76</v>
      </c>
      <c r="E38" s="46">
        <v>35196</v>
      </c>
      <c r="F38" s="47">
        <v>23638118.030000001</v>
      </c>
      <c r="G38" s="48" t="s">
        <v>17</v>
      </c>
      <c r="H38" s="49">
        <v>19210118.02</v>
      </c>
      <c r="I38" s="50">
        <v>41273</v>
      </c>
      <c r="J38" s="50">
        <v>49856</v>
      </c>
      <c r="K38" s="51" t="s">
        <v>77</v>
      </c>
    </row>
    <row r="39" spans="1:11" s="29" customFormat="1" ht="12.75" x14ac:dyDescent="0.2">
      <c r="A39" s="44">
        <v>69</v>
      </c>
      <c r="B39" s="44" t="s">
        <v>78</v>
      </c>
      <c r="C39" s="45" t="s">
        <v>79</v>
      </c>
      <c r="D39" s="45" t="s">
        <v>80</v>
      </c>
      <c r="E39" s="46">
        <v>35114</v>
      </c>
      <c r="F39" s="47">
        <v>4441529.33</v>
      </c>
      <c r="G39" s="48" t="s">
        <v>17</v>
      </c>
      <c r="H39" s="49">
        <v>1974013.13</v>
      </c>
      <c r="I39" s="50">
        <v>39712</v>
      </c>
      <c r="J39" s="50">
        <v>46102</v>
      </c>
      <c r="K39" s="51" t="s">
        <v>55</v>
      </c>
    </row>
    <row r="40" spans="1:11" s="29" customFormat="1" ht="12.75" x14ac:dyDescent="0.2">
      <c r="A40" s="44">
        <v>70</v>
      </c>
      <c r="B40" s="44" t="s">
        <v>81</v>
      </c>
      <c r="C40" s="45" t="s">
        <v>82</v>
      </c>
      <c r="D40" s="45" t="s">
        <v>43</v>
      </c>
      <c r="E40" s="52">
        <v>35345</v>
      </c>
      <c r="F40" s="47">
        <v>3720013.26</v>
      </c>
      <c r="G40" s="48" t="s">
        <v>83</v>
      </c>
      <c r="H40" s="49">
        <v>1032796.56</v>
      </c>
      <c r="I40" s="50">
        <v>38168</v>
      </c>
      <c r="J40" s="50">
        <v>44561</v>
      </c>
      <c r="K40" s="51" t="s">
        <v>53</v>
      </c>
    </row>
    <row r="41" spans="1:11" s="29" customFormat="1" ht="12.75" x14ac:dyDescent="0.2">
      <c r="A41" s="44">
        <v>71</v>
      </c>
      <c r="B41" s="44" t="s">
        <v>81</v>
      </c>
      <c r="C41" s="45" t="s">
        <v>82</v>
      </c>
      <c r="D41" s="45" t="s">
        <v>84</v>
      </c>
      <c r="E41" s="52">
        <v>35345</v>
      </c>
      <c r="F41" s="47">
        <v>4800000</v>
      </c>
      <c r="G41" s="48" t="s">
        <v>83</v>
      </c>
      <c r="H41" s="49">
        <v>1199224.0660000001</v>
      </c>
      <c r="I41" s="50">
        <v>37257</v>
      </c>
      <c r="J41" s="50">
        <v>44378</v>
      </c>
      <c r="K41" s="51" t="s">
        <v>34</v>
      </c>
    </row>
    <row r="42" spans="1:11" s="29" customFormat="1" ht="12.75" x14ac:dyDescent="0.2">
      <c r="A42" s="44">
        <v>76</v>
      </c>
      <c r="B42" s="44" t="s">
        <v>21</v>
      </c>
      <c r="C42" s="45" t="s">
        <v>22</v>
      </c>
      <c r="D42" s="45" t="s">
        <v>85</v>
      </c>
      <c r="E42" s="46">
        <v>35783</v>
      </c>
      <c r="F42" s="47">
        <v>18300000</v>
      </c>
      <c r="G42" s="48" t="s">
        <v>24</v>
      </c>
      <c r="H42" s="49">
        <v>14823000</v>
      </c>
      <c r="I42" s="50">
        <v>39479</v>
      </c>
      <c r="J42" s="50">
        <v>50253</v>
      </c>
      <c r="K42" s="51" t="s">
        <v>18</v>
      </c>
    </row>
    <row r="43" spans="1:11" s="29" customFormat="1" ht="12.75" x14ac:dyDescent="0.2">
      <c r="A43" s="44">
        <v>77</v>
      </c>
      <c r="B43" s="44" t="s">
        <v>21</v>
      </c>
      <c r="C43" s="45" t="s">
        <v>22</v>
      </c>
      <c r="D43" s="45" t="s">
        <v>86</v>
      </c>
      <c r="E43" s="46">
        <v>35783</v>
      </c>
      <c r="F43" s="47">
        <v>3694909.25</v>
      </c>
      <c r="G43" s="48" t="s">
        <v>24</v>
      </c>
      <c r="H43" s="49">
        <v>3029827.25</v>
      </c>
      <c r="I43" s="50">
        <v>39569</v>
      </c>
      <c r="J43" s="50">
        <v>50345</v>
      </c>
      <c r="K43" s="51" t="s">
        <v>18</v>
      </c>
    </row>
    <row r="44" spans="1:11" s="29" customFormat="1" ht="12.75" x14ac:dyDescent="0.2">
      <c r="A44" s="44">
        <v>78</v>
      </c>
      <c r="B44" s="44" t="s">
        <v>14</v>
      </c>
      <c r="C44" s="45" t="s">
        <v>15</v>
      </c>
      <c r="D44" s="45" t="s">
        <v>87</v>
      </c>
      <c r="E44" s="46">
        <v>35566</v>
      </c>
      <c r="F44" s="47">
        <v>9970191.6899999995</v>
      </c>
      <c r="G44" s="48" t="s">
        <v>17</v>
      </c>
      <c r="H44" s="49">
        <v>7943459.8499999996</v>
      </c>
      <c r="I44" s="50">
        <v>39446</v>
      </c>
      <c r="J44" s="50">
        <v>52230</v>
      </c>
      <c r="K44" s="51" t="s">
        <v>88</v>
      </c>
    </row>
    <row r="45" spans="1:11" s="29" customFormat="1" ht="12.75" x14ac:dyDescent="0.2">
      <c r="A45" s="44">
        <v>79</v>
      </c>
      <c r="B45" s="44" t="s">
        <v>21</v>
      </c>
      <c r="C45" s="45" t="s">
        <v>22</v>
      </c>
      <c r="D45" s="45" t="s">
        <v>89</v>
      </c>
      <c r="E45" s="46">
        <v>35851</v>
      </c>
      <c r="F45" s="47">
        <v>3330842.11</v>
      </c>
      <c r="G45" s="48" t="s">
        <v>24</v>
      </c>
      <c r="H45" s="49">
        <v>2697990.11</v>
      </c>
      <c r="I45" s="50">
        <v>39522</v>
      </c>
      <c r="J45" s="50">
        <v>50298</v>
      </c>
      <c r="K45" s="51" t="s">
        <v>90</v>
      </c>
    </row>
    <row r="46" spans="1:11" s="29" customFormat="1" ht="12.75" x14ac:dyDescent="0.2">
      <c r="A46" s="44">
        <v>80</v>
      </c>
      <c r="B46" s="44" t="s">
        <v>91</v>
      </c>
      <c r="C46" s="45" t="s">
        <v>82</v>
      </c>
      <c r="D46" s="45" t="s">
        <v>92</v>
      </c>
      <c r="E46" s="46">
        <v>35831</v>
      </c>
      <c r="F46" s="47">
        <v>22000000</v>
      </c>
      <c r="G46" s="48" t="s">
        <v>17</v>
      </c>
      <c r="H46" s="49">
        <v>1483466.76</v>
      </c>
      <c r="I46" s="50">
        <v>37834</v>
      </c>
      <c r="J46" s="50">
        <v>43132</v>
      </c>
      <c r="K46" s="51" t="s">
        <v>34</v>
      </c>
    </row>
    <row r="47" spans="1:11" s="29" customFormat="1" ht="12.75" x14ac:dyDescent="0.2">
      <c r="A47" s="44">
        <v>82</v>
      </c>
      <c r="B47" s="44" t="s">
        <v>93</v>
      </c>
      <c r="C47" s="45" t="s">
        <v>93</v>
      </c>
      <c r="D47" s="45" t="s">
        <v>94</v>
      </c>
      <c r="E47" s="46">
        <v>35864</v>
      </c>
      <c r="F47" s="47">
        <v>3181217.9</v>
      </c>
      <c r="G47" s="48" t="s">
        <v>17</v>
      </c>
      <c r="H47" s="49">
        <v>1289682.98</v>
      </c>
      <c r="I47" s="50">
        <v>38949</v>
      </c>
      <c r="J47" s="50">
        <v>45524</v>
      </c>
      <c r="K47" s="51" t="s">
        <v>18</v>
      </c>
    </row>
    <row r="48" spans="1:11" s="29" customFormat="1" ht="12.75" x14ac:dyDescent="0.2">
      <c r="A48" s="44">
        <v>83</v>
      </c>
      <c r="B48" s="44" t="s">
        <v>21</v>
      </c>
      <c r="C48" s="45" t="s">
        <v>22</v>
      </c>
      <c r="D48" s="45" t="s">
        <v>95</v>
      </c>
      <c r="E48" s="46">
        <v>35955</v>
      </c>
      <c r="F48" s="47">
        <v>7500000</v>
      </c>
      <c r="G48" s="48" t="s">
        <v>24</v>
      </c>
      <c r="H48" s="49">
        <v>6150000</v>
      </c>
      <c r="I48" s="50">
        <v>39614</v>
      </c>
      <c r="J48" s="50">
        <v>50389</v>
      </c>
      <c r="K48" s="51" t="s">
        <v>34</v>
      </c>
    </row>
    <row r="49" spans="1:11" s="29" customFormat="1" ht="12.75" x14ac:dyDescent="0.2">
      <c r="A49" s="44">
        <v>84</v>
      </c>
      <c r="B49" s="44" t="s">
        <v>21</v>
      </c>
      <c r="C49" s="45" t="s">
        <v>22</v>
      </c>
      <c r="D49" s="45" t="s">
        <v>96</v>
      </c>
      <c r="E49" s="46">
        <v>35955</v>
      </c>
      <c r="F49" s="47">
        <v>8602035.4600000009</v>
      </c>
      <c r="G49" s="48" t="s">
        <v>24</v>
      </c>
      <c r="H49" s="49">
        <v>7053693.46</v>
      </c>
      <c r="I49" s="50">
        <v>39675</v>
      </c>
      <c r="J49" s="50">
        <v>50451</v>
      </c>
      <c r="K49" s="51" t="s">
        <v>51</v>
      </c>
    </row>
    <row r="50" spans="1:11" s="29" customFormat="1" ht="12.75" x14ac:dyDescent="0.2">
      <c r="A50" s="44">
        <v>85</v>
      </c>
      <c r="B50" s="44" t="s">
        <v>21</v>
      </c>
      <c r="C50" s="45" t="s">
        <v>22</v>
      </c>
      <c r="D50" s="45" t="s">
        <v>97</v>
      </c>
      <c r="E50" s="46">
        <v>35955</v>
      </c>
      <c r="F50" s="47">
        <v>12553022.75</v>
      </c>
      <c r="G50" s="48" t="s">
        <v>24</v>
      </c>
      <c r="H50" s="49">
        <v>10419012.52</v>
      </c>
      <c r="I50" s="50">
        <v>39736</v>
      </c>
      <c r="J50" s="50">
        <v>50510</v>
      </c>
      <c r="K50" s="51" t="s">
        <v>98</v>
      </c>
    </row>
    <row r="51" spans="1:11" s="29" customFormat="1" ht="12.75" x14ac:dyDescent="0.2">
      <c r="A51" s="44">
        <v>86</v>
      </c>
      <c r="B51" s="44" t="s">
        <v>14</v>
      </c>
      <c r="C51" s="45" t="s">
        <v>15</v>
      </c>
      <c r="D51" s="45" t="s">
        <v>99</v>
      </c>
      <c r="E51" s="46">
        <v>35961</v>
      </c>
      <c r="F51" s="47">
        <v>5112918.8099999996</v>
      </c>
      <c r="G51" s="48" t="s">
        <v>17</v>
      </c>
      <c r="H51" s="49">
        <v>3670053.16</v>
      </c>
      <c r="I51" s="50">
        <v>39812</v>
      </c>
      <c r="J51" s="50">
        <v>50586</v>
      </c>
      <c r="K51" s="51" t="s">
        <v>100</v>
      </c>
    </row>
    <row r="52" spans="1:11" s="29" customFormat="1" ht="12.75" x14ac:dyDescent="0.2">
      <c r="A52" s="44">
        <v>88</v>
      </c>
      <c r="B52" s="44" t="s">
        <v>78</v>
      </c>
      <c r="C52" s="45" t="s">
        <v>79</v>
      </c>
      <c r="D52" s="45" t="s">
        <v>101</v>
      </c>
      <c r="E52" s="46">
        <v>35982</v>
      </c>
      <c r="F52" s="47">
        <v>11350864.890000001</v>
      </c>
      <c r="G52" s="48" t="s">
        <v>17</v>
      </c>
      <c r="H52" s="49">
        <v>6306036.5599999996</v>
      </c>
      <c r="I52" s="50">
        <v>40551</v>
      </c>
      <c r="J52" s="50">
        <v>46942</v>
      </c>
      <c r="K52" s="51" t="s">
        <v>102</v>
      </c>
    </row>
    <row r="53" spans="1:11" s="29" customFormat="1" ht="12.75" x14ac:dyDescent="0.2">
      <c r="A53" s="44">
        <v>90</v>
      </c>
      <c r="B53" s="44" t="s">
        <v>21</v>
      </c>
      <c r="C53" s="45" t="s">
        <v>22</v>
      </c>
      <c r="D53" s="45" t="s">
        <v>103</v>
      </c>
      <c r="E53" s="46">
        <v>36192</v>
      </c>
      <c r="F53" s="47">
        <v>6500000</v>
      </c>
      <c r="G53" s="48" t="s">
        <v>24</v>
      </c>
      <c r="H53" s="49">
        <v>5395000</v>
      </c>
      <c r="I53" s="50">
        <v>39845</v>
      </c>
      <c r="J53" s="50">
        <v>50618</v>
      </c>
      <c r="K53" s="51" t="s">
        <v>53</v>
      </c>
    </row>
    <row r="54" spans="1:11" s="29" customFormat="1" ht="12.75" x14ac:dyDescent="0.2">
      <c r="A54" s="44">
        <v>90.1</v>
      </c>
      <c r="B54" s="44" t="s">
        <v>21</v>
      </c>
      <c r="C54" s="45" t="s">
        <v>22</v>
      </c>
      <c r="D54" s="45" t="s">
        <v>104</v>
      </c>
      <c r="E54" s="46">
        <v>36359</v>
      </c>
      <c r="F54" s="47">
        <v>3696756.52</v>
      </c>
      <c r="G54" s="48" t="s">
        <v>24</v>
      </c>
      <c r="H54" s="49">
        <v>3068317.52</v>
      </c>
      <c r="I54" s="50">
        <v>39845</v>
      </c>
      <c r="J54" s="50">
        <v>50618</v>
      </c>
      <c r="K54" s="51" t="s">
        <v>53</v>
      </c>
    </row>
    <row r="55" spans="1:11" s="29" customFormat="1" ht="12.75" x14ac:dyDescent="0.2">
      <c r="A55" s="44">
        <v>91</v>
      </c>
      <c r="B55" s="44" t="s">
        <v>21</v>
      </c>
      <c r="C55" s="45" t="s">
        <v>22</v>
      </c>
      <c r="D55" s="45" t="s">
        <v>105</v>
      </c>
      <c r="E55" s="46">
        <v>36286</v>
      </c>
      <c r="F55" s="47">
        <v>22100000</v>
      </c>
      <c r="G55" s="48" t="s">
        <v>24</v>
      </c>
      <c r="H55" s="49">
        <v>18564000</v>
      </c>
      <c r="I55" s="50">
        <v>40009</v>
      </c>
      <c r="J55" s="50">
        <v>50785</v>
      </c>
      <c r="K55" s="51" t="s">
        <v>18</v>
      </c>
    </row>
    <row r="56" spans="1:11" s="29" customFormat="1" ht="12.75" x14ac:dyDescent="0.2">
      <c r="A56" s="44">
        <v>93</v>
      </c>
      <c r="B56" s="44" t="s">
        <v>93</v>
      </c>
      <c r="C56" s="45" t="s">
        <v>93</v>
      </c>
      <c r="D56" s="45" t="s">
        <v>106</v>
      </c>
      <c r="E56" s="46">
        <v>36111</v>
      </c>
      <c r="F56" s="47">
        <v>1467351.43</v>
      </c>
      <c r="G56" s="48" t="s">
        <v>17</v>
      </c>
      <c r="H56" s="49">
        <v>753504.73</v>
      </c>
      <c r="I56" s="50">
        <v>39582</v>
      </c>
      <c r="J56" s="50">
        <v>46156</v>
      </c>
      <c r="K56" s="51" t="s">
        <v>34</v>
      </c>
    </row>
    <row r="57" spans="1:11" s="29" customFormat="1" ht="12.75" x14ac:dyDescent="0.2">
      <c r="A57" s="44">
        <v>94</v>
      </c>
      <c r="B57" s="44" t="s">
        <v>21</v>
      </c>
      <c r="C57" s="45" t="s">
        <v>22</v>
      </c>
      <c r="D57" s="45" t="s">
        <v>107</v>
      </c>
      <c r="E57" s="46">
        <v>36335</v>
      </c>
      <c r="F57" s="47">
        <v>33200000</v>
      </c>
      <c r="G57" s="48" t="s">
        <v>24</v>
      </c>
      <c r="H57" s="49">
        <v>28220000</v>
      </c>
      <c r="I57" s="50">
        <v>40101</v>
      </c>
      <c r="J57" s="50">
        <v>50875</v>
      </c>
      <c r="K57" s="51" t="s">
        <v>18</v>
      </c>
    </row>
    <row r="58" spans="1:11" s="29" customFormat="1" ht="12.75" x14ac:dyDescent="0.2">
      <c r="A58" s="44">
        <v>95</v>
      </c>
      <c r="B58" s="44" t="s">
        <v>64</v>
      </c>
      <c r="C58" s="45" t="s">
        <v>65</v>
      </c>
      <c r="D58" s="45" t="s">
        <v>108</v>
      </c>
      <c r="E58" s="46">
        <v>36339</v>
      </c>
      <c r="F58" s="47">
        <v>2451020.84</v>
      </c>
      <c r="G58" s="48" t="s">
        <v>66</v>
      </c>
      <c r="H58" s="49">
        <v>302400</v>
      </c>
      <c r="I58" s="50">
        <v>37756</v>
      </c>
      <c r="J58" s="50">
        <v>43419</v>
      </c>
      <c r="K58" s="51" t="s">
        <v>34</v>
      </c>
    </row>
    <row r="59" spans="1:11" s="29" customFormat="1" ht="12.75" x14ac:dyDescent="0.2">
      <c r="A59" s="44">
        <v>96</v>
      </c>
      <c r="B59" s="44" t="s">
        <v>21</v>
      </c>
      <c r="C59" s="45" t="s">
        <v>22</v>
      </c>
      <c r="D59" s="45" t="s">
        <v>109</v>
      </c>
      <c r="E59" s="46">
        <v>36359</v>
      </c>
      <c r="F59" s="47">
        <v>17700000</v>
      </c>
      <c r="G59" s="48" t="s">
        <v>24</v>
      </c>
      <c r="H59" s="49">
        <v>14868000</v>
      </c>
      <c r="I59" s="50">
        <v>40009</v>
      </c>
      <c r="J59" s="50">
        <v>50785</v>
      </c>
      <c r="K59" s="51" t="s">
        <v>31</v>
      </c>
    </row>
    <row r="60" spans="1:11" s="29" customFormat="1" ht="12.75" x14ac:dyDescent="0.2">
      <c r="A60" s="44">
        <v>97</v>
      </c>
      <c r="B60" s="44" t="s">
        <v>21</v>
      </c>
      <c r="C60" s="45" t="s">
        <v>22</v>
      </c>
      <c r="D60" s="45" t="s">
        <v>110</v>
      </c>
      <c r="E60" s="46">
        <v>36359</v>
      </c>
      <c r="F60" s="47">
        <v>8889243.5099999998</v>
      </c>
      <c r="G60" s="48" t="s">
        <v>24</v>
      </c>
      <c r="H60" s="49">
        <v>7466971.5099999998</v>
      </c>
      <c r="I60" s="50">
        <v>40009</v>
      </c>
      <c r="J60" s="50">
        <v>50785</v>
      </c>
      <c r="K60" s="51" t="s">
        <v>111</v>
      </c>
    </row>
    <row r="61" spans="1:11" s="29" customFormat="1" ht="12.75" x14ac:dyDescent="0.2">
      <c r="A61" s="44">
        <v>98</v>
      </c>
      <c r="B61" s="44" t="s">
        <v>14</v>
      </c>
      <c r="C61" s="45" t="s">
        <v>15</v>
      </c>
      <c r="D61" s="45" t="s">
        <v>112</v>
      </c>
      <c r="E61" s="46">
        <v>36365</v>
      </c>
      <c r="F61" s="47">
        <v>17888516.370000001</v>
      </c>
      <c r="G61" s="48" t="s">
        <v>17</v>
      </c>
      <c r="H61" s="49">
        <v>13493516.369999999</v>
      </c>
      <c r="I61" s="50">
        <v>40177</v>
      </c>
      <c r="J61" s="50">
        <v>51134</v>
      </c>
      <c r="K61" s="51" t="s">
        <v>55</v>
      </c>
    </row>
    <row r="62" spans="1:11" s="29" customFormat="1" ht="12.75" x14ac:dyDescent="0.2">
      <c r="A62" s="44">
        <v>98.1</v>
      </c>
      <c r="B62" s="44" t="s">
        <v>14</v>
      </c>
      <c r="C62" s="45" t="s">
        <v>15</v>
      </c>
      <c r="D62" s="45" t="s">
        <v>112</v>
      </c>
      <c r="E62" s="46">
        <v>37534</v>
      </c>
      <c r="F62" s="47">
        <v>2556245.48</v>
      </c>
      <c r="G62" s="48" t="s">
        <v>17</v>
      </c>
      <c r="H62" s="49">
        <v>2142245.48</v>
      </c>
      <c r="I62" s="50">
        <v>41090</v>
      </c>
      <c r="J62" s="50">
        <v>52047</v>
      </c>
      <c r="K62" s="51" t="s">
        <v>55</v>
      </c>
    </row>
    <row r="63" spans="1:11" s="29" customFormat="1" ht="12.75" x14ac:dyDescent="0.2">
      <c r="A63" s="44">
        <v>100</v>
      </c>
      <c r="B63" s="44" t="s">
        <v>14</v>
      </c>
      <c r="C63" s="45" t="s">
        <v>15</v>
      </c>
      <c r="D63" s="45" t="s">
        <v>113</v>
      </c>
      <c r="E63" s="46">
        <v>36500</v>
      </c>
      <c r="F63" s="47">
        <v>5112918.0999999996</v>
      </c>
      <c r="G63" s="48" t="s">
        <v>17</v>
      </c>
      <c r="H63" s="49">
        <v>3924675.8</v>
      </c>
      <c r="I63" s="50">
        <v>40359</v>
      </c>
      <c r="J63" s="50">
        <v>51134</v>
      </c>
      <c r="K63" s="51" t="s">
        <v>55</v>
      </c>
    </row>
    <row r="64" spans="1:11" s="29" customFormat="1" ht="12.75" x14ac:dyDescent="0.2">
      <c r="A64" s="44">
        <v>103</v>
      </c>
      <c r="B64" s="44" t="s">
        <v>21</v>
      </c>
      <c r="C64" s="45" t="s">
        <v>22</v>
      </c>
      <c r="D64" s="45" t="s">
        <v>114</v>
      </c>
      <c r="E64" s="46">
        <v>36510</v>
      </c>
      <c r="F64" s="47">
        <v>9900000</v>
      </c>
      <c r="G64" s="48" t="s">
        <v>24</v>
      </c>
      <c r="H64" s="49">
        <v>8415000</v>
      </c>
      <c r="I64" s="50">
        <v>40210</v>
      </c>
      <c r="J64" s="50">
        <v>50983</v>
      </c>
      <c r="K64" s="51" t="s">
        <v>34</v>
      </c>
    </row>
    <row r="65" spans="1:11" s="29" customFormat="1" ht="12.75" x14ac:dyDescent="0.2">
      <c r="A65" s="44" t="s">
        <v>115</v>
      </c>
      <c r="B65" s="44" t="s">
        <v>41</v>
      </c>
      <c r="C65" s="45" t="s">
        <v>42</v>
      </c>
      <c r="D65" s="45" t="s">
        <v>116</v>
      </c>
      <c r="E65" s="46">
        <v>36553</v>
      </c>
      <c r="F65" s="47">
        <v>9592294.0399999991</v>
      </c>
      <c r="G65" s="48" t="s">
        <v>24</v>
      </c>
      <c r="H65" s="49">
        <v>7354086.04</v>
      </c>
      <c r="I65" s="50">
        <v>40330</v>
      </c>
      <c r="J65" s="50">
        <v>51105</v>
      </c>
      <c r="K65" s="53" t="s">
        <v>117</v>
      </c>
    </row>
    <row r="66" spans="1:11" s="29" customFormat="1" ht="12.75" x14ac:dyDescent="0.2">
      <c r="A66" s="44" t="s">
        <v>118</v>
      </c>
      <c r="B66" s="44" t="s">
        <v>119</v>
      </c>
      <c r="C66" s="44" t="s">
        <v>15</v>
      </c>
      <c r="D66" s="45" t="s">
        <v>120</v>
      </c>
      <c r="E66" s="46">
        <v>36608</v>
      </c>
      <c r="F66" s="47">
        <v>4882837.47</v>
      </c>
      <c r="G66" s="48" t="s">
        <v>17</v>
      </c>
      <c r="H66" s="49">
        <v>3825997.13</v>
      </c>
      <c r="I66" s="50">
        <v>40542</v>
      </c>
      <c r="J66" s="50">
        <v>51317</v>
      </c>
      <c r="K66" s="53" t="s">
        <v>121</v>
      </c>
    </row>
    <row r="67" spans="1:11" s="29" customFormat="1" ht="12.75" x14ac:dyDescent="0.2">
      <c r="A67" s="44" t="s">
        <v>122</v>
      </c>
      <c r="B67" s="44" t="s">
        <v>21</v>
      </c>
      <c r="C67" s="45" t="s">
        <v>22</v>
      </c>
      <c r="D67" s="45" t="s">
        <v>123</v>
      </c>
      <c r="E67" s="46">
        <v>36634</v>
      </c>
      <c r="F67" s="47">
        <v>7300000</v>
      </c>
      <c r="G67" s="48" t="s">
        <v>24</v>
      </c>
      <c r="H67" s="49">
        <v>6278000</v>
      </c>
      <c r="I67" s="50">
        <v>40391</v>
      </c>
      <c r="J67" s="50">
        <v>51167</v>
      </c>
      <c r="K67" s="51" t="s">
        <v>34</v>
      </c>
    </row>
    <row r="68" spans="1:11" s="29" customFormat="1" ht="12.75" x14ac:dyDescent="0.2">
      <c r="A68" s="44" t="s">
        <v>124</v>
      </c>
      <c r="B68" s="44" t="s">
        <v>21</v>
      </c>
      <c r="C68" s="45" t="s">
        <v>22</v>
      </c>
      <c r="D68" s="45" t="s">
        <v>125</v>
      </c>
      <c r="E68" s="46">
        <v>36634</v>
      </c>
      <c r="F68" s="47">
        <v>5873096.4299999997</v>
      </c>
      <c r="G68" s="48" t="s">
        <v>24</v>
      </c>
      <c r="H68" s="49">
        <v>5050876.4400000004</v>
      </c>
      <c r="I68" s="50">
        <v>40391</v>
      </c>
      <c r="J68" s="50">
        <v>51167</v>
      </c>
      <c r="K68" s="53" t="s">
        <v>126</v>
      </c>
    </row>
    <row r="69" spans="1:11" s="29" customFormat="1" ht="12.75" x14ac:dyDescent="0.2">
      <c r="A69" s="45" t="s">
        <v>127</v>
      </c>
      <c r="B69" s="44" t="s">
        <v>21</v>
      </c>
      <c r="C69" s="45" t="s">
        <v>22</v>
      </c>
      <c r="D69" s="45" t="s">
        <v>128</v>
      </c>
      <c r="E69" s="46">
        <v>36634</v>
      </c>
      <c r="F69" s="47">
        <v>6043709.75</v>
      </c>
      <c r="G69" s="48" t="s">
        <v>24</v>
      </c>
      <c r="H69" s="49">
        <v>5197590.3499999996</v>
      </c>
      <c r="I69" s="50">
        <v>40391</v>
      </c>
      <c r="J69" s="50">
        <v>51167</v>
      </c>
      <c r="K69" s="51" t="s">
        <v>129</v>
      </c>
    </row>
    <row r="70" spans="1:11" s="29" customFormat="1" ht="12.75" x14ac:dyDescent="0.2">
      <c r="A70" s="45" t="s">
        <v>130</v>
      </c>
      <c r="B70" s="44" t="s">
        <v>78</v>
      </c>
      <c r="C70" s="45" t="s">
        <v>79</v>
      </c>
      <c r="D70" s="45" t="s">
        <v>131</v>
      </c>
      <c r="E70" s="46">
        <v>36657</v>
      </c>
      <c r="F70" s="47">
        <v>11362051.77</v>
      </c>
      <c r="G70" s="48" t="s">
        <v>17</v>
      </c>
      <c r="H70" s="49">
        <v>11358160.58</v>
      </c>
      <c r="I70" s="50">
        <v>46825</v>
      </c>
      <c r="J70" s="50">
        <v>51392</v>
      </c>
      <c r="K70" s="51" t="s">
        <v>55</v>
      </c>
    </row>
    <row r="71" spans="1:11" s="29" customFormat="1" ht="12.75" x14ac:dyDescent="0.2">
      <c r="A71" s="45" t="s">
        <v>132</v>
      </c>
      <c r="B71" s="44" t="s">
        <v>21</v>
      </c>
      <c r="C71" s="45" t="s">
        <v>22</v>
      </c>
      <c r="D71" s="45" t="s">
        <v>133</v>
      </c>
      <c r="E71" s="46">
        <v>36685</v>
      </c>
      <c r="F71" s="47">
        <v>4771528.1100000003</v>
      </c>
      <c r="G71" s="48" t="s">
        <v>24</v>
      </c>
      <c r="H71" s="49">
        <v>4151233.11</v>
      </c>
      <c r="I71" s="50">
        <v>40452</v>
      </c>
      <c r="J71" s="50">
        <v>51227</v>
      </c>
      <c r="K71" s="51" t="s">
        <v>18</v>
      </c>
    </row>
    <row r="72" spans="1:11" s="29" customFormat="1" ht="12.75" x14ac:dyDescent="0.2">
      <c r="A72" s="45" t="s">
        <v>134</v>
      </c>
      <c r="B72" s="44" t="s">
        <v>21</v>
      </c>
      <c r="C72" s="45" t="s">
        <v>22</v>
      </c>
      <c r="D72" s="45" t="s">
        <v>135</v>
      </c>
      <c r="E72" s="46">
        <v>36685</v>
      </c>
      <c r="F72" s="47">
        <v>8161570.2000000002</v>
      </c>
      <c r="G72" s="48" t="s">
        <v>24</v>
      </c>
      <c r="H72" s="49">
        <v>7018960.2000000002</v>
      </c>
      <c r="I72" s="50">
        <v>40374</v>
      </c>
      <c r="J72" s="50">
        <v>51150</v>
      </c>
      <c r="K72" s="51" t="s">
        <v>136</v>
      </c>
    </row>
    <row r="73" spans="1:11" s="29" customFormat="1" ht="12.75" x14ac:dyDescent="0.2">
      <c r="A73" s="45" t="s">
        <v>137</v>
      </c>
      <c r="B73" s="44" t="s">
        <v>138</v>
      </c>
      <c r="C73" s="44" t="s">
        <v>79</v>
      </c>
      <c r="D73" s="45" t="s">
        <v>139</v>
      </c>
      <c r="E73" s="46">
        <v>35916</v>
      </c>
      <c r="F73" s="47">
        <v>2013544.93</v>
      </c>
      <c r="G73" s="48" t="s">
        <v>61</v>
      </c>
      <c r="H73" s="49">
        <v>648186.76</v>
      </c>
      <c r="I73" s="50">
        <v>36647</v>
      </c>
      <c r="J73" s="50">
        <v>44317</v>
      </c>
      <c r="K73" s="51" t="s">
        <v>18</v>
      </c>
    </row>
    <row r="74" spans="1:11" s="29" customFormat="1" ht="12.75" x14ac:dyDescent="0.2">
      <c r="A74" s="45" t="s">
        <v>140</v>
      </c>
      <c r="B74" s="44" t="s">
        <v>138</v>
      </c>
      <c r="C74" s="44" t="s">
        <v>79</v>
      </c>
      <c r="D74" s="45" t="s">
        <v>139</v>
      </c>
      <c r="E74" s="46">
        <v>35916</v>
      </c>
      <c r="F74" s="47">
        <v>2263509.83</v>
      </c>
      <c r="G74" s="48" t="s">
        <v>17</v>
      </c>
      <c r="H74" s="49">
        <v>728439.18</v>
      </c>
      <c r="I74" s="50">
        <v>36647</v>
      </c>
      <c r="J74" s="50">
        <v>44317</v>
      </c>
      <c r="K74" s="51" t="s">
        <v>18</v>
      </c>
    </row>
    <row r="75" spans="1:11" s="29" customFormat="1" ht="12.75" x14ac:dyDescent="0.2">
      <c r="A75" s="45" t="s">
        <v>141</v>
      </c>
      <c r="B75" s="44" t="s">
        <v>81</v>
      </c>
      <c r="C75" s="45" t="s">
        <v>82</v>
      </c>
      <c r="D75" s="45" t="s">
        <v>142</v>
      </c>
      <c r="E75" s="52">
        <v>36838</v>
      </c>
      <c r="F75" s="47">
        <v>4888994.28</v>
      </c>
      <c r="G75" s="48" t="s">
        <v>83</v>
      </c>
      <c r="H75" s="49">
        <v>2442591.9700000002</v>
      </c>
      <c r="I75" s="50">
        <v>39629</v>
      </c>
      <c r="J75" s="50">
        <v>46022</v>
      </c>
      <c r="K75" s="51" t="s">
        <v>53</v>
      </c>
    </row>
    <row r="76" spans="1:11" s="29" customFormat="1" ht="12.75" x14ac:dyDescent="0.2">
      <c r="A76" s="45" t="s">
        <v>143</v>
      </c>
      <c r="B76" s="44" t="s">
        <v>21</v>
      </c>
      <c r="C76" s="45" t="s">
        <v>22</v>
      </c>
      <c r="D76" s="45" t="s">
        <v>144</v>
      </c>
      <c r="E76" s="46">
        <v>36859</v>
      </c>
      <c r="F76" s="47">
        <v>6133414.6699999999</v>
      </c>
      <c r="G76" s="48" t="s">
        <v>24</v>
      </c>
      <c r="H76" s="49">
        <v>5336072.67</v>
      </c>
      <c r="I76" s="50">
        <v>40527</v>
      </c>
      <c r="J76" s="50">
        <v>51302</v>
      </c>
      <c r="K76" s="51" t="s">
        <v>18</v>
      </c>
    </row>
    <row r="77" spans="1:11" s="29" customFormat="1" ht="12.75" x14ac:dyDescent="0.2">
      <c r="A77" s="45" t="s">
        <v>145</v>
      </c>
      <c r="B77" s="44" t="s">
        <v>64</v>
      </c>
      <c r="C77" s="45" t="s">
        <v>65</v>
      </c>
      <c r="D77" s="45" t="s">
        <v>146</v>
      </c>
      <c r="E77" s="46">
        <v>36927</v>
      </c>
      <c r="F77" s="47">
        <v>3500000</v>
      </c>
      <c r="G77" s="48" t="s">
        <v>66</v>
      </c>
      <c r="H77" s="49">
        <v>1366000</v>
      </c>
      <c r="I77" s="50">
        <v>38852</v>
      </c>
      <c r="J77" s="50">
        <v>45245</v>
      </c>
      <c r="K77" s="51" t="s">
        <v>31</v>
      </c>
    </row>
    <row r="78" spans="1:11" s="29" customFormat="1" ht="12.75" x14ac:dyDescent="0.2">
      <c r="A78" s="45" t="s">
        <v>147</v>
      </c>
      <c r="B78" s="44" t="s">
        <v>78</v>
      </c>
      <c r="C78" s="45" t="s">
        <v>79</v>
      </c>
      <c r="D78" s="45" t="s">
        <v>74</v>
      </c>
      <c r="E78" s="46">
        <v>36942</v>
      </c>
      <c r="F78" s="47">
        <v>6563886.8200000003</v>
      </c>
      <c r="G78" s="48" t="s">
        <v>17</v>
      </c>
      <c r="H78" s="49">
        <v>6563886.8300000001</v>
      </c>
      <c r="I78" s="50">
        <v>47026</v>
      </c>
      <c r="J78" s="50">
        <v>51225</v>
      </c>
      <c r="K78" s="51" t="s">
        <v>34</v>
      </c>
    </row>
    <row r="79" spans="1:11" s="29" customFormat="1" ht="12.75" x14ac:dyDescent="0.2">
      <c r="A79" s="45" t="s">
        <v>148</v>
      </c>
      <c r="B79" s="44" t="s">
        <v>14</v>
      </c>
      <c r="C79" s="45" t="s">
        <v>15</v>
      </c>
      <c r="D79" s="45" t="s">
        <v>149</v>
      </c>
      <c r="E79" s="46">
        <v>37001</v>
      </c>
      <c r="F79" s="47">
        <v>8515359.2100000009</v>
      </c>
      <c r="G79" s="48" t="s">
        <v>17</v>
      </c>
      <c r="H79" s="49">
        <v>6958359.21</v>
      </c>
      <c r="I79" s="50">
        <v>40907</v>
      </c>
      <c r="J79" s="50">
        <v>51682</v>
      </c>
      <c r="K79" s="51" t="s">
        <v>150</v>
      </c>
    </row>
    <row r="80" spans="1:11" s="29" customFormat="1" ht="12.75" x14ac:dyDescent="0.2">
      <c r="A80" s="45" t="s">
        <v>151</v>
      </c>
      <c r="B80" s="44" t="s">
        <v>81</v>
      </c>
      <c r="C80" s="45" t="s">
        <v>82</v>
      </c>
      <c r="D80" s="45" t="s">
        <v>152</v>
      </c>
      <c r="E80" s="52">
        <v>37018</v>
      </c>
      <c r="F80" s="47">
        <v>3766021.21</v>
      </c>
      <c r="G80" s="48" t="s">
        <v>83</v>
      </c>
      <c r="H80" s="49">
        <v>2041294.1</v>
      </c>
      <c r="I80" s="50">
        <v>40178</v>
      </c>
      <c r="J80" s="50">
        <v>46568</v>
      </c>
      <c r="K80" s="51" t="s">
        <v>34</v>
      </c>
    </row>
    <row r="81" spans="1:11" s="29" customFormat="1" ht="12.75" x14ac:dyDescent="0.2">
      <c r="A81" s="45" t="s">
        <v>153</v>
      </c>
      <c r="B81" s="44" t="s">
        <v>21</v>
      </c>
      <c r="C81" s="45" t="s">
        <v>22</v>
      </c>
      <c r="D81" s="45" t="s">
        <v>154</v>
      </c>
      <c r="E81" s="46">
        <v>37075</v>
      </c>
      <c r="F81" s="47">
        <v>7603736.4800000004</v>
      </c>
      <c r="G81" s="48" t="s">
        <v>24</v>
      </c>
      <c r="H81" s="49">
        <v>6677566.4000000004</v>
      </c>
      <c r="I81" s="50">
        <v>40739</v>
      </c>
      <c r="J81" s="50">
        <v>51516</v>
      </c>
      <c r="K81" s="51" t="s">
        <v>28</v>
      </c>
    </row>
    <row r="82" spans="1:11" s="29" customFormat="1" ht="12.75" x14ac:dyDescent="0.2">
      <c r="A82" s="45" t="s">
        <v>155</v>
      </c>
      <c r="B82" s="44" t="s">
        <v>21</v>
      </c>
      <c r="C82" s="45" t="s">
        <v>22</v>
      </c>
      <c r="D82" s="45" t="s">
        <v>156</v>
      </c>
      <c r="E82" s="46">
        <v>37075</v>
      </c>
      <c r="F82" s="47">
        <v>6984497.04</v>
      </c>
      <c r="G82" s="48" t="s">
        <v>24</v>
      </c>
      <c r="H82" s="49">
        <v>6146357.4000000004</v>
      </c>
      <c r="I82" s="50">
        <v>40739</v>
      </c>
      <c r="J82" s="50">
        <v>51516</v>
      </c>
      <c r="K82" s="51" t="s">
        <v>31</v>
      </c>
    </row>
    <row r="83" spans="1:11" s="29" customFormat="1" ht="12.75" x14ac:dyDescent="0.2">
      <c r="A83" s="45" t="s">
        <v>157</v>
      </c>
      <c r="B83" s="44" t="s">
        <v>158</v>
      </c>
      <c r="C83" s="45" t="s">
        <v>159</v>
      </c>
      <c r="D83" s="45" t="s">
        <v>160</v>
      </c>
      <c r="E83" s="46">
        <v>35916</v>
      </c>
      <c r="F83" s="47">
        <v>35704624.950000003</v>
      </c>
      <c r="G83" s="48" t="s">
        <v>61</v>
      </c>
      <c r="H83" s="49">
        <v>19908898.879999999</v>
      </c>
      <c r="I83" s="50">
        <v>38292</v>
      </c>
      <c r="J83" s="50">
        <v>44317</v>
      </c>
      <c r="K83" s="51" t="s">
        <v>18</v>
      </c>
    </row>
    <row r="84" spans="1:11" s="29" customFormat="1" ht="12.75" x14ac:dyDescent="0.2">
      <c r="A84" s="45" t="s">
        <v>161</v>
      </c>
      <c r="B84" s="44" t="s">
        <v>91</v>
      </c>
      <c r="C84" s="45" t="s">
        <v>82</v>
      </c>
      <c r="D84" s="45" t="s">
        <v>162</v>
      </c>
      <c r="E84" s="46">
        <v>37253</v>
      </c>
      <c r="F84" s="47">
        <v>16000000</v>
      </c>
      <c r="G84" s="48" t="s">
        <v>17</v>
      </c>
      <c r="H84" s="49">
        <v>8100000.0499999998</v>
      </c>
      <c r="I84" s="50">
        <v>40091</v>
      </c>
      <c r="J84" s="50">
        <v>45387</v>
      </c>
      <c r="K84" s="51" t="s">
        <v>98</v>
      </c>
    </row>
    <row r="85" spans="1:11" s="29" customFormat="1" ht="12.75" x14ac:dyDescent="0.2">
      <c r="A85" s="45" t="s">
        <v>163</v>
      </c>
      <c r="B85" s="44" t="s">
        <v>21</v>
      </c>
      <c r="C85" s="45" t="s">
        <v>22</v>
      </c>
      <c r="D85" s="45" t="s">
        <v>164</v>
      </c>
      <c r="E85" s="46">
        <v>37354</v>
      </c>
      <c r="F85" s="47">
        <v>4066156.94</v>
      </c>
      <c r="G85" s="48" t="s">
        <v>24</v>
      </c>
      <c r="H85" s="49">
        <v>3659541.24</v>
      </c>
      <c r="I85" s="50">
        <v>41014</v>
      </c>
      <c r="J85" s="50">
        <v>51789</v>
      </c>
      <c r="K85" s="51" t="s">
        <v>31</v>
      </c>
    </row>
    <row r="86" spans="1:11" s="29" customFormat="1" ht="12.75" x14ac:dyDescent="0.2">
      <c r="A86" s="45" t="s">
        <v>165</v>
      </c>
      <c r="B86" s="44" t="s">
        <v>78</v>
      </c>
      <c r="C86" s="45" t="s">
        <v>79</v>
      </c>
      <c r="D86" s="45" t="s">
        <v>166</v>
      </c>
      <c r="E86" s="46">
        <v>37413</v>
      </c>
      <c r="F86" s="47">
        <v>8505697</v>
      </c>
      <c r="G86" s="48" t="s">
        <v>17</v>
      </c>
      <c r="H86" s="49">
        <v>8505697</v>
      </c>
      <c r="I86" s="50">
        <v>43811</v>
      </c>
      <c r="J86" s="50">
        <v>51299</v>
      </c>
      <c r="K86" s="51" t="s">
        <v>55</v>
      </c>
    </row>
    <row r="87" spans="1:11" s="29" customFormat="1" ht="12.75" x14ac:dyDescent="0.2">
      <c r="A87" s="45" t="s">
        <v>167</v>
      </c>
      <c r="B87" s="44" t="s">
        <v>21</v>
      </c>
      <c r="C87" s="45" t="s">
        <v>22</v>
      </c>
      <c r="D87" s="45" t="s">
        <v>168</v>
      </c>
      <c r="E87" s="46">
        <v>37433</v>
      </c>
      <c r="F87" s="47">
        <v>16000000</v>
      </c>
      <c r="G87" s="48" t="s">
        <v>24</v>
      </c>
      <c r="H87" s="49">
        <v>14560000</v>
      </c>
      <c r="I87" s="50">
        <v>41197</v>
      </c>
      <c r="J87" s="50">
        <v>51971</v>
      </c>
      <c r="K87" s="51" t="s">
        <v>18</v>
      </c>
    </row>
    <row r="88" spans="1:11" s="29" customFormat="1" ht="12.75" x14ac:dyDescent="0.2">
      <c r="A88" s="45" t="s">
        <v>169</v>
      </c>
      <c r="B88" s="44" t="s">
        <v>21</v>
      </c>
      <c r="C88" s="45" t="s">
        <v>22</v>
      </c>
      <c r="D88" s="45" t="s">
        <v>170</v>
      </c>
      <c r="E88" s="46">
        <v>37433</v>
      </c>
      <c r="F88" s="47">
        <v>12000000</v>
      </c>
      <c r="G88" s="48" t="s">
        <v>24</v>
      </c>
      <c r="H88" s="49">
        <v>10920000</v>
      </c>
      <c r="I88" s="50">
        <v>41197</v>
      </c>
      <c r="J88" s="50">
        <v>51971</v>
      </c>
      <c r="K88" s="51" t="s">
        <v>18</v>
      </c>
    </row>
    <row r="89" spans="1:11" s="29" customFormat="1" ht="12.75" x14ac:dyDescent="0.2">
      <c r="A89" s="45" t="s">
        <v>171</v>
      </c>
      <c r="B89" s="44" t="s">
        <v>21</v>
      </c>
      <c r="C89" s="45" t="s">
        <v>22</v>
      </c>
      <c r="D89" s="45" t="s">
        <v>172</v>
      </c>
      <c r="E89" s="46">
        <v>37433</v>
      </c>
      <c r="F89" s="47">
        <v>23284675.739999998</v>
      </c>
      <c r="G89" s="48" t="s">
        <v>24</v>
      </c>
      <c r="H89" s="49">
        <v>21189061.739999998</v>
      </c>
      <c r="I89" s="50">
        <v>41197</v>
      </c>
      <c r="J89" s="50">
        <v>51971</v>
      </c>
      <c r="K89" s="51" t="s">
        <v>173</v>
      </c>
    </row>
    <row r="90" spans="1:11" s="29" customFormat="1" ht="12.75" x14ac:dyDescent="0.2">
      <c r="A90" s="45" t="s">
        <v>174</v>
      </c>
      <c r="B90" s="44" t="s">
        <v>21</v>
      </c>
      <c r="C90" s="45" t="s">
        <v>22</v>
      </c>
      <c r="D90" s="45" t="s">
        <v>175</v>
      </c>
      <c r="E90" s="46">
        <v>37452</v>
      </c>
      <c r="F90" s="47">
        <v>13467384.859999999</v>
      </c>
      <c r="G90" s="48" t="s">
        <v>24</v>
      </c>
      <c r="H90" s="49">
        <v>12255327.859999999</v>
      </c>
      <c r="I90" s="50">
        <v>41197</v>
      </c>
      <c r="J90" s="50">
        <v>51971</v>
      </c>
      <c r="K90" s="51" t="s">
        <v>34</v>
      </c>
    </row>
    <row r="91" spans="1:11" s="29" customFormat="1" ht="12.75" x14ac:dyDescent="0.2">
      <c r="A91" s="45" t="s">
        <v>176</v>
      </c>
      <c r="B91" s="44" t="s">
        <v>177</v>
      </c>
      <c r="C91" s="45" t="s">
        <v>42</v>
      </c>
      <c r="D91" s="45" t="s">
        <v>178</v>
      </c>
      <c r="E91" s="46">
        <v>37468</v>
      </c>
      <c r="F91" s="47">
        <v>2672938.12</v>
      </c>
      <c r="G91" s="48" t="s">
        <v>61</v>
      </c>
      <c r="H91" s="49">
        <v>891138.12</v>
      </c>
      <c r="I91" s="50">
        <v>39309</v>
      </c>
      <c r="J91" s="50">
        <v>44607</v>
      </c>
      <c r="K91" s="51" t="s">
        <v>34</v>
      </c>
    </row>
    <row r="92" spans="1:11" s="29" customFormat="1" ht="12.75" x14ac:dyDescent="0.2">
      <c r="A92" s="45" t="s">
        <v>179</v>
      </c>
      <c r="B92" s="44" t="s">
        <v>180</v>
      </c>
      <c r="C92" s="45" t="s">
        <v>82</v>
      </c>
      <c r="D92" s="45" t="s">
        <v>181</v>
      </c>
      <c r="E92" s="46">
        <v>37494</v>
      </c>
      <c r="F92" s="47">
        <v>3400000</v>
      </c>
      <c r="G92" s="48" t="s">
        <v>61</v>
      </c>
      <c r="H92" s="49">
        <v>955000</v>
      </c>
      <c r="I92" s="50" t="s">
        <v>182</v>
      </c>
      <c r="J92" s="54" t="s">
        <v>183</v>
      </c>
      <c r="K92" s="51" t="s">
        <v>53</v>
      </c>
    </row>
    <row r="93" spans="1:11" s="29" customFormat="1" ht="12.75" x14ac:dyDescent="0.2">
      <c r="A93" s="45" t="s">
        <v>184</v>
      </c>
      <c r="B93" s="44" t="s">
        <v>180</v>
      </c>
      <c r="C93" s="45" t="s">
        <v>82</v>
      </c>
      <c r="D93" s="45" t="s">
        <v>185</v>
      </c>
      <c r="E93" s="46">
        <v>37533</v>
      </c>
      <c r="F93" s="47">
        <v>2260000</v>
      </c>
      <c r="G93" s="48" t="s">
        <v>61</v>
      </c>
      <c r="H93" s="49">
        <v>1246887.98</v>
      </c>
      <c r="I93" s="54" t="s">
        <v>186</v>
      </c>
      <c r="J93" s="50" t="s">
        <v>187</v>
      </c>
      <c r="K93" s="51" t="s">
        <v>51</v>
      </c>
    </row>
    <row r="94" spans="1:11" s="29" customFormat="1" ht="12.75" x14ac:dyDescent="0.2">
      <c r="A94" s="45" t="s">
        <v>188</v>
      </c>
      <c r="B94" s="44" t="s">
        <v>119</v>
      </c>
      <c r="C94" s="45" t="s">
        <v>15</v>
      </c>
      <c r="D94" s="45" t="s">
        <v>189</v>
      </c>
      <c r="E94" s="46">
        <v>37534</v>
      </c>
      <c r="F94" s="47">
        <v>2261579.7599999998</v>
      </c>
      <c r="G94" s="48" t="s">
        <v>17</v>
      </c>
      <c r="H94" s="49">
        <v>1946579.76</v>
      </c>
      <c r="I94" s="50">
        <v>41273</v>
      </c>
      <c r="J94" s="50">
        <v>53143</v>
      </c>
      <c r="K94" s="51" t="s">
        <v>53</v>
      </c>
    </row>
    <row r="95" spans="1:11" s="29" customFormat="1" ht="12.75" x14ac:dyDescent="0.2">
      <c r="A95" s="45" t="s">
        <v>190</v>
      </c>
      <c r="B95" s="44" t="s">
        <v>191</v>
      </c>
      <c r="C95" s="45" t="s">
        <v>82</v>
      </c>
      <c r="D95" s="45" t="s">
        <v>192</v>
      </c>
      <c r="E95" s="46">
        <v>37606</v>
      </c>
      <c r="F95" s="47">
        <v>16986684.550000001</v>
      </c>
      <c r="G95" s="48" t="s">
        <v>17</v>
      </c>
      <c r="H95" s="49">
        <v>1415456.35</v>
      </c>
      <c r="I95" s="50">
        <v>38886</v>
      </c>
      <c r="J95" s="50">
        <v>43087</v>
      </c>
      <c r="K95" s="51" t="s">
        <v>34</v>
      </c>
    </row>
    <row r="96" spans="1:11" s="29" customFormat="1" ht="12.75" x14ac:dyDescent="0.2">
      <c r="A96" s="45" t="s">
        <v>193</v>
      </c>
      <c r="B96" s="44" t="s">
        <v>14</v>
      </c>
      <c r="C96" s="45" t="s">
        <v>15</v>
      </c>
      <c r="D96" s="45" t="s">
        <v>194</v>
      </c>
      <c r="E96" s="46">
        <v>37636</v>
      </c>
      <c r="F96" s="47">
        <v>2045167.52</v>
      </c>
      <c r="G96" s="48" t="s">
        <v>17</v>
      </c>
      <c r="H96" s="49">
        <v>1739167.52</v>
      </c>
      <c r="I96" s="50">
        <v>41273</v>
      </c>
      <c r="J96" s="50">
        <v>52047</v>
      </c>
      <c r="K96" s="51" t="s">
        <v>195</v>
      </c>
    </row>
    <row r="97" spans="1:11" s="29" customFormat="1" ht="12.75" x14ac:dyDescent="0.2">
      <c r="A97" s="45" t="s">
        <v>196</v>
      </c>
      <c r="B97" s="44" t="s">
        <v>14</v>
      </c>
      <c r="C97" s="45" t="s">
        <v>15</v>
      </c>
      <c r="D97" s="45" t="s">
        <v>197</v>
      </c>
      <c r="E97" s="46">
        <v>37636</v>
      </c>
      <c r="F97" s="47">
        <v>6646794.46</v>
      </c>
      <c r="G97" s="48" t="s">
        <v>17</v>
      </c>
      <c r="H97" s="49">
        <v>5656794.46</v>
      </c>
      <c r="I97" s="50">
        <v>41273</v>
      </c>
      <c r="J97" s="50">
        <v>52047</v>
      </c>
      <c r="K97" s="51" t="s">
        <v>198</v>
      </c>
    </row>
    <row r="98" spans="1:11" s="29" customFormat="1" ht="12.75" x14ac:dyDescent="0.2">
      <c r="A98" s="45" t="s">
        <v>199</v>
      </c>
      <c r="B98" s="44" t="s">
        <v>14</v>
      </c>
      <c r="C98" s="45" t="s">
        <v>15</v>
      </c>
      <c r="D98" s="45" t="s">
        <v>200</v>
      </c>
      <c r="E98" s="46">
        <v>37636</v>
      </c>
      <c r="F98" s="47">
        <v>4601626.93</v>
      </c>
      <c r="G98" s="48" t="s">
        <v>17</v>
      </c>
      <c r="H98" s="49">
        <v>3917626.93</v>
      </c>
      <c r="I98" s="50">
        <v>41273</v>
      </c>
      <c r="J98" s="50">
        <v>52047</v>
      </c>
      <c r="K98" s="51" t="s">
        <v>201</v>
      </c>
    </row>
    <row r="99" spans="1:11" s="29" customFormat="1" ht="12.75" x14ac:dyDescent="0.2">
      <c r="A99" s="45" t="s">
        <v>202</v>
      </c>
      <c r="B99" s="44" t="s">
        <v>21</v>
      </c>
      <c r="C99" s="45" t="s">
        <v>22</v>
      </c>
      <c r="D99" s="45" t="s">
        <v>203</v>
      </c>
      <c r="E99" s="46">
        <v>37700</v>
      </c>
      <c r="F99" s="47">
        <v>11269533.949999999</v>
      </c>
      <c r="G99" s="48" t="s">
        <v>24</v>
      </c>
      <c r="H99" s="49">
        <v>6198243.6500000004</v>
      </c>
      <c r="I99" s="50">
        <v>41306</v>
      </c>
      <c r="J99" s="50">
        <v>44774</v>
      </c>
      <c r="K99" s="51" t="s">
        <v>204</v>
      </c>
    </row>
    <row r="100" spans="1:11" s="29" customFormat="1" ht="12.75" x14ac:dyDescent="0.2">
      <c r="A100" s="45" t="s">
        <v>205</v>
      </c>
      <c r="B100" s="44" t="s">
        <v>78</v>
      </c>
      <c r="C100" s="45" t="s">
        <v>79</v>
      </c>
      <c r="D100" s="45" t="s">
        <v>206</v>
      </c>
      <c r="E100" s="46">
        <v>37818</v>
      </c>
      <c r="F100" s="47">
        <v>41528041.030000001</v>
      </c>
      <c r="G100" s="48" t="s">
        <v>17</v>
      </c>
      <c r="H100" s="49">
        <v>24844534.530000001</v>
      </c>
      <c r="I100" s="50">
        <v>44992</v>
      </c>
      <c r="J100" s="50">
        <v>51386</v>
      </c>
      <c r="K100" s="51" t="s">
        <v>55</v>
      </c>
    </row>
    <row r="101" spans="1:11" s="29" customFormat="1" ht="12.75" x14ac:dyDescent="0.2">
      <c r="A101" s="45" t="s">
        <v>207</v>
      </c>
      <c r="B101" s="44" t="s">
        <v>21</v>
      </c>
      <c r="C101" s="45" t="s">
        <v>22</v>
      </c>
      <c r="D101" s="45" t="s">
        <v>208</v>
      </c>
      <c r="E101" s="46">
        <v>37826</v>
      </c>
      <c r="F101" s="47">
        <v>9459627.2300000004</v>
      </c>
      <c r="G101" s="48" t="s">
        <v>24</v>
      </c>
      <c r="H101" s="49">
        <v>6148760.2300000004</v>
      </c>
      <c r="I101" s="50">
        <v>41562</v>
      </c>
      <c r="J101" s="50">
        <v>45031</v>
      </c>
      <c r="K101" s="51" t="s">
        <v>34</v>
      </c>
    </row>
    <row r="102" spans="1:11" s="29" customFormat="1" ht="12.75" x14ac:dyDescent="0.2">
      <c r="A102" s="45" t="s">
        <v>209</v>
      </c>
      <c r="B102" s="44" t="s">
        <v>21</v>
      </c>
      <c r="C102" s="45" t="s">
        <v>22</v>
      </c>
      <c r="D102" s="45" t="s">
        <v>210</v>
      </c>
      <c r="E102" s="46">
        <v>37826</v>
      </c>
      <c r="F102" s="47">
        <v>13100000</v>
      </c>
      <c r="G102" s="48" t="s">
        <v>24</v>
      </c>
      <c r="H102" s="49">
        <v>8515000</v>
      </c>
      <c r="I102" s="50">
        <v>41562</v>
      </c>
      <c r="J102" s="50">
        <v>45031</v>
      </c>
      <c r="K102" s="51" t="s">
        <v>18</v>
      </c>
    </row>
    <row r="103" spans="1:11" s="29" customFormat="1" ht="12.75" x14ac:dyDescent="0.2">
      <c r="A103" s="45" t="s">
        <v>211</v>
      </c>
      <c r="B103" s="44" t="s">
        <v>21</v>
      </c>
      <c r="C103" s="45" t="s">
        <v>22</v>
      </c>
      <c r="D103" s="45" t="s">
        <v>212</v>
      </c>
      <c r="E103" s="46">
        <v>37826</v>
      </c>
      <c r="F103" s="47">
        <v>10793752.810000001</v>
      </c>
      <c r="G103" s="48" t="s">
        <v>24</v>
      </c>
      <c r="H103" s="49">
        <v>7015939.3300000001</v>
      </c>
      <c r="I103" s="50">
        <v>41593</v>
      </c>
      <c r="J103" s="50">
        <v>45061</v>
      </c>
      <c r="K103" s="51" t="s">
        <v>53</v>
      </c>
    </row>
    <row r="104" spans="1:11" s="29" customFormat="1" ht="12.75" x14ac:dyDescent="0.2">
      <c r="A104" s="45" t="s">
        <v>213</v>
      </c>
      <c r="B104" s="44" t="s">
        <v>81</v>
      </c>
      <c r="C104" s="45" t="s">
        <v>82</v>
      </c>
      <c r="D104" s="45" t="s">
        <v>214</v>
      </c>
      <c r="E104" s="52">
        <v>37892</v>
      </c>
      <c r="F104" s="47">
        <v>6189587.9299999997</v>
      </c>
      <c r="G104" s="48" t="s">
        <v>83</v>
      </c>
      <c r="H104" s="49">
        <v>3781348.03</v>
      </c>
      <c r="I104" s="54" t="s">
        <v>215</v>
      </c>
      <c r="J104" s="54" t="s">
        <v>216</v>
      </c>
      <c r="K104" s="51" t="s">
        <v>217</v>
      </c>
    </row>
    <row r="105" spans="1:11" s="29" customFormat="1" ht="12.75" x14ac:dyDescent="0.2">
      <c r="A105" s="45" t="s">
        <v>218</v>
      </c>
      <c r="B105" s="44" t="s">
        <v>14</v>
      </c>
      <c r="C105" s="45" t="s">
        <v>15</v>
      </c>
      <c r="D105" s="45" t="s">
        <v>219</v>
      </c>
      <c r="E105" s="46">
        <v>37908</v>
      </c>
      <c r="F105" s="47">
        <v>2300813.4700000002</v>
      </c>
      <c r="G105" s="48" t="s">
        <v>17</v>
      </c>
      <c r="H105" s="49">
        <v>2072813.47</v>
      </c>
      <c r="I105" s="50">
        <v>41820</v>
      </c>
      <c r="J105" s="50">
        <v>52595</v>
      </c>
      <c r="K105" s="51" t="s">
        <v>53</v>
      </c>
    </row>
    <row r="106" spans="1:11" s="29" customFormat="1" ht="12.75" x14ac:dyDescent="0.2">
      <c r="A106" s="45" t="s">
        <v>220</v>
      </c>
      <c r="B106" s="44" t="s">
        <v>91</v>
      </c>
      <c r="C106" s="45" t="s">
        <v>82</v>
      </c>
      <c r="D106" s="45" t="s">
        <v>221</v>
      </c>
      <c r="E106" s="46">
        <v>37977</v>
      </c>
      <c r="F106" s="47">
        <v>27000000</v>
      </c>
      <c r="G106" s="48" t="s">
        <v>17</v>
      </c>
      <c r="H106" s="49">
        <v>21138579.510000002</v>
      </c>
      <c r="I106" s="50">
        <v>41897</v>
      </c>
      <c r="J106" s="50">
        <v>46827</v>
      </c>
      <c r="K106" s="51" t="s">
        <v>34</v>
      </c>
    </row>
    <row r="107" spans="1:11" s="29" customFormat="1" ht="12.75" x14ac:dyDescent="0.2">
      <c r="A107" s="45" t="s">
        <v>222</v>
      </c>
      <c r="B107" s="44" t="s">
        <v>81</v>
      </c>
      <c r="C107" s="45" t="s">
        <v>82</v>
      </c>
      <c r="D107" s="45" t="s">
        <v>223</v>
      </c>
      <c r="E107" s="52">
        <v>38067</v>
      </c>
      <c r="F107" s="47">
        <v>4663299.26</v>
      </c>
      <c r="G107" s="48" t="s">
        <v>83</v>
      </c>
      <c r="H107" s="49">
        <v>2993697.51</v>
      </c>
      <c r="I107" s="50">
        <v>40724</v>
      </c>
      <c r="J107" s="50">
        <v>47118</v>
      </c>
      <c r="K107" s="51" t="s">
        <v>51</v>
      </c>
    </row>
    <row r="108" spans="1:11" s="29" customFormat="1" ht="12.75" x14ac:dyDescent="0.2">
      <c r="A108" s="45" t="s">
        <v>224</v>
      </c>
      <c r="B108" s="44" t="s">
        <v>21</v>
      </c>
      <c r="C108" s="45" t="s">
        <v>22</v>
      </c>
      <c r="D108" s="45" t="s">
        <v>225</v>
      </c>
      <c r="E108" s="46">
        <v>38083</v>
      </c>
      <c r="F108" s="47">
        <v>16180658.09</v>
      </c>
      <c r="G108" s="48" t="s">
        <v>24</v>
      </c>
      <c r="H108" s="49">
        <v>11326460.689999999</v>
      </c>
      <c r="I108" s="50">
        <v>41883</v>
      </c>
      <c r="J108" s="50">
        <v>45352</v>
      </c>
      <c r="K108" s="51" t="s">
        <v>55</v>
      </c>
    </row>
    <row r="109" spans="1:11" s="29" customFormat="1" ht="12.75" x14ac:dyDescent="0.2">
      <c r="A109" s="45" t="s">
        <v>226</v>
      </c>
      <c r="B109" s="44" t="s">
        <v>21</v>
      </c>
      <c r="C109" s="45" t="s">
        <v>22</v>
      </c>
      <c r="D109" s="45" t="s">
        <v>227</v>
      </c>
      <c r="E109" s="46">
        <v>38197</v>
      </c>
      <c r="F109" s="47">
        <v>9479817.5600000005</v>
      </c>
      <c r="G109" s="48" t="s">
        <v>24</v>
      </c>
      <c r="H109" s="49">
        <v>7109863.1529999999</v>
      </c>
      <c r="I109" s="50">
        <v>41927</v>
      </c>
      <c r="J109" s="50">
        <v>45397</v>
      </c>
      <c r="K109" s="51" t="s">
        <v>31</v>
      </c>
    </row>
    <row r="110" spans="1:11" s="29" customFormat="1" ht="12.75" x14ac:dyDescent="0.2">
      <c r="A110" s="45" t="s">
        <v>228</v>
      </c>
      <c r="B110" s="44" t="s">
        <v>177</v>
      </c>
      <c r="C110" s="45" t="s">
        <v>42</v>
      </c>
      <c r="D110" s="45" t="s">
        <v>227</v>
      </c>
      <c r="E110" s="46">
        <v>38232</v>
      </c>
      <c r="F110" s="47">
        <v>5452718.6100000003</v>
      </c>
      <c r="G110" s="48" t="s">
        <v>61</v>
      </c>
      <c r="H110" s="49">
        <v>2509558.61</v>
      </c>
      <c r="I110" s="50">
        <v>40071</v>
      </c>
      <c r="J110" s="50">
        <v>45366</v>
      </c>
      <c r="K110" s="51" t="s">
        <v>31</v>
      </c>
    </row>
    <row r="111" spans="1:11" s="29" customFormat="1" ht="12.75" x14ac:dyDescent="0.2">
      <c r="A111" s="45" t="s">
        <v>229</v>
      </c>
      <c r="B111" s="44" t="s">
        <v>78</v>
      </c>
      <c r="C111" s="45" t="s">
        <v>79</v>
      </c>
      <c r="D111" s="45" t="s">
        <v>230</v>
      </c>
      <c r="E111" s="46">
        <v>38289</v>
      </c>
      <c r="F111" s="47">
        <v>24350000</v>
      </c>
      <c r="G111" s="48" t="s">
        <v>17</v>
      </c>
      <c r="H111" s="49">
        <v>22073039.800000001</v>
      </c>
      <c r="I111" s="50">
        <v>45346</v>
      </c>
      <c r="J111" s="50">
        <v>52833</v>
      </c>
      <c r="K111" s="51" t="s">
        <v>217</v>
      </c>
    </row>
    <row r="112" spans="1:11" s="29" customFormat="1" ht="12.75" x14ac:dyDescent="0.2">
      <c r="A112" s="45" t="s">
        <v>231</v>
      </c>
      <c r="B112" s="44" t="s">
        <v>21</v>
      </c>
      <c r="C112" s="45" t="s">
        <v>22</v>
      </c>
      <c r="D112" s="45" t="s">
        <v>232</v>
      </c>
      <c r="E112" s="46">
        <v>38329</v>
      </c>
      <c r="F112" s="47">
        <v>6900000</v>
      </c>
      <c r="G112" s="48" t="s">
        <v>24</v>
      </c>
      <c r="H112" s="49">
        <v>5520000</v>
      </c>
      <c r="I112" s="50">
        <v>42109</v>
      </c>
      <c r="J112" s="50">
        <v>45580</v>
      </c>
      <c r="K112" s="51" t="s">
        <v>18</v>
      </c>
    </row>
    <row r="113" spans="1:11" s="29" customFormat="1" ht="12.75" x14ac:dyDescent="0.2">
      <c r="A113" s="45" t="s">
        <v>233</v>
      </c>
      <c r="B113" s="44" t="s">
        <v>64</v>
      </c>
      <c r="C113" s="45" t="s">
        <v>65</v>
      </c>
      <c r="D113" s="45" t="s">
        <v>234</v>
      </c>
      <c r="E113" s="46">
        <v>38335</v>
      </c>
      <c r="F113" s="47">
        <v>3868038.72</v>
      </c>
      <c r="G113" s="48" t="s">
        <v>66</v>
      </c>
      <c r="H113" s="49">
        <v>2557919.8859999999</v>
      </c>
      <c r="I113" s="54" t="s">
        <v>235</v>
      </c>
      <c r="J113" s="54" t="s">
        <v>236</v>
      </c>
      <c r="K113" s="51" t="s">
        <v>31</v>
      </c>
    </row>
    <row r="114" spans="1:11" s="29" customFormat="1" ht="12.75" x14ac:dyDescent="0.2">
      <c r="A114" s="45" t="s">
        <v>237</v>
      </c>
      <c r="B114" s="44" t="s">
        <v>81</v>
      </c>
      <c r="C114" s="45" t="s">
        <v>82</v>
      </c>
      <c r="D114" s="45" t="s">
        <v>238</v>
      </c>
      <c r="E114" s="52">
        <v>38432</v>
      </c>
      <c r="F114" s="47">
        <v>3562251.59</v>
      </c>
      <c r="G114" s="48" t="s">
        <v>83</v>
      </c>
      <c r="H114" s="49">
        <v>2572057.02</v>
      </c>
      <c r="I114" s="54" t="s">
        <v>239</v>
      </c>
      <c r="J114" s="54" t="s">
        <v>240</v>
      </c>
      <c r="K114" s="51" t="s">
        <v>51</v>
      </c>
    </row>
    <row r="115" spans="1:11" s="29" customFormat="1" ht="12.75" x14ac:dyDescent="0.2">
      <c r="A115" s="45" t="s">
        <v>241</v>
      </c>
      <c r="B115" s="44" t="s">
        <v>180</v>
      </c>
      <c r="C115" s="45" t="s">
        <v>82</v>
      </c>
      <c r="D115" s="45" t="s">
        <v>242</v>
      </c>
      <c r="E115" s="46">
        <v>38481</v>
      </c>
      <c r="F115" s="47">
        <v>14000000</v>
      </c>
      <c r="G115" s="48" t="s">
        <v>61</v>
      </c>
      <c r="H115" s="49">
        <v>7398190.5199999996</v>
      </c>
      <c r="I115" s="54" t="s">
        <v>243</v>
      </c>
      <c r="J115" s="54" t="s">
        <v>244</v>
      </c>
      <c r="K115" s="51" t="s">
        <v>51</v>
      </c>
    </row>
    <row r="116" spans="1:11" s="29" customFormat="1" ht="12.75" x14ac:dyDescent="0.2">
      <c r="A116" s="45" t="s">
        <v>245</v>
      </c>
      <c r="B116" s="44" t="s">
        <v>180</v>
      </c>
      <c r="C116" s="45" t="s">
        <v>82</v>
      </c>
      <c r="D116" s="45" t="s">
        <v>246</v>
      </c>
      <c r="E116" s="46">
        <v>38481</v>
      </c>
      <c r="F116" s="47">
        <v>12400000</v>
      </c>
      <c r="G116" s="48" t="s">
        <v>17</v>
      </c>
      <c r="H116" s="49">
        <v>8186666.6900000004</v>
      </c>
      <c r="I116" s="54" t="s">
        <v>247</v>
      </c>
      <c r="J116" s="54" t="s">
        <v>248</v>
      </c>
      <c r="K116" s="51" t="s">
        <v>249</v>
      </c>
    </row>
    <row r="117" spans="1:11" s="29" customFormat="1" ht="12.75" x14ac:dyDescent="0.2">
      <c r="A117" s="45" t="s">
        <v>250</v>
      </c>
      <c r="B117" s="44" t="s">
        <v>251</v>
      </c>
      <c r="C117" s="45" t="s">
        <v>252</v>
      </c>
      <c r="D117" s="45" t="s">
        <v>253</v>
      </c>
      <c r="E117" s="46">
        <v>38503</v>
      </c>
      <c r="F117" s="47">
        <v>9000000</v>
      </c>
      <c r="G117" s="48" t="s">
        <v>17</v>
      </c>
      <c r="H117" s="49">
        <v>7200000</v>
      </c>
      <c r="I117" s="50">
        <v>42817</v>
      </c>
      <c r="J117" s="50">
        <v>44278</v>
      </c>
      <c r="K117" s="51" t="s">
        <v>18</v>
      </c>
    </row>
    <row r="118" spans="1:11" s="29" customFormat="1" ht="12.75" x14ac:dyDescent="0.2">
      <c r="A118" s="45" t="s">
        <v>254</v>
      </c>
      <c r="B118" s="44" t="s">
        <v>191</v>
      </c>
      <c r="C118" s="45" t="s">
        <v>82</v>
      </c>
      <c r="D118" s="45" t="s">
        <v>255</v>
      </c>
      <c r="E118" s="46">
        <v>38505</v>
      </c>
      <c r="F118" s="47">
        <v>35000000</v>
      </c>
      <c r="G118" s="48" t="s">
        <v>17</v>
      </c>
      <c r="H118" s="49">
        <v>13674053.449999999</v>
      </c>
      <c r="I118" s="54" t="s">
        <v>256</v>
      </c>
      <c r="J118" s="54" t="s">
        <v>257</v>
      </c>
      <c r="K118" s="51" t="s">
        <v>217</v>
      </c>
    </row>
    <row r="119" spans="1:11" s="29" customFormat="1" ht="12.75" x14ac:dyDescent="0.2">
      <c r="A119" s="45" t="s">
        <v>258</v>
      </c>
      <c r="B119" s="44" t="s">
        <v>91</v>
      </c>
      <c r="C119" s="45" t="s">
        <v>82</v>
      </c>
      <c r="D119" s="45" t="s">
        <v>255</v>
      </c>
      <c r="E119" s="46">
        <v>38518</v>
      </c>
      <c r="F119" s="47">
        <v>35000000</v>
      </c>
      <c r="G119" s="48" t="s">
        <v>17</v>
      </c>
      <c r="H119" s="49">
        <v>25633750</v>
      </c>
      <c r="I119" s="50">
        <v>40892</v>
      </c>
      <c r="J119" s="50">
        <v>47649</v>
      </c>
      <c r="K119" s="51" t="s">
        <v>34</v>
      </c>
    </row>
    <row r="120" spans="1:11" s="29" customFormat="1" ht="12.75" x14ac:dyDescent="0.2">
      <c r="A120" s="45" t="s">
        <v>259</v>
      </c>
      <c r="B120" s="44" t="s">
        <v>21</v>
      </c>
      <c r="C120" s="45" t="s">
        <v>22</v>
      </c>
      <c r="D120" s="45" t="s">
        <v>260</v>
      </c>
      <c r="E120" s="46">
        <v>38532</v>
      </c>
      <c r="F120" s="47">
        <v>4501668.66</v>
      </c>
      <c r="G120" s="48" t="s">
        <v>24</v>
      </c>
      <c r="H120" s="49">
        <v>3826418.37</v>
      </c>
      <c r="I120" s="50">
        <v>42292</v>
      </c>
      <c r="J120" s="50">
        <v>45762</v>
      </c>
      <c r="K120" s="51" t="s">
        <v>31</v>
      </c>
    </row>
    <row r="121" spans="1:11" s="29" customFormat="1" ht="12.75" x14ac:dyDescent="0.2">
      <c r="A121" s="45" t="s">
        <v>261</v>
      </c>
      <c r="B121" s="44" t="s">
        <v>21</v>
      </c>
      <c r="C121" s="45" t="s">
        <v>22</v>
      </c>
      <c r="D121" s="45" t="s">
        <v>262</v>
      </c>
      <c r="E121" s="46">
        <v>38532</v>
      </c>
      <c r="F121" s="47">
        <v>10512712.66</v>
      </c>
      <c r="G121" s="48" t="s">
        <v>24</v>
      </c>
      <c r="H121" s="49">
        <v>8360179.0899999999</v>
      </c>
      <c r="I121" s="50">
        <v>42262</v>
      </c>
      <c r="J121" s="50">
        <v>45731</v>
      </c>
      <c r="K121" s="55" t="s">
        <v>263</v>
      </c>
    </row>
    <row r="122" spans="1:11" s="29" customFormat="1" ht="12.75" x14ac:dyDescent="0.2">
      <c r="A122" s="45" t="s">
        <v>264</v>
      </c>
      <c r="B122" s="44" t="s">
        <v>14</v>
      </c>
      <c r="C122" s="45" t="s">
        <v>15</v>
      </c>
      <c r="D122" s="45" t="s">
        <v>112</v>
      </c>
      <c r="E122" s="46">
        <v>38363</v>
      </c>
      <c r="F122" s="47">
        <v>3287166.25</v>
      </c>
      <c r="G122" s="48" t="s">
        <v>17</v>
      </c>
      <c r="H122" s="49">
        <v>3071166.25</v>
      </c>
      <c r="I122" s="50">
        <v>41090</v>
      </c>
      <c r="J122" s="50">
        <v>52961</v>
      </c>
      <c r="K122" s="55" t="s">
        <v>55</v>
      </c>
    </row>
    <row r="123" spans="1:11" s="29" customFormat="1" ht="12.75" x14ac:dyDescent="0.2">
      <c r="A123" s="45" t="s">
        <v>265</v>
      </c>
      <c r="B123" s="44" t="s">
        <v>21</v>
      </c>
      <c r="C123" s="45" t="s">
        <v>22</v>
      </c>
      <c r="D123" s="45" t="s">
        <v>266</v>
      </c>
      <c r="E123" s="46">
        <v>38558</v>
      </c>
      <c r="F123" s="47">
        <v>14323860.619999999</v>
      </c>
      <c r="G123" s="48" t="s">
        <v>24</v>
      </c>
      <c r="H123" s="49">
        <v>11459088.5</v>
      </c>
      <c r="I123" s="50">
        <v>42262</v>
      </c>
      <c r="J123" s="50">
        <v>45731</v>
      </c>
      <c r="K123" s="55" t="s">
        <v>55</v>
      </c>
    </row>
    <row r="124" spans="1:11" s="29" customFormat="1" ht="12.75" x14ac:dyDescent="0.2">
      <c r="A124" s="45" t="s">
        <v>267</v>
      </c>
      <c r="B124" s="44" t="s">
        <v>91</v>
      </c>
      <c r="C124" s="45" t="s">
        <v>82</v>
      </c>
      <c r="D124" s="45" t="s">
        <v>268</v>
      </c>
      <c r="E124" s="46">
        <v>38636</v>
      </c>
      <c r="F124" s="47">
        <v>19000000</v>
      </c>
      <c r="G124" s="48" t="s">
        <v>17</v>
      </c>
      <c r="H124" s="49">
        <v>10062400</v>
      </c>
      <c r="I124" s="50">
        <v>39969</v>
      </c>
      <c r="J124" s="50">
        <v>45996</v>
      </c>
      <c r="K124" s="55" t="s">
        <v>34</v>
      </c>
    </row>
    <row r="125" spans="1:11" s="29" customFormat="1" ht="12.75" x14ac:dyDescent="0.2">
      <c r="A125" s="45" t="s">
        <v>269</v>
      </c>
      <c r="B125" s="44" t="s">
        <v>270</v>
      </c>
      <c r="C125" s="45" t="s">
        <v>271</v>
      </c>
      <c r="D125" s="45" t="s">
        <v>272</v>
      </c>
      <c r="E125" s="46">
        <v>38658</v>
      </c>
      <c r="F125" s="47">
        <v>9304464.6600000001</v>
      </c>
      <c r="G125" s="48" t="s">
        <v>61</v>
      </c>
      <c r="H125" s="49">
        <v>9304464.3499999996</v>
      </c>
      <c r="I125" s="50">
        <v>43298</v>
      </c>
      <c r="J125" s="50">
        <v>51518</v>
      </c>
      <c r="K125" s="55" t="s">
        <v>55</v>
      </c>
    </row>
    <row r="126" spans="1:11" s="29" customFormat="1" ht="12.75" x14ac:dyDescent="0.2">
      <c r="A126" s="45" t="s">
        <v>273</v>
      </c>
      <c r="B126" s="44" t="s">
        <v>78</v>
      </c>
      <c r="C126" s="45" t="s">
        <v>79</v>
      </c>
      <c r="D126" s="45" t="s">
        <v>274</v>
      </c>
      <c r="E126" s="46">
        <v>38679</v>
      </c>
      <c r="F126" s="47">
        <v>5080000</v>
      </c>
      <c r="G126" s="48" t="s">
        <v>17</v>
      </c>
      <c r="H126" s="49">
        <v>2579295.9300000002</v>
      </c>
      <c r="I126" s="50">
        <v>45142</v>
      </c>
      <c r="J126" s="50">
        <v>52631</v>
      </c>
      <c r="K126" s="55" t="s">
        <v>51</v>
      </c>
    </row>
    <row r="127" spans="1:11" s="29" customFormat="1" ht="12.75" x14ac:dyDescent="0.2">
      <c r="A127" s="45" t="s">
        <v>275</v>
      </c>
      <c r="B127" s="44" t="s">
        <v>177</v>
      </c>
      <c r="C127" s="45" t="s">
        <v>42</v>
      </c>
      <c r="D127" s="45" t="s">
        <v>276</v>
      </c>
      <c r="E127" s="46">
        <v>38707</v>
      </c>
      <c r="F127" s="47">
        <v>2413440.46</v>
      </c>
      <c r="G127" s="48" t="s">
        <v>61</v>
      </c>
      <c r="H127" s="49">
        <v>1366860.46</v>
      </c>
      <c r="I127" s="50">
        <v>40558</v>
      </c>
      <c r="J127" s="50">
        <v>45853</v>
      </c>
      <c r="K127" s="55" t="s">
        <v>51</v>
      </c>
    </row>
    <row r="128" spans="1:11" s="29" customFormat="1" ht="12.75" x14ac:dyDescent="0.2">
      <c r="A128" s="45" t="s">
        <v>277</v>
      </c>
      <c r="B128" s="44" t="s">
        <v>78</v>
      </c>
      <c r="C128" s="45" t="s">
        <v>79</v>
      </c>
      <c r="D128" s="45" t="s">
        <v>278</v>
      </c>
      <c r="E128" s="46">
        <v>38726</v>
      </c>
      <c r="F128" s="47">
        <v>3000000</v>
      </c>
      <c r="G128" s="48" t="s">
        <v>17</v>
      </c>
      <c r="H128" s="49">
        <v>2162315.08</v>
      </c>
      <c r="I128" s="50">
        <v>45485</v>
      </c>
      <c r="J128" s="50">
        <v>52974</v>
      </c>
      <c r="K128" s="55" t="s">
        <v>279</v>
      </c>
    </row>
    <row r="129" spans="1:11" s="29" customFormat="1" ht="12.75" x14ac:dyDescent="0.2">
      <c r="A129" s="45" t="s">
        <v>280</v>
      </c>
      <c r="B129" s="44" t="s">
        <v>78</v>
      </c>
      <c r="C129" s="45" t="s">
        <v>79</v>
      </c>
      <c r="D129" s="45" t="s">
        <v>281</v>
      </c>
      <c r="E129" s="46">
        <v>38726</v>
      </c>
      <c r="F129" s="47">
        <v>6000000</v>
      </c>
      <c r="G129" s="48" t="s">
        <v>17</v>
      </c>
      <c r="H129" s="49">
        <v>4950087.24</v>
      </c>
      <c r="I129" s="50">
        <v>45796</v>
      </c>
      <c r="J129" s="50">
        <v>53285</v>
      </c>
      <c r="K129" s="55" t="s">
        <v>279</v>
      </c>
    </row>
    <row r="130" spans="1:11" s="29" customFormat="1" ht="12.75" x14ac:dyDescent="0.2">
      <c r="A130" s="45" t="s">
        <v>282</v>
      </c>
      <c r="B130" s="44" t="s">
        <v>78</v>
      </c>
      <c r="C130" s="45" t="s">
        <v>79</v>
      </c>
      <c r="D130" s="45" t="s">
        <v>283</v>
      </c>
      <c r="E130" s="46">
        <v>38772</v>
      </c>
      <c r="F130" s="47">
        <v>27500000</v>
      </c>
      <c r="G130" s="48" t="s">
        <v>17</v>
      </c>
      <c r="H130" s="49">
        <v>25500000</v>
      </c>
      <c r="I130" s="54" t="s">
        <v>284</v>
      </c>
      <c r="J130" s="54" t="s">
        <v>285</v>
      </c>
      <c r="K130" s="55" t="s">
        <v>102</v>
      </c>
    </row>
    <row r="131" spans="1:11" s="29" customFormat="1" ht="12.75" x14ac:dyDescent="0.2">
      <c r="A131" s="45" t="s">
        <v>286</v>
      </c>
      <c r="B131" s="44" t="s">
        <v>21</v>
      </c>
      <c r="C131" s="45" t="s">
        <v>22</v>
      </c>
      <c r="D131" s="45" t="s">
        <v>287</v>
      </c>
      <c r="E131" s="46">
        <v>38829</v>
      </c>
      <c r="F131" s="47">
        <v>9410012.4199999999</v>
      </c>
      <c r="G131" s="48" t="s">
        <v>24</v>
      </c>
      <c r="H131" s="49">
        <v>8469011.1799999997</v>
      </c>
      <c r="I131" s="50">
        <v>42461</v>
      </c>
      <c r="J131" s="50">
        <v>45931</v>
      </c>
      <c r="K131" s="55" t="s">
        <v>51</v>
      </c>
    </row>
    <row r="132" spans="1:11" s="29" customFormat="1" ht="12.75" x14ac:dyDescent="0.2">
      <c r="A132" s="45" t="s">
        <v>288</v>
      </c>
      <c r="B132" s="44" t="s">
        <v>41</v>
      </c>
      <c r="C132" s="45" t="s">
        <v>42</v>
      </c>
      <c r="D132" s="45" t="s">
        <v>289</v>
      </c>
      <c r="E132" s="46">
        <v>38888</v>
      </c>
      <c r="F132" s="47">
        <v>5395416.2599999998</v>
      </c>
      <c r="G132" s="48" t="s">
        <v>24</v>
      </c>
      <c r="H132" s="49">
        <v>5215416.26</v>
      </c>
      <c r="I132" s="50">
        <v>42522</v>
      </c>
      <c r="J132" s="50">
        <v>53297</v>
      </c>
      <c r="K132" s="55" t="s">
        <v>117</v>
      </c>
    </row>
    <row r="133" spans="1:11" s="29" customFormat="1" ht="12.75" x14ac:dyDescent="0.2">
      <c r="A133" s="45" t="s">
        <v>290</v>
      </c>
      <c r="B133" s="44" t="s">
        <v>21</v>
      </c>
      <c r="C133" s="45" t="s">
        <v>22</v>
      </c>
      <c r="D133" s="45" t="s">
        <v>291</v>
      </c>
      <c r="E133" s="46">
        <v>38904</v>
      </c>
      <c r="F133" s="47">
        <v>9485174.1600000001</v>
      </c>
      <c r="G133" s="48" t="s">
        <v>24</v>
      </c>
      <c r="H133" s="49">
        <v>8536656.7400000002</v>
      </c>
      <c r="I133" s="50">
        <v>42614</v>
      </c>
      <c r="J133" s="50">
        <v>46082</v>
      </c>
      <c r="K133" s="55" t="s">
        <v>40</v>
      </c>
    </row>
    <row r="134" spans="1:11" s="29" customFormat="1" ht="12.75" x14ac:dyDescent="0.2">
      <c r="A134" s="45" t="s">
        <v>292</v>
      </c>
      <c r="B134" s="44" t="s">
        <v>21</v>
      </c>
      <c r="C134" s="45" t="s">
        <v>22</v>
      </c>
      <c r="D134" s="45" t="s">
        <v>293</v>
      </c>
      <c r="E134" s="46">
        <v>38909</v>
      </c>
      <c r="F134" s="47">
        <v>2519098.66</v>
      </c>
      <c r="G134" s="48" t="s">
        <v>24</v>
      </c>
      <c r="H134" s="49">
        <v>2393143.73</v>
      </c>
      <c r="I134" s="50">
        <v>42675</v>
      </c>
      <c r="J134" s="50">
        <v>46143</v>
      </c>
      <c r="K134" s="55" t="s">
        <v>31</v>
      </c>
    </row>
    <row r="135" spans="1:11" s="29" customFormat="1" ht="12.75" x14ac:dyDescent="0.2">
      <c r="A135" s="45" t="s">
        <v>294</v>
      </c>
      <c r="B135" s="44" t="s">
        <v>191</v>
      </c>
      <c r="C135" s="45" t="s">
        <v>82</v>
      </c>
      <c r="D135" s="45" t="s">
        <v>295</v>
      </c>
      <c r="E135" s="46">
        <v>38898</v>
      </c>
      <c r="F135" s="47">
        <v>14399305.689999999</v>
      </c>
      <c r="G135" s="48" t="s">
        <v>17</v>
      </c>
      <c r="H135" s="49">
        <v>5220035.0199999996</v>
      </c>
      <c r="I135" s="50">
        <v>39970</v>
      </c>
      <c r="J135" s="50">
        <v>44171</v>
      </c>
      <c r="K135" s="55" t="s">
        <v>249</v>
      </c>
    </row>
    <row r="136" spans="1:11" s="29" customFormat="1" ht="12.75" x14ac:dyDescent="0.2">
      <c r="A136" s="45" t="s">
        <v>296</v>
      </c>
      <c r="B136" s="44" t="s">
        <v>78</v>
      </c>
      <c r="C136" s="45" t="s">
        <v>79</v>
      </c>
      <c r="D136" s="45" t="s">
        <v>297</v>
      </c>
      <c r="E136" s="46">
        <v>38994</v>
      </c>
      <c r="F136" s="47">
        <v>15000000</v>
      </c>
      <c r="G136" s="48" t="s">
        <v>17</v>
      </c>
      <c r="H136" s="49">
        <v>9161629.2799999993</v>
      </c>
      <c r="I136" s="54" t="s">
        <v>298</v>
      </c>
      <c r="J136" s="54" t="s">
        <v>299</v>
      </c>
      <c r="K136" s="55" t="s">
        <v>34</v>
      </c>
    </row>
    <row r="137" spans="1:11" s="29" customFormat="1" ht="12.75" x14ac:dyDescent="0.2">
      <c r="A137" s="45" t="s">
        <v>300</v>
      </c>
      <c r="B137" s="44" t="s">
        <v>78</v>
      </c>
      <c r="C137" s="45" t="s">
        <v>79</v>
      </c>
      <c r="D137" s="45" t="s">
        <v>301</v>
      </c>
      <c r="E137" s="46">
        <v>38994</v>
      </c>
      <c r="F137" s="47">
        <v>5000000</v>
      </c>
      <c r="G137" s="48" t="s">
        <v>17</v>
      </c>
      <c r="H137" s="49">
        <v>0</v>
      </c>
      <c r="I137" s="50">
        <v>42308</v>
      </c>
      <c r="J137" s="50">
        <v>45777</v>
      </c>
      <c r="K137" s="55" t="s">
        <v>51</v>
      </c>
    </row>
    <row r="138" spans="1:11" s="29" customFormat="1" ht="12.75" x14ac:dyDescent="0.2">
      <c r="A138" s="45" t="s">
        <v>302</v>
      </c>
      <c r="B138" s="44" t="s">
        <v>78</v>
      </c>
      <c r="C138" s="45" t="s">
        <v>79</v>
      </c>
      <c r="D138" s="45" t="s">
        <v>303</v>
      </c>
      <c r="E138" s="46">
        <v>38994</v>
      </c>
      <c r="F138" s="47">
        <v>51494303</v>
      </c>
      <c r="G138" s="48" t="s">
        <v>17</v>
      </c>
      <c r="H138" s="49">
        <v>50248741.840000004</v>
      </c>
      <c r="I138" s="54" t="s">
        <v>304</v>
      </c>
      <c r="J138" s="54" t="s">
        <v>305</v>
      </c>
      <c r="K138" s="55" t="s">
        <v>55</v>
      </c>
    </row>
    <row r="139" spans="1:11" s="29" customFormat="1" ht="12.75" x14ac:dyDescent="0.2">
      <c r="A139" s="45" t="s">
        <v>306</v>
      </c>
      <c r="B139" s="44" t="s">
        <v>78</v>
      </c>
      <c r="C139" s="45" t="s">
        <v>79</v>
      </c>
      <c r="D139" s="45" t="s">
        <v>307</v>
      </c>
      <c r="E139" s="46">
        <v>38994</v>
      </c>
      <c r="F139" s="47">
        <v>21700000</v>
      </c>
      <c r="G139" s="48" t="s">
        <v>17</v>
      </c>
      <c r="H139" s="49">
        <v>21695096.890000001</v>
      </c>
      <c r="I139" s="50">
        <v>46142</v>
      </c>
      <c r="J139" s="50">
        <v>53266</v>
      </c>
      <c r="K139" s="55" t="s">
        <v>34</v>
      </c>
    </row>
    <row r="140" spans="1:11" s="29" customFormat="1" ht="12.75" x14ac:dyDescent="0.2">
      <c r="A140" s="45" t="s">
        <v>308</v>
      </c>
      <c r="B140" s="44" t="s">
        <v>91</v>
      </c>
      <c r="C140" s="45" t="s">
        <v>82</v>
      </c>
      <c r="D140" s="45" t="s">
        <v>309</v>
      </c>
      <c r="E140" s="46">
        <v>39006</v>
      </c>
      <c r="F140" s="47">
        <v>10567086</v>
      </c>
      <c r="G140" s="48" t="s">
        <v>17</v>
      </c>
      <c r="H140" s="49">
        <v>9755826.7799999993</v>
      </c>
      <c r="I140" s="54" t="s">
        <v>310</v>
      </c>
      <c r="J140" s="54" t="s">
        <v>311</v>
      </c>
      <c r="K140" s="55" t="s">
        <v>312</v>
      </c>
    </row>
    <row r="141" spans="1:11" s="29" customFormat="1" ht="12.75" x14ac:dyDescent="0.2">
      <c r="A141" s="45" t="s">
        <v>313</v>
      </c>
      <c r="B141" s="44" t="s">
        <v>81</v>
      </c>
      <c r="C141" s="45" t="s">
        <v>82</v>
      </c>
      <c r="D141" s="45" t="s">
        <v>314</v>
      </c>
      <c r="E141" s="52">
        <v>39001</v>
      </c>
      <c r="F141" s="47">
        <v>5319983.8099999996</v>
      </c>
      <c r="G141" s="48" t="s">
        <v>83</v>
      </c>
      <c r="H141" s="49">
        <v>4284526.7300000004</v>
      </c>
      <c r="I141" s="50" t="s">
        <v>315</v>
      </c>
      <c r="J141" s="50">
        <v>48029</v>
      </c>
      <c r="K141" s="55" t="s">
        <v>316</v>
      </c>
    </row>
    <row r="142" spans="1:11" s="29" customFormat="1" ht="12.75" x14ac:dyDescent="0.2">
      <c r="A142" s="45" t="s">
        <v>317</v>
      </c>
      <c r="B142" s="44" t="s">
        <v>318</v>
      </c>
      <c r="C142" s="45" t="s">
        <v>22</v>
      </c>
      <c r="D142" s="45" t="s">
        <v>319</v>
      </c>
      <c r="E142" s="46">
        <v>39048</v>
      </c>
      <c r="F142" s="47">
        <v>4307655.1399999997</v>
      </c>
      <c r="G142" s="48" t="s">
        <v>17</v>
      </c>
      <c r="H142" s="49">
        <v>2537474.8199999998</v>
      </c>
      <c r="I142" s="50">
        <v>40678</v>
      </c>
      <c r="J142" s="50">
        <v>45245</v>
      </c>
      <c r="K142" s="55" t="s">
        <v>102</v>
      </c>
    </row>
    <row r="143" spans="1:11" s="29" customFormat="1" ht="12.75" x14ac:dyDescent="0.2">
      <c r="A143" s="45" t="s">
        <v>320</v>
      </c>
      <c r="B143" s="44" t="s">
        <v>21</v>
      </c>
      <c r="C143" s="45" t="s">
        <v>22</v>
      </c>
      <c r="D143" s="45" t="s">
        <v>319</v>
      </c>
      <c r="E143" s="46">
        <v>39048</v>
      </c>
      <c r="F143" s="47">
        <v>2263994.29</v>
      </c>
      <c r="G143" s="48" t="s">
        <v>24</v>
      </c>
      <c r="H143" s="49">
        <v>2150794.58</v>
      </c>
      <c r="I143" s="50">
        <v>42689</v>
      </c>
      <c r="J143" s="50">
        <v>46157</v>
      </c>
      <c r="K143" s="55" t="s">
        <v>102</v>
      </c>
    </row>
    <row r="144" spans="1:11" s="29" customFormat="1" ht="12.75" x14ac:dyDescent="0.2">
      <c r="A144" s="45" t="s">
        <v>321</v>
      </c>
      <c r="B144" s="44" t="s">
        <v>81</v>
      </c>
      <c r="C144" s="45" t="s">
        <v>82</v>
      </c>
      <c r="D144" s="45" t="s">
        <v>322</v>
      </c>
      <c r="E144" s="52">
        <v>39048</v>
      </c>
      <c r="F144" s="47">
        <v>5716351.71</v>
      </c>
      <c r="G144" s="48" t="s">
        <v>83</v>
      </c>
      <c r="H144" s="49">
        <v>4523516.7</v>
      </c>
      <c r="I144" s="50">
        <v>41639</v>
      </c>
      <c r="J144" s="50">
        <v>48029</v>
      </c>
      <c r="K144" s="55" t="s">
        <v>73</v>
      </c>
    </row>
    <row r="145" spans="1:11" s="29" customFormat="1" ht="12.75" x14ac:dyDescent="0.2">
      <c r="A145" s="45" t="s">
        <v>323</v>
      </c>
      <c r="B145" s="44" t="s">
        <v>91</v>
      </c>
      <c r="C145" s="45" t="s">
        <v>82</v>
      </c>
      <c r="D145" s="45" t="s">
        <v>324</v>
      </c>
      <c r="E145" s="46">
        <v>39078</v>
      </c>
      <c r="F145" s="47">
        <v>14000000</v>
      </c>
      <c r="G145" s="48" t="s">
        <v>17</v>
      </c>
      <c r="H145" s="49">
        <v>9726273.3200000003</v>
      </c>
      <c r="I145" s="54" t="s">
        <v>325</v>
      </c>
      <c r="J145" s="54" t="s">
        <v>326</v>
      </c>
      <c r="K145" s="55" t="s">
        <v>34</v>
      </c>
    </row>
    <row r="146" spans="1:11" s="29" customFormat="1" ht="12.75" x14ac:dyDescent="0.2">
      <c r="A146" s="45" t="s">
        <v>327</v>
      </c>
      <c r="B146" s="44" t="s">
        <v>180</v>
      </c>
      <c r="C146" s="45" t="s">
        <v>82</v>
      </c>
      <c r="D146" s="45" t="s">
        <v>291</v>
      </c>
      <c r="E146" s="46">
        <v>39104</v>
      </c>
      <c r="F146" s="47">
        <v>11320000</v>
      </c>
      <c r="G146" s="48" t="s">
        <v>17</v>
      </c>
      <c r="H146" s="49">
        <v>10176000.01</v>
      </c>
      <c r="I146" s="54" t="s">
        <v>328</v>
      </c>
      <c r="J146" s="54" t="s">
        <v>329</v>
      </c>
      <c r="K146" s="55" t="s">
        <v>40</v>
      </c>
    </row>
    <row r="147" spans="1:11" s="29" customFormat="1" ht="12.75" x14ac:dyDescent="0.2">
      <c r="A147" s="45" t="s">
        <v>330</v>
      </c>
      <c r="B147" s="44" t="s">
        <v>21</v>
      </c>
      <c r="C147" s="45" t="s">
        <v>22</v>
      </c>
      <c r="D147" s="45" t="s">
        <v>331</v>
      </c>
      <c r="E147" s="46">
        <v>39162</v>
      </c>
      <c r="F147" s="47">
        <v>3031375</v>
      </c>
      <c r="G147" s="48" t="s">
        <v>24</v>
      </c>
      <c r="H147" s="49">
        <v>3031375</v>
      </c>
      <c r="I147" s="50">
        <v>42870</v>
      </c>
      <c r="J147" s="50">
        <v>46341</v>
      </c>
      <c r="K147" s="55" t="s">
        <v>217</v>
      </c>
    </row>
    <row r="148" spans="1:11" s="29" customFormat="1" ht="12.75" x14ac:dyDescent="0.2">
      <c r="A148" s="45" t="s">
        <v>332</v>
      </c>
      <c r="B148" s="44" t="s">
        <v>318</v>
      </c>
      <c r="C148" s="45" t="s">
        <v>22</v>
      </c>
      <c r="D148" s="45" t="s">
        <v>331</v>
      </c>
      <c r="E148" s="46">
        <v>39162</v>
      </c>
      <c r="F148" s="47">
        <v>15079369.539999999</v>
      </c>
      <c r="G148" s="48" t="s">
        <v>17</v>
      </c>
      <c r="H148" s="49">
        <v>9590267.0199999996</v>
      </c>
      <c r="I148" s="50">
        <v>40862</v>
      </c>
      <c r="J148" s="50">
        <v>45427</v>
      </c>
      <c r="K148" s="55" t="s">
        <v>217</v>
      </c>
    </row>
    <row r="149" spans="1:11" s="29" customFormat="1" ht="12.75" x14ac:dyDescent="0.2">
      <c r="A149" s="45" t="s">
        <v>333</v>
      </c>
      <c r="B149" s="44" t="s">
        <v>318</v>
      </c>
      <c r="C149" s="45" t="s">
        <v>22</v>
      </c>
      <c r="D149" s="45" t="s">
        <v>334</v>
      </c>
      <c r="E149" s="46">
        <v>39162</v>
      </c>
      <c r="F149" s="47">
        <v>13184591.16</v>
      </c>
      <c r="G149" s="48" t="s">
        <v>17</v>
      </c>
      <c r="H149" s="49">
        <v>8015198.71</v>
      </c>
      <c r="I149" s="50">
        <v>40862</v>
      </c>
      <c r="J149" s="50">
        <v>45427</v>
      </c>
      <c r="K149" s="55" t="s">
        <v>335</v>
      </c>
    </row>
    <row r="150" spans="1:11" s="29" customFormat="1" ht="12.75" x14ac:dyDescent="0.2">
      <c r="A150" s="45" t="s">
        <v>336</v>
      </c>
      <c r="B150" s="44" t="s">
        <v>21</v>
      </c>
      <c r="C150" s="45" t="s">
        <v>22</v>
      </c>
      <c r="D150" s="45" t="s">
        <v>334</v>
      </c>
      <c r="E150" s="46">
        <v>39162</v>
      </c>
      <c r="F150" s="47">
        <v>9924481.6699999999</v>
      </c>
      <c r="G150" s="48" t="s">
        <v>24</v>
      </c>
      <c r="H150" s="49">
        <v>9924481.6699999999</v>
      </c>
      <c r="I150" s="50">
        <v>42870</v>
      </c>
      <c r="J150" s="50">
        <v>46341</v>
      </c>
      <c r="K150" s="55" t="s">
        <v>335</v>
      </c>
    </row>
    <row r="151" spans="1:11" s="29" customFormat="1" ht="12.75" x14ac:dyDescent="0.2">
      <c r="A151" s="45" t="s">
        <v>337</v>
      </c>
      <c r="B151" s="44" t="s">
        <v>21</v>
      </c>
      <c r="C151" s="45" t="s">
        <v>22</v>
      </c>
      <c r="D151" s="45" t="s">
        <v>338</v>
      </c>
      <c r="E151" s="46">
        <v>39212</v>
      </c>
      <c r="F151" s="47">
        <v>6800000</v>
      </c>
      <c r="G151" s="48" t="s">
        <v>24</v>
      </c>
      <c r="H151" s="49">
        <v>6800000</v>
      </c>
      <c r="I151" s="50">
        <v>42826</v>
      </c>
      <c r="J151" s="50">
        <v>46296</v>
      </c>
      <c r="K151" s="55" t="s">
        <v>18</v>
      </c>
    </row>
    <row r="152" spans="1:11" s="29" customFormat="1" ht="12.75" x14ac:dyDescent="0.2">
      <c r="A152" s="45" t="s">
        <v>339</v>
      </c>
      <c r="B152" s="44" t="s">
        <v>177</v>
      </c>
      <c r="C152" s="45" t="s">
        <v>42</v>
      </c>
      <c r="D152" s="45" t="s">
        <v>340</v>
      </c>
      <c r="E152" s="46">
        <v>39280</v>
      </c>
      <c r="F152" s="47">
        <v>13086114.57</v>
      </c>
      <c r="G152" s="48" t="s">
        <v>61</v>
      </c>
      <c r="H152" s="49">
        <v>8680114.5700000003</v>
      </c>
      <c r="I152" s="50">
        <v>41136</v>
      </c>
      <c r="J152" s="50">
        <v>46433</v>
      </c>
      <c r="K152" s="55" t="s">
        <v>34</v>
      </c>
    </row>
    <row r="153" spans="1:11" s="29" customFormat="1" ht="12.75" x14ac:dyDescent="0.2">
      <c r="A153" s="45" t="s">
        <v>341</v>
      </c>
      <c r="B153" s="44" t="s">
        <v>177</v>
      </c>
      <c r="C153" s="45" t="s">
        <v>42</v>
      </c>
      <c r="D153" s="45" t="s">
        <v>342</v>
      </c>
      <c r="E153" s="46">
        <v>39280</v>
      </c>
      <c r="F153" s="47">
        <v>4243877.5999999996</v>
      </c>
      <c r="G153" s="48" t="s">
        <v>61</v>
      </c>
      <c r="H153" s="49">
        <v>2793427.6</v>
      </c>
      <c r="I153" s="50">
        <v>41136</v>
      </c>
      <c r="J153" s="50">
        <v>46433</v>
      </c>
      <c r="K153" s="55" t="s">
        <v>117</v>
      </c>
    </row>
    <row r="154" spans="1:11" s="29" customFormat="1" ht="12.75" x14ac:dyDescent="0.2">
      <c r="A154" s="45" t="s">
        <v>343</v>
      </c>
      <c r="B154" s="44" t="s">
        <v>180</v>
      </c>
      <c r="C154" s="45" t="s">
        <v>82</v>
      </c>
      <c r="D154" s="45" t="s">
        <v>344</v>
      </c>
      <c r="E154" s="46">
        <v>39316</v>
      </c>
      <c r="F154" s="47">
        <v>14879690</v>
      </c>
      <c r="G154" s="48" t="s">
        <v>17</v>
      </c>
      <c r="H154" s="49">
        <v>12573175.1</v>
      </c>
      <c r="I154" s="54" t="s">
        <v>345</v>
      </c>
      <c r="J154" s="54" t="s">
        <v>346</v>
      </c>
      <c r="K154" s="55" t="s">
        <v>263</v>
      </c>
    </row>
    <row r="155" spans="1:11" s="29" customFormat="1" ht="12.75" x14ac:dyDescent="0.2">
      <c r="A155" s="45" t="s">
        <v>347</v>
      </c>
      <c r="B155" s="44" t="s">
        <v>81</v>
      </c>
      <c r="C155" s="45" t="s">
        <v>82</v>
      </c>
      <c r="D155" s="45" t="s">
        <v>348</v>
      </c>
      <c r="E155" s="52">
        <v>39347</v>
      </c>
      <c r="F155" s="47">
        <v>6459615.3899999997</v>
      </c>
      <c r="G155" s="48" t="s">
        <v>83</v>
      </c>
      <c r="H155" s="49">
        <v>5561398.0199999996</v>
      </c>
      <c r="I155" s="54" t="s">
        <v>349</v>
      </c>
      <c r="J155" s="54" t="s">
        <v>350</v>
      </c>
      <c r="K155" s="55" t="s">
        <v>217</v>
      </c>
    </row>
    <row r="156" spans="1:11" s="29" customFormat="1" ht="12.75" x14ac:dyDescent="0.2">
      <c r="A156" s="45" t="s">
        <v>351</v>
      </c>
      <c r="B156" s="44" t="s">
        <v>81</v>
      </c>
      <c r="C156" s="45" t="s">
        <v>82</v>
      </c>
      <c r="D156" s="45" t="s">
        <v>348</v>
      </c>
      <c r="E156" s="52">
        <v>39347</v>
      </c>
      <c r="F156" s="47">
        <v>19466922.670000002</v>
      </c>
      <c r="G156" s="48" t="s">
        <v>83</v>
      </c>
      <c r="H156" s="49">
        <v>12166826.65</v>
      </c>
      <c r="I156" s="54" t="s">
        <v>352</v>
      </c>
      <c r="J156" s="54" t="s">
        <v>353</v>
      </c>
      <c r="K156" s="55" t="s">
        <v>217</v>
      </c>
    </row>
    <row r="157" spans="1:11" s="29" customFormat="1" ht="12.75" x14ac:dyDescent="0.2">
      <c r="A157" s="45" t="s">
        <v>354</v>
      </c>
      <c r="B157" s="44" t="s">
        <v>355</v>
      </c>
      <c r="C157" s="45" t="s">
        <v>82</v>
      </c>
      <c r="D157" s="45" t="s">
        <v>356</v>
      </c>
      <c r="E157" s="46">
        <v>39381</v>
      </c>
      <c r="F157" s="47">
        <v>12430721.109999999</v>
      </c>
      <c r="G157" s="48" t="s">
        <v>17</v>
      </c>
      <c r="H157" s="49">
        <v>2603121.4900000002</v>
      </c>
      <c r="I157" s="50">
        <v>39995</v>
      </c>
      <c r="J157" s="50">
        <v>43466</v>
      </c>
      <c r="K157" s="55" t="s">
        <v>34</v>
      </c>
    </row>
    <row r="158" spans="1:11" s="29" customFormat="1" ht="12.75" x14ac:dyDescent="0.2">
      <c r="A158" s="45" t="s">
        <v>357</v>
      </c>
      <c r="B158" s="44" t="s">
        <v>191</v>
      </c>
      <c r="C158" s="45" t="s">
        <v>82</v>
      </c>
      <c r="D158" s="45" t="s">
        <v>358</v>
      </c>
      <c r="E158" s="46">
        <v>39402</v>
      </c>
      <c r="F158" s="47">
        <v>29500000</v>
      </c>
      <c r="G158" s="48" t="s">
        <v>17</v>
      </c>
      <c r="H158" s="49">
        <v>15591116.25</v>
      </c>
      <c r="I158" s="54" t="s">
        <v>359</v>
      </c>
      <c r="J158" s="50" t="s">
        <v>360</v>
      </c>
      <c r="K158" s="55" t="s">
        <v>217</v>
      </c>
    </row>
    <row r="159" spans="1:11" s="29" customFormat="1" ht="12.75" x14ac:dyDescent="0.2">
      <c r="A159" s="45" t="s">
        <v>361</v>
      </c>
      <c r="B159" s="44" t="s">
        <v>14</v>
      </c>
      <c r="C159" s="45" t="s">
        <v>15</v>
      </c>
      <c r="D159" s="45" t="s">
        <v>84</v>
      </c>
      <c r="E159" s="46">
        <v>39429</v>
      </c>
      <c r="F159" s="47">
        <v>7500000</v>
      </c>
      <c r="G159" s="48" t="s">
        <v>17</v>
      </c>
      <c r="H159" s="49">
        <v>7500000</v>
      </c>
      <c r="I159" s="50">
        <v>43281</v>
      </c>
      <c r="J159" s="50">
        <v>54056</v>
      </c>
      <c r="K159" s="55" t="s">
        <v>53</v>
      </c>
    </row>
    <row r="160" spans="1:11" s="29" customFormat="1" ht="12.75" x14ac:dyDescent="0.2">
      <c r="A160" s="45" t="s">
        <v>362</v>
      </c>
      <c r="B160" s="44" t="s">
        <v>91</v>
      </c>
      <c r="C160" s="45" t="s">
        <v>82</v>
      </c>
      <c r="D160" s="45" t="s">
        <v>358</v>
      </c>
      <c r="E160" s="46">
        <v>39402</v>
      </c>
      <c r="F160" s="47">
        <v>26000000</v>
      </c>
      <c r="G160" s="48" t="s">
        <v>17</v>
      </c>
      <c r="H160" s="49">
        <v>19933333.379999999</v>
      </c>
      <c r="I160" s="50">
        <v>41657</v>
      </c>
      <c r="J160" s="50">
        <v>46952</v>
      </c>
      <c r="K160" s="55" t="s">
        <v>217</v>
      </c>
    </row>
    <row r="161" spans="1:11" s="29" customFormat="1" ht="12.75" x14ac:dyDescent="0.2">
      <c r="A161" s="45" t="s">
        <v>363</v>
      </c>
      <c r="B161" s="44" t="s">
        <v>180</v>
      </c>
      <c r="C161" s="45" t="s">
        <v>82</v>
      </c>
      <c r="D161" s="45" t="s">
        <v>364</v>
      </c>
      <c r="E161" s="46">
        <v>39490</v>
      </c>
      <c r="F161" s="47">
        <v>10000000</v>
      </c>
      <c r="G161" s="48" t="s">
        <v>17</v>
      </c>
      <c r="H161" s="49">
        <v>8100000</v>
      </c>
      <c r="I161" s="54" t="s">
        <v>365</v>
      </c>
      <c r="J161" s="54" t="s">
        <v>366</v>
      </c>
      <c r="K161" s="55" t="s">
        <v>53</v>
      </c>
    </row>
    <row r="162" spans="1:11" s="29" customFormat="1" ht="12.75" x14ac:dyDescent="0.2">
      <c r="A162" s="45" t="s">
        <v>367</v>
      </c>
      <c r="B162" s="44" t="s">
        <v>368</v>
      </c>
      <c r="C162" s="45" t="s">
        <v>82</v>
      </c>
      <c r="D162" s="45" t="s">
        <v>369</v>
      </c>
      <c r="E162" s="46">
        <v>39542</v>
      </c>
      <c r="F162" s="47">
        <v>230000000</v>
      </c>
      <c r="G162" s="48" t="s">
        <v>17</v>
      </c>
      <c r="H162" s="49">
        <v>161000000</v>
      </c>
      <c r="I162" s="50">
        <v>41733</v>
      </c>
      <c r="J162" s="50">
        <v>45020</v>
      </c>
      <c r="K162" s="55" t="s">
        <v>34</v>
      </c>
    </row>
    <row r="163" spans="1:11" s="29" customFormat="1" ht="12.75" x14ac:dyDescent="0.2">
      <c r="A163" s="45" t="s">
        <v>370</v>
      </c>
      <c r="B163" s="44" t="s">
        <v>64</v>
      </c>
      <c r="C163" s="45" t="s">
        <v>65</v>
      </c>
      <c r="D163" s="45" t="s">
        <v>371</v>
      </c>
      <c r="E163" s="46">
        <v>39538</v>
      </c>
      <c r="F163" s="47">
        <v>6000000</v>
      </c>
      <c r="G163" s="48" t="s">
        <v>66</v>
      </c>
      <c r="H163" s="49">
        <v>4037728.5520000001</v>
      </c>
      <c r="I163" s="54" t="s">
        <v>372</v>
      </c>
      <c r="J163" s="54" t="s">
        <v>373</v>
      </c>
      <c r="K163" s="55" t="s">
        <v>217</v>
      </c>
    </row>
    <row r="164" spans="1:11" s="29" customFormat="1" ht="12.75" x14ac:dyDescent="0.2">
      <c r="A164" s="45" t="s">
        <v>374</v>
      </c>
      <c r="B164" s="44" t="s">
        <v>36</v>
      </c>
      <c r="C164" s="45" t="s">
        <v>37</v>
      </c>
      <c r="D164" s="45" t="s">
        <v>375</v>
      </c>
      <c r="E164" s="46">
        <v>39629</v>
      </c>
      <c r="F164" s="47">
        <v>11121000000</v>
      </c>
      <c r="G164" s="48" t="s">
        <v>38</v>
      </c>
      <c r="H164" s="49">
        <v>6331668711</v>
      </c>
      <c r="I164" s="50">
        <v>43271</v>
      </c>
      <c r="J164" s="50">
        <v>54229</v>
      </c>
      <c r="K164" s="55" t="s">
        <v>279</v>
      </c>
    </row>
    <row r="165" spans="1:11" s="29" customFormat="1" ht="12.75" x14ac:dyDescent="0.2">
      <c r="A165" s="45" t="s">
        <v>376</v>
      </c>
      <c r="B165" s="44" t="s">
        <v>21</v>
      </c>
      <c r="C165" s="45" t="s">
        <v>22</v>
      </c>
      <c r="D165" s="45" t="s">
        <v>377</v>
      </c>
      <c r="E165" s="46">
        <v>39631</v>
      </c>
      <c r="F165" s="47">
        <v>12110695.49</v>
      </c>
      <c r="G165" s="48" t="s">
        <v>24</v>
      </c>
      <c r="H165" s="49">
        <v>12110695.49</v>
      </c>
      <c r="I165" s="50">
        <v>43388</v>
      </c>
      <c r="J165" s="50">
        <v>46858</v>
      </c>
      <c r="K165" s="55" t="s">
        <v>217</v>
      </c>
    </row>
    <row r="166" spans="1:11" s="29" customFormat="1" ht="12.75" x14ac:dyDescent="0.2">
      <c r="A166" s="45" t="s">
        <v>378</v>
      </c>
      <c r="B166" s="44" t="s">
        <v>21</v>
      </c>
      <c r="C166" s="45" t="s">
        <v>22</v>
      </c>
      <c r="D166" s="45" t="s">
        <v>379</v>
      </c>
      <c r="E166" s="46">
        <v>39631</v>
      </c>
      <c r="F166" s="47">
        <v>3740023.43</v>
      </c>
      <c r="G166" s="48" t="s">
        <v>24</v>
      </c>
      <c r="H166" s="49">
        <v>3740023.43</v>
      </c>
      <c r="I166" s="50">
        <v>43358</v>
      </c>
      <c r="J166" s="50">
        <v>46827</v>
      </c>
      <c r="K166" s="55" t="s">
        <v>380</v>
      </c>
    </row>
    <row r="167" spans="1:11" s="29" customFormat="1" ht="12.75" x14ac:dyDescent="0.2">
      <c r="A167" s="45" t="s">
        <v>381</v>
      </c>
      <c r="B167" s="44" t="s">
        <v>318</v>
      </c>
      <c r="C167" s="45" t="s">
        <v>22</v>
      </c>
      <c r="D167" s="45" t="s">
        <v>382</v>
      </c>
      <c r="E167" s="46">
        <v>39631</v>
      </c>
      <c r="F167" s="47">
        <v>1983167.03</v>
      </c>
      <c r="G167" s="48" t="s">
        <v>17</v>
      </c>
      <c r="H167" s="49">
        <v>1983167.03</v>
      </c>
      <c r="I167" s="50">
        <v>43539</v>
      </c>
      <c r="J167" s="50">
        <v>47922</v>
      </c>
      <c r="K167" s="55" t="s">
        <v>380</v>
      </c>
    </row>
    <row r="168" spans="1:11" s="29" customFormat="1" ht="12.75" x14ac:dyDescent="0.2">
      <c r="A168" s="45" t="s">
        <v>383</v>
      </c>
      <c r="B168" s="44" t="s">
        <v>21</v>
      </c>
      <c r="C168" s="45" t="s">
        <v>22</v>
      </c>
      <c r="D168" s="45" t="s">
        <v>384</v>
      </c>
      <c r="E168" s="46">
        <v>39631</v>
      </c>
      <c r="F168" s="47">
        <v>21700000</v>
      </c>
      <c r="G168" s="48" t="s">
        <v>24</v>
      </c>
      <c r="H168" s="49">
        <v>19243547.870000001</v>
      </c>
      <c r="I168" s="50">
        <v>43388</v>
      </c>
      <c r="J168" s="50">
        <v>46858</v>
      </c>
      <c r="K168" s="55" t="s">
        <v>55</v>
      </c>
    </row>
    <row r="169" spans="1:11" s="29" customFormat="1" ht="12.75" x14ac:dyDescent="0.2">
      <c r="A169" s="45" t="s">
        <v>385</v>
      </c>
      <c r="B169" s="44" t="s">
        <v>180</v>
      </c>
      <c r="C169" s="45" t="s">
        <v>82</v>
      </c>
      <c r="D169" s="45" t="s">
        <v>185</v>
      </c>
      <c r="E169" s="46">
        <v>39666</v>
      </c>
      <c r="F169" s="47">
        <v>6000000</v>
      </c>
      <c r="G169" s="48" t="s">
        <v>17</v>
      </c>
      <c r="H169" s="49">
        <v>5280000</v>
      </c>
      <c r="I169" s="54" t="s">
        <v>386</v>
      </c>
      <c r="J169" s="54" t="s">
        <v>387</v>
      </c>
      <c r="K169" s="55" t="s">
        <v>51</v>
      </c>
    </row>
    <row r="170" spans="1:11" s="29" customFormat="1" ht="12.75" x14ac:dyDescent="0.2">
      <c r="A170" s="45" t="s">
        <v>388</v>
      </c>
      <c r="B170" s="44" t="s">
        <v>14</v>
      </c>
      <c r="C170" s="45" t="s">
        <v>15</v>
      </c>
      <c r="D170" s="45" t="s">
        <v>389</v>
      </c>
      <c r="E170" s="46">
        <v>39729</v>
      </c>
      <c r="F170" s="47">
        <v>15000000</v>
      </c>
      <c r="G170" s="48" t="s">
        <v>17</v>
      </c>
      <c r="H170" s="49">
        <v>11848000</v>
      </c>
      <c r="I170" s="50">
        <v>41455</v>
      </c>
      <c r="J170" s="50">
        <v>48212</v>
      </c>
      <c r="K170" s="55" t="s">
        <v>390</v>
      </c>
    </row>
    <row r="171" spans="1:11" s="29" customFormat="1" ht="12.75" x14ac:dyDescent="0.2">
      <c r="A171" s="45" t="s">
        <v>391</v>
      </c>
      <c r="B171" s="44" t="s">
        <v>177</v>
      </c>
      <c r="C171" s="45" t="s">
        <v>42</v>
      </c>
      <c r="D171" s="45" t="s">
        <v>377</v>
      </c>
      <c r="E171" s="46">
        <v>39756</v>
      </c>
      <c r="F171" s="47">
        <v>14940754.439999999</v>
      </c>
      <c r="G171" s="48" t="s">
        <v>61</v>
      </c>
      <c r="H171" s="49">
        <v>11443224.439999999</v>
      </c>
      <c r="I171" s="50">
        <v>41593</v>
      </c>
      <c r="J171" s="50">
        <v>46888</v>
      </c>
      <c r="K171" s="55" t="s">
        <v>53</v>
      </c>
    </row>
    <row r="172" spans="1:11" s="29" customFormat="1" ht="12.75" x14ac:dyDescent="0.2">
      <c r="A172" s="45" t="s">
        <v>392</v>
      </c>
      <c r="B172" s="44" t="s">
        <v>119</v>
      </c>
      <c r="C172" s="45" t="s">
        <v>15</v>
      </c>
      <c r="D172" s="45" t="s">
        <v>393</v>
      </c>
      <c r="E172" s="46">
        <v>39805</v>
      </c>
      <c r="F172" s="47">
        <v>1500000</v>
      </c>
      <c r="G172" s="48" t="s">
        <v>17</v>
      </c>
      <c r="H172" s="49">
        <v>1500000</v>
      </c>
      <c r="I172" s="50">
        <v>43646</v>
      </c>
      <c r="J172" s="50">
        <v>50769</v>
      </c>
      <c r="K172" s="55" t="s">
        <v>53</v>
      </c>
    </row>
    <row r="173" spans="1:11" s="29" customFormat="1" ht="12.75" x14ac:dyDescent="0.2">
      <c r="A173" s="45" t="s">
        <v>394</v>
      </c>
      <c r="B173" s="44" t="s">
        <v>81</v>
      </c>
      <c r="C173" s="45" t="s">
        <v>82</v>
      </c>
      <c r="D173" s="45" t="s">
        <v>395</v>
      </c>
      <c r="E173" s="52">
        <v>39777</v>
      </c>
      <c r="F173" s="47">
        <v>8614000</v>
      </c>
      <c r="G173" s="48" t="s">
        <v>83</v>
      </c>
      <c r="H173" s="49">
        <v>7733020.0099999998</v>
      </c>
      <c r="I173" s="50">
        <v>42551</v>
      </c>
      <c r="J173" s="50">
        <v>48944</v>
      </c>
      <c r="K173" s="55" t="s">
        <v>279</v>
      </c>
    </row>
    <row r="174" spans="1:11" s="29" customFormat="1" ht="12.75" x14ac:dyDescent="0.2">
      <c r="A174" s="45" t="s">
        <v>396</v>
      </c>
      <c r="B174" s="44" t="s">
        <v>41</v>
      </c>
      <c r="C174" s="45" t="s">
        <v>82</v>
      </c>
      <c r="D174" s="45" t="s">
        <v>397</v>
      </c>
      <c r="E174" s="56">
        <v>39828</v>
      </c>
      <c r="F174" s="47">
        <v>5409573.6799999997</v>
      </c>
      <c r="G174" s="48" t="s">
        <v>24</v>
      </c>
      <c r="H174" s="49">
        <v>3979924.55</v>
      </c>
      <c r="I174" s="50">
        <v>41671</v>
      </c>
      <c r="J174" s="50">
        <v>46760</v>
      </c>
      <c r="K174" s="55" t="s">
        <v>398</v>
      </c>
    </row>
    <row r="175" spans="1:11" s="29" customFormat="1" ht="12.75" x14ac:dyDescent="0.2">
      <c r="A175" s="45" t="s">
        <v>399</v>
      </c>
      <c r="B175" s="44" t="s">
        <v>400</v>
      </c>
      <c r="C175" s="45" t="s">
        <v>93</v>
      </c>
      <c r="D175" s="45" t="s">
        <v>401</v>
      </c>
      <c r="E175" s="56">
        <v>39891</v>
      </c>
      <c r="F175" s="47">
        <v>40694906.509999998</v>
      </c>
      <c r="G175" s="48" t="s">
        <v>61</v>
      </c>
      <c r="H175" s="49">
        <v>6104236.0700000003</v>
      </c>
      <c r="I175" s="50">
        <v>39970</v>
      </c>
      <c r="J175" s="50">
        <v>43220</v>
      </c>
      <c r="K175" s="55" t="s">
        <v>18</v>
      </c>
    </row>
    <row r="176" spans="1:11" s="29" customFormat="1" ht="12.75" x14ac:dyDescent="0.2">
      <c r="A176" s="45" t="s">
        <v>402</v>
      </c>
      <c r="B176" s="44" t="s">
        <v>318</v>
      </c>
      <c r="C176" s="45" t="s">
        <v>22</v>
      </c>
      <c r="D176" s="45" t="s">
        <v>154</v>
      </c>
      <c r="E176" s="56">
        <v>39910</v>
      </c>
      <c r="F176" s="47">
        <v>4774426.83</v>
      </c>
      <c r="G176" s="48" t="s">
        <v>61</v>
      </c>
      <c r="H176" s="49">
        <v>4774426.83</v>
      </c>
      <c r="I176" s="50">
        <v>43723</v>
      </c>
      <c r="J176" s="50">
        <v>49018</v>
      </c>
      <c r="K176" s="55" t="s">
        <v>28</v>
      </c>
    </row>
    <row r="177" spans="1:11" s="29" customFormat="1" ht="12.75" x14ac:dyDescent="0.2">
      <c r="A177" s="45" t="s">
        <v>403</v>
      </c>
      <c r="B177" s="44" t="s">
        <v>404</v>
      </c>
      <c r="C177" s="45" t="s">
        <v>82</v>
      </c>
      <c r="D177" s="45" t="s">
        <v>405</v>
      </c>
      <c r="E177" s="46">
        <v>39939</v>
      </c>
      <c r="F177" s="47">
        <v>7488000</v>
      </c>
      <c r="G177" s="48" t="s">
        <v>17</v>
      </c>
      <c r="H177" s="49">
        <v>5285647.05</v>
      </c>
      <c r="I177" s="54" t="s">
        <v>406</v>
      </c>
      <c r="J177" s="54" t="s">
        <v>407</v>
      </c>
      <c r="K177" s="55" t="s">
        <v>408</v>
      </c>
    </row>
    <row r="178" spans="1:11" s="29" customFormat="1" ht="12.75" x14ac:dyDescent="0.2">
      <c r="A178" s="45" t="s">
        <v>409</v>
      </c>
      <c r="B178" s="44" t="s">
        <v>180</v>
      </c>
      <c r="C178" s="45" t="s">
        <v>82</v>
      </c>
      <c r="D178" s="45" t="s">
        <v>377</v>
      </c>
      <c r="E178" s="56">
        <v>39932</v>
      </c>
      <c r="F178" s="47">
        <v>40000000</v>
      </c>
      <c r="G178" s="48" t="s">
        <v>17</v>
      </c>
      <c r="H178" s="49">
        <v>35391982.079999998</v>
      </c>
      <c r="I178" s="54" t="s">
        <v>410</v>
      </c>
      <c r="J178" s="54" t="s">
        <v>411</v>
      </c>
      <c r="K178" s="55" t="s">
        <v>53</v>
      </c>
    </row>
    <row r="179" spans="1:11" s="29" customFormat="1" ht="12.75" x14ac:dyDescent="0.2">
      <c r="A179" s="45" t="s">
        <v>412</v>
      </c>
      <c r="B179" s="44" t="s">
        <v>180</v>
      </c>
      <c r="C179" s="45" t="s">
        <v>82</v>
      </c>
      <c r="D179" s="45" t="s">
        <v>289</v>
      </c>
      <c r="E179" s="56">
        <v>39908</v>
      </c>
      <c r="F179" s="47">
        <v>5000000</v>
      </c>
      <c r="G179" s="48" t="s">
        <v>17</v>
      </c>
      <c r="H179" s="49">
        <v>4600000</v>
      </c>
      <c r="I179" s="54" t="s">
        <v>413</v>
      </c>
      <c r="J179" s="54" t="s">
        <v>414</v>
      </c>
      <c r="K179" s="55" t="s">
        <v>415</v>
      </c>
    </row>
    <row r="180" spans="1:11" s="29" customFormat="1" ht="12.75" x14ac:dyDescent="0.2">
      <c r="A180" s="45" t="s">
        <v>416</v>
      </c>
      <c r="B180" s="44" t="s">
        <v>417</v>
      </c>
      <c r="C180" s="45" t="s">
        <v>418</v>
      </c>
      <c r="D180" s="45" t="s">
        <v>371</v>
      </c>
      <c r="E180" s="56">
        <v>40135</v>
      </c>
      <c r="F180" s="47">
        <v>45000000</v>
      </c>
      <c r="G180" s="48" t="s">
        <v>419</v>
      </c>
      <c r="H180" s="49">
        <v>34941742.969999999</v>
      </c>
      <c r="I180" s="50">
        <v>42109</v>
      </c>
      <c r="J180" s="50">
        <v>49232</v>
      </c>
      <c r="K180" s="55" t="s">
        <v>217</v>
      </c>
    </row>
    <row r="181" spans="1:11" s="29" customFormat="1" ht="12.75" x14ac:dyDescent="0.2">
      <c r="A181" s="45" t="s">
        <v>420</v>
      </c>
      <c r="B181" s="44" t="s">
        <v>119</v>
      </c>
      <c r="C181" s="45" t="s">
        <v>15</v>
      </c>
      <c r="D181" s="45" t="s">
        <v>421</v>
      </c>
      <c r="E181" s="56">
        <v>40175</v>
      </c>
      <c r="F181" s="47">
        <v>42000000</v>
      </c>
      <c r="G181" s="48" t="s">
        <v>17</v>
      </c>
      <c r="H181" s="49">
        <v>29448736.809999999</v>
      </c>
      <c r="I181" s="50" t="s">
        <v>422</v>
      </c>
      <c r="J181" s="50">
        <v>45656</v>
      </c>
      <c r="K181" s="55" t="s">
        <v>173</v>
      </c>
    </row>
    <row r="182" spans="1:11" s="29" customFormat="1" ht="12.75" x14ac:dyDescent="0.2">
      <c r="A182" s="45" t="s">
        <v>423</v>
      </c>
      <c r="B182" s="44" t="s">
        <v>119</v>
      </c>
      <c r="C182" s="45" t="s">
        <v>15</v>
      </c>
      <c r="D182" s="45" t="s">
        <v>424</v>
      </c>
      <c r="E182" s="56">
        <v>40175</v>
      </c>
      <c r="F182" s="47">
        <v>37750000</v>
      </c>
      <c r="G182" s="48" t="s">
        <v>17</v>
      </c>
      <c r="H182" s="49">
        <v>29856057.780000001</v>
      </c>
      <c r="I182" s="50" t="s">
        <v>422</v>
      </c>
      <c r="J182" s="50">
        <v>45656</v>
      </c>
      <c r="K182" s="55" t="s">
        <v>173</v>
      </c>
    </row>
    <row r="183" spans="1:11" s="29" customFormat="1" ht="12.75" x14ac:dyDescent="0.2">
      <c r="A183" s="45" t="s">
        <v>425</v>
      </c>
      <c r="B183" s="44" t="s">
        <v>119</v>
      </c>
      <c r="C183" s="45" t="s">
        <v>15</v>
      </c>
      <c r="D183" s="45" t="s">
        <v>424</v>
      </c>
      <c r="E183" s="56">
        <v>40175</v>
      </c>
      <c r="F183" s="47">
        <v>10750000</v>
      </c>
      <c r="G183" s="48" t="s">
        <v>17</v>
      </c>
      <c r="H183" s="49">
        <v>9581335.6899999995</v>
      </c>
      <c r="I183" s="50">
        <v>44012</v>
      </c>
      <c r="J183" s="50">
        <v>54787</v>
      </c>
      <c r="K183" s="55" t="s">
        <v>173</v>
      </c>
    </row>
    <row r="184" spans="1:11" s="29" customFormat="1" ht="12.75" x14ac:dyDescent="0.2">
      <c r="A184" s="45" t="s">
        <v>426</v>
      </c>
      <c r="B184" s="44" t="s">
        <v>119</v>
      </c>
      <c r="C184" s="45" t="s">
        <v>15</v>
      </c>
      <c r="D184" s="45" t="s">
        <v>427</v>
      </c>
      <c r="E184" s="56">
        <v>40175</v>
      </c>
      <c r="F184" s="47">
        <v>500000</v>
      </c>
      <c r="G184" s="48" t="s">
        <v>17</v>
      </c>
      <c r="H184" s="49">
        <v>0</v>
      </c>
      <c r="I184" s="50">
        <v>44012</v>
      </c>
      <c r="J184" s="50">
        <v>51134</v>
      </c>
      <c r="K184" s="55" t="s">
        <v>173</v>
      </c>
    </row>
    <row r="185" spans="1:11" s="29" customFormat="1" ht="12.75" x14ac:dyDescent="0.2">
      <c r="A185" s="45" t="s">
        <v>428</v>
      </c>
      <c r="B185" s="44" t="s">
        <v>191</v>
      </c>
      <c r="C185" s="45" t="s">
        <v>82</v>
      </c>
      <c r="D185" s="45" t="s">
        <v>429</v>
      </c>
      <c r="E185" s="56">
        <v>40241</v>
      </c>
      <c r="F185" s="47">
        <v>50000000</v>
      </c>
      <c r="G185" s="48" t="s">
        <v>17</v>
      </c>
      <c r="H185" s="49">
        <v>42004515.020000003</v>
      </c>
      <c r="I185" s="54" t="s">
        <v>430</v>
      </c>
      <c r="J185" s="54" t="s">
        <v>431</v>
      </c>
      <c r="K185" s="55" t="s">
        <v>53</v>
      </c>
    </row>
    <row r="186" spans="1:11" s="29" customFormat="1" ht="12.75" x14ac:dyDescent="0.2">
      <c r="A186" s="45" t="s">
        <v>432</v>
      </c>
      <c r="B186" s="44" t="s">
        <v>91</v>
      </c>
      <c r="C186" s="45" t="s">
        <v>82</v>
      </c>
      <c r="D186" s="45" t="s">
        <v>429</v>
      </c>
      <c r="E186" s="56">
        <v>40333</v>
      </c>
      <c r="F186" s="47">
        <v>50000000</v>
      </c>
      <c r="G186" s="48" t="s">
        <v>17</v>
      </c>
      <c r="H186" s="49">
        <v>48911255.399999999</v>
      </c>
      <c r="I186" s="54" t="s">
        <v>433</v>
      </c>
      <c r="J186" s="54" t="s">
        <v>434</v>
      </c>
      <c r="K186" s="55" t="s">
        <v>53</v>
      </c>
    </row>
    <row r="187" spans="1:11" s="29" customFormat="1" ht="12.75" x14ac:dyDescent="0.2">
      <c r="A187" s="45" t="s">
        <v>435</v>
      </c>
      <c r="B187" s="44" t="s">
        <v>177</v>
      </c>
      <c r="C187" s="45" t="s">
        <v>82</v>
      </c>
      <c r="D187" s="45" t="s">
        <v>429</v>
      </c>
      <c r="E187" s="56">
        <v>40336</v>
      </c>
      <c r="F187" s="47">
        <v>9869121.8000000007</v>
      </c>
      <c r="G187" s="48" t="s">
        <v>61</v>
      </c>
      <c r="H187" s="49">
        <v>8545141.8000000007</v>
      </c>
      <c r="I187" s="50">
        <v>42170</v>
      </c>
      <c r="J187" s="50">
        <v>47467</v>
      </c>
      <c r="K187" s="55" t="s">
        <v>53</v>
      </c>
    </row>
    <row r="188" spans="1:11" s="29" customFormat="1" ht="12.75" x14ac:dyDescent="0.2">
      <c r="A188" s="45" t="s">
        <v>436</v>
      </c>
      <c r="B188" s="44" t="s">
        <v>404</v>
      </c>
      <c r="C188" s="45" t="s">
        <v>82</v>
      </c>
      <c r="D188" s="45" t="s">
        <v>437</v>
      </c>
      <c r="E188" s="56">
        <v>40359</v>
      </c>
      <c r="F188" s="47">
        <v>5958000</v>
      </c>
      <c r="G188" s="48" t="s">
        <v>17</v>
      </c>
      <c r="H188" s="49">
        <v>4556117.6399999997</v>
      </c>
      <c r="I188" s="54" t="s">
        <v>438</v>
      </c>
      <c r="J188" s="54" t="s">
        <v>439</v>
      </c>
      <c r="K188" s="55" t="s">
        <v>51</v>
      </c>
    </row>
    <row r="189" spans="1:11" s="29" customFormat="1" ht="12.75" x14ac:dyDescent="0.2">
      <c r="A189" s="45" t="s">
        <v>440</v>
      </c>
      <c r="B189" s="44" t="s">
        <v>81</v>
      </c>
      <c r="C189" s="45" t="s">
        <v>82</v>
      </c>
      <c r="D189" s="45" t="s">
        <v>441</v>
      </c>
      <c r="E189" s="57">
        <v>40360</v>
      </c>
      <c r="F189" s="47">
        <v>6997712.9800000004</v>
      </c>
      <c r="G189" s="48" t="s">
        <v>83</v>
      </c>
      <c r="H189" s="49">
        <v>6219936.9800000004</v>
      </c>
      <c r="I189" s="54" t="s">
        <v>349</v>
      </c>
      <c r="J189" s="54" t="s">
        <v>442</v>
      </c>
      <c r="K189" s="55" t="s">
        <v>53</v>
      </c>
    </row>
    <row r="190" spans="1:11" s="29" customFormat="1" ht="12.75" x14ac:dyDescent="0.2">
      <c r="A190" s="45" t="s">
        <v>443</v>
      </c>
      <c r="B190" s="44" t="s">
        <v>81</v>
      </c>
      <c r="C190" s="45" t="s">
        <v>82</v>
      </c>
      <c r="D190" s="45" t="s">
        <v>441</v>
      </c>
      <c r="E190" s="56">
        <v>40360</v>
      </c>
      <c r="F190" s="47">
        <v>29998978.760000002</v>
      </c>
      <c r="G190" s="48" t="s">
        <v>61</v>
      </c>
      <c r="H190" s="49">
        <v>33154273.32</v>
      </c>
      <c r="I190" s="50" t="s">
        <v>444</v>
      </c>
      <c r="J190" s="50" t="s">
        <v>445</v>
      </c>
      <c r="K190" s="55" t="s">
        <v>53</v>
      </c>
    </row>
    <row r="191" spans="1:11" s="29" customFormat="1" ht="12.75" x14ac:dyDescent="0.2">
      <c r="A191" s="45" t="s">
        <v>446</v>
      </c>
      <c r="B191" s="44" t="s">
        <v>404</v>
      </c>
      <c r="C191" s="45" t="s">
        <v>447</v>
      </c>
      <c r="D191" s="45" t="s">
        <v>448</v>
      </c>
      <c r="E191" s="58">
        <v>40534</v>
      </c>
      <c r="F191" s="47">
        <v>7100000</v>
      </c>
      <c r="G191" s="59" t="s">
        <v>17</v>
      </c>
      <c r="H191" s="49">
        <v>7100000</v>
      </c>
      <c r="I191" s="50">
        <v>42853</v>
      </c>
      <c r="J191" s="50">
        <v>46323</v>
      </c>
      <c r="K191" s="55" t="s">
        <v>51</v>
      </c>
    </row>
    <row r="192" spans="1:11" s="29" customFormat="1" ht="12.75" x14ac:dyDescent="0.2">
      <c r="A192" s="45" t="s">
        <v>449</v>
      </c>
      <c r="B192" s="44" t="s">
        <v>14</v>
      </c>
      <c r="C192" s="45" t="s">
        <v>15</v>
      </c>
      <c r="D192" s="45" t="s">
        <v>450</v>
      </c>
      <c r="E192" s="58">
        <v>40535</v>
      </c>
      <c r="F192" s="47">
        <v>16000000</v>
      </c>
      <c r="G192" s="59" t="s">
        <v>17</v>
      </c>
      <c r="H192" s="49">
        <v>7846272.7800000003</v>
      </c>
      <c r="I192" s="50">
        <v>41820</v>
      </c>
      <c r="J192" s="50">
        <v>45838</v>
      </c>
      <c r="K192" s="55" t="s">
        <v>279</v>
      </c>
    </row>
    <row r="193" spans="1:11" s="29" customFormat="1" ht="12.75" x14ac:dyDescent="0.2">
      <c r="A193" s="45" t="s">
        <v>451</v>
      </c>
      <c r="B193" s="44" t="s">
        <v>119</v>
      </c>
      <c r="C193" s="45" t="s">
        <v>15</v>
      </c>
      <c r="D193" s="45" t="s">
        <v>452</v>
      </c>
      <c r="E193" s="58">
        <v>40535</v>
      </c>
      <c r="F193" s="47">
        <v>20000000</v>
      </c>
      <c r="G193" s="59" t="s">
        <v>17</v>
      </c>
      <c r="H193" s="49">
        <v>13658693.310000001</v>
      </c>
      <c r="I193" s="50">
        <v>41820</v>
      </c>
      <c r="J193" s="50">
        <v>45838</v>
      </c>
      <c r="K193" s="55" t="s">
        <v>53</v>
      </c>
    </row>
    <row r="194" spans="1:11" s="29" customFormat="1" ht="12.75" x14ac:dyDescent="0.2">
      <c r="A194" s="45" t="s">
        <v>453</v>
      </c>
      <c r="B194" s="44" t="s">
        <v>14</v>
      </c>
      <c r="C194" s="45" t="s">
        <v>15</v>
      </c>
      <c r="D194" s="45" t="s">
        <v>454</v>
      </c>
      <c r="E194" s="58">
        <v>40535</v>
      </c>
      <c r="F194" s="47">
        <v>10000000</v>
      </c>
      <c r="G194" s="59" t="s">
        <v>17</v>
      </c>
      <c r="H194" s="49">
        <v>7573537.5800000001</v>
      </c>
      <c r="I194" s="50">
        <v>41820</v>
      </c>
      <c r="J194" s="50">
        <v>48943</v>
      </c>
      <c r="K194" s="55" t="s">
        <v>455</v>
      </c>
    </row>
    <row r="195" spans="1:11" s="29" customFormat="1" ht="12.75" x14ac:dyDescent="0.2">
      <c r="A195" s="45" t="s">
        <v>456</v>
      </c>
      <c r="B195" s="44" t="s">
        <v>81</v>
      </c>
      <c r="C195" s="45" t="s">
        <v>82</v>
      </c>
      <c r="D195" s="45" t="s">
        <v>457</v>
      </c>
      <c r="E195" s="58">
        <v>40640</v>
      </c>
      <c r="F195" s="47">
        <v>257874256.80000001</v>
      </c>
      <c r="G195" s="59" t="s">
        <v>61</v>
      </c>
      <c r="H195" s="49">
        <v>219160365.21000001</v>
      </c>
      <c r="I195" s="54" t="s">
        <v>458</v>
      </c>
      <c r="J195" s="54" t="s">
        <v>459</v>
      </c>
      <c r="K195" s="55" t="s">
        <v>217</v>
      </c>
    </row>
    <row r="196" spans="1:11" s="29" customFormat="1" ht="12.75" x14ac:dyDescent="0.2">
      <c r="A196" s="45" t="s">
        <v>460</v>
      </c>
      <c r="B196" s="44" t="s">
        <v>318</v>
      </c>
      <c r="C196" s="45" t="s">
        <v>22</v>
      </c>
      <c r="D196" s="45" t="s">
        <v>461</v>
      </c>
      <c r="E196" s="58">
        <v>40714</v>
      </c>
      <c r="F196" s="47">
        <v>18100000</v>
      </c>
      <c r="G196" s="59" t="s">
        <v>17</v>
      </c>
      <c r="H196" s="60">
        <v>17195000</v>
      </c>
      <c r="I196" s="50">
        <v>42658</v>
      </c>
      <c r="J196" s="50">
        <v>46127</v>
      </c>
      <c r="K196" s="55" t="s">
        <v>18</v>
      </c>
    </row>
    <row r="197" spans="1:11" s="29" customFormat="1" ht="12.75" x14ac:dyDescent="0.2">
      <c r="A197" s="61" t="s">
        <v>462</v>
      </c>
      <c r="B197" s="44" t="s">
        <v>404</v>
      </c>
      <c r="C197" s="45" t="s">
        <v>82</v>
      </c>
      <c r="D197" s="45" t="s">
        <v>463</v>
      </c>
      <c r="E197" s="58">
        <v>40743</v>
      </c>
      <c r="F197" s="47">
        <v>7505420.7999999998</v>
      </c>
      <c r="G197" s="59" t="s">
        <v>17</v>
      </c>
      <c r="H197" s="60">
        <v>7505420.7999999998</v>
      </c>
      <c r="I197" s="54" t="s">
        <v>464</v>
      </c>
      <c r="J197" s="54" t="s">
        <v>465</v>
      </c>
      <c r="K197" s="55" t="s">
        <v>279</v>
      </c>
    </row>
    <row r="198" spans="1:11" s="29" customFormat="1" ht="12.75" x14ac:dyDescent="0.2">
      <c r="A198" s="45" t="s">
        <v>466</v>
      </c>
      <c r="B198" s="44" t="s">
        <v>467</v>
      </c>
      <c r="C198" s="45" t="s">
        <v>467</v>
      </c>
      <c r="D198" s="45" t="s">
        <v>468</v>
      </c>
      <c r="E198" s="62">
        <v>40890</v>
      </c>
      <c r="F198" s="47">
        <v>183650000</v>
      </c>
      <c r="G198" s="59" t="s">
        <v>469</v>
      </c>
      <c r="H198" s="60">
        <v>136992437.77000001</v>
      </c>
      <c r="I198" s="63">
        <v>41912</v>
      </c>
      <c r="J198" s="50">
        <v>46111</v>
      </c>
      <c r="K198" s="55" t="s">
        <v>217</v>
      </c>
    </row>
    <row r="199" spans="1:11" s="29" customFormat="1" ht="12.75" x14ac:dyDescent="0.2">
      <c r="A199" s="45" t="s">
        <v>470</v>
      </c>
      <c r="B199" s="44" t="s">
        <v>191</v>
      </c>
      <c r="C199" s="45" t="s">
        <v>82</v>
      </c>
      <c r="D199" s="45" t="s">
        <v>471</v>
      </c>
      <c r="E199" s="62">
        <v>40871</v>
      </c>
      <c r="F199" s="47">
        <v>53000000</v>
      </c>
      <c r="G199" s="59" t="s">
        <v>17</v>
      </c>
      <c r="H199" s="60">
        <v>10688866.52</v>
      </c>
      <c r="I199" s="64" t="s">
        <v>472</v>
      </c>
      <c r="J199" s="54" t="s">
        <v>473</v>
      </c>
      <c r="K199" s="55" t="s">
        <v>217</v>
      </c>
    </row>
    <row r="200" spans="1:11" s="29" customFormat="1" ht="12.75" x14ac:dyDescent="0.2">
      <c r="A200" s="45" t="s">
        <v>474</v>
      </c>
      <c r="B200" s="44" t="s">
        <v>318</v>
      </c>
      <c r="C200" s="45" t="s">
        <v>82</v>
      </c>
      <c r="D200" s="45" t="s">
        <v>384</v>
      </c>
      <c r="E200" s="62">
        <v>40956</v>
      </c>
      <c r="F200" s="47">
        <v>15500000</v>
      </c>
      <c r="G200" s="65" t="s">
        <v>17</v>
      </c>
      <c r="H200" s="60">
        <v>3337157.78</v>
      </c>
      <c r="I200" s="63">
        <v>43235</v>
      </c>
      <c r="J200" s="63">
        <v>47253</v>
      </c>
      <c r="K200" s="55" t="s">
        <v>55</v>
      </c>
    </row>
    <row r="201" spans="1:11" s="29" customFormat="1" ht="12.75" x14ac:dyDescent="0.2">
      <c r="A201" s="45" t="s">
        <v>475</v>
      </c>
      <c r="B201" s="44" t="s">
        <v>177</v>
      </c>
      <c r="C201" s="45" t="s">
        <v>82</v>
      </c>
      <c r="D201" s="45" t="s">
        <v>468</v>
      </c>
      <c r="E201" s="62">
        <v>40952</v>
      </c>
      <c r="F201" s="47">
        <v>20056911.370000001</v>
      </c>
      <c r="G201" s="59" t="s">
        <v>61</v>
      </c>
      <c r="H201" s="60">
        <v>19388351.370000001</v>
      </c>
      <c r="I201" s="63">
        <v>42781</v>
      </c>
      <c r="J201" s="63">
        <v>48075</v>
      </c>
      <c r="K201" s="55" t="s">
        <v>217</v>
      </c>
    </row>
    <row r="202" spans="1:11" s="29" customFormat="1" ht="12.75" x14ac:dyDescent="0.2">
      <c r="A202" s="45" t="s">
        <v>476</v>
      </c>
      <c r="B202" s="44" t="s">
        <v>119</v>
      </c>
      <c r="C202" s="45" t="s">
        <v>15</v>
      </c>
      <c r="D202" s="45" t="s">
        <v>477</v>
      </c>
      <c r="E202" s="62">
        <v>40988</v>
      </c>
      <c r="F202" s="47">
        <v>12000000</v>
      </c>
      <c r="G202" s="59" t="s">
        <v>17</v>
      </c>
      <c r="H202" s="60">
        <v>8784904.9000000004</v>
      </c>
      <c r="I202" s="63">
        <v>42185</v>
      </c>
      <c r="J202" s="63">
        <v>46386</v>
      </c>
      <c r="K202" s="55" t="s">
        <v>279</v>
      </c>
    </row>
    <row r="203" spans="1:11" s="29" customFormat="1" ht="12.75" x14ac:dyDescent="0.2">
      <c r="A203" s="45" t="s">
        <v>478</v>
      </c>
      <c r="B203" s="44" t="s">
        <v>119</v>
      </c>
      <c r="C203" s="45" t="s">
        <v>15</v>
      </c>
      <c r="D203" s="45" t="s">
        <v>477</v>
      </c>
      <c r="E203" s="62">
        <v>40988</v>
      </c>
      <c r="F203" s="47">
        <v>2000000</v>
      </c>
      <c r="G203" s="59" t="s">
        <v>17</v>
      </c>
      <c r="H203" s="49">
        <v>1879993.02</v>
      </c>
      <c r="I203" s="63">
        <v>44742</v>
      </c>
      <c r="J203" s="63">
        <v>51865</v>
      </c>
      <c r="K203" s="55" t="s">
        <v>279</v>
      </c>
    </row>
    <row r="204" spans="1:11" s="29" customFormat="1" ht="12.75" x14ac:dyDescent="0.2">
      <c r="A204" s="45" t="s">
        <v>479</v>
      </c>
      <c r="B204" s="44" t="s">
        <v>318</v>
      </c>
      <c r="C204" s="45" t="s">
        <v>82</v>
      </c>
      <c r="D204" s="45" t="s">
        <v>480</v>
      </c>
      <c r="E204" s="62">
        <v>41066</v>
      </c>
      <c r="F204" s="47">
        <v>38000000</v>
      </c>
      <c r="G204" s="59" t="s">
        <v>17</v>
      </c>
      <c r="H204" s="49">
        <v>19664398.829999998</v>
      </c>
      <c r="I204" s="63">
        <v>43723</v>
      </c>
      <c r="J204" s="63">
        <v>51210</v>
      </c>
      <c r="K204" s="55" t="s">
        <v>28</v>
      </c>
    </row>
    <row r="205" spans="1:11" s="29" customFormat="1" ht="12.75" x14ac:dyDescent="0.2">
      <c r="A205" s="45" t="s">
        <v>481</v>
      </c>
      <c r="B205" s="44" t="s">
        <v>91</v>
      </c>
      <c r="C205" s="45" t="s">
        <v>82</v>
      </c>
      <c r="D205" s="45" t="s">
        <v>482</v>
      </c>
      <c r="E205" s="62">
        <v>41071</v>
      </c>
      <c r="F205" s="47">
        <v>35000000</v>
      </c>
      <c r="G205" s="59" t="s">
        <v>17</v>
      </c>
      <c r="H205" s="49">
        <v>15000000</v>
      </c>
      <c r="I205" s="64" t="s">
        <v>483</v>
      </c>
      <c r="J205" s="64" t="s">
        <v>484</v>
      </c>
      <c r="K205" s="55" t="s">
        <v>217</v>
      </c>
    </row>
    <row r="206" spans="1:11" s="29" customFormat="1" ht="12.75" x14ac:dyDescent="0.2">
      <c r="A206" s="45" t="s">
        <v>485</v>
      </c>
      <c r="B206" s="44" t="s">
        <v>318</v>
      </c>
      <c r="C206" s="45" t="s">
        <v>82</v>
      </c>
      <c r="D206" s="45" t="s">
        <v>486</v>
      </c>
      <c r="E206" s="62">
        <v>41257</v>
      </c>
      <c r="F206" s="47">
        <v>31000000</v>
      </c>
      <c r="G206" s="59" t="s">
        <v>17</v>
      </c>
      <c r="H206" s="49">
        <v>12298886.9</v>
      </c>
      <c r="I206" s="63">
        <v>43876</v>
      </c>
      <c r="J206" s="63">
        <v>49536</v>
      </c>
      <c r="K206" s="55" t="s">
        <v>487</v>
      </c>
    </row>
    <row r="207" spans="1:11" s="29" customFormat="1" ht="12.75" x14ac:dyDescent="0.2">
      <c r="A207" s="45" t="s">
        <v>488</v>
      </c>
      <c r="B207" s="44" t="s">
        <v>119</v>
      </c>
      <c r="C207" s="45" t="s">
        <v>82</v>
      </c>
      <c r="D207" s="45" t="s">
        <v>489</v>
      </c>
      <c r="E207" s="62">
        <v>41271</v>
      </c>
      <c r="F207" s="47">
        <v>3400000</v>
      </c>
      <c r="G207" s="59" t="s">
        <v>17</v>
      </c>
      <c r="H207" s="49">
        <v>3400000</v>
      </c>
      <c r="I207" s="63">
        <v>45107</v>
      </c>
      <c r="J207" s="63">
        <v>55883</v>
      </c>
      <c r="K207" s="55" t="s">
        <v>490</v>
      </c>
    </row>
    <row r="208" spans="1:11" s="29" customFormat="1" ht="12.75" x14ac:dyDescent="0.2">
      <c r="A208" s="45" t="s">
        <v>491</v>
      </c>
      <c r="B208" s="44" t="s">
        <v>191</v>
      </c>
      <c r="C208" s="45" t="s">
        <v>82</v>
      </c>
      <c r="D208" s="45" t="s">
        <v>492</v>
      </c>
      <c r="E208" s="62">
        <v>41274</v>
      </c>
      <c r="F208" s="47">
        <v>12700000</v>
      </c>
      <c r="G208" s="59" t="s">
        <v>17</v>
      </c>
      <c r="H208" s="49">
        <v>5126463.63</v>
      </c>
      <c r="I208" s="63">
        <v>42088</v>
      </c>
      <c r="J208" s="63">
        <v>46655</v>
      </c>
      <c r="K208" s="55" t="s">
        <v>55</v>
      </c>
    </row>
    <row r="209" spans="1:11" s="29" customFormat="1" ht="12.75" x14ac:dyDescent="0.2">
      <c r="A209" s="45" t="s">
        <v>493</v>
      </c>
      <c r="B209" s="44" t="s">
        <v>81</v>
      </c>
      <c r="C209" s="45" t="s">
        <v>82</v>
      </c>
      <c r="D209" s="45" t="s">
        <v>322</v>
      </c>
      <c r="E209" s="62">
        <v>41345</v>
      </c>
      <c r="F209" s="47">
        <v>7249453.5999999996</v>
      </c>
      <c r="G209" s="59" t="s">
        <v>61</v>
      </c>
      <c r="H209" s="49">
        <v>7249453.5999999996</v>
      </c>
      <c r="I209" s="64" t="s">
        <v>494</v>
      </c>
      <c r="J209" s="64" t="s">
        <v>495</v>
      </c>
      <c r="K209" s="55" t="s">
        <v>73</v>
      </c>
    </row>
    <row r="210" spans="1:11" s="29" customFormat="1" ht="12.75" x14ac:dyDescent="0.2">
      <c r="A210" s="45" t="s">
        <v>496</v>
      </c>
      <c r="B210" s="44" t="s">
        <v>447</v>
      </c>
      <c r="C210" s="45" t="s">
        <v>447</v>
      </c>
      <c r="D210" s="45" t="s">
        <v>497</v>
      </c>
      <c r="E210" s="46">
        <v>41373</v>
      </c>
      <c r="F210" s="47">
        <v>10312000</v>
      </c>
      <c r="G210" s="59" t="s">
        <v>17</v>
      </c>
      <c r="H210" s="49">
        <v>10312000</v>
      </c>
      <c r="I210" s="64" t="s">
        <v>498</v>
      </c>
      <c r="J210" s="54" t="s">
        <v>499</v>
      </c>
      <c r="K210" s="55" t="s">
        <v>500</v>
      </c>
    </row>
    <row r="211" spans="1:11" s="29" customFormat="1" ht="12.75" x14ac:dyDescent="0.2">
      <c r="A211" s="45" t="s">
        <v>501</v>
      </c>
      <c r="B211" s="44" t="s">
        <v>81</v>
      </c>
      <c r="C211" s="45" t="s">
        <v>82</v>
      </c>
      <c r="D211" s="45" t="s">
        <v>502</v>
      </c>
      <c r="E211" s="46">
        <v>41376</v>
      </c>
      <c r="F211" s="47">
        <v>125000000</v>
      </c>
      <c r="G211" s="59" t="s">
        <v>61</v>
      </c>
      <c r="H211" s="49">
        <v>21738799.32</v>
      </c>
      <c r="I211" s="64" t="s">
        <v>503</v>
      </c>
      <c r="J211" s="64" t="s">
        <v>504</v>
      </c>
      <c r="K211" s="55" t="s">
        <v>217</v>
      </c>
    </row>
    <row r="212" spans="1:11" s="29" customFormat="1" ht="12.75" x14ac:dyDescent="0.2">
      <c r="A212" s="45" t="s">
        <v>505</v>
      </c>
      <c r="B212" s="44" t="s">
        <v>404</v>
      </c>
      <c r="C212" s="45" t="s">
        <v>447</v>
      </c>
      <c r="D212" s="45" t="s">
        <v>506</v>
      </c>
      <c r="E212" s="56">
        <v>41389</v>
      </c>
      <c r="F212" s="47">
        <v>2000000</v>
      </c>
      <c r="G212" s="59" t="s">
        <v>17</v>
      </c>
      <c r="H212" s="49">
        <v>2000000</v>
      </c>
      <c r="I212" s="64" t="s">
        <v>507</v>
      </c>
      <c r="J212" s="64" t="s">
        <v>473</v>
      </c>
      <c r="K212" s="55" t="s">
        <v>51</v>
      </c>
    </row>
    <row r="213" spans="1:11" s="29" customFormat="1" ht="12.75" x14ac:dyDescent="0.2">
      <c r="A213" s="45" t="s">
        <v>508</v>
      </c>
      <c r="B213" s="44" t="s">
        <v>78</v>
      </c>
      <c r="C213" s="45" t="s">
        <v>79</v>
      </c>
      <c r="D213" s="45" t="s">
        <v>509</v>
      </c>
      <c r="E213" s="46">
        <v>41341</v>
      </c>
      <c r="F213" s="47">
        <v>15000000</v>
      </c>
      <c r="G213" s="59" t="s">
        <v>17</v>
      </c>
      <c r="H213" s="49">
        <v>7000000</v>
      </c>
      <c r="I213" s="63">
        <v>44440</v>
      </c>
      <c r="J213" s="50">
        <v>47362</v>
      </c>
      <c r="K213" s="55" t="s">
        <v>102</v>
      </c>
    </row>
    <row r="214" spans="1:11" s="29" customFormat="1" ht="12.75" x14ac:dyDescent="0.2">
      <c r="A214" s="45" t="s">
        <v>510</v>
      </c>
      <c r="B214" s="44" t="s">
        <v>467</v>
      </c>
      <c r="C214" s="45" t="s">
        <v>467</v>
      </c>
      <c r="D214" s="45" t="s">
        <v>511</v>
      </c>
      <c r="E214" s="56">
        <v>41385</v>
      </c>
      <c r="F214" s="47">
        <v>240000000</v>
      </c>
      <c r="G214" s="59" t="s">
        <v>469</v>
      </c>
      <c r="H214" s="49">
        <v>88604531.890000001</v>
      </c>
      <c r="I214" s="63" t="s">
        <v>512</v>
      </c>
      <c r="J214" s="63">
        <v>46690</v>
      </c>
      <c r="K214" s="55" t="s">
        <v>249</v>
      </c>
    </row>
    <row r="215" spans="1:11" s="29" customFormat="1" ht="12.75" x14ac:dyDescent="0.2">
      <c r="A215" s="45" t="s">
        <v>513</v>
      </c>
      <c r="B215" s="44" t="s">
        <v>78</v>
      </c>
      <c r="C215" s="45" t="s">
        <v>79</v>
      </c>
      <c r="D215" s="45" t="s">
        <v>514</v>
      </c>
      <c r="E215" s="56">
        <v>41444</v>
      </c>
      <c r="F215" s="47">
        <v>3000000</v>
      </c>
      <c r="G215" s="59" t="s">
        <v>17</v>
      </c>
      <c r="H215" s="49">
        <v>1281308</v>
      </c>
      <c r="I215" s="66">
        <v>47314</v>
      </c>
      <c r="J215" s="66">
        <v>50966</v>
      </c>
      <c r="K215" s="55" t="s">
        <v>31</v>
      </c>
    </row>
    <row r="216" spans="1:11" s="29" customFormat="1" ht="12.75" x14ac:dyDescent="0.2">
      <c r="A216" s="45" t="s">
        <v>515</v>
      </c>
      <c r="B216" s="44" t="s">
        <v>78</v>
      </c>
      <c r="C216" s="45" t="s">
        <v>79</v>
      </c>
      <c r="D216" s="45" t="s">
        <v>516</v>
      </c>
      <c r="E216" s="56">
        <v>41444</v>
      </c>
      <c r="F216" s="47">
        <v>5000000</v>
      </c>
      <c r="G216" s="59" t="s">
        <v>17</v>
      </c>
      <c r="H216" s="49">
        <v>275700</v>
      </c>
      <c r="I216" s="66">
        <v>47314</v>
      </c>
      <c r="J216" s="66">
        <v>50966</v>
      </c>
      <c r="K216" s="55" t="s">
        <v>31</v>
      </c>
    </row>
    <row r="217" spans="1:11" s="29" customFormat="1" ht="12.75" x14ac:dyDescent="0.2">
      <c r="A217" s="45" t="s">
        <v>517</v>
      </c>
      <c r="B217" s="44" t="s">
        <v>78</v>
      </c>
      <c r="C217" s="45" t="s">
        <v>79</v>
      </c>
      <c r="D217" s="45" t="s">
        <v>518</v>
      </c>
      <c r="E217" s="56">
        <v>41444</v>
      </c>
      <c r="F217" s="47">
        <v>2000000</v>
      </c>
      <c r="G217" s="59" t="s">
        <v>17</v>
      </c>
      <c r="H217" s="49">
        <v>233087.25</v>
      </c>
      <c r="I217" s="66">
        <v>47314</v>
      </c>
      <c r="J217" s="66">
        <v>50966</v>
      </c>
      <c r="K217" s="55" t="s">
        <v>31</v>
      </c>
    </row>
    <row r="218" spans="1:11" s="29" customFormat="1" ht="12.75" x14ac:dyDescent="0.2">
      <c r="A218" s="45" t="s">
        <v>519</v>
      </c>
      <c r="B218" s="44" t="s">
        <v>318</v>
      </c>
      <c r="C218" s="45" t="s">
        <v>22</v>
      </c>
      <c r="D218" s="45" t="s">
        <v>520</v>
      </c>
      <c r="E218" s="56">
        <v>41655</v>
      </c>
      <c r="F218" s="47">
        <v>62500000</v>
      </c>
      <c r="G218" s="59" t="s">
        <v>17</v>
      </c>
      <c r="H218" s="49">
        <v>12661402.699999999</v>
      </c>
      <c r="I218" s="66">
        <v>45397</v>
      </c>
      <c r="J218" s="66">
        <v>49963</v>
      </c>
      <c r="K218" s="55" t="s">
        <v>279</v>
      </c>
    </row>
    <row r="219" spans="1:11" s="29" customFormat="1" ht="12.75" x14ac:dyDescent="0.2">
      <c r="A219" s="45" t="s">
        <v>521</v>
      </c>
      <c r="B219" s="44" t="s">
        <v>417</v>
      </c>
      <c r="C219" s="45" t="s">
        <v>418</v>
      </c>
      <c r="D219" s="45" t="s">
        <v>522</v>
      </c>
      <c r="E219" s="56">
        <v>41688</v>
      </c>
      <c r="F219" s="47">
        <v>93750000</v>
      </c>
      <c r="G219" s="48" t="s">
        <v>419</v>
      </c>
      <c r="H219" s="49">
        <v>21801960.489999998</v>
      </c>
      <c r="I219" s="66">
        <v>43544</v>
      </c>
      <c r="J219" s="66">
        <v>50668</v>
      </c>
      <c r="K219" s="55" t="s">
        <v>217</v>
      </c>
    </row>
    <row r="220" spans="1:11" s="29" customFormat="1" ht="12.75" x14ac:dyDescent="0.2">
      <c r="A220" s="45" t="s">
        <v>523</v>
      </c>
      <c r="B220" s="44" t="s">
        <v>524</v>
      </c>
      <c r="C220" s="45" t="s">
        <v>525</v>
      </c>
      <c r="D220" s="45" t="s">
        <v>526</v>
      </c>
      <c r="E220" s="56">
        <v>41675</v>
      </c>
      <c r="F220" s="47">
        <v>295420000</v>
      </c>
      <c r="G220" s="48" t="s">
        <v>24</v>
      </c>
      <c r="H220" s="49">
        <v>295420000</v>
      </c>
      <c r="I220" s="67" t="s">
        <v>527</v>
      </c>
      <c r="J220" s="67" t="s">
        <v>528</v>
      </c>
      <c r="K220" s="55" t="s">
        <v>18</v>
      </c>
    </row>
    <row r="221" spans="1:11" s="29" customFormat="1" ht="12.75" x14ac:dyDescent="0.2">
      <c r="A221" s="45" t="s">
        <v>529</v>
      </c>
      <c r="B221" s="44" t="s">
        <v>404</v>
      </c>
      <c r="C221" s="45" t="s">
        <v>447</v>
      </c>
      <c r="D221" s="45" t="s">
        <v>530</v>
      </c>
      <c r="E221" s="56">
        <v>41778</v>
      </c>
      <c r="F221" s="47">
        <v>4000000</v>
      </c>
      <c r="G221" s="48" t="s">
        <v>17</v>
      </c>
      <c r="H221" s="49">
        <v>4000000</v>
      </c>
      <c r="I221" s="66">
        <v>44742</v>
      </c>
      <c r="J221" s="66">
        <v>48760</v>
      </c>
      <c r="K221" s="55" t="s">
        <v>279</v>
      </c>
    </row>
    <row r="222" spans="1:11" s="29" customFormat="1" ht="12.75" x14ac:dyDescent="0.2">
      <c r="A222" s="45" t="s">
        <v>531</v>
      </c>
      <c r="B222" s="44" t="s">
        <v>318</v>
      </c>
      <c r="C222" s="45" t="s">
        <v>22</v>
      </c>
      <c r="D222" s="45" t="s">
        <v>532</v>
      </c>
      <c r="E222" s="56">
        <v>41789</v>
      </c>
      <c r="F222" s="47">
        <v>87000000</v>
      </c>
      <c r="G222" s="48" t="s">
        <v>17</v>
      </c>
      <c r="H222" s="49">
        <v>87000000</v>
      </c>
      <c r="I222" s="66">
        <v>44440</v>
      </c>
      <c r="J222" s="66">
        <v>50100</v>
      </c>
      <c r="K222" s="55" t="s">
        <v>18</v>
      </c>
    </row>
    <row r="223" spans="1:11" s="29" customFormat="1" ht="12.75" x14ac:dyDescent="0.2">
      <c r="A223" s="45" t="s">
        <v>533</v>
      </c>
      <c r="B223" s="44" t="s">
        <v>318</v>
      </c>
      <c r="C223" s="45" t="s">
        <v>22</v>
      </c>
      <c r="D223" s="45" t="s">
        <v>534</v>
      </c>
      <c r="E223" s="56">
        <v>41789</v>
      </c>
      <c r="F223" s="47">
        <v>72600000</v>
      </c>
      <c r="G223" s="48" t="s">
        <v>17</v>
      </c>
      <c r="H223" s="49">
        <v>72600000</v>
      </c>
      <c r="I223" s="66">
        <v>44440</v>
      </c>
      <c r="J223" s="66">
        <v>49735</v>
      </c>
      <c r="K223" s="55" t="s">
        <v>18</v>
      </c>
    </row>
    <row r="224" spans="1:11" s="29" customFormat="1" ht="12.75" x14ac:dyDescent="0.2">
      <c r="A224" s="45" t="s">
        <v>535</v>
      </c>
      <c r="B224" s="44" t="s">
        <v>81</v>
      </c>
      <c r="C224" s="45" t="s">
        <v>82</v>
      </c>
      <c r="D224" s="45" t="s">
        <v>536</v>
      </c>
      <c r="E224" s="56">
        <v>41799</v>
      </c>
      <c r="F224" s="47">
        <v>1000000</v>
      </c>
      <c r="G224" s="48" t="s">
        <v>61</v>
      </c>
      <c r="H224" s="49">
        <v>500000</v>
      </c>
      <c r="I224" s="66">
        <v>43100</v>
      </c>
      <c r="J224" s="66">
        <v>45473</v>
      </c>
      <c r="K224" s="55" t="s">
        <v>537</v>
      </c>
    </row>
    <row r="225" spans="1:11" s="29" customFormat="1" ht="12.75" x14ac:dyDescent="0.2">
      <c r="A225" s="45" t="s">
        <v>538</v>
      </c>
      <c r="B225" s="44" t="s">
        <v>81</v>
      </c>
      <c r="C225" s="45" t="s">
        <v>82</v>
      </c>
      <c r="D225" s="45" t="s">
        <v>536</v>
      </c>
      <c r="E225" s="56">
        <v>41799</v>
      </c>
      <c r="F225" s="47">
        <v>2670000</v>
      </c>
      <c r="G225" s="48" t="s">
        <v>83</v>
      </c>
      <c r="H225" s="49">
        <v>711045.38</v>
      </c>
      <c r="I225" s="66">
        <v>43100</v>
      </c>
      <c r="J225" s="66">
        <v>45473</v>
      </c>
      <c r="K225" s="55" t="s">
        <v>537</v>
      </c>
    </row>
    <row r="226" spans="1:11" s="29" customFormat="1" ht="12.75" x14ac:dyDescent="0.2">
      <c r="A226" s="45" t="s">
        <v>539</v>
      </c>
      <c r="B226" s="44" t="s">
        <v>404</v>
      </c>
      <c r="C226" s="45" t="s">
        <v>447</v>
      </c>
      <c r="D226" s="45" t="s">
        <v>540</v>
      </c>
      <c r="E226" s="56">
        <v>41807</v>
      </c>
      <c r="F226" s="47">
        <v>13995000</v>
      </c>
      <c r="G226" s="48" t="s">
        <v>17</v>
      </c>
      <c r="H226" s="49">
        <v>13352294.300000001</v>
      </c>
      <c r="I226" s="66">
        <v>44804</v>
      </c>
      <c r="J226" s="66">
        <v>48272</v>
      </c>
      <c r="K226" s="55" t="s">
        <v>51</v>
      </c>
    </row>
    <row r="227" spans="1:11" s="29" customFormat="1" ht="12.75" x14ac:dyDescent="0.2">
      <c r="A227" s="45" t="s">
        <v>541</v>
      </c>
      <c r="B227" s="44" t="s">
        <v>91</v>
      </c>
      <c r="C227" s="45" t="s">
        <v>82</v>
      </c>
      <c r="D227" s="45" t="s">
        <v>542</v>
      </c>
      <c r="E227" s="56">
        <v>41810</v>
      </c>
      <c r="F227" s="47">
        <v>18000000</v>
      </c>
      <c r="G227" s="48" t="s">
        <v>17</v>
      </c>
      <c r="H227" s="49">
        <v>3500000</v>
      </c>
      <c r="I227" s="67" t="s">
        <v>543</v>
      </c>
      <c r="J227" s="67" t="s">
        <v>544</v>
      </c>
      <c r="K227" s="55" t="s">
        <v>217</v>
      </c>
    </row>
    <row r="228" spans="1:11" s="29" customFormat="1" ht="12.75" x14ac:dyDescent="0.2">
      <c r="A228" s="45" t="s">
        <v>545</v>
      </c>
      <c r="B228" s="44" t="s">
        <v>404</v>
      </c>
      <c r="C228" s="45" t="s">
        <v>447</v>
      </c>
      <c r="D228" s="45" t="s">
        <v>546</v>
      </c>
      <c r="E228" s="56">
        <v>41817</v>
      </c>
      <c r="F228" s="47">
        <v>3500000</v>
      </c>
      <c r="G228" s="48" t="s">
        <v>17</v>
      </c>
      <c r="H228" s="49">
        <v>2250000</v>
      </c>
      <c r="I228" s="64" t="s">
        <v>547</v>
      </c>
      <c r="J228" s="67" t="s">
        <v>548</v>
      </c>
      <c r="K228" s="55" t="s">
        <v>40</v>
      </c>
    </row>
    <row r="229" spans="1:11" s="29" customFormat="1" ht="12.75" x14ac:dyDescent="0.2">
      <c r="A229" s="45" t="s">
        <v>549</v>
      </c>
      <c r="B229" s="44" t="s">
        <v>404</v>
      </c>
      <c r="C229" s="45" t="s">
        <v>447</v>
      </c>
      <c r="D229" s="45" t="s">
        <v>550</v>
      </c>
      <c r="E229" s="46">
        <v>41827</v>
      </c>
      <c r="F229" s="47">
        <v>2998856</v>
      </c>
      <c r="G229" s="48" t="s">
        <v>17</v>
      </c>
      <c r="H229" s="49">
        <v>2998856</v>
      </c>
      <c r="I229" s="64" t="s">
        <v>551</v>
      </c>
      <c r="J229" s="67" t="s">
        <v>552</v>
      </c>
      <c r="K229" s="55" t="s">
        <v>279</v>
      </c>
    </row>
    <row r="230" spans="1:11" s="29" customFormat="1" ht="12.75" x14ac:dyDescent="0.2">
      <c r="A230" s="45" t="s">
        <v>553</v>
      </c>
      <c r="B230" s="44" t="s">
        <v>318</v>
      </c>
      <c r="C230" s="45" t="s">
        <v>22</v>
      </c>
      <c r="D230" s="45" t="s">
        <v>554</v>
      </c>
      <c r="E230" s="56">
        <v>41845</v>
      </c>
      <c r="F230" s="47">
        <v>7300000</v>
      </c>
      <c r="G230" s="48" t="s">
        <v>17</v>
      </c>
      <c r="H230" s="49">
        <v>1149923.17</v>
      </c>
      <c r="I230" s="63">
        <v>44440</v>
      </c>
      <c r="J230" s="50">
        <v>49004</v>
      </c>
      <c r="K230" s="55" t="s">
        <v>73</v>
      </c>
    </row>
    <row r="231" spans="1:11" s="29" customFormat="1" ht="12.75" x14ac:dyDescent="0.2">
      <c r="A231" s="45" t="s">
        <v>555</v>
      </c>
      <c r="B231" s="44" t="s">
        <v>318</v>
      </c>
      <c r="C231" s="45" t="s">
        <v>22</v>
      </c>
      <c r="D231" s="45" t="s">
        <v>303</v>
      </c>
      <c r="E231" s="46">
        <v>41946</v>
      </c>
      <c r="F231" s="47">
        <v>112100000</v>
      </c>
      <c r="G231" s="48" t="s">
        <v>17</v>
      </c>
      <c r="H231" s="49">
        <v>10158380.970000001</v>
      </c>
      <c r="I231" s="63">
        <v>44515</v>
      </c>
      <c r="J231" s="66">
        <v>49994</v>
      </c>
      <c r="K231" s="55" t="s">
        <v>556</v>
      </c>
    </row>
    <row r="232" spans="1:11" s="29" customFormat="1" ht="12.75" x14ac:dyDescent="0.2">
      <c r="A232" s="45" t="s">
        <v>557</v>
      </c>
      <c r="B232" s="44" t="s">
        <v>180</v>
      </c>
      <c r="C232" s="45" t="s">
        <v>82</v>
      </c>
      <c r="D232" s="45" t="s">
        <v>558</v>
      </c>
      <c r="E232" s="56">
        <v>42011</v>
      </c>
      <c r="F232" s="47">
        <v>15930000</v>
      </c>
      <c r="G232" s="48" t="s">
        <v>17</v>
      </c>
      <c r="H232" s="68">
        <v>150000</v>
      </c>
      <c r="I232" s="64" t="s">
        <v>559</v>
      </c>
      <c r="J232" s="67" t="s">
        <v>560</v>
      </c>
      <c r="K232" s="55" t="s">
        <v>51</v>
      </c>
    </row>
    <row r="233" spans="1:11" s="29" customFormat="1" ht="12.75" x14ac:dyDescent="0.2">
      <c r="A233" s="45" t="s">
        <v>561</v>
      </c>
      <c r="B233" s="44" t="s">
        <v>318</v>
      </c>
      <c r="C233" s="45" t="s">
        <v>22</v>
      </c>
      <c r="D233" s="45" t="s">
        <v>562</v>
      </c>
      <c r="E233" s="56">
        <v>42087</v>
      </c>
      <c r="F233" s="47">
        <v>32100000</v>
      </c>
      <c r="G233" s="48" t="s">
        <v>17</v>
      </c>
      <c r="H233" s="68">
        <v>1580250</v>
      </c>
      <c r="I233" s="63">
        <v>44696</v>
      </c>
      <c r="J233" s="66">
        <v>50175</v>
      </c>
      <c r="K233" s="55" t="s">
        <v>51</v>
      </c>
    </row>
    <row r="234" spans="1:11" s="29" customFormat="1" ht="12.75" x14ac:dyDescent="0.2">
      <c r="A234" s="45" t="s">
        <v>563</v>
      </c>
      <c r="B234" s="44" t="s">
        <v>119</v>
      </c>
      <c r="C234" s="45" t="s">
        <v>15</v>
      </c>
      <c r="D234" s="45" t="s">
        <v>564</v>
      </c>
      <c r="E234" s="69">
        <v>42186</v>
      </c>
      <c r="F234" s="47">
        <v>24000000</v>
      </c>
      <c r="G234" s="48" t="s">
        <v>17</v>
      </c>
      <c r="H234" s="68">
        <v>0</v>
      </c>
      <c r="I234" s="63">
        <v>43281</v>
      </c>
      <c r="J234" s="66">
        <v>47482</v>
      </c>
      <c r="K234" s="55" t="s">
        <v>53</v>
      </c>
    </row>
    <row r="235" spans="1:11" s="29" customFormat="1" ht="12.75" x14ac:dyDescent="0.2">
      <c r="A235" s="45" t="s">
        <v>565</v>
      </c>
      <c r="B235" s="44" t="s">
        <v>318</v>
      </c>
      <c r="C235" s="45" t="s">
        <v>22</v>
      </c>
      <c r="D235" s="45" t="s">
        <v>566</v>
      </c>
      <c r="E235" s="69">
        <v>42104</v>
      </c>
      <c r="F235" s="47">
        <v>65900000</v>
      </c>
      <c r="G235" s="48" t="s">
        <v>17</v>
      </c>
      <c r="H235" s="68">
        <v>8409500.7100000009</v>
      </c>
      <c r="I235" s="63">
        <v>44696</v>
      </c>
      <c r="J235" s="66">
        <v>50175</v>
      </c>
      <c r="K235" s="55" t="s">
        <v>217</v>
      </c>
    </row>
    <row r="236" spans="1:11" s="29" customFormat="1" ht="12.75" x14ac:dyDescent="0.2">
      <c r="A236" s="45" t="s">
        <v>567</v>
      </c>
      <c r="B236" s="44" t="s">
        <v>180</v>
      </c>
      <c r="C236" s="45" t="s">
        <v>82</v>
      </c>
      <c r="D236" s="45" t="s">
        <v>568</v>
      </c>
      <c r="E236" s="69">
        <v>42145</v>
      </c>
      <c r="F236" s="47">
        <v>28700000</v>
      </c>
      <c r="G236" s="48" t="s">
        <v>17</v>
      </c>
      <c r="H236" s="68">
        <v>1500000</v>
      </c>
      <c r="I236" s="64" t="s">
        <v>569</v>
      </c>
      <c r="J236" s="67" t="s">
        <v>570</v>
      </c>
      <c r="K236" s="55" t="s">
        <v>53</v>
      </c>
    </row>
    <row r="237" spans="1:11" s="29" customFormat="1" ht="12.75" x14ac:dyDescent="0.2">
      <c r="A237" s="45" t="s">
        <v>571</v>
      </c>
      <c r="B237" s="44" t="s">
        <v>572</v>
      </c>
      <c r="C237" s="45" t="s">
        <v>82</v>
      </c>
      <c r="D237" s="45" t="s">
        <v>573</v>
      </c>
      <c r="E237" s="69">
        <v>42170</v>
      </c>
      <c r="F237" s="47">
        <v>250000000</v>
      </c>
      <c r="G237" s="48" t="s">
        <v>17</v>
      </c>
      <c r="H237" s="68">
        <v>250000000</v>
      </c>
      <c r="I237" s="64" t="s">
        <v>574</v>
      </c>
      <c r="J237" s="67" t="s">
        <v>575</v>
      </c>
      <c r="K237" s="55" t="s">
        <v>18</v>
      </c>
    </row>
    <row r="238" spans="1:11" s="29" customFormat="1" ht="12.75" x14ac:dyDescent="0.2">
      <c r="A238" s="45" t="s">
        <v>576</v>
      </c>
      <c r="B238" s="44" t="s">
        <v>119</v>
      </c>
      <c r="C238" s="44" t="s">
        <v>15</v>
      </c>
      <c r="D238" s="45" t="s">
        <v>577</v>
      </c>
      <c r="E238" s="69">
        <v>42185</v>
      </c>
      <c r="F238" s="47">
        <v>20000000</v>
      </c>
      <c r="G238" s="48" t="s">
        <v>17</v>
      </c>
      <c r="H238" s="68">
        <v>0</v>
      </c>
      <c r="I238" s="63">
        <v>43646</v>
      </c>
      <c r="J238" s="66">
        <v>46568</v>
      </c>
      <c r="K238" s="55" t="s">
        <v>55</v>
      </c>
    </row>
    <row r="239" spans="1:11" s="29" customFormat="1" ht="12.75" x14ac:dyDescent="0.2">
      <c r="A239" s="45" t="s">
        <v>578</v>
      </c>
      <c r="B239" s="44" t="s">
        <v>318</v>
      </c>
      <c r="C239" s="45" t="s">
        <v>22</v>
      </c>
      <c r="D239" s="45" t="s">
        <v>579</v>
      </c>
      <c r="E239" s="69">
        <v>42270</v>
      </c>
      <c r="F239" s="47">
        <v>29300000</v>
      </c>
      <c r="G239" s="48" t="s">
        <v>17</v>
      </c>
      <c r="H239" s="68">
        <v>7198069.21</v>
      </c>
      <c r="I239" s="63">
        <v>44941</v>
      </c>
      <c r="J239" s="66">
        <v>49505</v>
      </c>
      <c r="K239" s="55" t="s">
        <v>580</v>
      </c>
    </row>
    <row r="240" spans="1:11" s="29" customFormat="1" ht="12.75" x14ac:dyDescent="0.2">
      <c r="A240" s="70" t="s">
        <v>581</v>
      </c>
      <c r="B240" s="44" t="s">
        <v>582</v>
      </c>
      <c r="C240" s="44" t="s">
        <v>82</v>
      </c>
      <c r="D240" s="45" t="s">
        <v>583</v>
      </c>
      <c r="E240" s="71" t="s">
        <v>584</v>
      </c>
      <c r="F240" s="47">
        <v>450000000</v>
      </c>
      <c r="G240" s="59" t="s">
        <v>17</v>
      </c>
      <c r="H240" s="49">
        <v>450000000</v>
      </c>
      <c r="I240" s="72">
        <v>44147</v>
      </c>
      <c r="J240" s="73">
        <v>44147</v>
      </c>
      <c r="K240" s="55" t="s">
        <v>18</v>
      </c>
    </row>
    <row r="241" spans="1:11" s="29" customFormat="1" ht="12.75" x14ac:dyDescent="0.2">
      <c r="A241" s="45" t="s">
        <v>585</v>
      </c>
      <c r="B241" s="44" t="s">
        <v>64</v>
      </c>
      <c r="C241" s="45" t="s">
        <v>65</v>
      </c>
      <c r="D241" s="45" t="s">
        <v>586</v>
      </c>
      <c r="E241" s="69" t="s">
        <v>587</v>
      </c>
      <c r="F241" s="47">
        <v>12000000</v>
      </c>
      <c r="G241" s="48" t="s">
        <v>66</v>
      </c>
      <c r="H241" s="68">
        <v>0</v>
      </c>
      <c r="I241" s="63">
        <v>44501</v>
      </c>
      <c r="J241" s="66">
        <v>51257</v>
      </c>
      <c r="K241" s="55" t="s">
        <v>53</v>
      </c>
    </row>
    <row r="242" spans="1:11" s="29" customFormat="1" ht="12.75" x14ac:dyDescent="0.2">
      <c r="A242" s="45" t="s">
        <v>588</v>
      </c>
      <c r="B242" s="44" t="s">
        <v>318</v>
      </c>
      <c r="C242" s="45" t="s">
        <v>22</v>
      </c>
      <c r="D242" s="45" t="s">
        <v>589</v>
      </c>
      <c r="E242" s="71" t="s">
        <v>590</v>
      </c>
      <c r="F242" s="47">
        <v>63800000</v>
      </c>
      <c r="G242" s="59" t="s">
        <v>17</v>
      </c>
      <c r="H242" s="49">
        <v>0</v>
      </c>
      <c r="I242" s="74" t="s">
        <v>591</v>
      </c>
      <c r="J242" s="75" t="s">
        <v>592</v>
      </c>
      <c r="K242" s="76" t="s">
        <v>263</v>
      </c>
    </row>
    <row r="243" spans="1:11" s="29" customFormat="1" ht="12.75" x14ac:dyDescent="0.2">
      <c r="A243" s="45" t="s">
        <v>593</v>
      </c>
      <c r="B243" s="44" t="s">
        <v>119</v>
      </c>
      <c r="C243" s="44" t="s">
        <v>15</v>
      </c>
      <c r="D243" s="45" t="s">
        <v>594</v>
      </c>
      <c r="E243" s="71" t="s">
        <v>595</v>
      </c>
      <c r="F243" s="47">
        <v>12000000</v>
      </c>
      <c r="G243" s="59" t="s">
        <v>17</v>
      </c>
      <c r="H243" s="77">
        <v>0</v>
      </c>
      <c r="I243" s="78" t="s">
        <v>596</v>
      </c>
      <c r="J243" s="79" t="s">
        <v>597</v>
      </c>
      <c r="K243" s="51" t="s">
        <v>598</v>
      </c>
    </row>
    <row r="244" spans="1:11" s="29" customFormat="1" ht="12.75" x14ac:dyDescent="0.2">
      <c r="A244" s="45" t="s">
        <v>599</v>
      </c>
      <c r="B244" s="44" t="s">
        <v>191</v>
      </c>
      <c r="C244" s="44" t="s">
        <v>82</v>
      </c>
      <c r="D244" s="45" t="s">
        <v>600</v>
      </c>
      <c r="E244" s="69" t="s">
        <v>601</v>
      </c>
      <c r="F244" s="47">
        <v>36870000</v>
      </c>
      <c r="G244" s="48" t="s">
        <v>17</v>
      </c>
      <c r="H244" s="47">
        <v>0</v>
      </c>
      <c r="I244" s="80" t="s">
        <v>602</v>
      </c>
      <c r="J244" s="78">
        <v>48339</v>
      </c>
      <c r="K244" s="51" t="s">
        <v>603</v>
      </c>
    </row>
    <row r="245" spans="1:11" s="29" customFormat="1" ht="12.75" x14ac:dyDescent="0.2">
      <c r="A245" s="81" t="s">
        <v>604</v>
      </c>
      <c r="B245" s="82" t="s">
        <v>318</v>
      </c>
      <c r="C245" s="81" t="s">
        <v>22</v>
      </c>
      <c r="D245" s="81" t="s">
        <v>605</v>
      </c>
      <c r="E245" s="83">
        <v>42776</v>
      </c>
      <c r="F245" s="84">
        <v>65800000</v>
      </c>
      <c r="G245" s="85" t="s">
        <v>17</v>
      </c>
      <c r="H245" s="84">
        <v>0</v>
      </c>
      <c r="I245" s="86" t="s">
        <v>606</v>
      </c>
      <c r="J245" s="87" t="s">
        <v>607</v>
      </c>
      <c r="K245" s="88" t="s">
        <v>18</v>
      </c>
    </row>
    <row r="246" spans="1:11" s="29" customFormat="1" ht="12.75" x14ac:dyDescent="0.2">
      <c r="A246" s="89"/>
      <c r="B246" s="90"/>
      <c r="C246" s="91"/>
      <c r="E246" s="92"/>
      <c r="F246" s="93"/>
      <c r="G246" s="32"/>
      <c r="H246" s="93"/>
      <c r="I246" s="94"/>
      <c r="J246" s="95"/>
      <c r="K246" s="91"/>
    </row>
    <row r="247" spans="1:11" s="29" customFormat="1" ht="12.75" x14ac:dyDescent="0.2">
      <c r="A247" s="89"/>
      <c r="B247" s="90"/>
      <c r="C247" s="91"/>
      <c r="D247" s="91"/>
      <c r="E247" s="92"/>
      <c r="F247" s="96"/>
      <c r="G247" s="32"/>
      <c r="H247" s="93"/>
      <c r="I247" s="94"/>
      <c r="J247" s="95"/>
      <c r="K247" s="91"/>
    </row>
    <row r="248" spans="1:11" s="29" customFormat="1" ht="18.75" x14ac:dyDescent="0.3">
      <c r="A248" s="97" t="s">
        <v>608</v>
      </c>
      <c r="B248" s="98"/>
      <c r="C248" s="99"/>
      <c r="D248" s="100"/>
      <c r="E248" s="101"/>
      <c r="F248" s="93"/>
      <c r="G248" s="102"/>
      <c r="H248" s="103"/>
      <c r="I248" s="104"/>
      <c r="J248" s="94"/>
      <c r="K248" s="93"/>
    </row>
    <row r="249" spans="1:11" s="29" customFormat="1" ht="12.75" x14ac:dyDescent="0.2">
      <c r="A249" s="105"/>
      <c r="B249" s="106"/>
      <c r="C249" s="105"/>
      <c r="D249" s="105"/>
      <c r="E249" s="107"/>
      <c r="F249" s="101"/>
      <c r="G249" s="108"/>
      <c r="H249" s="93"/>
      <c r="I249" s="94"/>
      <c r="J249" s="109"/>
      <c r="K249" s="91"/>
    </row>
    <row r="250" spans="1:11" s="29" customFormat="1" ht="12.75" x14ac:dyDescent="0.2">
      <c r="A250" s="20"/>
      <c r="B250" s="21"/>
      <c r="C250" s="20"/>
      <c r="D250" s="22"/>
      <c r="E250" s="23" t="s">
        <v>1</v>
      </c>
      <c r="F250" s="24"/>
      <c r="G250" s="20"/>
      <c r="H250" s="40"/>
      <c r="I250" s="110" t="s">
        <v>2</v>
      </c>
      <c r="J250" s="111"/>
      <c r="K250" s="28"/>
    </row>
    <row r="251" spans="1:11" s="29" customFormat="1" ht="12.75" x14ac:dyDescent="0.2">
      <c r="A251" s="30" t="s">
        <v>3</v>
      </c>
      <c r="B251" s="31" t="s">
        <v>4</v>
      </c>
      <c r="C251" s="30" t="s">
        <v>5</v>
      </c>
      <c r="D251" s="32" t="s">
        <v>6</v>
      </c>
      <c r="E251" s="33" t="s">
        <v>609</v>
      </c>
      <c r="F251" s="34" t="s">
        <v>8</v>
      </c>
      <c r="G251" s="30" t="s">
        <v>9</v>
      </c>
      <c r="H251" s="59" t="s">
        <v>10</v>
      </c>
      <c r="I251" s="112" t="s">
        <v>610</v>
      </c>
      <c r="J251" s="113" t="s">
        <v>12</v>
      </c>
      <c r="K251" s="30" t="s">
        <v>611</v>
      </c>
    </row>
    <row r="252" spans="1:11" s="29" customFormat="1" ht="12.75" x14ac:dyDescent="0.2">
      <c r="A252" s="114">
        <v>10</v>
      </c>
      <c r="B252" s="37" t="s">
        <v>14</v>
      </c>
      <c r="C252" s="28" t="s">
        <v>15</v>
      </c>
      <c r="D252" s="114" t="s">
        <v>612</v>
      </c>
      <c r="E252" s="115">
        <v>33735</v>
      </c>
      <c r="F252" s="40">
        <v>3579043.17</v>
      </c>
      <c r="G252" s="20" t="s">
        <v>17</v>
      </c>
      <c r="H252" s="116">
        <v>1854455.62</v>
      </c>
      <c r="I252" s="113">
        <v>37621</v>
      </c>
      <c r="J252" s="117">
        <v>48395</v>
      </c>
      <c r="K252" s="28" t="s">
        <v>18</v>
      </c>
    </row>
    <row r="253" spans="1:11" s="29" customFormat="1" ht="12.75" x14ac:dyDescent="0.2">
      <c r="A253" s="53">
        <v>11</v>
      </c>
      <c r="B253" s="44" t="s">
        <v>14</v>
      </c>
      <c r="C253" s="51" t="s">
        <v>15</v>
      </c>
      <c r="D253" s="53" t="s">
        <v>613</v>
      </c>
      <c r="E253" s="118">
        <v>33735</v>
      </c>
      <c r="F253" s="47">
        <v>2556459.41</v>
      </c>
      <c r="G253" s="30" t="s">
        <v>17</v>
      </c>
      <c r="H253" s="119">
        <v>1325779.73</v>
      </c>
      <c r="I253" s="120">
        <v>37621</v>
      </c>
      <c r="J253" s="112">
        <v>48395</v>
      </c>
      <c r="K253" s="51" t="s">
        <v>18</v>
      </c>
    </row>
    <row r="254" spans="1:11" s="29" customFormat="1" ht="12.75" x14ac:dyDescent="0.2">
      <c r="A254" s="53">
        <v>14</v>
      </c>
      <c r="B254" s="44" t="s">
        <v>14</v>
      </c>
      <c r="C254" s="51" t="s">
        <v>15</v>
      </c>
      <c r="D254" s="53" t="s">
        <v>614</v>
      </c>
      <c r="E254" s="118">
        <v>33973</v>
      </c>
      <c r="F254" s="47">
        <v>3067751.29</v>
      </c>
      <c r="G254" s="30" t="s">
        <v>17</v>
      </c>
      <c r="H254" s="119">
        <v>1636133.96</v>
      </c>
      <c r="I254" s="120">
        <v>37802</v>
      </c>
      <c r="J254" s="112">
        <v>48579</v>
      </c>
      <c r="K254" s="51" t="s">
        <v>18</v>
      </c>
    </row>
    <row r="255" spans="1:11" s="29" customFormat="1" ht="12.75" x14ac:dyDescent="0.2">
      <c r="A255" s="53">
        <v>27</v>
      </c>
      <c r="B255" s="44" t="s">
        <v>14</v>
      </c>
      <c r="C255" s="51" t="s">
        <v>15</v>
      </c>
      <c r="D255" s="53" t="s">
        <v>615</v>
      </c>
      <c r="E255" s="118">
        <v>34220</v>
      </c>
      <c r="F255" s="47">
        <v>3967381.11</v>
      </c>
      <c r="G255" s="30" t="s">
        <v>17</v>
      </c>
      <c r="H255" s="119">
        <v>2213363.9</v>
      </c>
      <c r="I255" s="120">
        <v>37985</v>
      </c>
      <c r="J255" s="112">
        <v>48943</v>
      </c>
      <c r="K255" s="51" t="s">
        <v>18</v>
      </c>
    </row>
    <row r="256" spans="1:11" s="29" customFormat="1" ht="12.75" x14ac:dyDescent="0.2">
      <c r="A256" s="53">
        <v>43</v>
      </c>
      <c r="B256" s="44" t="s">
        <v>616</v>
      </c>
      <c r="C256" s="51" t="s">
        <v>79</v>
      </c>
      <c r="D256" s="53" t="s">
        <v>617</v>
      </c>
      <c r="E256" s="118">
        <v>34740</v>
      </c>
      <c r="F256" s="47">
        <v>6808760.8399999999</v>
      </c>
      <c r="G256" s="30" t="s">
        <v>17</v>
      </c>
      <c r="H256" s="119">
        <v>2647851.9900000002</v>
      </c>
      <c r="I256" s="120">
        <v>39318</v>
      </c>
      <c r="J256" s="112">
        <v>45712</v>
      </c>
      <c r="K256" s="51" t="s">
        <v>618</v>
      </c>
    </row>
    <row r="257" spans="1:11" s="29" customFormat="1" ht="12.75" x14ac:dyDescent="0.2">
      <c r="A257" s="53">
        <v>44</v>
      </c>
      <c r="B257" s="44" t="s">
        <v>616</v>
      </c>
      <c r="C257" s="51" t="s">
        <v>79</v>
      </c>
      <c r="D257" s="53" t="s">
        <v>619</v>
      </c>
      <c r="E257" s="118">
        <v>34740</v>
      </c>
      <c r="F257" s="47">
        <v>6713939.6799999997</v>
      </c>
      <c r="G257" s="30" t="s">
        <v>17</v>
      </c>
      <c r="H257" s="119">
        <v>2487204.84</v>
      </c>
      <c r="I257" s="120">
        <v>39318</v>
      </c>
      <c r="J257" s="112">
        <v>45712</v>
      </c>
      <c r="K257" s="121" t="s">
        <v>34</v>
      </c>
    </row>
    <row r="258" spans="1:11" s="29" customFormat="1" ht="12.75" x14ac:dyDescent="0.2">
      <c r="A258" s="53">
        <v>54</v>
      </c>
      <c r="B258" s="44" t="s">
        <v>36</v>
      </c>
      <c r="C258" s="51" t="s">
        <v>620</v>
      </c>
      <c r="D258" s="53" t="s">
        <v>621</v>
      </c>
      <c r="E258" s="118">
        <v>35031</v>
      </c>
      <c r="F258" s="47">
        <v>1681000000</v>
      </c>
      <c r="G258" s="30" t="s">
        <v>38</v>
      </c>
      <c r="H258" s="119">
        <v>714425000</v>
      </c>
      <c r="I258" s="120">
        <v>38706</v>
      </c>
      <c r="J258" s="112">
        <v>45828</v>
      </c>
      <c r="K258" s="51" t="s">
        <v>55</v>
      </c>
    </row>
    <row r="259" spans="1:11" s="29" customFormat="1" ht="12.75" x14ac:dyDescent="0.2">
      <c r="A259" s="53">
        <v>61</v>
      </c>
      <c r="B259" s="44" t="s">
        <v>616</v>
      </c>
      <c r="C259" s="51" t="s">
        <v>79</v>
      </c>
      <c r="D259" s="53" t="s">
        <v>622</v>
      </c>
      <c r="E259" s="118">
        <v>34827</v>
      </c>
      <c r="F259" s="47">
        <v>3098741.39</v>
      </c>
      <c r="G259" s="30" t="s">
        <v>17</v>
      </c>
      <c r="H259" s="119">
        <v>1205066.0900000001</v>
      </c>
      <c r="I259" s="120">
        <v>39464</v>
      </c>
      <c r="J259" s="112">
        <v>45855</v>
      </c>
      <c r="K259" s="51" t="s">
        <v>623</v>
      </c>
    </row>
    <row r="260" spans="1:11" s="29" customFormat="1" ht="12.75" x14ac:dyDescent="0.2">
      <c r="A260" s="53">
        <v>68</v>
      </c>
      <c r="B260" s="44" t="s">
        <v>616</v>
      </c>
      <c r="C260" s="51" t="s">
        <v>79</v>
      </c>
      <c r="D260" s="53" t="s">
        <v>624</v>
      </c>
      <c r="E260" s="118">
        <v>35142</v>
      </c>
      <c r="F260" s="47">
        <v>11362051.779999999</v>
      </c>
      <c r="G260" s="30" t="s">
        <v>17</v>
      </c>
      <c r="H260" s="119">
        <v>5049800.78</v>
      </c>
      <c r="I260" s="120">
        <v>39779</v>
      </c>
      <c r="J260" s="112">
        <v>46169</v>
      </c>
      <c r="K260" s="121" t="s">
        <v>34</v>
      </c>
    </row>
    <row r="261" spans="1:11" s="29" customFormat="1" ht="12.75" x14ac:dyDescent="0.2">
      <c r="A261" s="53">
        <v>75</v>
      </c>
      <c r="B261" s="44" t="s">
        <v>36</v>
      </c>
      <c r="C261" s="51" t="s">
        <v>620</v>
      </c>
      <c r="D261" s="122" t="s">
        <v>625</v>
      </c>
      <c r="E261" s="118">
        <v>35418</v>
      </c>
      <c r="F261" s="47">
        <v>3072399526</v>
      </c>
      <c r="G261" s="30" t="s">
        <v>38</v>
      </c>
      <c r="H261" s="119">
        <v>1498720000</v>
      </c>
      <c r="I261" s="120">
        <v>39010</v>
      </c>
      <c r="J261" s="112">
        <v>46315</v>
      </c>
      <c r="K261" s="51" t="s">
        <v>626</v>
      </c>
    </row>
    <row r="262" spans="1:11" s="29" customFormat="1" ht="12.75" x14ac:dyDescent="0.2">
      <c r="A262" s="53">
        <v>92</v>
      </c>
      <c r="B262" s="44" t="s">
        <v>14</v>
      </c>
      <c r="C262" s="51" t="s">
        <v>15</v>
      </c>
      <c r="D262" s="53" t="s">
        <v>627</v>
      </c>
      <c r="E262" s="118">
        <v>35880</v>
      </c>
      <c r="F262" s="47">
        <v>1073712.95</v>
      </c>
      <c r="G262" s="30" t="s">
        <v>17</v>
      </c>
      <c r="H262" s="119">
        <v>769494.21</v>
      </c>
      <c r="I262" s="120">
        <v>39812</v>
      </c>
      <c r="J262" s="112">
        <v>50586</v>
      </c>
      <c r="K262" s="51" t="s">
        <v>628</v>
      </c>
    </row>
    <row r="263" spans="1:11" s="29" customFormat="1" ht="12.75" x14ac:dyDescent="0.2">
      <c r="A263" s="53" t="s">
        <v>629</v>
      </c>
      <c r="B263" s="44" t="s">
        <v>616</v>
      </c>
      <c r="C263" s="51" t="s">
        <v>79</v>
      </c>
      <c r="D263" s="53" t="s">
        <v>630</v>
      </c>
      <c r="E263" s="118">
        <v>36657</v>
      </c>
      <c r="F263" s="47">
        <v>27475507.030000001</v>
      </c>
      <c r="G263" s="30" t="s">
        <v>17</v>
      </c>
      <c r="H263" s="119">
        <v>16708850.890000001</v>
      </c>
      <c r="I263" s="120">
        <v>45729</v>
      </c>
      <c r="J263" s="112">
        <v>49565</v>
      </c>
      <c r="K263" s="51" t="s">
        <v>279</v>
      </c>
    </row>
    <row r="264" spans="1:11" s="29" customFormat="1" ht="12.75" x14ac:dyDescent="0.2">
      <c r="A264" s="53" t="s">
        <v>631</v>
      </c>
      <c r="B264" s="44" t="s">
        <v>616</v>
      </c>
      <c r="C264" s="51" t="s">
        <v>79</v>
      </c>
      <c r="D264" s="53" t="s">
        <v>632</v>
      </c>
      <c r="E264" s="118">
        <v>36657</v>
      </c>
      <c r="F264" s="47">
        <v>3511394.94</v>
      </c>
      <c r="G264" s="30" t="s">
        <v>17</v>
      </c>
      <c r="H264" s="119">
        <v>3511394.94</v>
      </c>
      <c r="I264" s="120" t="s">
        <v>633</v>
      </c>
      <c r="J264" s="112">
        <v>49565</v>
      </c>
      <c r="K264" s="51" t="s">
        <v>279</v>
      </c>
    </row>
    <row r="265" spans="1:11" s="29" customFormat="1" ht="12.75" x14ac:dyDescent="0.2">
      <c r="A265" s="53" t="s">
        <v>634</v>
      </c>
      <c r="B265" s="44" t="s">
        <v>91</v>
      </c>
      <c r="C265" s="51" t="s">
        <v>82</v>
      </c>
      <c r="D265" s="53" t="s">
        <v>625</v>
      </c>
      <c r="E265" s="118">
        <v>37194</v>
      </c>
      <c r="F265" s="47">
        <v>30000000</v>
      </c>
      <c r="G265" s="30" t="s">
        <v>17</v>
      </c>
      <c r="H265" s="119">
        <v>13730769.279999999</v>
      </c>
      <c r="I265" s="120">
        <v>39731</v>
      </c>
      <c r="J265" s="112">
        <v>45762</v>
      </c>
      <c r="K265" s="51" t="s">
        <v>626</v>
      </c>
    </row>
    <row r="266" spans="1:11" s="29" customFormat="1" ht="12.75" x14ac:dyDescent="0.2">
      <c r="A266" s="53" t="s">
        <v>635</v>
      </c>
      <c r="B266" s="44" t="s">
        <v>191</v>
      </c>
      <c r="C266" s="51" t="s">
        <v>82</v>
      </c>
      <c r="D266" s="53" t="s">
        <v>636</v>
      </c>
      <c r="E266" s="118">
        <v>38177</v>
      </c>
      <c r="F266" s="47">
        <v>40000000</v>
      </c>
      <c r="G266" s="30" t="s">
        <v>17</v>
      </c>
      <c r="H266" s="119">
        <v>9364622</v>
      </c>
      <c r="I266" s="120">
        <v>39543</v>
      </c>
      <c r="J266" s="112">
        <v>43560</v>
      </c>
      <c r="K266" s="51" t="s">
        <v>626</v>
      </c>
    </row>
    <row r="267" spans="1:11" s="29" customFormat="1" ht="12.75" x14ac:dyDescent="0.2">
      <c r="A267" s="53" t="s">
        <v>637</v>
      </c>
      <c r="B267" s="44" t="s">
        <v>638</v>
      </c>
      <c r="C267" s="51" t="s">
        <v>639</v>
      </c>
      <c r="D267" s="53" t="s">
        <v>640</v>
      </c>
      <c r="E267" s="118">
        <v>38280</v>
      </c>
      <c r="F267" s="123">
        <v>28983819060</v>
      </c>
      <c r="G267" s="30" t="s">
        <v>641</v>
      </c>
      <c r="H267" s="119">
        <v>26085420000</v>
      </c>
      <c r="I267" s="120">
        <v>42114</v>
      </c>
      <c r="J267" s="112">
        <v>49237</v>
      </c>
      <c r="K267" s="51" t="s">
        <v>626</v>
      </c>
    </row>
    <row r="268" spans="1:11" s="29" customFormat="1" ht="12.75" x14ac:dyDescent="0.2">
      <c r="A268" s="53" t="s">
        <v>642</v>
      </c>
      <c r="B268" s="44" t="s">
        <v>91</v>
      </c>
      <c r="C268" s="51" t="s">
        <v>82</v>
      </c>
      <c r="D268" s="53" t="s">
        <v>636</v>
      </c>
      <c r="E268" s="118">
        <v>38327</v>
      </c>
      <c r="F268" s="47">
        <v>40000000</v>
      </c>
      <c r="G268" s="30" t="s">
        <v>17</v>
      </c>
      <c r="H268" s="119">
        <v>23281410.309999999</v>
      </c>
      <c r="I268" s="120">
        <v>40913</v>
      </c>
      <c r="J268" s="112">
        <v>44931</v>
      </c>
      <c r="K268" s="51" t="s">
        <v>626</v>
      </c>
    </row>
    <row r="269" spans="1:11" s="29" customFormat="1" ht="12.75" x14ac:dyDescent="0.2">
      <c r="A269" s="53" t="s">
        <v>643</v>
      </c>
      <c r="B269" s="44" t="s">
        <v>14</v>
      </c>
      <c r="C269" s="51" t="s">
        <v>15</v>
      </c>
      <c r="D269" s="53" t="s">
        <v>644</v>
      </c>
      <c r="E269" s="118">
        <v>38309</v>
      </c>
      <c r="F269" s="47">
        <v>35000000</v>
      </c>
      <c r="G269" s="30" t="s">
        <v>17</v>
      </c>
      <c r="H269" s="119">
        <v>8750000</v>
      </c>
      <c r="I269" s="120" t="s">
        <v>645</v>
      </c>
      <c r="J269" s="112">
        <v>43738</v>
      </c>
      <c r="K269" s="51" t="s">
        <v>626</v>
      </c>
    </row>
    <row r="270" spans="1:11" s="29" customFormat="1" ht="12.75" x14ac:dyDescent="0.2">
      <c r="A270" s="53" t="s">
        <v>646</v>
      </c>
      <c r="B270" s="44" t="s">
        <v>14</v>
      </c>
      <c r="C270" s="51" t="s">
        <v>15</v>
      </c>
      <c r="D270" s="53" t="s">
        <v>647</v>
      </c>
      <c r="E270" s="118">
        <v>38309</v>
      </c>
      <c r="F270" s="123">
        <v>3488140.49</v>
      </c>
      <c r="G270" s="30" t="s">
        <v>17</v>
      </c>
      <c r="H270" s="119">
        <v>3258200.65</v>
      </c>
      <c r="I270" s="120">
        <v>42185</v>
      </c>
      <c r="J270" s="112">
        <v>52961</v>
      </c>
      <c r="K270" s="51" t="s">
        <v>626</v>
      </c>
    </row>
    <row r="271" spans="1:11" s="29" customFormat="1" ht="12.75" x14ac:dyDescent="0.2">
      <c r="A271" s="53" t="s">
        <v>648</v>
      </c>
      <c r="B271" s="44" t="s">
        <v>191</v>
      </c>
      <c r="C271" s="51" t="s">
        <v>82</v>
      </c>
      <c r="D271" s="53" t="s">
        <v>649</v>
      </c>
      <c r="E271" s="118">
        <v>38434</v>
      </c>
      <c r="F271" s="47">
        <v>9000000</v>
      </c>
      <c r="G271" s="30" t="s">
        <v>17</v>
      </c>
      <c r="H271" s="119">
        <v>2250001.94</v>
      </c>
      <c r="I271" s="120">
        <v>39553</v>
      </c>
      <c r="J271" s="112">
        <v>43753</v>
      </c>
      <c r="K271" s="51" t="s">
        <v>77</v>
      </c>
    </row>
    <row r="272" spans="1:11" s="29" customFormat="1" ht="12.75" x14ac:dyDescent="0.2">
      <c r="A272" s="53" t="s">
        <v>650</v>
      </c>
      <c r="B272" s="44" t="s">
        <v>191</v>
      </c>
      <c r="C272" s="51" t="s">
        <v>82</v>
      </c>
      <c r="D272" s="53" t="s">
        <v>651</v>
      </c>
      <c r="E272" s="118">
        <v>39000</v>
      </c>
      <c r="F272" s="47">
        <v>16000000</v>
      </c>
      <c r="G272" s="30" t="s">
        <v>17</v>
      </c>
      <c r="H272" s="119">
        <v>4649181.07</v>
      </c>
      <c r="I272" s="120">
        <v>40274</v>
      </c>
      <c r="J272" s="112">
        <v>43377</v>
      </c>
      <c r="K272" s="51" t="s">
        <v>173</v>
      </c>
    </row>
    <row r="273" spans="1:11" s="29" customFormat="1" ht="12.75" x14ac:dyDescent="0.2">
      <c r="A273" s="53" t="s">
        <v>652</v>
      </c>
      <c r="B273" s="44" t="s">
        <v>191</v>
      </c>
      <c r="C273" s="51" t="s">
        <v>82</v>
      </c>
      <c r="D273" s="53" t="s">
        <v>97</v>
      </c>
      <c r="E273" s="118">
        <v>39218</v>
      </c>
      <c r="F273" s="47">
        <v>14000000</v>
      </c>
      <c r="G273" s="30" t="s">
        <v>17</v>
      </c>
      <c r="H273" s="119">
        <v>6990684.6399999997</v>
      </c>
      <c r="I273" s="120">
        <v>40457</v>
      </c>
      <c r="J273" s="112">
        <v>44657</v>
      </c>
      <c r="K273" s="51" t="s">
        <v>97</v>
      </c>
    </row>
    <row r="274" spans="1:11" s="29" customFormat="1" ht="12.75" x14ac:dyDescent="0.2">
      <c r="A274" s="53" t="s">
        <v>653</v>
      </c>
      <c r="B274" s="44" t="s">
        <v>119</v>
      </c>
      <c r="C274" s="51" t="s">
        <v>15</v>
      </c>
      <c r="D274" s="53" t="s">
        <v>654</v>
      </c>
      <c r="E274" s="124">
        <v>42185</v>
      </c>
      <c r="F274" s="47">
        <v>40000000</v>
      </c>
      <c r="G274" s="30" t="s">
        <v>17</v>
      </c>
      <c r="H274" s="119">
        <v>92792.25</v>
      </c>
      <c r="I274" s="120">
        <v>43281</v>
      </c>
      <c r="J274" s="112">
        <v>46386</v>
      </c>
      <c r="K274" s="51" t="s">
        <v>173</v>
      </c>
    </row>
    <row r="275" spans="1:11" s="29" customFormat="1" ht="12.75" x14ac:dyDescent="0.2">
      <c r="A275" s="70" t="s">
        <v>655</v>
      </c>
      <c r="B275" s="44" t="s">
        <v>572</v>
      </c>
      <c r="C275" s="51" t="s">
        <v>82</v>
      </c>
      <c r="D275" s="51" t="s">
        <v>656</v>
      </c>
      <c r="E275" s="124">
        <v>42166</v>
      </c>
      <c r="F275" s="125">
        <v>20064590.550000001</v>
      </c>
      <c r="G275" s="30" t="s">
        <v>17</v>
      </c>
      <c r="H275" s="68">
        <v>18309133.559999999</v>
      </c>
      <c r="I275" s="126">
        <v>43003</v>
      </c>
      <c r="J275" s="127" t="s">
        <v>657</v>
      </c>
      <c r="K275" s="51" t="s">
        <v>656</v>
      </c>
    </row>
    <row r="276" spans="1:11" s="29" customFormat="1" ht="12.75" x14ac:dyDescent="0.2">
      <c r="A276" s="128" t="s">
        <v>658</v>
      </c>
      <c r="B276" s="82" t="s">
        <v>191</v>
      </c>
      <c r="C276" s="128" t="s">
        <v>82</v>
      </c>
      <c r="D276" s="128" t="s">
        <v>659</v>
      </c>
      <c r="E276" s="129" t="s">
        <v>422</v>
      </c>
      <c r="F276" s="130">
        <v>218000000</v>
      </c>
      <c r="G276" s="36" t="s">
        <v>17</v>
      </c>
      <c r="H276" s="131">
        <v>0</v>
      </c>
      <c r="I276" s="132"/>
      <c r="J276" s="133"/>
      <c r="K276" s="128" t="s">
        <v>55</v>
      </c>
    </row>
    <row r="277" spans="1:11" s="29" customFormat="1" ht="12.75" x14ac:dyDescent="0.2">
      <c r="A277" s="100"/>
      <c r="B277" s="134"/>
      <c r="C277" s="100"/>
      <c r="D277" s="100"/>
      <c r="E277" s="135"/>
      <c r="F277" s="93"/>
      <c r="G277" s="35"/>
      <c r="H277" s="93"/>
      <c r="I277" s="136"/>
      <c r="J277" s="137"/>
      <c r="K277" s="91"/>
    </row>
    <row r="278" spans="1:11" x14ac:dyDescent="0.25">
      <c r="A278" s="138" t="s">
        <v>660</v>
      </c>
      <c r="B278" s="139"/>
      <c r="C278" s="140"/>
      <c r="D278" s="140"/>
      <c r="E278" s="9"/>
      <c r="F278" s="141"/>
      <c r="G278" s="142"/>
      <c r="H278" s="143"/>
      <c r="I278" s="144"/>
      <c r="J278" s="145"/>
      <c r="K278" s="143"/>
    </row>
    <row r="279" spans="1:11" x14ac:dyDescent="0.25">
      <c r="A279" s="146" t="s">
        <v>661</v>
      </c>
      <c r="B279" s="139"/>
      <c r="C279" s="140"/>
      <c r="D279" s="140"/>
      <c r="E279" s="9"/>
      <c r="F279" s="143"/>
      <c r="G279" s="144"/>
      <c r="H279" s="143"/>
      <c r="I279" s="147"/>
      <c r="J279" s="145"/>
      <c r="K279" s="143"/>
    </row>
    <row r="280" spans="1:11" x14ac:dyDescent="0.25">
      <c r="A280" s="140"/>
      <c r="B280" s="139"/>
      <c r="C280" s="140"/>
      <c r="D280" s="140"/>
      <c r="E280" s="9"/>
      <c r="F280" s="148"/>
      <c r="G280" s="149"/>
      <c r="H280" s="143"/>
      <c r="I280" s="144"/>
      <c r="J280" s="149"/>
      <c r="K280" s="148"/>
    </row>
    <row r="284" spans="1:11" x14ac:dyDescent="0.25">
      <c r="B284" s="1"/>
      <c r="F284" s="150"/>
      <c r="H284" s="1"/>
      <c r="I284" s="1"/>
      <c r="J284" s="1"/>
    </row>
    <row r="285" spans="1:11" x14ac:dyDescent="0.25">
      <c r="B285" s="1"/>
      <c r="F285" s="150"/>
      <c r="H285" s="1"/>
      <c r="I285" s="1"/>
      <c r="J285" s="1"/>
    </row>
    <row r="286" spans="1:11" x14ac:dyDescent="0.25">
      <c r="B286" s="1"/>
      <c r="F286" s="150"/>
      <c r="H286" s="1"/>
      <c r="I286" s="1"/>
      <c r="J286" s="1"/>
    </row>
    <row r="287" spans="1:11" x14ac:dyDescent="0.25">
      <c r="B287" s="1"/>
      <c r="F287" s="150"/>
      <c r="H287" s="1"/>
      <c r="I287" s="1"/>
      <c r="J287" s="1"/>
    </row>
    <row r="288" spans="1:11" x14ac:dyDescent="0.25">
      <c r="B288" s="1"/>
      <c r="F288" s="150"/>
      <c r="H288" s="1"/>
      <c r="I288" s="1"/>
      <c r="J288" s="1"/>
    </row>
    <row r="289" spans="2:10" x14ac:dyDescent="0.25">
      <c r="B289" s="1"/>
      <c r="F289" s="150"/>
      <c r="H289" s="1"/>
      <c r="I289" s="1"/>
      <c r="J289" s="1"/>
    </row>
    <row r="290" spans="2:10" x14ac:dyDescent="0.25">
      <c r="B290" s="1"/>
      <c r="F290" s="150"/>
      <c r="H290" s="1"/>
      <c r="I290" s="1"/>
      <c r="J290" s="1"/>
    </row>
  </sheetData>
  <autoFilter ref="A7:K245"/>
  <mergeCells count="2">
    <mergeCell ref="I6:J6"/>
    <mergeCell ref="I250:J250"/>
  </mergeCells>
  <hyperlinks>
    <hyperlink ref="K257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Q9" sqref="Q9"/>
    </sheetView>
  </sheetViews>
  <sheetFormatPr defaultRowHeight="15" x14ac:dyDescent="0.25"/>
  <cols>
    <col min="1" max="1" width="24.85546875" bestFit="1" customWidth="1"/>
    <col min="2" max="2" width="14.7109375" bestFit="1" customWidth="1"/>
    <col min="3" max="3" width="15.28515625" bestFit="1" customWidth="1"/>
    <col min="5" max="5" width="11.140625" bestFit="1" customWidth="1"/>
    <col min="6" max="6" width="10.42578125" bestFit="1" customWidth="1"/>
    <col min="7" max="7" width="9.85546875" bestFit="1" customWidth="1"/>
  </cols>
  <sheetData>
    <row r="6" spans="1:8" x14ac:dyDescent="0.25">
      <c r="A6" s="353" t="s">
        <v>758</v>
      </c>
      <c r="B6" s="353"/>
      <c r="C6" s="353"/>
      <c r="D6" s="353"/>
      <c r="E6" s="353"/>
      <c r="F6" s="353"/>
      <c r="G6" s="354"/>
      <c r="H6" s="355"/>
    </row>
    <row r="7" spans="1:8" x14ac:dyDescent="0.25">
      <c r="A7" s="354"/>
      <c r="B7" s="354"/>
      <c r="C7" s="354"/>
      <c r="D7" s="356"/>
      <c r="E7" s="354"/>
      <c r="F7" s="357"/>
      <c r="G7" s="358" t="s">
        <v>759</v>
      </c>
      <c r="H7" s="359"/>
    </row>
    <row r="8" spans="1:8" x14ac:dyDescent="0.25">
      <c r="A8" s="360" t="s">
        <v>760</v>
      </c>
      <c r="B8" s="361" t="s">
        <v>726</v>
      </c>
      <c r="C8" s="362" t="s">
        <v>727</v>
      </c>
      <c r="D8" s="363" t="s">
        <v>8</v>
      </c>
      <c r="E8" s="360" t="s">
        <v>761</v>
      </c>
      <c r="F8" s="364" t="s">
        <v>761</v>
      </c>
      <c r="G8" s="364" t="s">
        <v>10</v>
      </c>
      <c r="H8" s="359"/>
    </row>
    <row r="9" spans="1:8" x14ac:dyDescent="0.25">
      <c r="A9" s="365" t="s">
        <v>725</v>
      </c>
      <c r="B9" s="366"/>
      <c r="C9" s="367"/>
      <c r="D9" s="368"/>
      <c r="E9" s="365" t="s">
        <v>7</v>
      </c>
      <c r="F9" s="369" t="s">
        <v>732</v>
      </c>
      <c r="G9" s="365" t="s">
        <v>731</v>
      </c>
      <c r="H9" s="359"/>
    </row>
    <row r="10" spans="1:8" x14ac:dyDescent="0.25">
      <c r="A10" s="370" t="s">
        <v>762</v>
      </c>
      <c r="B10" s="371" t="s">
        <v>763</v>
      </c>
      <c r="C10" s="372" t="s">
        <v>740</v>
      </c>
      <c r="D10" s="373">
        <v>420</v>
      </c>
      <c r="E10" s="374" t="s">
        <v>764</v>
      </c>
      <c r="F10" s="375" t="s">
        <v>765</v>
      </c>
      <c r="G10" s="376">
        <v>77.885000000000005</v>
      </c>
      <c r="H10" s="359"/>
    </row>
    <row r="11" spans="1:8" x14ac:dyDescent="0.25">
      <c r="A11" s="370" t="s">
        <v>766</v>
      </c>
      <c r="B11" s="377" t="s">
        <v>767</v>
      </c>
      <c r="C11" s="378" t="s">
        <v>740</v>
      </c>
      <c r="D11" s="379">
        <v>15</v>
      </c>
      <c r="E11" s="380" t="s">
        <v>768</v>
      </c>
      <c r="F11" s="381" t="s">
        <v>769</v>
      </c>
      <c r="G11" s="376">
        <v>4.0410000000000004</v>
      </c>
      <c r="H11" s="359"/>
    </row>
    <row r="12" spans="1:8" x14ac:dyDescent="0.25">
      <c r="A12" s="370" t="s">
        <v>770</v>
      </c>
      <c r="B12" s="377" t="s">
        <v>771</v>
      </c>
      <c r="C12" s="378" t="s">
        <v>772</v>
      </c>
      <c r="D12" s="379">
        <v>113</v>
      </c>
      <c r="E12" s="374" t="s">
        <v>773</v>
      </c>
      <c r="F12" s="375" t="s">
        <v>774</v>
      </c>
      <c r="G12" s="376">
        <v>17.486999999999998</v>
      </c>
      <c r="H12" s="359"/>
    </row>
    <row r="13" spans="1:8" x14ac:dyDescent="0.25">
      <c r="A13" s="370" t="s">
        <v>775</v>
      </c>
      <c r="B13" s="377" t="s">
        <v>776</v>
      </c>
      <c r="C13" s="378" t="s">
        <v>777</v>
      </c>
      <c r="D13" s="379">
        <v>300</v>
      </c>
      <c r="E13" s="374" t="s">
        <v>778</v>
      </c>
      <c r="F13" s="375" t="s">
        <v>779</v>
      </c>
      <c r="G13" s="376">
        <v>200.68199999999999</v>
      </c>
      <c r="H13" s="359"/>
    </row>
    <row r="14" spans="1:8" x14ac:dyDescent="0.25">
      <c r="A14" s="370" t="s">
        <v>780</v>
      </c>
      <c r="B14" s="377" t="s">
        <v>781</v>
      </c>
      <c r="C14" s="378" t="s">
        <v>740</v>
      </c>
      <c r="D14" s="379">
        <v>706.27700000000004</v>
      </c>
      <c r="E14" s="374" t="s">
        <v>782</v>
      </c>
      <c r="F14" s="375" t="s">
        <v>783</v>
      </c>
      <c r="G14" s="376">
        <v>465.21</v>
      </c>
      <c r="H14" s="359"/>
    </row>
    <row r="15" spans="1:8" x14ac:dyDescent="0.25">
      <c r="A15" s="382" t="s">
        <v>784</v>
      </c>
      <c r="B15" s="383" t="s">
        <v>785</v>
      </c>
      <c r="C15" s="382" t="s">
        <v>786</v>
      </c>
      <c r="D15" s="384">
        <v>107.483</v>
      </c>
      <c r="E15" s="385" t="s">
        <v>787</v>
      </c>
      <c r="F15" s="386" t="s">
        <v>788</v>
      </c>
      <c r="G15" s="387">
        <v>63.415999999999997</v>
      </c>
      <c r="H15" s="359"/>
    </row>
    <row r="16" spans="1:8" x14ac:dyDescent="0.25">
      <c r="G16" s="388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borxhit te brendshem</vt:lpstr>
      <vt:lpstr>Regjistri i borxhit te jashtem</vt:lpstr>
      <vt:lpstr>Borxhi i pushtetit lokal</vt:lpstr>
      <vt:lpstr>'Regjistri borxhit te brendshem'!Print_Titles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2017-10-26T13:50:25Z</dcterms:created>
  <dcterms:modified xsi:type="dcterms:W3CDTF">2017-10-26T13:53:10Z</dcterms:modified>
</cp:coreProperties>
</file>