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8385"/>
  </bookViews>
  <sheets>
    <sheet name="12M-2012" sheetId="1" r:id="rId1"/>
  </sheets>
  <calcPr calcId="124519"/>
</workbook>
</file>

<file path=xl/calcChain.xml><?xml version="1.0" encoding="utf-8"?>
<calcChain xmlns="http://schemas.openxmlformats.org/spreadsheetml/2006/main">
  <c r="M25" i="1"/>
  <c r="L25"/>
  <c r="K25"/>
  <c r="J25"/>
  <c r="I25"/>
  <c r="M24"/>
  <c r="L24"/>
  <c r="K24"/>
  <c r="J24"/>
  <c r="M22"/>
  <c r="L22"/>
  <c r="K22"/>
  <c r="M21"/>
  <c r="L21"/>
  <c r="K21"/>
  <c r="J21"/>
  <c r="I21"/>
  <c r="H21"/>
  <c r="M20"/>
  <c r="L20"/>
  <c r="M19"/>
  <c r="L19"/>
  <c r="K19"/>
  <c r="J19"/>
  <c r="I19"/>
  <c r="H19"/>
  <c r="G19"/>
  <c r="M18"/>
  <c r="L18"/>
  <c r="K18"/>
  <c r="J18"/>
  <c r="I18"/>
  <c r="H18"/>
  <c r="G18"/>
  <c r="M17"/>
  <c r="L17"/>
  <c r="K17"/>
  <c r="M16"/>
  <c r="L16"/>
  <c r="M15"/>
  <c r="L15"/>
  <c r="K15"/>
  <c r="M14"/>
  <c r="L14"/>
  <c r="K14"/>
  <c r="J14"/>
  <c r="M13"/>
  <c r="L13"/>
  <c r="K13"/>
  <c r="M12"/>
  <c r="L12"/>
  <c r="K12"/>
  <c r="J12"/>
  <c r="M11"/>
  <c r="L11"/>
  <c r="K11"/>
  <c r="M10"/>
  <c r="M26" s="1"/>
  <c r="L10"/>
  <c r="L26" s="1"/>
  <c r="K10"/>
  <c r="K26" s="1"/>
  <c r="J10"/>
  <c r="J26" s="1"/>
  <c r="I10"/>
  <c r="I26" s="1"/>
  <c r="H10"/>
  <c r="H26" s="1"/>
  <c r="G10"/>
  <c r="G26" s="1"/>
  <c r="F10"/>
  <c r="F26" s="1"/>
  <c r="E10"/>
  <c r="E26" s="1"/>
  <c r="D10"/>
  <c r="D26" s="1"/>
  <c r="C10"/>
  <c r="C26" s="1"/>
</calcChain>
</file>

<file path=xl/sharedStrings.xml><?xml version="1.0" encoding="utf-8"?>
<sst xmlns="http://schemas.openxmlformats.org/spreadsheetml/2006/main" count="35" uniqueCount="35">
  <si>
    <t>Drejtoria e Përgjithshme e Shërbimeve Financiare</t>
  </si>
  <si>
    <t>Drejtoria e Operacioneve të Thesarit</t>
  </si>
  <si>
    <t>Dividenti sipas institucioneve</t>
  </si>
  <si>
    <r>
      <t xml:space="preserve">Monedha: </t>
    </r>
    <r>
      <rPr>
        <b/>
        <sz val="10"/>
        <rFont val="Arial Unicode MS"/>
        <family val="2"/>
      </rPr>
      <t>ALL</t>
    </r>
  </si>
  <si>
    <t>Në milion lekë</t>
  </si>
  <si>
    <t>Institucioni</t>
  </si>
  <si>
    <t>Fakt       02-2012</t>
  </si>
  <si>
    <t>Fakt       03-2012</t>
  </si>
  <si>
    <t>Fakt                 04-2012</t>
  </si>
  <si>
    <t>Fakt        05-2012</t>
  </si>
  <si>
    <t>Fakt         06-2012</t>
  </si>
  <si>
    <t>Fakt        07-2012</t>
  </si>
  <si>
    <t>Fakt        08-2012</t>
  </si>
  <si>
    <t>Fakt        09-2012</t>
  </si>
  <si>
    <t>Fakt       10-2012</t>
  </si>
  <si>
    <t>Fakt        11-2012</t>
  </si>
  <si>
    <t>Fakt        12-2012</t>
  </si>
  <si>
    <t>Qendra Tregtare per Zhvillim (3535)</t>
  </si>
  <si>
    <t>Fabrika e pijeve freskuese coca-cola (3535)</t>
  </si>
  <si>
    <t>Regjistri Detar Durres (3535)</t>
  </si>
  <si>
    <t>Porti Detar sh.a. Shengjin (3535)</t>
  </si>
  <si>
    <t>Porti Detar Vlore (3535)</t>
  </si>
  <si>
    <t>ANTA sh.p.k. (3535)</t>
  </si>
  <si>
    <t>Ndermarrja e Trajtimit te studenteve Shkoder (3535)</t>
  </si>
  <si>
    <t>INSIG sh.a. (3535)</t>
  </si>
  <si>
    <t>Albpetrol sh.a. (3535)</t>
  </si>
  <si>
    <t>Qendra e Rregjistrimit te Aksioneve (3535)</t>
  </si>
  <si>
    <t>Trans-Albania shpk (per derdhje dividenti) (3535)</t>
  </si>
  <si>
    <t>Posta Shqiptare sh.a. (3535)</t>
  </si>
  <si>
    <t>Studio Alba Film (per derdhje dividenti) (3535)</t>
  </si>
  <si>
    <t>Aparati Ministrise se Financave</t>
  </si>
  <si>
    <t>Autoriteti i Mbikqyrjes Financiare (3535)</t>
  </si>
  <si>
    <t>0000000</t>
  </si>
  <si>
    <t>Shtypshkronja e letrave me vlere (3535)</t>
  </si>
  <si>
    <t>Totali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</si>
</sst>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0"/>
      <color rgb="FF7030A0"/>
      <name val="Arial Unicode MS"/>
      <family val="2"/>
    </font>
    <font>
      <b/>
      <sz val="10"/>
      <name val="Arial Unicode MS"/>
      <family val="2"/>
    </font>
    <font>
      <b/>
      <i/>
      <sz val="1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0"/>
      <color rgb="FFFFFFFF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C8F8FE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17" fontId="4" fillId="2" borderId="1" xfId="0" applyNumberFormat="1" applyFont="1" applyFill="1" applyBorder="1" applyAlignment="1">
      <alignment horizontal="center" vertical="center" wrapText="1"/>
    </xf>
    <xf numFmtId="17" fontId="4" fillId="2" borderId="2" xfId="0" applyNumberFormat="1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wrapText="1"/>
    </xf>
    <xf numFmtId="17" fontId="4" fillId="2" borderId="2" xfId="0" applyNumberFormat="1" applyFont="1" applyFill="1" applyBorder="1" applyAlignment="1">
      <alignment horizontal="center" wrapText="1"/>
    </xf>
    <xf numFmtId="17" fontId="4" fillId="2" borderId="4" xfId="0" applyNumberFormat="1" applyFont="1" applyFill="1" applyBorder="1" applyAlignment="1">
      <alignment horizontal="center" wrapText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4" borderId="5" xfId="0" applyFont="1" applyFill="1" applyBorder="1"/>
    <xf numFmtId="0" fontId="2" fillId="4" borderId="6" xfId="0" applyFont="1" applyFill="1" applyBorder="1"/>
    <xf numFmtId="3" fontId="5" fillId="4" borderId="10" xfId="0" applyNumberFormat="1" applyFont="1" applyFill="1" applyBorder="1"/>
    <xf numFmtId="3" fontId="5" fillId="4" borderId="11" xfId="0" applyNumberFormat="1" applyFont="1" applyFill="1" applyBorder="1"/>
    <xf numFmtId="3" fontId="5" fillId="4" borderId="12" xfId="0" applyNumberFormat="1" applyFont="1" applyFill="1" applyBorder="1"/>
    <xf numFmtId="3" fontId="5" fillId="4" borderId="13" xfId="0" applyNumberFormat="1" applyFont="1" applyFill="1" applyBorder="1"/>
    <xf numFmtId="3" fontId="2" fillId="4" borderId="12" xfId="0" applyNumberFormat="1" applyFont="1" applyFill="1" applyBorder="1"/>
    <xf numFmtId="3" fontId="5" fillId="4" borderId="14" xfId="0" applyNumberFormat="1" applyFont="1" applyFill="1" applyBorder="1"/>
    <xf numFmtId="3" fontId="5" fillId="4" borderId="15" xfId="0" applyNumberFormat="1" applyFont="1" applyFill="1" applyBorder="1"/>
    <xf numFmtId="3" fontId="5" fillId="4" borderId="16" xfId="0" applyNumberFormat="1" applyFont="1" applyFill="1" applyBorder="1"/>
    <xf numFmtId="3" fontId="5" fillId="4" borderId="16" xfId="0" applyNumberFormat="1" applyFont="1" applyFill="1" applyBorder="1" applyAlignment="1">
      <alignment horizontal="right"/>
    </xf>
    <xf numFmtId="3" fontId="2" fillId="4" borderId="16" xfId="0" applyNumberFormat="1" applyFont="1" applyFill="1" applyBorder="1"/>
    <xf numFmtId="3" fontId="5" fillId="4" borderId="17" xfId="0" applyNumberFormat="1" applyFont="1" applyFill="1" applyBorder="1"/>
    <xf numFmtId="3" fontId="5" fillId="4" borderId="15" xfId="0" applyNumberFormat="1" applyFont="1" applyFill="1" applyBorder="1" applyAlignment="1">
      <alignment vertical="top"/>
    </xf>
    <xf numFmtId="3" fontId="5" fillId="4" borderId="11" xfId="0" applyNumberFormat="1" applyFont="1" applyFill="1" applyBorder="1" applyAlignment="1">
      <alignment vertical="top"/>
    </xf>
    <xf numFmtId="3" fontId="5" fillId="4" borderId="16" xfId="0" applyNumberFormat="1" applyFont="1" applyFill="1" applyBorder="1" applyAlignment="1">
      <alignment vertical="top"/>
    </xf>
    <xf numFmtId="3" fontId="5" fillId="4" borderId="17" xfId="0" applyNumberFormat="1" applyFont="1" applyFill="1" applyBorder="1" applyAlignment="1">
      <alignment vertical="top"/>
    </xf>
    <xf numFmtId="17" fontId="4" fillId="2" borderId="18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right"/>
    </xf>
    <xf numFmtId="3" fontId="6" fillId="2" borderId="20" xfId="0" applyNumberFormat="1" applyFont="1" applyFill="1" applyBorder="1" applyAlignment="1">
      <alignment horizontal="right"/>
    </xf>
    <xf numFmtId="3" fontId="6" fillId="2" borderId="2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6FFC6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C3" sqref="C3"/>
    </sheetView>
  </sheetViews>
  <sheetFormatPr defaultRowHeight="12.75"/>
  <cols>
    <col min="1" max="1" width="8.7109375" customWidth="1"/>
    <col min="2" max="2" width="51.140625" customWidth="1"/>
    <col min="3" max="4" width="8.7109375" customWidth="1"/>
    <col min="5" max="6" width="7.5703125" customWidth="1"/>
    <col min="7" max="7" width="8.7109375" customWidth="1"/>
    <col min="8" max="8" width="7.5703125" customWidth="1"/>
    <col min="9" max="13" width="8.7109375" customWidth="1"/>
    <col min="14" max="14" width="7.5703125" customWidth="1"/>
  </cols>
  <sheetData>
    <row r="1" spans="1:13" ht="15">
      <c r="A1" s="1" t="s">
        <v>0</v>
      </c>
    </row>
    <row r="2" spans="1:13" ht="15">
      <c r="A2" s="1" t="s">
        <v>1</v>
      </c>
    </row>
    <row r="3" spans="1:13" ht="15">
      <c r="A3" s="1" t="s">
        <v>2</v>
      </c>
    </row>
    <row r="4" spans="1:13" ht="15">
      <c r="A4" s="1" t="s">
        <v>3</v>
      </c>
    </row>
    <row r="5" spans="1:13">
      <c r="L5" s="2" t="s">
        <v>4</v>
      </c>
    </row>
    <row r="6" spans="1:13" ht="13.5" thickBot="1">
      <c r="M6" s="2"/>
    </row>
    <row r="7" spans="1:13" ht="32.25" customHeight="1" thickBot="1">
      <c r="A7" s="3"/>
      <c r="B7" s="4" t="s">
        <v>5</v>
      </c>
      <c r="C7" s="5" t="s">
        <v>6</v>
      </c>
      <c r="D7" s="6" t="s">
        <v>7</v>
      </c>
      <c r="E7" s="5" t="s">
        <v>8</v>
      </c>
      <c r="F7" s="6" t="s">
        <v>9</v>
      </c>
      <c r="G7" s="5" t="s">
        <v>10</v>
      </c>
      <c r="H7" s="6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7" t="s">
        <v>16</v>
      </c>
    </row>
    <row r="8" spans="1:13" hidden="1">
      <c r="A8" s="8"/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2"/>
    </row>
    <row r="9" spans="1:13" hidden="1">
      <c r="A9" s="13"/>
      <c r="B9" s="14"/>
      <c r="C9" s="15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ht="15">
      <c r="A10" s="18">
        <v>1004080</v>
      </c>
      <c r="B10" s="19" t="s">
        <v>17</v>
      </c>
      <c r="C10" s="20">
        <f>1869.75/1000</f>
        <v>1.86975</v>
      </c>
      <c r="D10" s="21">
        <f>1869.75/1000</f>
        <v>1.86975</v>
      </c>
      <c r="E10" s="22">
        <f>8399.25/1000</f>
        <v>8.3992500000000003</v>
      </c>
      <c r="F10" s="23">
        <f>8399.25/1000</f>
        <v>8.3992500000000003</v>
      </c>
      <c r="G10" s="22">
        <f>9399.25/1000</f>
        <v>9.3992500000000003</v>
      </c>
      <c r="H10" s="23">
        <f t="shared" ref="H10:M10" si="0">9399.25/1000</f>
        <v>9.3992500000000003</v>
      </c>
      <c r="I10" s="22">
        <f t="shared" si="0"/>
        <v>9.3992500000000003</v>
      </c>
      <c r="J10" s="24">
        <f t="shared" si="0"/>
        <v>9.3992500000000003</v>
      </c>
      <c r="K10" s="22">
        <f t="shared" si="0"/>
        <v>9.3992500000000003</v>
      </c>
      <c r="L10" s="21">
        <f t="shared" si="0"/>
        <v>9.3992500000000003</v>
      </c>
      <c r="M10" s="25">
        <f t="shared" si="0"/>
        <v>9.3992500000000003</v>
      </c>
    </row>
    <row r="11" spans="1:13" ht="15">
      <c r="A11" s="18">
        <v>1004085</v>
      </c>
      <c r="B11" s="19" t="s">
        <v>18</v>
      </c>
      <c r="C11" s="26"/>
      <c r="D11" s="21"/>
      <c r="E11" s="27"/>
      <c r="F11" s="23"/>
      <c r="G11" s="28"/>
      <c r="H11" s="23"/>
      <c r="I11" s="27"/>
      <c r="J11" s="29"/>
      <c r="K11" s="27">
        <f>836.05/1000</f>
        <v>0.83604999999999996</v>
      </c>
      <c r="L11" s="21">
        <f>836.05/1000</f>
        <v>0.83604999999999996</v>
      </c>
      <c r="M11" s="30">
        <f>836.05/1000</f>
        <v>0.83604999999999996</v>
      </c>
    </row>
    <row r="12" spans="1:13" ht="15">
      <c r="A12" s="18">
        <v>1004086</v>
      </c>
      <c r="B12" s="19" t="s">
        <v>19</v>
      </c>
      <c r="C12" s="26"/>
      <c r="D12" s="21"/>
      <c r="E12" s="27"/>
      <c r="F12" s="23"/>
      <c r="G12" s="27"/>
      <c r="H12" s="23"/>
      <c r="I12" s="27"/>
      <c r="J12" s="29">
        <f>1029.94/1000</f>
        <v>1.0299400000000001</v>
      </c>
      <c r="K12" s="27">
        <f>1029.94/1000</f>
        <v>1.0299400000000001</v>
      </c>
      <c r="L12" s="21">
        <f>1029.94/1000</f>
        <v>1.0299400000000001</v>
      </c>
      <c r="M12" s="30">
        <f>1029.94/1000</f>
        <v>1.0299400000000001</v>
      </c>
    </row>
    <row r="13" spans="1:13" ht="15">
      <c r="A13" s="18">
        <v>1004089</v>
      </c>
      <c r="B13" s="19" t="s">
        <v>20</v>
      </c>
      <c r="C13" s="26"/>
      <c r="D13" s="21"/>
      <c r="E13" s="27"/>
      <c r="F13" s="27"/>
      <c r="G13" s="21"/>
      <c r="H13" s="27"/>
      <c r="I13" s="27"/>
      <c r="J13" s="21"/>
      <c r="K13" s="27">
        <f>3650.75/1000</f>
        <v>3.6507499999999999</v>
      </c>
      <c r="L13" s="27">
        <f>3650.75/1000</f>
        <v>3.6507499999999999</v>
      </c>
      <c r="M13" s="30">
        <f>3650.75/1000</f>
        <v>3.6507499999999999</v>
      </c>
    </row>
    <row r="14" spans="1:13" ht="15">
      <c r="A14" s="18">
        <v>1004091</v>
      </c>
      <c r="B14" s="19" t="s">
        <v>21</v>
      </c>
      <c r="C14" s="26"/>
      <c r="D14" s="21"/>
      <c r="E14" s="27"/>
      <c r="F14" s="27"/>
      <c r="G14" s="21"/>
      <c r="H14" s="27"/>
      <c r="I14" s="27"/>
      <c r="J14" s="21">
        <f>4694.41/1000</f>
        <v>4.6944099999999995</v>
      </c>
      <c r="K14" s="27">
        <f>4694.41/1000</f>
        <v>4.6944099999999995</v>
      </c>
      <c r="L14" s="27">
        <f>4694.41/1000</f>
        <v>4.6944099999999995</v>
      </c>
      <c r="M14" s="30">
        <f>4694.41/1000</f>
        <v>4.6944099999999995</v>
      </c>
    </row>
    <row r="15" spans="1:13" ht="15">
      <c r="A15" s="18">
        <v>1004098</v>
      </c>
      <c r="B15" s="19" t="s">
        <v>22</v>
      </c>
      <c r="C15" s="26"/>
      <c r="D15" s="21"/>
      <c r="E15" s="27"/>
      <c r="F15" s="27"/>
      <c r="G15" s="21"/>
      <c r="H15" s="27"/>
      <c r="I15" s="27"/>
      <c r="J15" s="21"/>
      <c r="K15" s="27">
        <f>39653.61/1000</f>
        <v>39.65361</v>
      </c>
      <c r="L15" s="27">
        <f>39653.61/1000</f>
        <v>39.65361</v>
      </c>
      <c r="M15" s="30">
        <f>39653.61/1000</f>
        <v>39.65361</v>
      </c>
    </row>
    <row r="16" spans="1:13" ht="15">
      <c r="A16" s="18">
        <v>1004112</v>
      </c>
      <c r="B16" s="19" t="s">
        <v>23</v>
      </c>
      <c r="C16" s="26"/>
      <c r="D16" s="21"/>
      <c r="E16" s="27"/>
      <c r="F16" s="23"/>
      <c r="G16" s="27"/>
      <c r="H16" s="23"/>
      <c r="I16" s="27"/>
      <c r="J16" s="29"/>
      <c r="K16" s="27"/>
      <c r="L16" s="21">
        <f>12046/1000</f>
        <v>12.045999999999999</v>
      </c>
      <c r="M16" s="30">
        <f>12046/1000</f>
        <v>12.045999999999999</v>
      </c>
    </row>
    <row r="17" spans="1:13" ht="15">
      <c r="A17" s="18">
        <v>1004115</v>
      </c>
      <c r="B17" s="19" t="s">
        <v>24</v>
      </c>
      <c r="C17" s="26"/>
      <c r="D17" s="21"/>
      <c r="E17" s="27"/>
      <c r="F17" s="27"/>
      <c r="G17" s="21"/>
      <c r="H17" s="27"/>
      <c r="I17" s="21"/>
      <c r="J17" s="21"/>
      <c r="K17" s="27">
        <f>46260/1000</f>
        <v>46.26</v>
      </c>
      <c r="L17" s="27">
        <f>116260/1000+66</f>
        <v>182.26</v>
      </c>
      <c r="M17" s="30">
        <f>181932/1000</f>
        <v>181.93199999999999</v>
      </c>
    </row>
    <row r="18" spans="1:13" ht="15">
      <c r="A18" s="18">
        <v>1004116</v>
      </c>
      <c r="B18" s="19" t="s">
        <v>25</v>
      </c>
      <c r="C18" s="26"/>
      <c r="D18" s="21"/>
      <c r="E18" s="27"/>
      <c r="F18" s="23"/>
      <c r="G18" s="27">
        <f>99951.32/1000</f>
        <v>99.95132000000001</v>
      </c>
      <c r="H18" s="23">
        <f t="shared" ref="H18:M18" si="1">99951.32/1000</f>
        <v>99.95132000000001</v>
      </c>
      <c r="I18" s="27">
        <f t="shared" si="1"/>
        <v>99.95132000000001</v>
      </c>
      <c r="J18" s="29">
        <f t="shared" si="1"/>
        <v>99.95132000000001</v>
      </c>
      <c r="K18" s="27">
        <f t="shared" si="1"/>
        <v>99.95132000000001</v>
      </c>
      <c r="L18" s="21">
        <f t="shared" si="1"/>
        <v>99.95132000000001</v>
      </c>
      <c r="M18" s="30">
        <f t="shared" si="1"/>
        <v>99.95132000000001</v>
      </c>
    </row>
    <row r="19" spans="1:13" ht="15">
      <c r="A19" s="18">
        <v>1004123</v>
      </c>
      <c r="B19" s="19" t="s">
        <v>26</v>
      </c>
      <c r="C19" s="26"/>
      <c r="D19" s="21"/>
      <c r="E19" s="27"/>
      <c r="F19" s="27"/>
      <c r="G19" s="21">
        <f>1208.55/1000</f>
        <v>1.20855</v>
      </c>
      <c r="H19" s="27">
        <f t="shared" ref="H19:M19" si="2">1208.55/1000</f>
        <v>1.20855</v>
      </c>
      <c r="I19" s="27">
        <f t="shared" si="2"/>
        <v>1.20855</v>
      </c>
      <c r="J19" s="21">
        <f t="shared" si="2"/>
        <v>1.20855</v>
      </c>
      <c r="K19" s="27">
        <f t="shared" si="2"/>
        <v>1.20855</v>
      </c>
      <c r="L19" s="27">
        <f t="shared" si="2"/>
        <v>1.20855</v>
      </c>
      <c r="M19" s="30">
        <f t="shared" si="2"/>
        <v>1.20855</v>
      </c>
    </row>
    <row r="20" spans="1:13" ht="15">
      <c r="A20" s="18">
        <v>1004125</v>
      </c>
      <c r="B20" s="19" t="s">
        <v>27</v>
      </c>
      <c r="C20" s="26"/>
      <c r="D20" s="21"/>
      <c r="E20" s="27"/>
      <c r="F20" s="23"/>
      <c r="G20" s="27"/>
      <c r="H20" s="23"/>
      <c r="I20" s="27"/>
      <c r="J20" s="29"/>
      <c r="K20" s="27"/>
      <c r="L20" s="21">
        <f>6428.91/1000</f>
        <v>6.4289100000000001</v>
      </c>
      <c r="M20" s="30">
        <f>6428.91/1000</f>
        <v>6.4289100000000001</v>
      </c>
    </row>
    <row r="21" spans="1:13" ht="15">
      <c r="A21" s="18">
        <v>1004126</v>
      </c>
      <c r="B21" s="19" t="s">
        <v>28</v>
      </c>
      <c r="C21" s="26"/>
      <c r="D21" s="21"/>
      <c r="E21" s="27"/>
      <c r="F21" s="27"/>
      <c r="G21" s="21"/>
      <c r="H21" s="27">
        <f t="shared" ref="H21:M21" si="3">18725/1000</f>
        <v>18.725000000000001</v>
      </c>
      <c r="I21" s="27">
        <f t="shared" si="3"/>
        <v>18.725000000000001</v>
      </c>
      <c r="J21" s="21">
        <f t="shared" si="3"/>
        <v>18.725000000000001</v>
      </c>
      <c r="K21" s="27">
        <f t="shared" si="3"/>
        <v>18.725000000000001</v>
      </c>
      <c r="L21" s="27">
        <f t="shared" si="3"/>
        <v>18.725000000000001</v>
      </c>
      <c r="M21" s="30">
        <f t="shared" si="3"/>
        <v>18.725000000000001</v>
      </c>
    </row>
    <row r="22" spans="1:13" ht="15">
      <c r="A22" s="18">
        <v>1004134</v>
      </c>
      <c r="B22" s="19" t="s">
        <v>29</v>
      </c>
      <c r="C22" s="31"/>
      <c r="D22" s="32"/>
      <c r="E22" s="33"/>
      <c r="F22" s="33"/>
      <c r="G22" s="32"/>
      <c r="H22" s="33"/>
      <c r="I22" s="33"/>
      <c r="J22" s="32"/>
      <c r="K22" s="33">
        <f>2207.14/1000</f>
        <v>2.2071399999999999</v>
      </c>
      <c r="L22" s="33">
        <f>2207.14/1000</f>
        <v>2.2071399999999999</v>
      </c>
      <c r="M22" s="34">
        <f>2207.14/1000</f>
        <v>2.2071399999999999</v>
      </c>
    </row>
    <row r="23" spans="1:13" ht="15" hidden="1">
      <c r="A23" s="18">
        <v>1010001</v>
      </c>
      <c r="B23" s="19" t="s">
        <v>30</v>
      </c>
      <c r="C23" s="26"/>
      <c r="D23" s="21"/>
      <c r="E23" s="27"/>
      <c r="F23" s="27"/>
      <c r="G23" s="21"/>
      <c r="H23" s="27"/>
      <c r="I23" s="27"/>
      <c r="J23" s="21"/>
      <c r="K23" s="27"/>
      <c r="L23" s="27"/>
      <c r="M23" s="30"/>
    </row>
    <row r="24" spans="1:13" ht="15">
      <c r="A24" s="18">
        <v>1053001</v>
      </c>
      <c r="B24" s="19" t="s">
        <v>31</v>
      </c>
      <c r="C24" s="26"/>
      <c r="D24" s="21"/>
      <c r="E24" s="27"/>
      <c r="F24" s="23"/>
      <c r="G24" s="27"/>
      <c r="H24" s="23"/>
      <c r="I24" s="27">
        <v>1</v>
      </c>
      <c r="J24" s="29">
        <f>880/1000</f>
        <v>0.88</v>
      </c>
      <c r="K24" s="27">
        <f>880/1000</f>
        <v>0.88</v>
      </c>
      <c r="L24" s="21">
        <f>880/1000</f>
        <v>0.88</v>
      </c>
      <c r="M24" s="30">
        <f>880/1000</f>
        <v>0.88</v>
      </c>
    </row>
    <row r="25" spans="1:13" ht="15">
      <c r="A25" s="18" t="s">
        <v>32</v>
      </c>
      <c r="B25" s="19" t="s">
        <v>33</v>
      </c>
      <c r="C25" s="26"/>
      <c r="D25" s="21"/>
      <c r="E25" s="27"/>
      <c r="F25" s="23"/>
      <c r="G25" s="27"/>
      <c r="H25" s="23"/>
      <c r="I25" s="27">
        <f>42622.24/1000</f>
        <v>42.622239999999998</v>
      </c>
      <c r="J25" s="29">
        <f>42622.24/1000</f>
        <v>42.622239999999998</v>
      </c>
      <c r="K25" s="27">
        <f>42622.24/1000</f>
        <v>42.622239999999998</v>
      </c>
      <c r="L25" s="21">
        <f>42622.24/1000</f>
        <v>42.622239999999998</v>
      </c>
      <c r="M25" s="30">
        <f>42622.24/1000</f>
        <v>42.622239999999998</v>
      </c>
    </row>
    <row r="26" spans="1:13" ht="19.5" customHeight="1" thickBot="1">
      <c r="A26" s="35"/>
      <c r="B26" s="36" t="s">
        <v>34</v>
      </c>
      <c r="C26" s="37">
        <f t="shared" ref="C26:M26" si="4">SUM(C10:C25)</f>
        <v>1.86975</v>
      </c>
      <c r="D26" s="38">
        <f t="shared" si="4"/>
        <v>1.86975</v>
      </c>
      <c r="E26" s="38">
        <f t="shared" si="4"/>
        <v>8.3992500000000003</v>
      </c>
      <c r="F26" s="38">
        <f t="shared" si="4"/>
        <v>8.3992500000000003</v>
      </c>
      <c r="G26" s="38">
        <f t="shared" si="4"/>
        <v>110.55912000000001</v>
      </c>
      <c r="H26" s="38">
        <f t="shared" si="4"/>
        <v>129.28412</v>
      </c>
      <c r="I26" s="38">
        <f t="shared" si="4"/>
        <v>172.90636000000001</v>
      </c>
      <c r="J26" s="38">
        <f t="shared" si="4"/>
        <v>178.51071000000002</v>
      </c>
      <c r="K26" s="38">
        <f t="shared" si="4"/>
        <v>271.11826000000002</v>
      </c>
      <c r="L26" s="38">
        <f t="shared" si="4"/>
        <v>425.59316999999999</v>
      </c>
      <c r="M26" s="38">
        <f t="shared" si="4"/>
        <v>425.26516999999996</v>
      </c>
    </row>
  </sheetData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12M-2012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mpeco</dc:creator>
  <cp:lastModifiedBy>mpeco</cp:lastModifiedBy>
  <dcterms:created xsi:type="dcterms:W3CDTF">2014-10-16T05:45:00Z</dcterms:created>
  <dcterms:modified xsi:type="dcterms:W3CDTF">2014-10-16T05:45:15Z</dcterms:modified>
</cp:coreProperties>
</file>