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4"/>
  </bookViews>
  <sheets>
    <sheet name="Formati 1 Misioni" sheetId="4" r:id="rId1"/>
    <sheet name="For. 2.1 Sipas Tavaneve 110.. " sheetId="5" r:id="rId2"/>
    <sheet name="Formati 2.1 Aktiv. Diplomatik" sheetId="7" r:id="rId3"/>
    <sheet name="Formati 2.1 Mbeshtetja Diplomat" sheetId="6" r:id="rId4"/>
    <sheet name="Formati 2.1 Integrimi" sheetId="8" r:id="rId5"/>
  </sheets>
  <calcPr calcId="144525"/>
</workbook>
</file>

<file path=xl/calcChain.xml><?xml version="1.0" encoding="utf-8"?>
<calcChain xmlns="http://schemas.openxmlformats.org/spreadsheetml/2006/main">
  <c r="F461" i="8" l="1"/>
  <c r="G461" i="8"/>
  <c r="E461" i="8"/>
  <c r="G480" i="8"/>
  <c r="F480" i="8"/>
  <c r="E480" i="8"/>
  <c r="E481" i="8" s="1"/>
  <c r="D480" i="8"/>
  <c r="D477" i="8"/>
  <c r="G475" i="8"/>
  <c r="F475" i="8"/>
  <c r="E475" i="8"/>
  <c r="E476" i="8" s="1"/>
  <c r="D475" i="8"/>
  <c r="G473" i="8"/>
  <c r="F473" i="8"/>
  <c r="E473" i="8"/>
  <c r="E474" i="8" s="1"/>
  <c r="D473" i="8"/>
  <c r="G471" i="8"/>
  <c r="F471" i="8"/>
  <c r="E471" i="8"/>
  <c r="F472" i="8" s="1"/>
  <c r="D471" i="8"/>
  <c r="G469" i="8"/>
  <c r="F469" i="8"/>
  <c r="E469" i="8"/>
  <c r="D469" i="8"/>
  <c r="G467" i="8"/>
  <c r="F467" i="8"/>
  <c r="E467" i="8"/>
  <c r="E468" i="8" s="1"/>
  <c r="D467" i="8"/>
  <c r="G465" i="8"/>
  <c r="F465" i="8"/>
  <c r="E465" i="8"/>
  <c r="E466" i="8" s="1"/>
  <c r="D465" i="8"/>
  <c r="G463" i="8"/>
  <c r="F463" i="8"/>
  <c r="E463" i="8"/>
  <c r="E482" i="8" s="1"/>
  <c r="D463" i="8"/>
  <c r="D461" i="8"/>
  <c r="G460" i="8"/>
  <c r="F460" i="8"/>
  <c r="E460" i="8"/>
  <c r="D460" i="8"/>
  <c r="G458" i="8"/>
  <c r="F458" i="8"/>
  <c r="E458" i="8"/>
  <c r="D458" i="8"/>
  <c r="G451" i="8"/>
  <c r="F451" i="8"/>
  <c r="E451" i="8"/>
  <c r="G450" i="8"/>
  <c r="F450" i="8"/>
  <c r="E450" i="8"/>
  <c r="G449" i="8"/>
  <c r="F449" i="8"/>
  <c r="E449" i="8"/>
  <c r="D449" i="8"/>
  <c r="G440" i="8"/>
  <c r="F440" i="8"/>
  <c r="E440" i="8"/>
  <c r="D440" i="8"/>
  <c r="G433" i="8"/>
  <c r="F433" i="8"/>
  <c r="E433" i="8"/>
  <c r="G432" i="8"/>
  <c r="F432" i="8"/>
  <c r="E432" i="8"/>
  <c r="G431" i="8"/>
  <c r="F431" i="8"/>
  <c r="E431" i="8"/>
  <c r="D431" i="8"/>
  <c r="G418" i="8"/>
  <c r="F418" i="8"/>
  <c r="E418" i="8"/>
  <c r="D418" i="8"/>
  <c r="G411" i="8"/>
  <c r="F411" i="8"/>
  <c r="E411" i="8"/>
  <c r="G410" i="8"/>
  <c r="F410" i="8"/>
  <c r="E410" i="8"/>
  <c r="G409" i="8"/>
  <c r="F409" i="8"/>
  <c r="E409" i="8"/>
  <c r="E412" i="8" s="1"/>
  <c r="D409" i="8"/>
  <c r="G399" i="8"/>
  <c r="F399" i="8"/>
  <c r="E399" i="8"/>
  <c r="D399" i="8"/>
  <c r="G392" i="8"/>
  <c r="F392" i="8"/>
  <c r="E392" i="8"/>
  <c r="G391" i="8"/>
  <c r="F391" i="8"/>
  <c r="E391" i="8"/>
  <c r="G390" i="8"/>
  <c r="G393" i="8" s="1"/>
  <c r="F390" i="8"/>
  <c r="E390" i="8"/>
  <c r="D390" i="8"/>
  <c r="G380" i="8"/>
  <c r="F380" i="8"/>
  <c r="E380" i="8"/>
  <c r="D380" i="8"/>
  <c r="G373" i="8"/>
  <c r="F373" i="8"/>
  <c r="E373" i="8"/>
  <c r="G372" i="8"/>
  <c r="F372" i="8"/>
  <c r="E372" i="8"/>
  <c r="G371" i="8"/>
  <c r="F371" i="8"/>
  <c r="E371" i="8"/>
  <c r="E374" i="8" s="1"/>
  <c r="D371" i="8"/>
  <c r="G357" i="8"/>
  <c r="G358" i="8" s="1"/>
  <c r="F357" i="8"/>
  <c r="F358" i="8" s="1"/>
  <c r="E357" i="8"/>
  <c r="E358" i="8" s="1"/>
  <c r="D357" i="8"/>
  <c r="D358" i="8" s="1"/>
  <c r="G345" i="8"/>
  <c r="F345" i="8"/>
  <c r="E345" i="8"/>
  <c r="G344" i="8"/>
  <c r="F344" i="8"/>
  <c r="E344" i="8"/>
  <c r="G343" i="8"/>
  <c r="G346" i="8" s="1"/>
  <c r="F343" i="8"/>
  <c r="E343" i="8"/>
  <c r="D343" i="8"/>
  <c r="G332" i="8"/>
  <c r="G333" i="8" s="1"/>
  <c r="F332" i="8"/>
  <c r="F333" i="8" s="1"/>
  <c r="E332" i="8"/>
  <c r="E333" i="8" s="1"/>
  <c r="D332" i="8"/>
  <c r="D333" i="8" s="1"/>
  <c r="G320" i="8"/>
  <c r="F320" i="8"/>
  <c r="E320" i="8"/>
  <c r="G319" i="8"/>
  <c r="F319" i="8"/>
  <c r="E319" i="8"/>
  <c r="G318" i="8"/>
  <c r="F318" i="8"/>
  <c r="E318" i="8"/>
  <c r="E321" i="8" s="1"/>
  <c r="D318" i="8"/>
  <c r="G307" i="8"/>
  <c r="G308" i="8" s="1"/>
  <c r="F307" i="8"/>
  <c r="F308" i="8" s="1"/>
  <c r="E307" i="8"/>
  <c r="E308" i="8" s="1"/>
  <c r="D307" i="8"/>
  <c r="D308" i="8" s="1"/>
  <c r="G295" i="8"/>
  <c r="F295" i="8"/>
  <c r="E295" i="8"/>
  <c r="G294" i="8"/>
  <c r="F294" i="8"/>
  <c r="E294" i="8"/>
  <c r="G293" i="8"/>
  <c r="F293" i="8"/>
  <c r="E293" i="8"/>
  <c r="D293" i="8"/>
  <c r="G283" i="8"/>
  <c r="G284" i="8" s="1"/>
  <c r="F283" i="8"/>
  <c r="F284" i="8" s="1"/>
  <c r="E283" i="8"/>
  <c r="E284" i="8" s="1"/>
  <c r="D283" i="8"/>
  <c r="D284" i="8" s="1"/>
  <c r="G271" i="8"/>
  <c r="F271" i="8"/>
  <c r="E271" i="8"/>
  <c r="G270" i="8"/>
  <c r="F270" i="8"/>
  <c r="E270" i="8"/>
  <c r="G269" i="8"/>
  <c r="F269" i="8"/>
  <c r="E269" i="8"/>
  <c r="D269" i="8"/>
  <c r="G260" i="8"/>
  <c r="G261" i="8" s="1"/>
  <c r="F260" i="8"/>
  <c r="F261" i="8" s="1"/>
  <c r="E260" i="8"/>
  <c r="E261" i="8" s="1"/>
  <c r="D260" i="8"/>
  <c r="D261" i="8" s="1"/>
  <c r="G246" i="8"/>
  <c r="F246" i="8"/>
  <c r="E246" i="8"/>
  <c r="G245" i="8"/>
  <c r="F245" i="8"/>
  <c r="E245" i="8"/>
  <c r="G244" i="8"/>
  <c r="F244" i="8"/>
  <c r="E244" i="8"/>
  <c r="D244" i="8"/>
  <c r="G218" i="8"/>
  <c r="F218" i="8"/>
  <c r="E218" i="8"/>
  <c r="G217" i="8"/>
  <c r="F217" i="8"/>
  <c r="E217" i="8"/>
  <c r="G216" i="8"/>
  <c r="F216" i="8"/>
  <c r="E216" i="8"/>
  <c r="E219" i="8" s="1"/>
  <c r="D216" i="8"/>
  <c r="G200" i="8"/>
  <c r="F200" i="8"/>
  <c r="E200" i="8"/>
  <c r="G199" i="8"/>
  <c r="F199" i="8"/>
  <c r="E199" i="8"/>
  <c r="G198" i="8"/>
  <c r="G201" i="8" s="1"/>
  <c r="F198" i="8"/>
  <c r="E198" i="8"/>
  <c r="D198" i="8"/>
  <c r="G187" i="8"/>
  <c r="F187" i="8"/>
  <c r="E187" i="8"/>
  <c r="D187" i="8"/>
  <c r="G180" i="8"/>
  <c r="F180" i="8"/>
  <c r="E180" i="8"/>
  <c r="G179" i="8"/>
  <c r="F179" i="8"/>
  <c r="E179" i="8"/>
  <c r="G178" i="8"/>
  <c r="F178" i="8"/>
  <c r="E178" i="8"/>
  <c r="D178" i="8"/>
  <c r="G166" i="8"/>
  <c r="F166" i="8"/>
  <c r="E166" i="8"/>
  <c r="D166" i="8"/>
  <c r="G159" i="8"/>
  <c r="F159" i="8"/>
  <c r="E159" i="8"/>
  <c r="G158" i="8"/>
  <c r="F158" i="8"/>
  <c r="E158" i="8"/>
  <c r="G157" i="8"/>
  <c r="F157" i="8"/>
  <c r="E157" i="8"/>
  <c r="D157" i="8"/>
  <c r="G144" i="8"/>
  <c r="G145" i="8" s="1"/>
  <c r="F144" i="8"/>
  <c r="F145" i="8" s="1"/>
  <c r="E144" i="8"/>
  <c r="E145" i="8" s="1"/>
  <c r="D144" i="8"/>
  <c r="D145" i="8" s="1"/>
  <c r="G132" i="8"/>
  <c r="F132" i="8"/>
  <c r="E132" i="8"/>
  <c r="G131" i="8"/>
  <c r="F131" i="8"/>
  <c r="E131" i="8"/>
  <c r="G130" i="8"/>
  <c r="F130" i="8"/>
  <c r="E130" i="8"/>
  <c r="E133" i="8" s="1"/>
  <c r="D130" i="8"/>
  <c r="G119" i="8"/>
  <c r="G120" i="8" s="1"/>
  <c r="F119" i="8"/>
  <c r="F120" i="8" s="1"/>
  <c r="E119" i="8"/>
  <c r="E120" i="8" s="1"/>
  <c r="D119" i="8"/>
  <c r="D120" i="8" s="1"/>
  <c r="G107" i="8"/>
  <c r="F107" i="8"/>
  <c r="E107" i="8"/>
  <c r="G106" i="8"/>
  <c r="F106" i="8"/>
  <c r="E106" i="8"/>
  <c r="G105" i="8"/>
  <c r="F105" i="8"/>
  <c r="E105" i="8"/>
  <c r="D105" i="8"/>
  <c r="G95" i="8"/>
  <c r="G96" i="8" s="1"/>
  <c r="F95" i="8"/>
  <c r="F96" i="8" s="1"/>
  <c r="E95" i="8"/>
  <c r="E96" i="8" s="1"/>
  <c r="D95" i="8"/>
  <c r="D96" i="8" s="1"/>
  <c r="G83" i="8"/>
  <c r="F83" i="8"/>
  <c r="E83" i="8"/>
  <c r="G82" i="8"/>
  <c r="F82" i="8"/>
  <c r="E82" i="8"/>
  <c r="G81" i="8"/>
  <c r="F81" i="8"/>
  <c r="E81" i="8"/>
  <c r="E84" i="8" s="1"/>
  <c r="D81" i="8"/>
  <c r="G71" i="8"/>
  <c r="G72" i="8" s="1"/>
  <c r="F71" i="8"/>
  <c r="F72" i="8" s="1"/>
  <c r="E71" i="8"/>
  <c r="E72" i="8" s="1"/>
  <c r="D71" i="8"/>
  <c r="D72" i="8" s="1"/>
  <c r="G59" i="8"/>
  <c r="F59" i="8"/>
  <c r="E59" i="8"/>
  <c r="G58" i="8"/>
  <c r="F58" i="8"/>
  <c r="E58" i="8"/>
  <c r="G57" i="8"/>
  <c r="F57" i="8"/>
  <c r="E57" i="8"/>
  <c r="D57" i="8"/>
  <c r="G48" i="8"/>
  <c r="G49" i="8" s="1"/>
  <c r="F48" i="8"/>
  <c r="F49" i="8" s="1"/>
  <c r="E48" i="8"/>
  <c r="E49" i="8" s="1"/>
  <c r="D48" i="8"/>
  <c r="D49" i="8" s="1"/>
  <c r="E37" i="8"/>
  <c r="G36" i="8"/>
  <c r="F36" i="8"/>
  <c r="E36" i="8"/>
  <c r="G35" i="8"/>
  <c r="F35" i="8"/>
  <c r="E35" i="8"/>
  <c r="G34" i="8"/>
  <c r="F34" i="8"/>
  <c r="F37" i="8" s="1"/>
  <c r="E34" i="8"/>
  <c r="D34" i="8"/>
  <c r="G133" i="8" l="1"/>
  <c r="E160" i="8"/>
  <c r="G181" i="8"/>
  <c r="E247" i="8"/>
  <c r="G272" i="8"/>
  <c r="E346" i="8"/>
  <c r="E434" i="8"/>
  <c r="G452" i="8"/>
  <c r="G464" i="8"/>
  <c r="G468" i="8"/>
  <c r="G470" i="8"/>
  <c r="G472" i="8"/>
  <c r="G476" i="8"/>
  <c r="G479" i="8"/>
  <c r="G481" i="8"/>
  <c r="F60" i="8"/>
  <c r="F108" i="8"/>
  <c r="F201" i="8"/>
  <c r="F247" i="8"/>
  <c r="F296" i="8"/>
  <c r="F346" i="8"/>
  <c r="F393" i="8"/>
  <c r="E470" i="8"/>
  <c r="G84" i="8"/>
  <c r="E108" i="8"/>
  <c r="E201" i="8"/>
  <c r="E296" i="8"/>
  <c r="F321" i="8"/>
  <c r="F374" i="8"/>
  <c r="F452" i="8"/>
  <c r="G466" i="8"/>
  <c r="F468" i="8"/>
  <c r="F470" i="8"/>
  <c r="E393" i="8"/>
  <c r="F412" i="8"/>
  <c r="G434" i="8"/>
  <c r="E452" i="8"/>
  <c r="E479" i="8"/>
  <c r="G108" i="8"/>
  <c r="G412" i="8"/>
  <c r="E60" i="8"/>
  <c r="F160" i="8"/>
  <c r="F219" i="8"/>
  <c r="E272" i="8"/>
  <c r="G321" i="8"/>
  <c r="G374" i="8"/>
  <c r="D482" i="8"/>
  <c r="G474" i="8"/>
  <c r="F476" i="8"/>
  <c r="F479" i="8"/>
  <c r="F481" i="8"/>
  <c r="G37" i="8"/>
  <c r="F133" i="8"/>
  <c r="E181" i="8"/>
  <c r="G219" i="8"/>
  <c r="G296" i="8"/>
  <c r="F434" i="8"/>
  <c r="G482" i="8"/>
  <c r="E462" i="8"/>
  <c r="G60" i="8"/>
  <c r="F84" i="8"/>
  <c r="G160" i="8"/>
  <c r="F181" i="8"/>
  <c r="G247" i="8"/>
  <c r="F272" i="8"/>
  <c r="G462" i="8"/>
  <c r="E464" i="8"/>
  <c r="F466" i="8"/>
  <c r="E472" i="8"/>
  <c r="F474" i="8"/>
  <c r="F464" i="8"/>
  <c r="F462" i="8" l="1"/>
  <c r="F482" i="8"/>
  <c r="G645" i="7" l="1"/>
  <c r="F645" i="7"/>
  <c r="E645" i="7"/>
  <c r="D645" i="7"/>
  <c r="E646" i="7" s="1"/>
  <c r="G643" i="7"/>
  <c r="G644" i="7" s="1"/>
  <c r="F643" i="7"/>
  <c r="E643" i="7"/>
  <c r="D643" i="7"/>
  <c r="G641" i="7"/>
  <c r="F641" i="7"/>
  <c r="E641" i="7"/>
  <c r="D641" i="7"/>
  <c r="G639" i="7"/>
  <c r="G640" i="7" s="1"/>
  <c r="F639" i="7"/>
  <c r="E639" i="7"/>
  <c r="F640" i="7" s="1"/>
  <c r="D639" i="7"/>
  <c r="G637" i="7"/>
  <c r="F637" i="7"/>
  <c r="E637" i="7"/>
  <c r="D637" i="7"/>
  <c r="E638" i="7" s="1"/>
  <c r="G635" i="7"/>
  <c r="G636" i="7" s="1"/>
  <c r="F635" i="7"/>
  <c r="E635" i="7"/>
  <c r="F636" i="7" s="1"/>
  <c r="D635" i="7"/>
  <c r="G633" i="7"/>
  <c r="F633" i="7"/>
  <c r="E633" i="7"/>
  <c r="D633" i="7"/>
  <c r="E634" i="7" s="1"/>
  <c r="G631" i="7"/>
  <c r="G632" i="7" s="1"/>
  <c r="F631" i="7"/>
  <c r="E631" i="7"/>
  <c r="F632" i="7" s="1"/>
  <c r="D631" i="7"/>
  <c r="G629" i="7"/>
  <c r="F629" i="7"/>
  <c r="E629" i="7"/>
  <c r="E627" i="7" s="1"/>
  <c r="D629" i="7"/>
  <c r="D627" i="7" s="1"/>
  <c r="G627" i="7"/>
  <c r="G626" i="7"/>
  <c r="F626" i="7"/>
  <c r="E626" i="7"/>
  <c r="D626" i="7"/>
  <c r="G623" i="7"/>
  <c r="F623" i="7"/>
  <c r="E623" i="7"/>
  <c r="D623" i="7"/>
  <c r="G616" i="7"/>
  <c r="F616" i="7"/>
  <c r="E616" i="7"/>
  <c r="G615" i="7"/>
  <c r="F615" i="7"/>
  <c r="E615" i="7"/>
  <c r="G614" i="7"/>
  <c r="F614" i="7"/>
  <c r="E614" i="7"/>
  <c r="D614" i="7"/>
  <c r="E617" i="7" s="1"/>
  <c r="G602" i="7"/>
  <c r="G603" i="7" s="1"/>
  <c r="F602" i="7"/>
  <c r="F603" i="7" s="1"/>
  <c r="E602" i="7"/>
  <c r="E603" i="7" s="1"/>
  <c r="D602" i="7"/>
  <c r="D603" i="7" s="1"/>
  <c r="G591" i="7"/>
  <c r="F591" i="7"/>
  <c r="E591" i="7"/>
  <c r="G590" i="7"/>
  <c r="F590" i="7"/>
  <c r="E590" i="7"/>
  <c r="G589" i="7"/>
  <c r="F589" i="7"/>
  <c r="E589" i="7"/>
  <c r="G574" i="7"/>
  <c r="G575" i="7" s="1"/>
  <c r="F574" i="7"/>
  <c r="F575" i="7" s="1"/>
  <c r="E574" i="7"/>
  <c r="E575" i="7" s="1"/>
  <c r="D574" i="7"/>
  <c r="D575" i="7" s="1"/>
  <c r="G562" i="7"/>
  <c r="F562" i="7"/>
  <c r="E562" i="7"/>
  <c r="G561" i="7"/>
  <c r="F561" i="7"/>
  <c r="E561" i="7"/>
  <c r="G560" i="7"/>
  <c r="F560" i="7"/>
  <c r="E560" i="7"/>
  <c r="D560" i="7"/>
  <c r="G551" i="7"/>
  <c r="G552" i="7" s="1"/>
  <c r="F551" i="7"/>
  <c r="F552" i="7" s="1"/>
  <c r="E551" i="7"/>
  <c r="E552" i="7" s="1"/>
  <c r="D551" i="7"/>
  <c r="D552" i="7" s="1"/>
  <c r="G539" i="7"/>
  <c r="F539" i="7"/>
  <c r="E539" i="7"/>
  <c r="G538" i="7"/>
  <c r="F538" i="7"/>
  <c r="E538" i="7"/>
  <c r="G537" i="7"/>
  <c r="F537" i="7"/>
  <c r="E537" i="7"/>
  <c r="E540" i="7" s="1"/>
  <c r="D537" i="7"/>
  <c r="G528" i="7"/>
  <c r="G529" i="7" s="1"/>
  <c r="F528" i="7"/>
  <c r="F529" i="7" s="1"/>
  <c r="E528" i="7"/>
  <c r="E529" i="7" s="1"/>
  <c r="D528" i="7"/>
  <c r="D529" i="7" s="1"/>
  <c r="G516" i="7"/>
  <c r="F516" i="7"/>
  <c r="E516" i="7"/>
  <c r="G515" i="7"/>
  <c r="F515" i="7"/>
  <c r="E515" i="7"/>
  <c r="G514" i="7"/>
  <c r="F514" i="7"/>
  <c r="E514" i="7"/>
  <c r="D514" i="7"/>
  <c r="G499" i="7"/>
  <c r="G500" i="7" s="1"/>
  <c r="F499" i="7"/>
  <c r="F500" i="7" s="1"/>
  <c r="E499" i="7"/>
  <c r="E500" i="7" s="1"/>
  <c r="D499" i="7"/>
  <c r="D500" i="7" s="1"/>
  <c r="G487" i="7"/>
  <c r="F487" i="7"/>
  <c r="E487" i="7"/>
  <c r="G486" i="7"/>
  <c r="F486" i="7"/>
  <c r="E486" i="7"/>
  <c r="G485" i="7"/>
  <c r="F485" i="7"/>
  <c r="E485" i="7"/>
  <c r="D485" i="7"/>
  <c r="G476" i="7"/>
  <c r="G477" i="7" s="1"/>
  <c r="F476" i="7"/>
  <c r="F477" i="7" s="1"/>
  <c r="E476" i="7"/>
  <c r="E477" i="7" s="1"/>
  <c r="D476" i="7"/>
  <c r="D477" i="7" s="1"/>
  <c r="G464" i="7"/>
  <c r="F464" i="7"/>
  <c r="E464" i="7"/>
  <c r="G463" i="7"/>
  <c r="F463" i="7"/>
  <c r="E463" i="7"/>
  <c r="G462" i="7"/>
  <c r="F462" i="7"/>
  <c r="G465" i="7" s="1"/>
  <c r="E462" i="7"/>
  <c r="E465" i="7" s="1"/>
  <c r="D462" i="7"/>
  <c r="G445" i="7"/>
  <c r="G446" i="7" s="1"/>
  <c r="F445" i="7"/>
  <c r="F446" i="7" s="1"/>
  <c r="E445" i="7"/>
  <c r="E446" i="7" s="1"/>
  <c r="D445" i="7"/>
  <c r="D446" i="7" s="1"/>
  <c r="G433" i="7"/>
  <c r="F433" i="7"/>
  <c r="E433" i="7"/>
  <c r="G432" i="7"/>
  <c r="F432" i="7"/>
  <c r="E432" i="7"/>
  <c r="G431" i="7"/>
  <c r="F431" i="7"/>
  <c r="F434" i="7" s="1"/>
  <c r="E431" i="7"/>
  <c r="D431" i="7"/>
  <c r="G417" i="7"/>
  <c r="G418" i="7" s="1"/>
  <c r="F417" i="7"/>
  <c r="F418" i="7" s="1"/>
  <c r="E417" i="7"/>
  <c r="E418" i="7" s="1"/>
  <c r="D417" i="7"/>
  <c r="D418" i="7" s="1"/>
  <c r="G405" i="7"/>
  <c r="F405" i="7"/>
  <c r="E405" i="7"/>
  <c r="G404" i="7"/>
  <c r="F404" i="7"/>
  <c r="E404" i="7"/>
  <c r="G403" i="7"/>
  <c r="G406" i="7" s="1"/>
  <c r="F403" i="7"/>
  <c r="E403" i="7"/>
  <c r="D403" i="7"/>
  <c r="E406" i="7" s="1"/>
  <c r="G394" i="7"/>
  <c r="G395" i="7" s="1"/>
  <c r="F394" i="7"/>
  <c r="F395" i="7" s="1"/>
  <c r="E394" i="7"/>
  <c r="E395" i="7" s="1"/>
  <c r="D394" i="7"/>
  <c r="D395" i="7" s="1"/>
  <c r="G382" i="7"/>
  <c r="F382" i="7"/>
  <c r="E382" i="7"/>
  <c r="G381" i="7"/>
  <c r="F381" i="7"/>
  <c r="E381" i="7"/>
  <c r="G380" i="7"/>
  <c r="F380" i="7"/>
  <c r="E380" i="7"/>
  <c r="D380" i="7"/>
  <c r="G371" i="7"/>
  <c r="G372" i="7" s="1"/>
  <c r="F371" i="7"/>
  <c r="F372" i="7" s="1"/>
  <c r="E371" i="7"/>
  <c r="E372" i="7" s="1"/>
  <c r="D371" i="7"/>
  <c r="D372" i="7" s="1"/>
  <c r="G359" i="7"/>
  <c r="F359" i="7"/>
  <c r="E359" i="7"/>
  <c r="G358" i="7"/>
  <c r="F358" i="7"/>
  <c r="E358" i="7"/>
  <c r="G357" i="7"/>
  <c r="F357" i="7"/>
  <c r="G360" i="7" s="1"/>
  <c r="E357" i="7"/>
  <c r="D357" i="7"/>
  <c r="G348" i="7"/>
  <c r="G349" i="7" s="1"/>
  <c r="F348" i="7"/>
  <c r="F349" i="7" s="1"/>
  <c r="E348" i="7"/>
  <c r="E349" i="7" s="1"/>
  <c r="D348" i="7"/>
  <c r="D349" i="7" s="1"/>
  <c r="G336" i="7"/>
  <c r="F336" i="7"/>
  <c r="E336" i="7"/>
  <c r="G335" i="7"/>
  <c r="F335" i="7"/>
  <c r="E335" i="7"/>
  <c r="G334" i="7"/>
  <c r="F334" i="7"/>
  <c r="F337" i="7" s="1"/>
  <c r="E334" i="7"/>
  <c r="D334" i="7"/>
  <c r="G325" i="7"/>
  <c r="G326" i="7" s="1"/>
  <c r="F325" i="7"/>
  <c r="F326" i="7" s="1"/>
  <c r="E325" i="7"/>
  <c r="E326" i="7" s="1"/>
  <c r="D325" i="7"/>
  <c r="D326" i="7" s="1"/>
  <c r="G313" i="7"/>
  <c r="F313" i="7"/>
  <c r="E313" i="7"/>
  <c r="G312" i="7"/>
  <c r="F312" i="7"/>
  <c r="E312" i="7"/>
  <c r="G311" i="7"/>
  <c r="G314" i="7" s="1"/>
  <c r="F311" i="7"/>
  <c r="E311" i="7"/>
  <c r="D311" i="7"/>
  <c r="E314" i="7" s="1"/>
  <c r="G302" i="7"/>
  <c r="G303" i="7" s="1"/>
  <c r="F302" i="7"/>
  <c r="F303" i="7" s="1"/>
  <c r="E302" i="7"/>
  <c r="E303" i="7" s="1"/>
  <c r="D302" i="7"/>
  <c r="D303" i="7" s="1"/>
  <c r="G290" i="7"/>
  <c r="F290" i="7"/>
  <c r="E290" i="7"/>
  <c r="G289" i="7"/>
  <c r="F289" i="7"/>
  <c r="E289" i="7"/>
  <c r="G288" i="7"/>
  <c r="F288" i="7"/>
  <c r="E288" i="7"/>
  <c r="D288" i="7"/>
  <c r="G279" i="7"/>
  <c r="G280" i="7" s="1"/>
  <c r="F279" i="7"/>
  <c r="F280" i="7" s="1"/>
  <c r="E279" i="7"/>
  <c r="E280" i="7" s="1"/>
  <c r="D279" i="7"/>
  <c r="D280" i="7" s="1"/>
  <c r="G267" i="7"/>
  <c r="F267" i="7"/>
  <c r="E267" i="7"/>
  <c r="G266" i="7"/>
  <c r="F266" i="7"/>
  <c r="E266" i="7"/>
  <c r="G265" i="7"/>
  <c r="F265" i="7"/>
  <c r="E265" i="7"/>
  <c r="D265" i="7"/>
  <c r="G256" i="7"/>
  <c r="G257" i="7" s="1"/>
  <c r="F256" i="7"/>
  <c r="F257" i="7" s="1"/>
  <c r="E256" i="7"/>
  <c r="E257" i="7" s="1"/>
  <c r="D256" i="7"/>
  <c r="D257" i="7" s="1"/>
  <c r="G244" i="7"/>
  <c r="F244" i="7"/>
  <c r="E244" i="7"/>
  <c r="G243" i="7"/>
  <c r="F243" i="7"/>
  <c r="E243" i="7"/>
  <c r="G242" i="7"/>
  <c r="F242" i="7"/>
  <c r="F245" i="7" s="1"/>
  <c r="E242" i="7"/>
  <c r="D242" i="7"/>
  <c r="G227" i="7"/>
  <c r="G228" i="7" s="1"/>
  <c r="F227" i="7"/>
  <c r="F228" i="7" s="1"/>
  <c r="E227" i="7"/>
  <c r="E228" i="7" s="1"/>
  <c r="D227" i="7"/>
  <c r="D228" i="7" s="1"/>
  <c r="G215" i="7"/>
  <c r="F215" i="7"/>
  <c r="E215" i="7"/>
  <c r="G214" i="7"/>
  <c r="F214" i="7"/>
  <c r="E214" i="7"/>
  <c r="G213" i="7"/>
  <c r="F213" i="7"/>
  <c r="E213" i="7"/>
  <c r="D213" i="7"/>
  <c r="G204" i="7"/>
  <c r="G205" i="7" s="1"/>
  <c r="F204" i="7"/>
  <c r="F205" i="7" s="1"/>
  <c r="E204" i="7"/>
  <c r="E205" i="7" s="1"/>
  <c r="D204" i="7"/>
  <c r="D205" i="7" s="1"/>
  <c r="G192" i="7"/>
  <c r="F192" i="7"/>
  <c r="E192" i="7"/>
  <c r="G191" i="7"/>
  <c r="F191" i="7"/>
  <c r="E191" i="7"/>
  <c r="G190" i="7"/>
  <c r="F190" i="7"/>
  <c r="E190" i="7"/>
  <c r="D190" i="7"/>
  <c r="G175" i="7"/>
  <c r="G176" i="7" s="1"/>
  <c r="F175" i="7"/>
  <c r="F176" i="7" s="1"/>
  <c r="E175" i="7"/>
  <c r="E176" i="7" s="1"/>
  <c r="D175" i="7"/>
  <c r="D176" i="7" s="1"/>
  <c r="G163" i="7"/>
  <c r="F163" i="7"/>
  <c r="E163" i="7"/>
  <c r="G162" i="7"/>
  <c r="F162" i="7"/>
  <c r="E162" i="7"/>
  <c r="G161" i="7"/>
  <c r="F161" i="7"/>
  <c r="E161" i="7"/>
  <c r="E164" i="7" s="1"/>
  <c r="D161" i="7"/>
  <c r="G152" i="7"/>
  <c r="G153" i="7" s="1"/>
  <c r="F152" i="7"/>
  <c r="F153" i="7" s="1"/>
  <c r="E152" i="7"/>
  <c r="E153" i="7" s="1"/>
  <c r="D152" i="7"/>
  <c r="D153" i="7" s="1"/>
  <c r="G141" i="7"/>
  <c r="F141" i="7"/>
  <c r="E141" i="7"/>
  <c r="G140" i="7"/>
  <c r="F140" i="7"/>
  <c r="E140" i="7"/>
  <c r="G139" i="7"/>
  <c r="F139" i="7"/>
  <c r="E139" i="7"/>
  <c r="G138" i="7"/>
  <c r="F138" i="7"/>
  <c r="E138" i="7"/>
  <c r="D138" i="7"/>
  <c r="G129" i="7"/>
  <c r="G130" i="7" s="1"/>
  <c r="F129" i="7"/>
  <c r="F130" i="7" s="1"/>
  <c r="E129" i="7"/>
  <c r="E130" i="7" s="1"/>
  <c r="D129" i="7"/>
  <c r="D130" i="7" s="1"/>
  <c r="G118" i="7"/>
  <c r="F118" i="7"/>
  <c r="E118" i="7"/>
  <c r="G117" i="7"/>
  <c r="F117" i="7"/>
  <c r="E117" i="7"/>
  <c r="G116" i="7"/>
  <c r="F116" i="7"/>
  <c r="E116" i="7"/>
  <c r="G115" i="7"/>
  <c r="F115" i="7"/>
  <c r="E115" i="7"/>
  <c r="D115" i="7"/>
  <c r="G97" i="7"/>
  <c r="G98" i="7" s="1"/>
  <c r="F97" i="7"/>
  <c r="F98" i="7" s="1"/>
  <c r="E97" i="7"/>
  <c r="E98" i="7" s="1"/>
  <c r="D97" i="7"/>
  <c r="D98" i="7" s="1"/>
  <c r="G85" i="7"/>
  <c r="F85" i="7"/>
  <c r="E85" i="7"/>
  <c r="G84" i="7"/>
  <c r="F84" i="7"/>
  <c r="E84" i="7"/>
  <c r="G83" i="7"/>
  <c r="F83" i="7"/>
  <c r="E83" i="7"/>
  <c r="D83" i="7"/>
  <c r="G74" i="7"/>
  <c r="G75" i="7" s="1"/>
  <c r="F74" i="7"/>
  <c r="F75" i="7" s="1"/>
  <c r="E74" i="7"/>
  <c r="E75" i="7" s="1"/>
  <c r="D74" i="7"/>
  <c r="D75" i="7" s="1"/>
  <c r="G62" i="7"/>
  <c r="F62" i="7"/>
  <c r="E62" i="7"/>
  <c r="G61" i="7"/>
  <c r="F61" i="7"/>
  <c r="E61" i="7"/>
  <c r="G60" i="7"/>
  <c r="F60" i="7"/>
  <c r="E60" i="7"/>
  <c r="D60" i="7"/>
  <c r="G51" i="7"/>
  <c r="G52" i="7" s="1"/>
  <c r="F51" i="7"/>
  <c r="F52" i="7" s="1"/>
  <c r="E51" i="7"/>
  <c r="E52" i="7" s="1"/>
  <c r="D51" i="7"/>
  <c r="D52" i="7" s="1"/>
  <c r="G39" i="7"/>
  <c r="F39" i="7"/>
  <c r="E39" i="7"/>
  <c r="G38" i="7"/>
  <c r="F38" i="7"/>
  <c r="E38" i="7"/>
  <c r="G37" i="7"/>
  <c r="F37" i="7"/>
  <c r="E37" i="7"/>
  <c r="D37" i="7"/>
  <c r="G193" i="7" l="1"/>
  <c r="G245" i="7"/>
  <c r="E268" i="7"/>
  <c r="G337" i="7"/>
  <c r="E360" i="7"/>
  <c r="E63" i="7"/>
  <c r="F216" i="7"/>
  <c r="F314" i="7"/>
  <c r="G488" i="7"/>
  <c r="E563" i="7"/>
  <c r="F642" i="7"/>
  <c r="F40" i="7"/>
  <c r="F540" i="7"/>
  <c r="G63" i="7"/>
  <c r="F193" i="7"/>
  <c r="F291" i="7"/>
  <c r="E434" i="7"/>
  <c r="G642" i="7"/>
  <c r="G164" i="7"/>
  <c r="F383" i="7"/>
  <c r="E517" i="7"/>
  <c r="G563" i="7"/>
  <c r="G617" i="7"/>
  <c r="G630" i="7"/>
  <c r="G634" i="7"/>
  <c r="G638" i="7"/>
  <c r="G646" i="7"/>
  <c r="G216" i="7"/>
  <c r="G647" i="7"/>
  <c r="E337" i="7"/>
  <c r="G383" i="7"/>
  <c r="F517" i="7"/>
  <c r="G517" i="7"/>
  <c r="G540" i="7"/>
  <c r="D647" i="7"/>
  <c r="E40" i="7"/>
  <c r="G86" i="7"/>
  <c r="G40" i="7"/>
  <c r="F86" i="7"/>
  <c r="E216" i="7"/>
  <c r="E245" i="7"/>
  <c r="G268" i="7"/>
  <c r="G291" i="7"/>
  <c r="F406" i="7"/>
  <c r="G434" i="7"/>
  <c r="F488" i="7"/>
  <c r="E642" i="7"/>
  <c r="F644" i="7"/>
  <c r="E628" i="7"/>
  <c r="F617" i="7"/>
  <c r="F627" i="7"/>
  <c r="G628" i="7" s="1"/>
  <c r="E632" i="7"/>
  <c r="F634" i="7"/>
  <c r="E640" i="7"/>
  <c r="E630" i="7"/>
  <c r="E647" i="7"/>
  <c r="F63" i="7"/>
  <c r="E86" i="7"/>
  <c r="F164" i="7"/>
  <c r="E193" i="7"/>
  <c r="F268" i="7"/>
  <c r="E291" i="7"/>
  <c r="F360" i="7"/>
  <c r="E383" i="7"/>
  <c r="F465" i="7"/>
  <c r="E488" i="7"/>
  <c r="F563" i="7"/>
  <c r="F630" i="7"/>
  <c r="E636" i="7"/>
  <c r="F638" i="7"/>
  <c r="E644" i="7"/>
  <c r="F646" i="7"/>
  <c r="F628" i="7" l="1"/>
  <c r="F647" i="7"/>
  <c r="F272" i="6" l="1"/>
  <c r="F273" i="6" s="1"/>
  <c r="E272" i="6"/>
  <c r="E273" i="6" s="1"/>
  <c r="D272" i="6"/>
  <c r="D273" i="6" s="1"/>
  <c r="C272" i="6"/>
  <c r="F270" i="6"/>
  <c r="E270" i="6"/>
  <c r="D270" i="6"/>
  <c r="C270" i="6"/>
  <c r="F268" i="6"/>
  <c r="F269" i="6" s="1"/>
  <c r="E268" i="6"/>
  <c r="D268" i="6"/>
  <c r="C268" i="6"/>
  <c r="F266" i="6"/>
  <c r="F267" i="6" s="1"/>
  <c r="E266" i="6"/>
  <c r="D266" i="6"/>
  <c r="D267" i="6" s="1"/>
  <c r="C266" i="6"/>
  <c r="F264" i="6"/>
  <c r="E264" i="6"/>
  <c r="D264" i="6"/>
  <c r="D265" i="6" s="1"/>
  <c r="C264" i="6"/>
  <c r="F262" i="6"/>
  <c r="E262" i="6"/>
  <c r="D262" i="6"/>
  <c r="E263" i="6" s="1"/>
  <c r="C262" i="6"/>
  <c r="F260" i="6"/>
  <c r="E260" i="6"/>
  <c r="D260" i="6"/>
  <c r="C260" i="6"/>
  <c r="F258" i="6"/>
  <c r="E258" i="6"/>
  <c r="D258" i="6"/>
  <c r="D259" i="6" s="1"/>
  <c r="C258" i="6"/>
  <c r="F256" i="6"/>
  <c r="E256" i="6"/>
  <c r="D256" i="6"/>
  <c r="D257" i="6" s="1"/>
  <c r="C256" i="6"/>
  <c r="C254" i="6"/>
  <c r="F253" i="6"/>
  <c r="E253" i="6"/>
  <c r="D253" i="6"/>
  <c r="C253" i="6"/>
  <c r="F251" i="6"/>
  <c r="E251" i="6"/>
  <c r="D251" i="6"/>
  <c r="C251" i="6"/>
  <c r="F244" i="6"/>
  <c r="E244" i="6"/>
  <c r="D244" i="6"/>
  <c r="F243" i="6"/>
  <c r="E243" i="6"/>
  <c r="D243" i="6"/>
  <c r="F242" i="6"/>
  <c r="E242" i="6"/>
  <c r="D242" i="6"/>
  <c r="C242" i="6"/>
  <c r="F225" i="6"/>
  <c r="E225" i="6"/>
  <c r="D225" i="6"/>
  <c r="C225" i="6"/>
  <c r="F218" i="6"/>
  <c r="E218" i="6"/>
  <c r="D218" i="6"/>
  <c r="F217" i="6"/>
  <c r="E217" i="6"/>
  <c r="D217" i="6"/>
  <c r="F216" i="6"/>
  <c r="E216" i="6"/>
  <c r="D216" i="6"/>
  <c r="C216" i="6"/>
  <c r="F198" i="6"/>
  <c r="F199" i="6" s="1"/>
  <c r="E198" i="6"/>
  <c r="E199" i="6" s="1"/>
  <c r="D198" i="6"/>
  <c r="D199" i="6" s="1"/>
  <c r="C198" i="6"/>
  <c r="C199" i="6" s="1"/>
  <c r="F187" i="6"/>
  <c r="E187" i="6"/>
  <c r="D187" i="6"/>
  <c r="F186" i="6"/>
  <c r="E186" i="6"/>
  <c r="D186" i="6"/>
  <c r="F185" i="6"/>
  <c r="E185" i="6"/>
  <c r="D185" i="6"/>
  <c r="F184" i="6"/>
  <c r="E184" i="6"/>
  <c r="D184" i="6"/>
  <c r="C184" i="6"/>
  <c r="F169" i="6"/>
  <c r="E169" i="6"/>
  <c r="D169" i="6"/>
  <c r="C169" i="6"/>
  <c r="F162" i="6"/>
  <c r="E162" i="6"/>
  <c r="D162" i="6"/>
  <c r="F161" i="6"/>
  <c r="E161" i="6"/>
  <c r="D161" i="6"/>
  <c r="F160" i="6"/>
  <c r="F163" i="6" s="1"/>
  <c r="E160" i="6"/>
  <c r="D160" i="6"/>
  <c r="C160" i="6"/>
  <c r="F148" i="6"/>
  <c r="F149" i="6" s="1"/>
  <c r="E148" i="6"/>
  <c r="E149" i="6" s="1"/>
  <c r="D148" i="6"/>
  <c r="D149" i="6" s="1"/>
  <c r="C148" i="6"/>
  <c r="C149" i="6" s="1"/>
  <c r="F136" i="6"/>
  <c r="E136" i="6"/>
  <c r="D136" i="6"/>
  <c r="F135" i="6"/>
  <c r="E135" i="6"/>
  <c r="D135" i="6"/>
  <c r="F134" i="6"/>
  <c r="E134" i="6"/>
  <c r="D134" i="6"/>
  <c r="D137" i="6" s="1"/>
  <c r="C134" i="6"/>
  <c r="F125" i="6"/>
  <c r="F126" i="6" s="1"/>
  <c r="E125" i="6"/>
  <c r="E126" i="6" s="1"/>
  <c r="D125" i="6"/>
  <c r="D126" i="6" s="1"/>
  <c r="C125" i="6"/>
  <c r="C126" i="6" s="1"/>
  <c r="F111" i="6"/>
  <c r="E111" i="6"/>
  <c r="D111" i="6"/>
  <c r="F110" i="6"/>
  <c r="E110" i="6"/>
  <c r="D110" i="6"/>
  <c r="F109" i="6"/>
  <c r="E109" i="6"/>
  <c r="D109" i="6"/>
  <c r="D112" i="6" s="1"/>
  <c r="C109" i="6"/>
  <c r="F89" i="6"/>
  <c r="E89" i="6"/>
  <c r="D89" i="6"/>
  <c r="C89" i="6"/>
  <c r="F82" i="6"/>
  <c r="E82" i="6"/>
  <c r="D82" i="6"/>
  <c r="F81" i="6"/>
  <c r="E81" i="6"/>
  <c r="D81" i="6"/>
  <c r="F80" i="6"/>
  <c r="F83" i="6" s="1"/>
  <c r="E80" i="6"/>
  <c r="D80" i="6"/>
  <c r="C80" i="6"/>
  <c r="F68" i="6"/>
  <c r="F69" i="6" s="1"/>
  <c r="E68" i="6"/>
  <c r="E69" i="6" s="1"/>
  <c r="D68" i="6"/>
  <c r="D69" i="6" s="1"/>
  <c r="C68" i="6"/>
  <c r="C69" i="6" s="1"/>
  <c r="F56" i="6"/>
  <c r="E56" i="6"/>
  <c r="D56" i="6"/>
  <c r="F55" i="6"/>
  <c r="E55" i="6"/>
  <c r="D55" i="6"/>
  <c r="F54" i="6"/>
  <c r="F57" i="6" s="1"/>
  <c r="E54" i="6"/>
  <c r="D54" i="6"/>
  <c r="C54" i="6"/>
  <c r="F45" i="6"/>
  <c r="F46" i="6" s="1"/>
  <c r="E45" i="6"/>
  <c r="E46" i="6" s="1"/>
  <c r="D45" i="6"/>
  <c r="D46" i="6" s="1"/>
  <c r="C45" i="6"/>
  <c r="C46" i="6" s="1"/>
  <c r="F33" i="6"/>
  <c r="E33" i="6"/>
  <c r="D33" i="6"/>
  <c r="F32" i="6"/>
  <c r="E32" i="6"/>
  <c r="D32" i="6"/>
  <c r="F31" i="6"/>
  <c r="E31" i="6"/>
  <c r="D31" i="6"/>
  <c r="C31" i="6"/>
  <c r="E83" i="6" l="1"/>
  <c r="E137" i="6"/>
  <c r="D219" i="6"/>
  <c r="E271" i="6"/>
  <c r="E57" i="6"/>
  <c r="F219" i="6"/>
  <c r="D245" i="6"/>
  <c r="F257" i="6"/>
  <c r="E259" i="6"/>
  <c r="E261" i="6"/>
  <c r="F265" i="6"/>
  <c r="D261" i="6"/>
  <c r="D269" i="6"/>
  <c r="D83" i="6"/>
  <c r="E112" i="6"/>
  <c r="F137" i="6"/>
  <c r="D163" i="6"/>
  <c r="E245" i="6"/>
  <c r="C274" i="6"/>
  <c r="E267" i="6"/>
  <c r="E269" i="6"/>
  <c r="D34" i="6"/>
  <c r="E34" i="6"/>
  <c r="F34" i="6"/>
  <c r="D57" i="6"/>
  <c r="F112" i="6"/>
  <c r="E163" i="6"/>
  <c r="E219" i="6"/>
  <c r="F245" i="6"/>
  <c r="D254" i="6"/>
  <c r="D255" i="6" s="1"/>
  <c r="F259" i="6"/>
  <c r="F261" i="6"/>
  <c r="F263" i="6"/>
  <c r="F271" i="6"/>
  <c r="E254" i="6"/>
  <c r="F254" i="6"/>
  <c r="E257" i="6"/>
  <c r="D263" i="6"/>
  <c r="E265" i="6"/>
  <c r="D271" i="6"/>
  <c r="D274" i="6" l="1"/>
  <c r="F274" i="6"/>
  <c r="F255" i="6"/>
  <c r="E255" i="6"/>
  <c r="E274" i="6"/>
  <c r="G901" i="5" l="1"/>
  <c r="F901" i="5"/>
  <c r="E901" i="5"/>
  <c r="D901" i="5"/>
  <c r="D899" i="5"/>
  <c r="G898" i="5"/>
  <c r="F898" i="5"/>
  <c r="E898" i="5"/>
  <c r="G896" i="5"/>
  <c r="F896" i="5"/>
  <c r="E896" i="5"/>
  <c r="G894" i="5"/>
  <c r="F894" i="5"/>
  <c r="E894" i="5"/>
  <c r="G892" i="5"/>
  <c r="F892" i="5"/>
  <c r="E892" i="5"/>
  <c r="G889" i="5"/>
  <c r="G890" i="5" s="1"/>
  <c r="F889" i="5"/>
  <c r="E889" i="5"/>
  <c r="F890" i="5" s="1"/>
  <c r="D889" i="5"/>
  <c r="G887" i="5"/>
  <c r="G888" i="5" s="1"/>
  <c r="F887" i="5"/>
  <c r="E887" i="5"/>
  <c r="D887" i="5"/>
  <c r="G885" i="5"/>
  <c r="G883" i="5" s="1"/>
  <c r="F885" i="5"/>
  <c r="E885" i="5"/>
  <c r="E886" i="5" s="1"/>
  <c r="D885" i="5"/>
  <c r="F883" i="5"/>
  <c r="G882" i="5"/>
  <c r="F882" i="5"/>
  <c r="E882" i="5"/>
  <c r="D882" i="5"/>
  <c r="G877" i="5"/>
  <c r="F877" i="5"/>
  <c r="E877" i="5"/>
  <c r="D877" i="5"/>
  <c r="G870" i="5"/>
  <c r="F870" i="5"/>
  <c r="E870" i="5"/>
  <c r="G869" i="5"/>
  <c r="F869" i="5"/>
  <c r="E869" i="5"/>
  <c r="G868" i="5"/>
  <c r="F868" i="5"/>
  <c r="E868" i="5"/>
  <c r="E871" i="5" s="1"/>
  <c r="D868" i="5"/>
  <c r="G856" i="5"/>
  <c r="F856" i="5"/>
  <c r="E856" i="5"/>
  <c r="D856" i="5"/>
  <c r="G849" i="5"/>
  <c r="F849" i="5"/>
  <c r="E849" i="5"/>
  <c r="G848" i="5"/>
  <c r="F848" i="5"/>
  <c r="E848" i="5"/>
  <c r="G847" i="5"/>
  <c r="G850" i="5" s="1"/>
  <c r="F847" i="5"/>
  <c r="F850" i="5" s="1"/>
  <c r="E847" i="5"/>
  <c r="D847" i="5"/>
  <c r="G835" i="5"/>
  <c r="F835" i="5"/>
  <c r="E835" i="5"/>
  <c r="D835" i="5"/>
  <c r="G828" i="5"/>
  <c r="F828" i="5"/>
  <c r="E828" i="5"/>
  <c r="G827" i="5"/>
  <c r="F827" i="5"/>
  <c r="E827" i="5"/>
  <c r="G826" i="5"/>
  <c r="F826" i="5"/>
  <c r="E826" i="5"/>
  <c r="D826" i="5"/>
  <c r="G806" i="5"/>
  <c r="G810" i="5" s="1"/>
  <c r="F806" i="5"/>
  <c r="F810" i="5" s="1"/>
  <c r="E806" i="5"/>
  <c r="E810" i="5" s="1"/>
  <c r="D806" i="5"/>
  <c r="D810" i="5" s="1"/>
  <c r="G780" i="5"/>
  <c r="F780" i="5"/>
  <c r="E780" i="5"/>
  <c r="G779" i="5"/>
  <c r="F779" i="5"/>
  <c r="E779" i="5"/>
  <c r="G778" i="5"/>
  <c r="F778" i="5"/>
  <c r="F781" i="5" s="1"/>
  <c r="E778" i="5"/>
  <c r="D778" i="5"/>
  <c r="G766" i="5"/>
  <c r="G770" i="5" s="1"/>
  <c r="F766" i="5"/>
  <c r="F770" i="5" s="1"/>
  <c r="E766" i="5"/>
  <c r="E770" i="5" s="1"/>
  <c r="D766" i="5"/>
  <c r="D770" i="5" s="1"/>
  <c r="G740" i="5"/>
  <c r="F740" i="5"/>
  <c r="E740" i="5"/>
  <c r="G739" i="5"/>
  <c r="F739" i="5"/>
  <c r="E739" i="5"/>
  <c r="G738" i="5"/>
  <c r="G741" i="5" s="1"/>
  <c r="F738" i="5"/>
  <c r="E738" i="5"/>
  <c r="E741" i="5" s="1"/>
  <c r="D738" i="5"/>
  <c r="G726" i="5"/>
  <c r="G730" i="5" s="1"/>
  <c r="F726" i="5"/>
  <c r="F730" i="5" s="1"/>
  <c r="E726" i="5"/>
  <c r="E730" i="5" s="1"/>
  <c r="D726" i="5"/>
  <c r="D730" i="5" s="1"/>
  <c r="G700" i="5"/>
  <c r="F700" i="5"/>
  <c r="E700" i="5"/>
  <c r="G699" i="5"/>
  <c r="F699" i="5"/>
  <c r="E699" i="5"/>
  <c r="G698" i="5"/>
  <c r="F698" i="5"/>
  <c r="F701" i="5" s="1"/>
  <c r="E698" i="5"/>
  <c r="D698" i="5"/>
  <c r="E701" i="5" s="1"/>
  <c r="G686" i="5"/>
  <c r="G690" i="5" s="1"/>
  <c r="F686" i="5"/>
  <c r="F690" i="5" s="1"/>
  <c r="E686" i="5"/>
  <c r="E690" i="5" s="1"/>
  <c r="D686" i="5"/>
  <c r="D690" i="5" s="1"/>
  <c r="G658" i="5"/>
  <c r="F658" i="5"/>
  <c r="E658" i="5"/>
  <c r="G657" i="5"/>
  <c r="F657" i="5"/>
  <c r="E657" i="5"/>
  <c r="G656" i="5"/>
  <c r="G659" i="5" s="1"/>
  <c r="F656" i="5"/>
  <c r="E656" i="5"/>
  <c r="E659" i="5" s="1"/>
  <c r="D656" i="5"/>
  <c r="G635" i="5"/>
  <c r="G639" i="5" s="1"/>
  <c r="F635" i="5"/>
  <c r="F639" i="5" s="1"/>
  <c r="E635" i="5"/>
  <c r="E639" i="5" s="1"/>
  <c r="D635" i="5"/>
  <c r="D639" i="5" s="1"/>
  <c r="G607" i="5"/>
  <c r="F607" i="5"/>
  <c r="E607" i="5"/>
  <c r="G606" i="5"/>
  <c r="F606" i="5"/>
  <c r="E606" i="5"/>
  <c r="G605" i="5"/>
  <c r="F605" i="5"/>
  <c r="E605" i="5"/>
  <c r="E608" i="5" s="1"/>
  <c r="D605" i="5"/>
  <c r="G584" i="5"/>
  <c r="G588" i="5" s="1"/>
  <c r="F584" i="5"/>
  <c r="F588" i="5" s="1"/>
  <c r="E584" i="5"/>
  <c r="E588" i="5" s="1"/>
  <c r="D584" i="5"/>
  <c r="D588" i="5" s="1"/>
  <c r="G558" i="5"/>
  <c r="F558" i="5"/>
  <c r="E558" i="5"/>
  <c r="G557" i="5"/>
  <c r="F557" i="5"/>
  <c r="E557" i="5"/>
  <c r="G556" i="5"/>
  <c r="F556" i="5"/>
  <c r="E556" i="5"/>
  <c r="D556" i="5"/>
  <c r="G544" i="5"/>
  <c r="G548" i="5" s="1"/>
  <c r="F544" i="5"/>
  <c r="F548" i="5" s="1"/>
  <c r="E544" i="5"/>
  <c r="E548" i="5" s="1"/>
  <c r="D544" i="5"/>
  <c r="D548" i="5" s="1"/>
  <c r="G516" i="5"/>
  <c r="F516" i="5"/>
  <c r="E516" i="5"/>
  <c r="G515" i="5"/>
  <c r="F515" i="5"/>
  <c r="E515" i="5"/>
  <c r="G514" i="5"/>
  <c r="G517" i="5" s="1"/>
  <c r="F514" i="5"/>
  <c r="F517" i="5" s="1"/>
  <c r="E514" i="5"/>
  <c r="D514" i="5"/>
  <c r="G493" i="5"/>
  <c r="G497" i="5" s="1"/>
  <c r="F493" i="5"/>
  <c r="F497" i="5" s="1"/>
  <c r="E493" i="5"/>
  <c r="E497" i="5" s="1"/>
  <c r="D493" i="5"/>
  <c r="D497" i="5" s="1"/>
  <c r="G467" i="5"/>
  <c r="F467" i="5"/>
  <c r="E467" i="5"/>
  <c r="G466" i="5"/>
  <c r="F466" i="5"/>
  <c r="E466" i="5"/>
  <c r="G465" i="5"/>
  <c r="F465" i="5"/>
  <c r="E465" i="5"/>
  <c r="D465" i="5"/>
  <c r="G453" i="5"/>
  <c r="G457" i="5" s="1"/>
  <c r="F453" i="5"/>
  <c r="F457" i="5" s="1"/>
  <c r="E453" i="5"/>
  <c r="E457" i="5" s="1"/>
  <c r="D453" i="5"/>
  <c r="D457" i="5" s="1"/>
  <c r="G425" i="5"/>
  <c r="F425" i="5"/>
  <c r="E425" i="5"/>
  <c r="G424" i="5"/>
  <c r="F424" i="5"/>
  <c r="E424" i="5"/>
  <c r="G423" i="5"/>
  <c r="F423" i="5"/>
  <c r="F426" i="5" s="1"/>
  <c r="E423" i="5"/>
  <c r="D423" i="5"/>
  <c r="G402" i="5"/>
  <c r="G406" i="5" s="1"/>
  <c r="F402" i="5"/>
  <c r="F406" i="5" s="1"/>
  <c r="E402" i="5"/>
  <c r="E406" i="5" s="1"/>
  <c r="D402" i="5"/>
  <c r="D406" i="5" s="1"/>
  <c r="G376" i="5"/>
  <c r="F376" i="5"/>
  <c r="E376" i="5"/>
  <c r="G375" i="5"/>
  <c r="F375" i="5"/>
  <c r="E375" i="5"/>
  <c r="G374" i="5"/>
  <c r="G377" i="5" s="1"/>
  <c r="F374" i="5"/>
  <c r="E374" i="5"/>
  <c r="E377" i="5" s="1"/>
  <c r="D374" i="5"/>
  <c r="G362" i="5"/>
  <c r="G366" i="5" s="1"/>
  <c r="F362" i="5"/>
  <c r="F366" i="5" s="1"/>
  <c r="E362" i="5"/>
  <c r="E366" i="5" s="1"/>
  <c r="D362" i="5"/>
  <c r="D366" i="5" s="1"/>
  <c r="G336" i="5"/>
  <c r="F336" i="5"/>
  <c r="E336" i="5"/>
  <c r="G335" i="5"/>
  <c r="F335" i="5"/>
  <c r="E335" i="5"/>
  <c r="G334" i="5"/>
  <c r="F334" i="5"/>
  <c r="F337" i="5" s="1"/>
  <c r="E334" i="5"/>
  <c r="D334" i="5"/>
  <c r="G322" i="5"/>
  <c r="G326" i="5" s="1"/>
  <c r="F322" i="5"/>
  <c r="F326" i="5" s="1"/>
  <c r="E322" i="5"/>
  <c r="E326" i="5" s="1"/>
  <c r="D322" i="5"/>
  <c r="D326" i="5" s="1"/>
  <c r="G296" i="5"/>
  <c r="F296" i="5"/>
  <c r="E296" i="5"/>
  <c r="G295" i="5"/>
  <c r="F295" i="5"/>
  <c r="E295" i="5"/>
  <c r="G294" i="5"/>
  <c r="G297" i="5" s="1"/>
  <c r="F294" i="5"/>
  <c r="E294" i="5"/>
  <c r="E297" i="5" s="1"/>
  <c r="D294" i="5"/>
  <c r="G282" i="5"/>
  <c r="G286" i="5" s="1"/>
  <c r="F282" i="5"/>
  <c r="F286" i="5" s="1"/>
  <c r="E282" i="5"/>
  <c r="E286" i="5" s="1"/>
  <c r="D282" i="5"/>
  <c r="D286" i="5" s="1"/>
  <c r="G254" i="5"/>
  <c r="F254" i="5"/>
  <c r="E254" i="5"/>
  <c r="G253" i="5"/>
  <c r="F253" i="5"/>
  <c r="E253" i="5"/>
  <c r="G252" i="5"/>
  <c r="F252" i="5"/>
  <c r="F255" i="5" s="1"/>
  <c r="E252" i="5"/>
  <c r="D252" i="5"/>
  <c r="G240" i="5"/>
  <c r="G244" i="5" s="1"/>
  <c r="F240" i="5"/>
  <c r="F244" i="5" s="1"/>
  <c r="E240" i="5"/>
  <c r="E244" i="5" s="1"/>
  <c r="D240" i="5"/>
  <c r="D244" i="5" s="1"/>
  <c r="G212" i="5"/>
  <c r="F212" i="5"/>
  <c r="E212" i="5"/>
  <c r="G211" i="5"/>
  <c r="F211" i="5"/>
  <c r="E211" i="5"/>
  <c r="G210" i="5"/>
  <c r="F210" i="5"/>
  <c r="E210" i="5"/>
  <c r="E213" i="5" s="1"/>
  <c r="D210" i="5"/>
  <c r="G190" i="5"/>
  <c r="F190" i="5"/>
  <c r="E190" i="5"/>
  <c r="D190" i="5"/>
  <c r="G164" i="5"/>
  <c r="F164" i="5"/>
  <c r="E164" i="5"/>
  <c r="G163" i="5"/>
  <c r="F163" i="5"/>
  <c r="E163" i="5"/>
  <c r="G162" i="5"/>
  <c r="F162" i="5"/>
  <c r="F165" i="5" s="1"/>
  <c r="E162" i="5"/>
  <c r="D162" i="5"/>
  <c r="E165" i="5" s="1"/>
  <c r="G150" i="5"/>
  <c r="G154" i="5" s="1"/>
  <c r="F150" i="5"/>
  <c r="F154" i="5" s="1"/>
  <c r="E150" i="5"/>
  <c r="E154" i="5" s="1"/>
  <c r="D150" i="5"/>
  <c r="D154" i="5" s="1"/>
  <c r="G122" i="5"/>
  <c r="F122" i="5"/>
  <c r="E122" i="5"/>
  <c r="G121" i="5"/>
  <c r="F121" i="5"/>
  <c r="E121" i="5"/>
  <c r="G120" i="5"/>
  <c r="F120" i="5"/>
  <c r="E120" i="5"/>
  <c r="E123" i="5" s="1"/>
  <c r="D120" i="5"/>
  <c r="G99" i="5"/>
  <c r="G103" i="5" s="1"/>
  <c r="F99" i="5"/>
  <c r="F103" i="5" s="1"/>
  <c r="E99" i="5"/>
  <c r="E103" i="5" s="1"/>
  <c r="D99" i="5"/>
  <c r="D103" i="5" s="1"/>
  <c r="G73" i="5"/>
  <c r="F73" i="5"/>
  <c r="E73" i="5"/>
  <c r="G72" i="5"/>
  <c r="F72" i="5"/>
  <c r="E72" i="5"/>
  <c r="G71" i="5"/>
  <c r="F71" i="5"/>
  <c r="E71" i="5"/>
  <c r="D71" i="5"/>
  <c r="G59" i="5"/>
  <c r="G63" i="5" s="1"/>
  <c r="F59" i="5"/>
  <c r="F63" i="5" s="1"/>
  <c r="E59" i="5"/>
  <c r="E63" i="5" s="1"/>
  <c r="D59" i="5"/>
  <c r="D63" i="5" s="1"/>
  <c r="E34" i="5"/>
  <c r="G33" i="5"/>
  <c r="F33" i="5"/>
  <c r="E33" i="5"/>
  <c r="G32" i="5"/>
  <c r="F32" i="5"/>
  <c r="E32" i="5"/>
  <c r="G31" i="5"/>
  <c r="F31" i="5"/>
  <c r="F34" i="5" s="1"/>
  <c r="E31" i="5"/>
  <c r="D31" i="5"/>
  <c r="E74" i="5" l="1"/>
  <c r="G123" i="5"/>
  <c r="G213" i="5"/>
  <c r="E337" i="5"/>
  <c r="G468" i="5"/>
  <c r="F559" i="5"/>
  <c r="G829" i="5"/>
  <c r="F871" i="5"/>
  <c r="F906" i="5"/>
  <c r="E559" i="5"/>
  <c r="G34" i="5"/>
  <c r="G165" i="5"/>
  <c r="E255" i="5"/>
  <c r="G337" i="5"/>
  <c r="E426" i="5"/>
  <c r="E517" i="5"/>
  <c r="F608" i="5"/>
  <c r="F741" i="5"/>
  <c r="E829" i="5"/>
  <c r="G871" i="5"/>
  <c r="E883" i="5"/>
  <c r="E906" i="5" s="1"/>
  <c r="F886" i="5"/>
  <c r="F888" i="5"/>
  <c r="F902" i="5"/>
  <c r="F74" i="5"/>
  <c r="F213" i="5"/>
  <c r="F377" i="5"/>
  <c r="E468" i="5"/>
  <c r="G559" i="5"/>
  <c r="G701" i="5"/>
  <c r="E781" i="5"/>
  <c r="E850" i="5"/>
  <c r="E888" i="5"/>
  <c r="G902" i="5"/>
  <c r="G906" i="5"/>
  <c r="G884" i="5"/>
  <c r="G74" i="5"/>
  <c r="F123" i="5"/>
  <c r="G255" i="5"/>
  <c r="F297" i="5"/>
  <c r="G426" i="5"/>
  <c r="F468" i="5"/>
  <c r="G608" i="5"/>
  <c r="F659" i="5"/>
  <c r="G781" i="5"/>
  <c r="F829" i="5"/>
  <c r="D883" i="5"/>
  <c r="D906" i="5" s="1"/>
  <c r="F884" i="5"/>
  <c r="G886" i="5"/>
  <c r="E890" i="5"/>
  <c r="E902" i="5"/>
  <c r="E884" i="5" l="1"/>
</calcChain>
</file>

<file path=xl/sharedStrings.xml><?xml version="1.0" encoding="utf-8"?>
<sst xmlns="http://schemas.openxmlformats.org/spreadsheetml/2006/main" count="3259" uniqueCount="437">
  <si>
    <t>FORMATI 1: MISIONI I NJËSISË SË QEVERISJES QENDRORE</t>
  </si>
  <si>
    <t>Emërtimi i Njësisë së Qeverisjes Qendrore</t>
  </si>
  <si>
    <t>MINISTRIA PËR EVROPËN DHE PUNËT E JASHTME</t>
  </si>
  <si>
    <t>Kodi i Njësisë së Qeverisjes Qendrore</t>
  </si>
  <si>
    <t>15</t>
  </si>
  <si>
    <t>Misioni i Njësisë së Qeverisjes Qëndrore</t>
  </si>
  <si>
    <t>Ministria për Evropën dhe Punët e Jashtme formulon, përpunon dhe është zbatuesi kryesor i politikës së jashtme të shtetit shqiptar, në zbatim të programit të qeverisë. MEPJ drejton dhe bashkërendon procesin e anëtarësimit të RSH në Bashkimin Evropian. MEPJ në dialog dhe marrëdhënie me të gjithë partnerët ndërkombëtar, pasqyron të gjitha zhvillimet në Shqipëri, përfaqëson e mbron interersat kombëtare si dhe punon për interesat e shtetasve shqiptar kudo që ata ndodhen, në të mirë të lirisë, sigurisë dhe mirëqënies së tyre.</t>
  </si>
  <si>
    <t>Programet Buxhetore</t>
  </si>
  <si>
    <t>Kodi i Programit</t>
  </si>
  <si>
    <t>Përshkrimi i Programit</t>
  </si>
  <si>
    <t>Emërtesa e Programit Buxhetor 1</t>
  </si>
  <si>
    <t>01110</t>
  </si>
  <si>
    <t>Planifikimi, menaxhimi efiçent dhe monitorimi i burimeve njerëzore dhe financiare të MPJ. Mbështetje financiare, njerëzore, dokumetare dhe me shërbime, për realizimin e politikave të institucionit duke siguruar një lidhje efikase midis MPJ dhe përfaqësive diplomatike. Organizimi dhe  realizimi i veprimtarisë protokollare të shtetit shqiptar</t>
  </si>
  <si>
    <t>Emërtesa e Programit Buxhetor 2</t>
  </si>
  <si>
    <t>01120</t>
  </si>
  <si>
    <t xml:space="preserve">Tërësia e funksioneve aktivitetit dhe shërbimeve që ofrojnë përfaqësitë diplomatike dhe postet konsullore të RSH jashtë vendit, në përputhje me Kushtetutën, normat e të drejtës ndërkombëtare, ligjin për shërbimin e jashtëm të qeverisë shqiptare që synojnë nxitjen dhe zhvillimin e marrëdhenieve  të bashkëpunimit të gjithanshëm, mbrojtjen dhe avancimin i interesave kombëtare  dhe përkujdesin për qytetarët shqiptarë kudo ata që ndodhen. </t>
  </si>
  <si>
    <t>Emërtesa e Programit Buxhetor 3</t>
  </si>
  <si>
    <t>01130</t>
  </si>
  <si>
    <t xml:space="preserve">Zbatimi i prioriteteve të politikës së jashtme sipas programit të qeverisë dhe Strategjisë Kombëtare për Zhvillim dhe Integtim. Drejtimi teknik dhe bashkërendimi i procesit të anëtarësimit të RSh në Bashkimim Evropian. Drejtimi teknik dhe bashkerendimi i procesit të anërtarësimit të RSh në Bashkimin Evropian. Zhvillimi i mëtejshëm i marrëdhenieve bilaterale me partner strategjik, vendet fqinje, mike dhe aletae, perfshire diplomacine ekonomike. rritja e rolit te Shqiperisene kuader te organizatave nderkombetare dhe sigurise rajonale, evropiane dhe me gjere. </t>
  </si>
  <si>
    <t>Emërtesa e Programit Buxhetor 4</t>
  </si>
  <si>
    <t>01150</t>
  </si>
  <si>
    <t xml:space="preserve">Mbështetja e anëtarësimit të Shqipërisë në Bashkimin Evropian nëpërmjet koordinimit ndërinstitucional dhe udhëheqjes metodologjike, përafrimit të legjislacionit vendas me atë të BE-së, menxhimit të asistencës financiare të Bashkimit Europian, forcimit të rolit të shoqërisë civile në proceset vendimarrëse, si dhe informimit të publikut duke ruajtur parimin e aksesit të barabartë të grave në këtë proces. </t>
  </si>
  <si>
    <t xml:space="preserve">FORMAT 2.1 : FORMATI STANDARD I PËRGATITJES SË KËRKESAVE BUXHETORE PBA 2019-2021 </t>
  </si>
  <si>
    <t>Emërtimi i Programit Buxhetor</t>
  </si>
  <si>
    <t>Planfikim, Menaxhim, Administrim</t>
  </si>
  <si>
    <t>Programi Buxhetor Afatmesëm</t>
  </si>
  <si>
    <t>2019-2021</t>
  </si>
  <si>
    <t>Planifikim, menaxhim efiçent i burimeve njerëzore dhe financiare të MEPJ. Mbështetje financiare, njerëzore, dokumentare dhe me shërbim, për realizmin e politikave të institucionit duke siguruara një lidhje efikase midis MEPJ dhe përfaqësive diplomatike. Organizim dhe realizim i veprimtarisë protokollare të shtetit shqiptar.</t>
  </si>
  <si>
    <t>Qëllimet e Politikës së Programit</t>
  </si>
  <si>
    <t xml:space="preserve">Përmirësim i administrimit dhe rritje e vazhdueshme cilësore e kapaciteteve të burimeve njerëzore dhe financiare për një shërbim profesional publik diplomatik. </t>
  </si>
  <si>
    <t>Treguesit e Performancës në nivel Qëllimi</t>
  </si>
  <si>
    <t>Buxheti</t>
  </si>
  <si>
    <t>Parashikimi</t>
  </si>
  <si>
    <t>Emërtimi i Treguesit 1</t>
  </si>
  <si>
    <t>Vlera Bazë</t>
  </si>
  <si>
    <t>Vlera e Synuar</t>
  </si>
  <si>
    <t>Emërtimi i Treguesit 2</t>
  </si>
  <si>
    <t>Emërtimi i Treguesit x (shto tregues sipas rastit)</t>
  </si>
  <si>
    <t>Objektivi 1 i Politikës së Programit</t>
  </si>
  <si>
    <t>Përmirësim i planifikimit të burimeve financiare dhe materiale si dhe rritja e efektivitetit në administrimin e tyre.</t>
  </si>
  <si>
    <t>Treguesit e Performancës për Objektivin 1</t>
  </si>
  <si>
    <t>Produktet për Objektivin 1</t>
  </si>
  <si>
    <t xml:space="preserve">Shpenzimet Korrente* </t>
  </si>
  <si>
    <t>Produkti 1</t>
  </si>
  <si>
    <t>Raporte buxhetore dhe financiare</t>
  </si>
  <si>
    <t>Përshkrimi i Produktit:</t>
  </si>
  <si>
    <t>Përgatitja e raporteve buxhetore dhe financiare</t>
  </si>
  <si>
    <t>Njësia Matëse</t>
  </si>
  <si>
    <t>raporte</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</si>
  <si>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</si>
  <si>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</si>
  <si>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</si>
  <si>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</si>
  <si>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</si>
  <si>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</si>
  <si>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</si>
  <si>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</si>
  <si>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</si>
  <si>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Ndryshimi në % i Pagave si pasojë e ndryshimit të kostos së produktit</t>
  </si>
  <si>
    <r>
      <t>Ndryshimi në % i Pagave si pasojë e ndryshimit të sasisë së produktit</t>
    </r>
    <r>
      <rPr>
        <b/>
        <i/>
        <sz val="9"/>
        <color rgb="FFFF0000"/>
        <rFont val="Garamond"/>
        <family val="1"/>
      </rPr>
      <t>**</t>
    </r>
  </si>
  <si>
    <t>601. Sigurimet Shoqërore dhe Shendetësore</t>
  </si>
  <si>
    <t>Ndryshimi në % i Sigurimeve Shoqerore dhe Shendetësore si pasojë e ndryshimit të kostos së produktit</t>
  </si>
  <si>
    <t>Ndryshimi në % i Sigurimeve Shoqërore dhe Shendetësore si pasojë e ndryshimit të sasisë së produktit**</t>
  </si>
  <si>
    <t xml:space="preserve">602. Mallrat dhe shërbimet </t>
  </si>
  <si>
    <t>Ndryshimi në % i Mallrave dhe Shërbimeve si pasojë e ndryshimit të kostos së produktit</t>
  </si>
  <si>
    <r>
      <t>Ndryshimi në % i Mallrave dhe Shërbimeve si pasojë e ndryshimit të sasisë së produktit</t>
    </r>
    <r>
      <rPr>
        <b/>
        <i/>
        <sz val="9"/>
        <color rgb="FFFF0000"/>
        <rFont val="Garamond"/>
        <family val="1"/>
      </rPr>
      <t>**</t>
    </r>
  </si>
  <si>
    <t xml:space="preserve">603. Subvencionet </t>
  </si>
  <si>
    <t>Ndryshimi në % i Subvencioneve si pasojë e ndryshimit të kostos së produktit</t>
  </si>
  <si>
    <r>
      <t>Ndryshimi në % i Subvencioneve si pasojë e ndryshimit të sasisë së produktit</t>
    </r>
    <r>
      <rPr>
        <b/>
        <i/>
        <sz val="9"/>
        <color rgb="FFFF0000"/>
        <rFont val="Garamond"/>
        <family val="1"/>
      </rPr>
      <t>**</t>
    </r>
  </si>
  <si>
    <t>604. Transferta të brendshme</t>
  </si>
  <si>
    <t>Ndryshimi në % i Transfertave të brendshme si pasojë e ndryshimit të kostos së produktit</t>
  </si>
  <si>
    <r>
      <t>Ndryshimi në % i Transfertave të brendshme si pasojë e ndryshimit të sasisë së produktit</t>
    </r>
    <r>
      <rPr>
        <b/>
        <i/>
        <sz val="9"/>
        <color rgb="FFFF0000"/>
        <rFont val="Garamond"/>
        <family val="1"/>
      </rPr>
      <t>**</t>
    </r>
  </si>
  <si>
    <t>605. Transferta të jashtme</t>
  </si>
  <si>
    <t>Ndryshimi në % i Transfertave të jashtme si pasojë e ndryshimit të kostos së produktit</t>
  </si>
  <si>
    <r>
      <t>Ndryshimi në % i Transfertave të jashtme si pasojë e ndryshimit të sasisë së produktit</t>
    </r>
    <r>
      <rPr>
        <b/>
        <i/>
        <sz val="9"/>
        <color rgb="FFFF0000"/>
        <rFont val="Garamond"/>
        <family val="1"/>
      </rPr>
      <t>**</t>
    </r>
  </si>
  <si>
    <t xml:space="preserve">606. Transferta për familjet dhe individët </t>
  </si>
  <si>
    <t>Ndryshimi në % i Transfertave për familjet dhe individët si pasojë e ndryshimit të kostos së produktit</t>
  </si>
  <si>
    <r>
      <t>Ndryshimi në % i Transfertave për familjet dhe individët si pasojë e ndryshimit të sasisë së produktit</t>
    </r>
    <r>
      <rPr>
        <b/>
        <i/>
        <sz val="9"/>
        <color rgb="FFFF0000"/>
        <rFont val="Garamond"/>
        <family val="1"/>
      </rPr>
      <t>**</t>
    </r>
  </si>
  <si>
    <t>Kosto totale e produktit 1</t>
  </si>
  <si>
    <r>
      <t>Shënim: Shpjegoni supozimet dhe llogaritjet për Produktin 1 (Metoda 2)</t>
    </r>
    <r>
      <rPr>
        <b/>
        <sz val="8"/>
        <color rgb="FFFF0000"/>
        <rFont val="Garamond"/>
        <family val="1"/>
      </rPr>
      <t>***</t>
    </r>
  </si>
  <si>
    <t>Kontroll</t>
  </si>
  <si>
    <r>
      <rPr>
        <b/>
        <sz val="8"/>
        <color rgb="FFFF0000"/>
        <rFont val="Garamond"/>
        <family val="1"/>
      </rPr>
      <t>Produkti 2</t>
    </r>
    <r>
      <rPr>
        <sz val="8"/>
        <color theme="1"/>
        <rFont val="Garamond"/>
        <family val="1"/>
      </rPr>
      <t xml:space="preserve"> (shto produkte sipas rastit)</t>
    </r>
  </si>
  <si>
    <t>Trajnimi i të ngarkuarve me financën në përfaqësite diplomatike jashtë vendit</t>
  </si>
  <si>
    <t>Trajnimi i të ngarkuarve me financën në perfaqesite diplomatike jashtë vendit</t>
  </si>
  <si>
    <t>numër punonjësish të trajnuar</t>
  </si>
  <si>
    <r>
      <t>Detajimi i Kostos Totale të</t>
    </r>
    <r>
      <rPr>
        <b/>
        <sz val="8"/>
        <color rgb="FFFF0000"/>
        <rFont val="Garamond"/>
        <family val="1"/>
      </rPr>
      <t xml:space="preserve"> Produktit 2 </t>
    </r>
    <r>
      <rPr>
        <b/>
        <sz val="8"/>
        <color theme="1"/>
        <rFont val="Garamond"/>
        <family val="1"/>
      </rPr>
      <t>sipas Artikujve Ekonomikë</t>
    </r>
  </si>
  <si>
    <t>Ndryshimi në % i Pagave si pasojë e ndryshimit të sasisë së produktit</t>
  </si>
  <si>
    <t>Ndryshimi në % i Sigurimeve Shoqërore dhe Shendetësore si pasojë e ndryshimit të sasisë së produktit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</si>
  <si>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</si>
  <si>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</si>
  <si>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</si>
  <si>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</si>
  <si>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</si>
  <si>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Kosto totale e produktit 2</t>
  </si>
  <si>
    <t xml:space="preserve">Shënim: Shpjegoni supozimet dhe llogaritjet për Produktin 2 (Metoda 2) </t>
  </si>
  <si>
    <t>Objektivi 2 i Politikës së Programit</t>
  </si>
  <si>
    <t>Menaxhim efektiv dhe racional i burimeve njerëzore dhe teknologjisë së lartë për të rritur reagimin dhe cilësinë e shërbimit diplomatik. Përmirësim i teknologjisë së informacionit e komunikimit nëpërmjet rritjes së sigurisë dhe cilësisë së transmetimit të informacionit e komunikimit, mbështetjes me teknologji të reja si dhe garantimit të funksionimit të sistemeve të pajisjeve në përdorim.</t>
  </si>
  <si>
    <t>Treguesit e Performancës për Objektivin 2</t>
  </si>
  <si>
    <t>Produktet për Objektivin 2</t>
  </si>
  <si>
    <t xml:space="preserve">Shpenzimet Korrente </t>
  </si>
  <si>
    <t>Komunikim i sigurt i informacionit</t>
  </si>
  <si>
    <t>Komunikim shkresor dhe elektronik i informacionit të klasifikuar dhe të paklasifikuar ndërmjet MEPJ dhe përfaqësive diplomatike dhe institucioneve të tjera brenda dhe jashtë vendit.</t>
  </si>
  <si>
    <t>numer shkresash</t>
  </si>
  <si>
    <r>
      <t xml:space="preserve">Detajimi i Kostos Totale të </t>
    </r>
    <r>
      <rPr>
        <b/>
        <sz val="8"/>
        <color rgb="FFFF0000"/>
        <rFont val="Garamond"/>
        <family val="1"/>
      </rPr>
      <t xml:space="preserve">Produktit 1 </t>
    </r>
    <r>
      <rPr>
        <b/>
        <sz val="8"/>
        <color theme="1"/>
        <rFont val="Garamond"/>
        <family val="1"/>
      </rPr>
      <t>sipas Artikujve Ekonomikë</t>
    </r>
  </si>
  <si>
    <t>Kosto totale e produktit sipas artikujve ekonomikë</t>
  </si>
  <si>
    <t xml:space="preserve">Shënim: Shpjegoni supozimet dhe llogaritjet për Produktin 1 (Metoda 2) </t>
  </si>
  <si>
    <t>Ruajtja dhe funksionimi i rrjetit të IT</t>
  </si>
  <si>
    <t>Sigurimi i transmetimit të informacionit në mënyrë korrekte nëpërmjet mirëmbajtjes së rrjetit dhe instalimit të pajisjeve të reja.</t>
  </si>
  <si>
    <t>rrjet IT</t>
  </si>
  <si>
    <r>
      <t xml:space="preserve">Detajimi i Kostos Totale të </t>
    </r>
    <r>
      <rPr>
        <b/>
        <sz val="8"/>
        <color rgb="FFFF0000"/>
        <rFont val="Garamond"/>
        <family val="1"/>
      </rPr>
      <t>Produktit 2</t>
    </r>
    <r>
      <rPr>
        <b/>
        <sz val="8"/>
        <color theme="1"/>
        <rFont val="Garamond"/>
        <family val="1"/>
      </rPr>
      <t xml:space="preserve"> sipas Artikujve Ekonomikë</t>
    </r>
  </si>
  <si>
    <t>Objektivi 3 i Politikës së Programit</t>
  </si>
  <si>
    <t xml:space="preserve">Rritja e vazhdueshme e cilësisë së punës dhe veprimit të burimeve njerëzore të shërbimit të jashtëm, përmes kurseve të përditësimit të dijeve, përmes trajnimit dhe cikleve të kualifikimeve të përgjithshme dhe të posaçme, brenda dhe jashtë vendit si dhe në lidhje me botimet konvencionale ( libri, dokumenti, biblioteka MEPJ në shërbim të punës së diplomatit) dhe ato dixhitale elektronike ne synim te rritjes se studimit,analizës dhe parashikimit te aksionit tone ne politiken e jashtme.  </t>
  </si>
  <si>
    <t>Treguesit e Performancës për Objektivin 3</t>
  </si>
  <si>
    <t>Produktet për Objektivin 3</t>
  </si>
  <si>
    <t>Përzgjedhja e stafit ne shërbimin e jashtëm</t>
  </si>
  <si>
    <t>Kryerja e procedurave për emërimin dhe transferimin e personelit të shërbimit të jashtëm.</t>
  </si>
  <si>
    <t>numër punonjësish</t>
  </si>
  <si>
    <t>Produkti 2</t>
  </si>
  <si>
    <t>Përzgjedhja e  personeve me aftësi të kufizuar si pjesë e stafit të shërbimit të jashtëm</t>
  </si>
  <si>
    <t>Kryerja e procedurave për emërimin në shërbimin e jashtëm të personave me aftësi të kufizuara në zbatimi i ligjit nr.7995, date 20.09.1995, i ndryshuar (kreu IV).</t>
  </si>
  <si>
    <r>
      <rPr>
        <b/>
        <sz val="8"/>
        <color rgb="FFFF0000"/>
        <rFont val="Garamond"/>
        <family val="1"/>
      </rPr>
      <t>Produkti 3</t>
    </r>
    <r>
      <rPr>
        <sz val="8"/>
        <color theme="1"/>
        <rFont val="Garamond"/>
        <family val="1"/>
      </rPr>
      <t xml:space="preserve"> </t>
    </r>
  </si>
  <si>
    <t>Formimi, trajnimi dhe përditësimi i njohurive të punës së burimeve njerëzore të shërbimit të jashtëm</t>
  </si>
  <si>
    <t>Hartimi i kurikulave të punës dhe kualifikuese, organizmi dhe realizimi i tyre në shërbim të diplomatëve të rinj dhe të atyre të karrierës.</t>
  </si>
  <si>
    <r>
      <t xml:space="preserve">Detajimi i Kostos Totale të </t>
    </r>
    <r>
      <rPr>
        <b/>
        <sz val="8"/>
        <color rgb="FFFF0000"/>
        <rFont val="Garamond"/>
        <family val="1"/>
      </rPr>
      <t>Produktit 3</t>
    </r>
    <r>
      <rPr>
        <b/>
        <sz val="8"/>
        <color theme="1"/>
        <rFont val="Garamond"/>
        <family val="1"/>
      </rPr>
      <t xml:space="preserve"> sipas Artikujve Ekonomikë</t>
    </r>
  </si>
  <si>
    <t xml:space="preserve">Shënim: Shpjegoni supozimet dhe llogaritjet për Produktin 3 (Metoda 2) </t>
  </si>
  <si>
    <r>
      <rPr>
        <b/>
        <sz val="8"/>
        <color rgb="FFFF0000"/>
        <rFont val="Garamond"/>
        <family val="1"/>
      </rPr>
      <t>Produkti 4</t>
    </r>
    <r>
      <rPr>
        <sz val="8"/>
        <color theme="1"/>
        <rFont val="Garamond"/>
        <family val="1"/>
      </rPr>
      <t xml:space="preserve"> (shto produkte sipas rastit)</t>
    </r>
  </si>
  <si>
    <t>Vendosja, ruajtja dhe zgjerimi i angazhimeve me partneret ne rajon dhe ne rrjete sociale</t>
  </si>
  <si>
    <t>Pjesëmarrje në rrjetin rajonal dhe atë botëror të akademive diplomatike, angazhim kontribuues në shërbim të përfaqësimit dhe të përmbushjes së misionit të politikës së jashtme.</t>
  </si>
  <si>
    <t>aktivitete</t>
  </si>
  <si>
    <r>
      <t xml:space="preserve">Detajimi i Kostos Totale të </t>
    </r>
    <r>
      <rPr>
        <b/>
        <sz val="8"/>
        <color rgb="FFFF0000"/>
        <rFont val="Garamond"/>
        <family val="1"/>
      </rPr>
      <t>Produktit 4</t>
    </r>
    <r>
      <rPr>
        <b/>
        <sz val="8"/>
        <color theme="1"/>
        <rFont val="Garamond"/>
        <family val="1"/>
      </rPr>
      <t xml:space="preserve"> sipas Artikujve Ekonomikë</t>
    </r>
  </si>
  <si>
    <t xml:space="preserve">Shënim: Shpjegoni supozimet dhe llogaritjet për Produktin 4 (Metoda 2) </t>
  </si>
  <si>
    <r>
      <rPr>
        <b/>
        <sz val="8"/>
        <color rgb="FFFF0000"/>
        <rFont val="Garamond"/>
        <family val="1"/>
      </rPr>
      <t>Produkti 5</t>
    </r>
    <r>
      <rPr>
        <sz val="8"/>
        <color theme="1"/>
        <rFont val="Garamond"/>
        <family val="1"/>
      </rPr>
      <t xml:space="preserve"> (shto produkte sipas rastit)</t>
    </r>
  </si>
  <si>
    <t>Studimi, përpunimi, analiza dhe prognoza e zhvillimeve në marrëdhëniet ndërkombëtare dhe politikat e jashtme.</t>
  </si>
  <si>
    <t>Studimi, përpunimi, analiza dhe prognoza e zhvillimeve në marrëdhëniet ndërkombëtare dhe politikat e jashtme</t>
  </si>
  <si>
    <t>botime, tituj, faqe</t>
  </si>
  <si>
    <r>
      <t xml:space="preserve">Detajimi i Kostos Totale të </t>
    </r>
    <r>
      <rPr>
        <b/>
        <sz val="8"/>
        <color rgb="FFFF0000"/>
        <rFont val="Garamond"/>
        <family val="1"/>
      </rPr>
      <t>Produktit 5</t>
    </r>
    <r>
      <rPr>
        <b/>
        <sz val="8"/>
        <color theme="1"/>
        <rFont val="Garamond"/>
        <family val="1"/>
      </rPr>
      <t xml:space="preserve"> sipas Artikujve Ekonomikë</t>
    </r>
  </si>
  <si>
    <t>Objektivi 4 i Politikës së Programit</t>
  </si>
  <si>
    <t xml:space="preserve">Përmirësim I kushteve për ruajtjen, administrimin dhe shfrytezimin e dokumentacionit historik arkivor 100-vjeçar dhe atij te  krijuar rishtazi nga sherbimi I jashtëm, ne mbështetje te interesave te politikes se jashtme shqiptare dhe interesave studimore te publikut </t>
  </si>
  <si>
    <t>Treguesit e Performancës për Objektivin 4</t>
  </si>
  <si>
    <t>Produktet për Objektivin 4</t>
  </si>
  <si>
    <t>Ruajtja, menaxhimi dhe pasurimi i fondit arkivor 100- vjeçar të diplomacisë shqiptare</t>
  </si>
  <si>
    <t>Administrimi në kushte të mira i dokumentacionit mbi 100-vjeçar arkivor të diplomacisë shqiptare</t>
  </si>
  <si>
    <t>numër dokumentesh</t>
  </si>
  <si>
    <t>Shfrytëzimi dhe publikimi i pasurisë historike arkivore për interesa të politikes se jashtme dhe publikut</t>
  </si>
  <si>
    <t>Pasuritë historike arkivore ëe diplomacisë në funksion të nëe produkti më të mirë diplomatik dhe përmbushje të kerkesave të publikut</t>
  </si>
  <si>
    <t>vizita, shërbime, publikier, konferenca</t>
  </si>
  <si>
    <t>Objektivi 5 i Politikës së Programit</t>
  </si>
  <si>
    <t>Menaxhim me efektivitete i fondeve buxhetore për realizimin e buxhetit vjetor të planifikuar për prokurimin e fondeve për mallra dhe shërbime në funksion të nevojave të institucionit duke përmirësuar metodat e vlerësimit të burimeve financiare, në respekt të parimeve të transparencës e të ligjshmërisë për një administrim sa më të saktë të vlerave materiale dhe monetare.</t>
  </si>
  <si>
    <t>Treguesit e Performancës për Objektivin 5</t>
  </si>
  <si>
    <t>Produktet për Objektivin 5</t>
  </si>
  <si>
    <t>Ekzekutim i vendimeve gjyqësore</t>
  </si>
  <si>
    <r>
      <t xml:space="preserve">Përfaqësimi i institucionit në instanca gjyqësore në </t>
    </r>
    <r>
      <rPr>
        <sz val="8"/>
        <color theme="1"/>
        <rFont val="Calibri"/>
        <family val="2"/>
      </rPr>
      <t>ç</t>
    </r>
    <r>
      <rPr>
        <sz val="8"/>
        <color theme="1"/>
        <rFont val="Garamond"/>
        <family val="1"/>
      </rPr>
      <t xml:space="preserve">ështje që lidhen me aktivitetin e MEPJ dhe ekzekutim i vendimeve gjyqësore. </t>
    </r>
  </si>
  <si>
    <t>numër vendimesh</t>
  </si>
  <si>
    <t>Shpenzime të përgjithshëm institucioni</t>
  </si>
  <si>
    <t xml:space="preserve">Kryerja e procedurave për shpenzime të përgjithshme ëe institucionit, mirëmbajtje, blerje materiale kancelarie dhe të tjera furnitura dhe karburant </t>
  </si>
  <si>
    <t>shërbime, cope</t>
  </si>
  <si>
    <t>Objektivi 6 i Politikës së Programit</t>
  </si>
  <si>
    <t>Përmirësim i punës në mbarëvajtjen e aktivitetit diplomatik dhe në veçanti të vizitave zyrtare jashtë dhe brenda vendit, të konferencave brenda dhe jashtë vendit dhe pjesëmarrje në samite dhe ministerialet e nivelit të lartë.</t>
  </si>
  <si>
    <t>Treguesit e Performancës për Objektivin 6</t>
  </si>
  <si>
    <t>Ndërtimi i një raporti korrekt dhe profesional me trupin diplomatik në perputje me imunitetet dhe privilegjet sipas Konventes se Vjenës dhe Ceremonialit të RSh-së</t>
  </si>
  <si>
    <t>Koordinim me institucionet për organizmin e axhendës së vizitës në kohë dhe me të gjithë elmentet e duhur</t>
  </si>
  <si>
    <t>Produktet për Objektivin 6</t>
  </si>
  <si>
    <t>Zbatimi i ceremonialit zyrtar të RSH-së</t>
  </si>
  <si>
    <t>Organizmi pofesional i aktiviteteve zyrtare, vizitave dhe veprimtarisë protokollare sipas Ceremonialit të RSh-së</t>
  </si>
  <si>
    <t>vizita, takime, pritje zyrtare</t>
  </si>
  <si>
    <t>Objektivi 7 i Politikës së Programit</t>
  </si>
  <si>
    <t>Rritja e cilësisë së veprimtarisë audituese në funksion te përmirësimit të sistemeve te kontrollit të brendshme në MEPJ</t>
  </si>
  <si>
    <t>Treguesit e Performancës për Objektivin 7</t>
  </si>
  <si>
    <t>Produktet për Objektivin 7</t>
  </si>
  <si>
    <t>Plane dhe raporte vjetore për auditime të realizuara</t>
  </si>
  <si>
    <t>Hartimi i planit strategjik dhe vjetor, programi buxhetor afatmesëm dhe raportit vjetor</t>
  </si>
  <si>
    <t>plane</t>
  </si>
  <si>
    <t>Raporte për misione auditimi të realizuara</t>
  </si>
  <si>
    <r>
      <rPr>
        <b/>
        <sz val="8"/>
        <color rgb="FFFF0000"/>
        <rFont val="Garamond"/>
        <family val="1"/>
      </rPr>
      <t>Produkti 3</t>
    </r>
    <r>
      <rPr>
        <sz val="8"/>
        <color theme="1"/>
        <rFont val="Garamond"/>
        <family val="1"/>
      </rPr>
      <t xml:space="preserve"> (shto produkte sipas rastit)</t>
    </r>
  </si>
  <si>
    <t>Raporte dhe vendime të komitetit të Auditimit sipas ligjit të ri për auditimin e brendshëm në sektorin publik</t>
  </si>
  <si>
    <t>Mbledhje të Komiteti të Audimit</t>
  </si>
  <si>
    <t xml:space="preserve"> numër mbledhjesh</t>
  </si>
  <si>
    <t>Trajnim i audituesve</t>
  </si>
  <si>
    <t>Auditues të trajnuar në institucione ndërkombëtare</t>
  </si>
  <si>
    <t>Treguesit e Performancës për Objektivin 8</t>
  </si>
  <si>
    <t>numër audituesish</t>
  </si>
  <si>
    <t>Objektivi 8 i Politikës së Programit</t>
  </si>
  <si>
    <t>Përmirësim i ambienteve dhe kushteve të punës në MEPJ</t>
  </si>
  <si>
    <t>Shpenzimet Kapitale</t>
  </si>
  <si>
    <t>Kategoria 2: Shpenzimet për projekte investimesh</t>
  </si>
  <si>
    <t>Kodi i Projektit të Investimeve</t>
  </si>
  <si>
    <t>M150001</t>
  </si>
  <si>
    <t>Blerje pajisje zyre për aparatin e MEPJ</t>
  </si>
  <si>
    <t>copë</t>
  </si>
  <si>
    <t xml:space="preserve">230. Aktive të patrupëzuara </t>
  </si>
  <si>
    <t xml:space="preserve">231. Aktive të trupëzuara </t>
  </si>
  <si>
    <t xml:space="preserve">Shënim: Shpjegoni supozimet dhe llogaritjet për Produktin 1 </t>
  </si>
  <si>
    <t>M150024</t>
  </si>
  <si>
    <t xml:space="preserve">Produkti 2 </t>
  </si>
  <si>
    <t>Rikonstruksion i brendshem i godinës së MEPJ</t>
  </si>
  <si>
    <t>Rikonstruksion i katit të dytë të godinës së MEPJ</t>
  </si>
  <si>
    <t>volum veprimesh</t>
  </si>
  <si>
    <t>M150036</t>
  </si>
  <si>
    <t xml:space="preserve">Produkti 3 </t>
  </si>
  <si>
    <t>Blerje pajisje kompjuterike</t>
  </si>
  <si>
    <t>Kosto totale e produktit 3</t>
  </si>
  <si>
    <t>Shënim: Shpjegoni supozimet dhe llogaritjet për Produktin 3</t>
  </si>
  <si>
    <t>Totali i shpenzimeve të Programit sipas produkteve*****</t>
  </si>
  <si>
    <t>Totali i shpenzimeve të Programit sipas artikujve*****</t>
  </si>
  <si>
    <t>Ndryshimi në % i totalit të shpenzimeve të Programit</t>
  </si>
  <si>
    <t>Ndryshimi në % i Pagave</t>
  </si>
  <si>
    <t>Ndryshimi në % i Sigurimeve Shoqërore dhe Shëndetësore</t>
  </si>
  <si>
    <t>Ndryshimi në % i Mallrave dhe Shërbimeve</t>
  </si>
  <si>
    <t>Ndryshimi në % i Subvencioneve</t>
  </si>
  <si>
    <t>Ndryshimi në % i Transfertave të brendshme</t>
  </si>
  <si>
    <t>Ndryshimi në % i Transfertave të jashtme</t>
  </si>
  <si>
    <t>Ndryshimi në % i Transfertave për familjet dhe individët</t>
  </si>
  <si>
    <t>230. Aktivet e patrupëzuara</t>
  </si>
  <si>
    <t>Ndryshimi në % i Aktiveve të Patrupëzuara</t>
  </si>
  <si>
    <t>231. Aktivet e trupëzuara</t>
  </si>
  <si>
    <t>Ndryshimi në % i Aktiveve të Trupëzuara</t>
  </si>
  <si>
    <r>
      <t xml:space="preserve">Shënim: </t>
    </r>
    <r>
      <rPr>
        <i/>
        <sz val="8"/>
        <color theme="1"/>
        <rFont val="Garamond"/>
        <family val="1"/>
      </rPr>
      <t>Shpjegoni supozimet dhe llogaritjet (Metoda 1)</t>
    </r>
  </si>
  <si>
    <t>Numri i Punonjësve Organik të Programit Buxhetor</t>
  </si>
  <si>
    <t>Numri i Punonjësve me Kontratë të Programit Buxhetor</t>
  </si>
  <si>
    <t>Mbështetje diplomatike jashtë shtetit</t>
  </si>
  <si>
    <t>Tërësia e funksioneve aktivitetit  dhe shërbimeve që ofrojnë përfaqësitë diplomatike dhe postet konsullore të RSH jashtë vendit, në përputhje me Kushtetutën, normat e të drejtës ndërkombëtare, ligjin për shërbimin e jashtëm të Qeverisë Shqiptare, që synojnë nxitjen dhe zhvillimin e marrëdhënieve të bashkëpunimit të gjithanshëm, mbrojtjen dhe avancimin i interesave kombëtare  dhe përkujdesin për qytetarët shqiptarë kudo ata ndodhen.</t>
  </si>
  <si>
    <t>Përfaqësimi i RSH në shtetin pritës ose në Organizatat Ndërkombëtare, mbrojtja në shtetin pritës të interesave të RSH dhe të shtetasve ose personave juridik të saj, në përputhje me të drejtën ndërkombëtare; nxitja e zhvillimit të teresisë së marrëdhenieve (politike, ekonomike, kulturore, arsimore, shkencore etj.)  ndërmjet RSH dhe shtetit pritës, në një frymë miqësore bashkëpunimi; nformimi në mënyrë të vazhduar i MPJ dhe përmes saj dhe institucioneve të tjera në vend mbi zhvillimet ekonomike, politike dhe sociale të shtetit pritës dhe mbi veprimtarinë e organizatave ndërkombëtare pranë të cilave është akredituar; zhvillimi i aktiviteteve te ndryshme që ndihmojnë në paraqitjen, krijimin dhe forcimin e një imazhi pozitiv dhe tërheqës mbi vendin;bashkëpunim me delegacionet e RSH dhe pjesëmarrje në bisedimet e ndryshme që zhvillohen me interlokutore në shtetin pritës, përfshirë në përgatitjen për nënshkrim të marrëveshjeve ndërkombëtare dhe pjesëmarrje në aktivitete ndërkombëtare.</t>
  </si>
  <si>
    <t>Treguesit e Performancës në nivel Qëllimi*</t>
  </si>
  <si>
    <t>Përmirësimi i strukturës dhe i metodave të punës të përfaqësive diplomatike dhe konsullore në funksion të permirësimit të shërbimit ndaj të gjithë personave të interesuar.</t>
  </si>
  <si>
    <t>Treguesit e Performancës për Objektivin 1**</t>
  </si>
  <si>
    <t>Shpenzimet Korrente</t>
  </si>
  <si>
    <t>Produkti 1***</t>
  </si>
  <si>
    <t xml:space="preserve">Mbështetje e misioneve diplomatike dhe posteve konsullore me personel dhe kushte të përshtatshme pune dhe jetese. </t>
  </si>
  <si>
    <t xml:space="preserve">Mbështetja e personelit të misioneve diplomatike dhe posteve konsullore me mjete financiare të nevojshme për jetesën dhe kushtet e punës. </t>
  </si>
  <si>
    <t xml:space="preserve">Adresari i shtetasve shqiptar që jetojnë jashtë terirorit të RSH </t>
  </si>
  <si>
    <t>Identifikimi dhe rregjistrimi i adresave të shtetasve shqiptar që jetojnë jashtë teritorit të RSH</t>
  </si>
  <si>
    <t>shtetas të rregjistruar</t>
  </si>
  <si>
    <t>Kategoria 1: Shpenzimet Administrative Kapitale</t>
  </si>
  <si>
    <t>Kodi i Projektit të Investimeve****</t>
  </si>
  <si>
    <t>Emërtimi i Projektit të Investimeve</t>
  </si>
  <si>
    <t>xxxxx</t>
  </si>
  <si>
    <t>Avancimi i procesit të integrimit Evropian , pjesëmarrje aktive në NATO, konsolidim i marrëdhenieve dy dhe shumëpalëshe, me fokus të veçantë dimensionin ekonomiko-tregetar si dhe ekspozimin tonë kulturor jashtë, kontribut konstruktiv në rajon dhe organizata ndërkombëtare, avancimi i procesit të njohjeve dhe integrimit ndërkombëtar të Kosovës.</t>
  </si>
  <si>
    <t>Mbështetje e misioneve diplomatike dhe posteve konsullore me logjistikën e nevojshme për përmbushjen e funksioneve</t>
  </si>
  <si>
    <t xml:space="preserve">Përballimi i shpenzimeve për funksionimin dhe aktivitetet e misioneve diplomatike dhe posteve konsullore në funksion të arritjes së objektivave politiko-diplomatike (analizë, konsultim, përfaqësim). </t>
  </si>
  <si>
    <t>numër përfaqësish diplomatike</t>
  </si>
  <si>
    <t>Kuota ndërkombëtare</t>
  </si>
  <si>
    <t>Shpenzime për kuotat dhe kontributet e në organizatat ndërkombëtare në të cilat vendi ynë aderon.</t>
  </si>
  <si>
    <t>numër kuotash ndërkombëtare</t>
  </si>
  <si>
    <t>Sigurimi i përfaqësimit diplomatik dhe konsullor efikas dhe profesional në vendet e tjera, në organizatat ndërkombëtare dhe nismat rajonale. Përmirësimi i vazhdueshëm i kushteve të punës dhe të jetesës, përfshirë ato të sigurisë së personelit të misioneve diplomatike dhe posteve konsullore, në funksion të rritjes së cilësisë së punës diplomatike dhe arritjen e rezultateve.</t>
  </si>
  <si>
    <t xml:space="preserve">Produktet për Objektivin 3 </t>
  </si>
  <si>
    <t>Shpenzime korrente</t>
  </si>
  <si>
    <t xml:space="preserve">Familjare të diplomateve të trajtuar sipas ligjit </t>
  </si>
  <si>
    <t>Detyrimi ndaj bashkëshortëve (për sigurimet shoqërore dhe shpërblimi) dhe fëmijëve nën moshen 18 vjeç  (për shperblimin), të personelit të misioneve diplomatike dhe posteve konsullore, sipas VKM nr. 20, dt. 18.01.2017.</t>
  </si>
  <si>
    <t>numër personash</t>
  </si>
  <si>
    <t>Sigurimi i një komunikimi të vazhdueshëm, të shpejtë, të sigurt dhe të ndërsjelltë ndërmjet MEPJ dhe misioneve diplomatike dhe posteve konsullore duke shfrytëzuar teknollogjinë bashkëkohore të informacionit.</t>
  </si>
  <si>
    <t>Pajisje zyre për misionet diplomatike dhe postet konsullore</t>
  </si>
  <si>
    <t>Blerje pajisje zyre  për misionet diplomatike dhe postet konsullore</t>
  </si>
  <si>
    <t>Blerje pajisje zyre dhe orendi për apartamentet e personelit  për misionet diplomatike dhe postet konsullore</t>
  </si>
  <si>
    <t>Sigurimi i një komunikimi të vazhdueshëm, të shpejtë, të sigurt dhe të ndërsjelltë ndërmjet MEPJ dhe misioneve diplomatike dhe posteve konsullore duke shfrytezuar teknollogjine bashkëkohore të informacionit.</t>
  </si>
  <si>
    <t xml:space="preserve">Treguesit e Performancës për Objektivin4 </t>
  </si>
  <si>
    <t xml:space="preserve">Produktet për Objektivin 4 </t>
  </si>
  <si>
    <t xml:space="preserve">Blerje pajisje kompjuterike </t>
  </si>
  <si>
    <t>Blerje pajisje kompjuterike per misionet diplomatike dhe postet konsullore</t>
  </si>
  <si>
    <t>Blerje pajisje komjuterike dhe informatike për syrat e misioneve diplomatike dhe posteve konsullore per zevendesimin e pajisjeve të konsumuara  si dhe ato të munguara</t>
  </si>
  <si>
    <t xml:space="preserve">Nga të cilet punonjës me kontratë </t>
  </si>
  <si>
    <t xml:space="preserve"> FORMAT 2.1 : FORMATI STANDARD I PËRGATITJES SË KËRKESAVE BUXHETORE PBA 2019-2021 </t>
  </si>
  <si>
    <t>Aktiviteti diplomatik dhe konsullor i MEPJ</t>
  </si>
  <si>
    <t>Zbatimi i prioriteteve të politikës së jashtme të qeverisë dhe Strategjisë Kombëtare për Zhvillim dhe Integrim. Drejtimi teknik dhe bashkërendimi i procesit të anëtarësimit të RSH në Bashkimin Evropian.</t>
  </si>
  <si>
    <t>Zgjerim, diversifikim, thellim, pasurim i marrëdhenieve dypalëshe me fqinjët dhe partnerët strategjik. Thellimi i dialogut politik me BE dhe avancimi në procesin e integrimit evropian të vendit. Drejtimi teknik dhe bashkërendimi i procesit të anëtarësimit të Shqipërisë në BE, nëpërmjet koordinimit të negociatave të anëtarësimit, përafrimit të legjislacionit me atë të BE, hartimit të politikave të integrimit, bashkërendimit të asistencës financiare nga BE, përkthimit të legjislacionit të saj në shqip, bashkëpunimi me shoqërinb civile dhe informimit të publikut. Përfaqësim aktiv në organizatat dhe forumet ndërkombëtare e rajonale dhe koalicione ndërkombëtare ku ndajmë vlera të përbashkëta. Përmirësimi i imazhit të vendit në botë, duke synuar nxitjen e interersit për pjesëmarrje ndërkombëtare në sektorë strategjik të zhvillimit të Shqipërisë. Sigurimi i shërbimi konsullor cilësor në mbrojtje të të drejtave të shtetasve shqiptare jashtë vendit.</t>
  </si>
  <si>
    <t xml:space="preserve"> Raelizimi dhe zgjerimi i bashkëpunimit shumëpalesh rajonal përfshirë implementimin e vendimeve të marra në kuadër të Procesit të
Berlinit. </t>
  </si>
  <si>
    <t>Marrja e miratimit nga Këshilli i BE-së per hapjen e negociatave me BE. Zhvillimi i bisedimeve te anetaresimit me BE-në dhe thellimi I metejshem I marredhenieve me BE.</t>
  </si>
  <si>
    <t>Zhvillimi i mëtejshëm i teresise se marrëdhënieve me vendet e tjera, me prioritet marrëdheniet me partnerët strategjike, vendet mike dhe aleate si dhe vendet fqinje, pjesëmarrje aktive nw nismat rajonale</t>
  </si>
  <si>
    <t>Vazhdimi i angazhimit për njohjen e mëtejshme ndërkombëtare të Kosoves, per pjesemarrjen dhe anetyaresimin e saj ne organizatat rajonale dhe nderkombetare.</t>
  </si>
  <si>
    <t>Pjesëmarrje aktive dhe realizimi i kontributit të RSH në kuadër të NATO-s dhe në tërësi në favor të paqes dhe sigurisë në rajon dhe më gjërë.</t>
  </si>
  <si>
    <t xml:space="preserve">Zbatim i detyrimeve të anëtarësimit në organizata dhe forume shumëpaleshe, ku jemi palë. </t>
  </si>
  <si>
    <t>Plotësimi i bazës ligjore të bashkëpunimit me vendet e tjera.</t>
  </si>
  <si>
    <t>Forcimi dhe rritja e rolit të diplomacisë publike, ekonomike dhe diasporës, në shërbim të interesave ekonomike të Shqipërisë, promovimit dhe potencialeve për investime, tregeti dhe bashkëpunimit ekonimik, tregetar dhe kulturor me partnerët tanë ndërkombëtar dy dhe shumëpalesh.</t>
  </si>
  <si>
    <t>Realizimi i një shërbimi konsullor të mbështetur në profesionalizëm , efiçencë, transparencë dhe pergjegjshmëri.</t>
  </si>
  <si>
    <t>Marrja e miratimit nga Këshilli i BE-së për hapjen e negociatave me Bashkimin Evropian. Zhvillimi i bisedimeve të anëtarësimit me BE-në dhe thellimi i mëtejshëm i marrëdhënieve me Bashkimin Evropian.</t>
  </si>
  <si>
    <t>Mbyllja e procesit screening brenda vitit 2021</t>
  </si>
  <si>
    <t>Emërtimi i Treguesit 3</t>
  </si>
  <si>
    <t>Kapituj ne proces screening</t>
  </si>
  <si>
    <t>Kapituj negociues ne proces screening si hapi I pare I negociatave per cdo kapitull.</t>
  </si>
  <si>
    <t>vizita, takime, konsultime</t>
  </si>
  <si>
    <t>Detajimi i Kostos Totale të Produktit 1 sipas Artikujve Ekonomikë</t>
  </si>
  <si>
    <t>Lobim për negociata</t>
  </si>
  <si>
    <t>Lobim për hapjen dhe avancimin e negociatave</t>
  </si>
  <si>
    <t>vizita, takime</t>
  </si>
  <si>
    <t>Detajimi i Kostos Totale të Produktit 2 sipas Artikujve Ekonomikë</t>
  </si>
  <si>
    <t>Produkti 3</t>
  </si>
  <si>
    <t>Kontributi i MEPJ për kapitujt e negociatave që happen në varrësi të vendimit të KE për hapjen e tyre.</t>
  </si>
  <si>
    <t>Detajimi i Kostos Totale të Produktit 3 sipas Artikujve Ekonomikë</t>
  </si>
  <si>
    <t>Zhvillimi i metejshëm i tërësisë së marrëdhenieve me vendet e tjera me prioritet marrëdhëniet me partner strategjik, vendet mike dhe aleate si dhe vendet fqinjë.</t>
  </si>
  <si>
    <t>Treguesit e Performancës për Objektivin 2**</t>
  </si>
  <si>
    <t>Intesifikimi i marrëdhenieve me vendet e BE-së</t>
  </si>
  <si>
    <t>Intensifikimi i marrëdhenieve me partner strategjik</t>
  </si>
  <si>
    <t>Intensifikimi i marrëdhënieve me vendet e amerikave</t>
  </si>
  <si>
    <t>Intensifikimi i marrëdhenieve me vendet e Azisë</t>
  </si>
  <si>
    <t>Intensifikimi i marrëdhenieve me vendet e tjera</t>
  </si>
  <si>
    <t>Veprimtari diplomatike me vendet e Evropës dhe Azisë Qendrore dhe zhvillimi i dialogut politik</t>
  </si>
  <si>
    <t>Zhvillimi i marrëdhënieve dypalëshe me vendet e Evropës dhe Azisë Qendrore duke u fokusuar kryesisht me vendet anëtare në BE.</t>
  </si>
  <si>
    <t>Veprimtari me vendet e Rajonit në kuadër të rritjes dhe intensifikimit të marrëdhenieve mes vendeve në kuadër dypalësh dhe nismat rajonale</t>
  </si>
  <si>
    <t>Veprimtari me vendet e Rajonit në kuadër të rritjes dhe intensifikimit të marrëdhenieve mes vendeve dhe pjesemarrja aktive në nismat rajonale</t>
  </si>
  <si>
    <t>vizita, takime, konsultime diplomatike, konferenca</t>
  </si>
  <si>
    <t>Veprimtari me vendet e Amerikës, Paqësorit, Azisë dhe Afrikës</t>
  </si>
  <si>
    <t>Vizita, takime dhe konsultime në kuadër te marredhenieve dypaleshe me keto vende</t>
  </si>
  <si>
    <t>vizita, takime, konsultime diplomatike</t>
  </si>
  <si>
    <t xml:space="preserve">Pjesëmarrje aktive dhe realizimi i kontributit të RSH-së në kuadër të NATO-s dhe në tërësi në favor të paqes dhe sigurisë në Rajon e më gjerë. </t>
  </si>
  <si>
    <t>Pjesëmarrje aktive dhe realizimi i kontributit të RSH në kuadër të NATO-s</t>
  </si>
  <si>
    <t>Pjesëmarrje në takime e ministrave të NATO-s , samite dhe aktivitete të tjera të Aleancës</t>
  </si>
  <si>
    <t>Rritja e angazhimit të Shqipërisë në Operacionet Ndërkombëtare të Sigurisë</t>
  </si>
  <si>
    <t>takime, konsultime diplomatike</t>
  </si>
  <si>
    <t>Përmbushje e angazhimeve në kuadër të anëtarësimit në organizatat ndërkombëtare nëpërmjet një politike pro aktive.</t>
  </si>
  <si>
    <t>Luajtja e një roli pro aktiv në organizatat ndërkombëtare</t>
  </si>
  <si>
    <t>Kontribut i shtuar i Shqipërisë në zbatim të axhendës 2030 objektivat e zhvillimit të qendrueshëm</t>
  </si>
  <si>
    <t>Rritja e rolit të përfaqësimit të Shqipërise në organizatat ndërkombëtare dhe në pozicione drejtuese të sistemit te tyre.</t>
  </si>
  <si>
    <t>Pjesëmarrje aktive në përputhje me përgjegjësitë e vendit si anëtar në OKB si dhe në organizata të tjera ndërkombëtare.</t>
  </si>
  <si>
    <t>Ndërveprim si vend anëtar i OKB dhe organizata të tjera të sistemit të OKB.</t>
  </si>
  <si>
    <t>Pjesëmarrje në aktivitete të organizatës</t>
  </si>
  <si>
    <t>Rol aktiv në Këshillin ekzekutiv të UNESCO-s</t>
  </si>
  <si>
    <t>Pjesëmarrje dhe kontribute në politikat e UNESCO-s</t>
  </si>
  <si>
    <t>Pjesëmarrje aktive në përputhje me përgjegjësitë e vendit si anëtar në UNAOC-ut dhe PNUD</t>
  </si>
  <si>
    <t>Ndërveprim ne te gjitha aktivitetet politike dhe operacionale te UNAOC dhe PNUD</t>
  </si>
  <si>
    <t>Produkti 4</t>
  </si>
  <si>
    <t>Pjesëmarrje aktive në përputhje me përgjegjësitë e vendit si anëtar KDNJ</t>
  </si>
  <si>
    <t>Ndërveprim si vend anëtar në KDNJ</t>
  </si>
  <si>
    <t>Detajimi i Kostos Totale të Produktit 4 sipas Artikujve Ekonomikë</t>
  </si>
  <si>
    <t>Kosto totale e produktit 4</t>
  </si>
  <si>
    <t>Produkti 5</t>
  </si>
  <si>
    <t>Pjesëmarrje aktive në përputhje me përgjegjësitë e vendit si anëtar në OSBE</t>
  </si>
  <si>
    <t>Ndërveprim si vend anëtar i OSBE-së në të gjitha aktivitetet politike dhe operacionale të OSBE-së</t>
  </si>
  <si>
    <t>Detajimi i Kostos Totale të Produktit 5 sipas Artikujve Ekonomikë</t>
  </si>
  <si>
    <t>Kosto totale e produktit 5</t>
  </si>
  <si>
    <t>Produkti 6</t>
  </si>
  <si>
    <t>Pjesëmarrje aktive në përputhje me përgjegjësitë e vendit si anëtar në KiE-së</t>
  </si>
  <si>
    <t>Ndërveprim si vend anetar i KiE-së</t>
  </si>
  <si>
    <t>Detajimi i Kostos Totale të Produktit 6 sipas Artikujve Ekonomikë</t>
  </si>
  <si>
    <t>Kosto totale e produktit 6</t>
  </si>
  <si>
    <t>Produkti 7</t>
  </si>
  <si>
    <t xml:space="preserve">Raportimi për konventat për të drejtat e njeriut </t>
  </si>
  <si>
    <t>Plotësimi i detyrimit ndaj anëtarësimit në konventa ndërkombëtare si dhe raportime vullnetare mbi arritjet e Shqiperisë në kuadër të të drejtave të njeriut. Raporte periodike dhe vullnetare.</t>
  </si>
  <si>
    <t>Detajimi i Kostos Totale të Produktit 7 sipas Artikujve Ekonomikë</t>
  </si>
  <si>
    <t>Kosto totale e produktit 7</t>
  </si>
  <si>
    <t>Produkti 8</t>
  </si>
  <si>
    <t>Pjesëmarrje aktive në përputhje me përgjegjësitë e vendit si anëtar në Organizatën e Frankofonisë</t>
  </si>
  <si>
    <t>Rritja e rolit aktiv të Shqiperisë në ONF</t>
  </si>
  <si>
    <t>Detajimi i Kostos Totale të Produktit 8 sipas Artikujve Ekonomikë</t>
  </si>
  <si>
    <t>Kosto totale e produktit 8</t>
  </si>
  <si>
    <t xml:space="preserve">Lidhja e marrëveshjeve dypalëshe dhe shumëpalëshe, bërja palë në konventa ndërkombëtare dhe anëtarësimi në organizata ndërkombëtare dhe evropiane.
</t>
  </si>
  <si>
    <t xml:space="preserve">Nënshkrimi i marrëveshjeve </t>
  </si>
  <si>
    <t>Berja palë në konventa ndërkombëtare</t>
  </si>
  <si>
    <t>Trajtimi i çështjeve të së drejtës ndërkombëtare të institucioneve të shtetit shqiptar dhe plotësimi i kuadrit ligjor të bashkëpunimit.</t>
  </si>
  <si>
    <t>Pjesëmarrja në procesin e lidhjes së marrëveshjeve ndërkombëtare dhe dhënia e asistencës në trajtimin e çështjeve të sëdrejtës ndërkombëtare.</t>
  </si>
  <si>
    <t>projektakte, konsultime</t>
  </si>
  <si>
    <t xml:space="preserve">Forcimi dhe rritja e rolit të diplomacisë publike, ekonomike dhe diasporës, në shërbim të interesave ekonomike të shqipërisë, promovimit dhe potencialeve për investime, tregëti dhe bashkëpunimit ekonomik, trëgetar dhe kulturor me partnerët tanë ndërkombëtar dypalësh dhe shumëpalësh. </t>
  </si>
  <si>
    <t>Rritje e rolit të diplomacisë publike dhe diasporës për përmirësimin e imazhit të Shqipërisë dhe promovimit të potencialeve për investime, tregeti dhe bashkëpunim ekonomik, tregëtar dhe kulturor në shërbim të intertesave ekonomike të Shqipërisë</t>
  </si>
  <si>
    <t>Sensibilizim, nxitje e interesit dhe tërheqja e investimeve të huaja direkte në sektor strategjik të ekonomisë shqiptare</t>
  </si>
  <si>
    <t>Zgjerim i kuadrit të bashkëpunimit ekonomik ndërshtetëror dhe ndërinstitucional, nxitje dhe promovim i këtyre marrëdhenieve në nivel dypalësh</t>
  </si>
  <si>
    <t>Mbështetje dhe lehtesim për kompanitë shqiptare që duan të hyjnë/zgjerohen në tregjet e huaja</t>
  </si>
  <si>
    <t>Përfshirja e diaspores në promovim investim dhe zhvillimet në vend</t>
  </si>
  <si>
    <t xml:space="preserve">Promovimi dhe zhvillimi i diplomacisë publike dhe ekonomike në funksion të përmirësimit të imazhit të Shqipërisë në botë </t>
  </si>
  <si>
    <t>konferenca, ekspozita, koncerte, forume, komisione</t>
  </si>
  <si>
    <t xml:space="preserve">Mbështetja e shqiptarëve jashtë vendit dhe përfshirja e tyre në zhvillimet brenda vendit </t>
  </si>
  <si>
    <t>konferenca, materiale promovuese</t>
  </si>
  <si>
    <t>Realizimi i një shërbimi konsullor të mbështetur në profesionalizëm, efiçensë, transparencë dhe përgjegjshmëri</t>
  </si>
  <si>
    <t>Dixhitalizimi i plotë i sherbimeve: printim dixhital i vizave pulle, realizimi i portalit e-viza, rritja e ofrimit te sherbimeve ne distance, leshimi i dokumenteve me vulë dixhitale (me marreveshje)</t>
  </si>
  <si>
    <t>Shërbimi konsullor on-line (SHKO)</t>
  </si>
  <si>
    <t>Dixhitalizimi i legalizimeve</t>
  </si>
  <si>
    <t>Garantimi i zbatueshmërisë së politikave të legjislacionit konsullor në kuadër edhe të platformës së shërbimeve konsullore on-line</t>
  </si>
  <si>
    <t>vizita, takime, trajnime</t>
  </si>
  <si>
    <t>Zgjerimi i bashkëpunimit me partnerët e huaj</t>
  </si>
  <si>
    <t>Konsultime për çështje konsullore dypalëshe</t>
  </si>
  <si>
    <t>Trajnimi i stafit konsullor të misioneve diplomatike dhe posteve konsullore</t>
  </si>
  <si>
    <t>Trajnimi i stafit konsullor, kryesisht në vendet që ka përqëndrim të emigracionit shqiptar.</t>
  </si>
  <si>
    <t>Objektivi 8  Politikës së Programit</t>
  </si>
  <si>
    <t>Rritja e përfaqësimit të grave në strukturat e shërbimit të jashtëm</t>
  </si>
  <si>
    <t>Numri i grave  në strukturat e shërbimit të jashtëm MEPJ dhe përfaqësitë diplomatike</t>
  </si>
  <si>
    <t>Numri i grave në poste të nivelit drejtues dhe ekzekutiv strukturat e MEPJ-së</t>
  </si>
  <si>
    <t>Numri i grave në poste drejtuese të përfaqësive diplomatike</t>
  </si>
  <si>
    <t>Gra të përfaqësuara në shërbimin e jashtëm në nivel ekzekutiv dhe drejtues</t>
  </si>
  <si>
    <t xml:space="preserve">Gra të  përfaqësuara në shërbimin e jashtëm (në MEPJ dhe përfaqësi), në nivel ekzekutiv dhe drejtues </t>
  </si>
  <si>
    <t xml:space="preserve">numë punonjësesh </t>
  </si>
  <si>
    <t xml:space="preserve">Mbështetja Institucionale për procesin e Integrimit </t>
  </si>
  <si>
    <t>Mbështetja e procesit të anëtarësimit të Shqipërisë në Bashkimin Evropian, nëpërmjet bashkërendimit, monitorimit dhe raportimit të zbatimit të Marrëveshjes së Stabilizim-Asociimit, përafrimit të legjislacionit vendas me atë të BE-së, menaxhimit të fondeve të BE-së, zhvillimit të negociatave të anëtarësimit të Republikës së Shqipërisë në Bashkimin Evropian, forcimit të rolit të shoqërisë civile në proceset vendimmarrëse si dhe informimit të publikut duke ruajtur parimin e aksesit të barabartë të grave në këtë proces.</t>
  </si>
  <si>
    <t>Zbatimi i Marrëveshjes së Stabilizim-Asociimit, mbarëvajtja dhe përshpejtimi i procesit të anëtarësimit të Shqipërisë në Bashkimin Evropian; mirë-menaxhimi i asistencës financiare të BE-së; krijimi i versionit shqip të acquis dhe anasjelltas si dhe vlerësimi i përputhshmërisë së përafrimit të acquis në legjislacionin shqiptar.</t>
  </si>
  <si>
    <t>Marrëveshje financiare të nënshkruara (fonde të angazhuara)</t>
  </si>
  <si>
    <r>
      <t xml:space="preserve">Progresi në krijimin e versionit shqip të acquis (sasia e përkthyer kundrejt totalit të faqeve të </t>
    </r>
    <r>
      <rPr>
        <i/>
        <sz val="8"/>
        <color theme="1"/>
        <rFont val="Garamond"/>
        <family val="1"/>
      </rPr>
      <t>aquis</t>
    </r>
    <r>
      <rPr>
        <sz val="8"/>
        <color theme="1"/>
        <rFont val="Garamond"/>
        <family val="1"/>
      </rPr>
      <t>)</t>
    </r>
  </si>
  <si>
    <r>
      <t xml:space="preserve">Numri i vlerësimeve ligjore për përputhshmërinë e akteve ligjore të propozuara me </t>
    </r>
    <r>
      <rPr>
        <i/>
        <sz val="8"/>
        <color theme="1"/>
        <rFont val="Garamond"/>
        <family val="1"/>
      </rPr>
      <t xml:space="preserve">acquis, </t>
    </r>
    <r>
      <rPr>
        <sz val="8"/>
        <color theme="1"/>
        <rFont val="Garamond"/>
        <family val="1"/>
      </rPr>
      <t>kundrejt PKIE</t>
    </r>
  </si>
  <si>
    <t>Numri i takimeve të institucioneve të përbashkëta Bashkimi Evropian – Shqipëri</t>
  </si>
  <si>
    <t>Numri i raportimeve në kuadër të procesit të anëtarësimit</t>
  </si>
  <si>
    <t>Rritja e eficencës dhe aftësisë përthithëse të fondeve të BE-së në Shqipëri, nëpërmjet përmirësimit të procesit të programimit dhe monitorimit të zbatimit të projekteve.</t>
  </si>
  <si>
    <t>Ulja e numrit të projekteve problematike (kombëtare) kundrejt numrit total të projekteve të decentralizuara në zbatim</t>
  </si>
  <si>
    <t>Realizimi i indikatorëve për disbursimin e transheve të mbështetjes buxhetore</t>
  </si>
  <si>
    <t>Projekt-propozime të tërhequra pas aplikimit në ëBIF</t>
  </si>
  <si>
    <t>Përqindja e projekteve me përfitues shqiptarë kundrejt numrit total të projekteve të miratuara nga programet e Bashkëpunimit Territorial</t>
  </si>
  <si>
    <t>Koordinimi i pjesëmarrjes së Shqipërisë në programet e Bashkëpunimit Territorial</t>
  </si>
  <si>
    <t>Hartimi dhe rishikimi i Programeve të BT, ndjekja e procedurave për nënshkrimin e marrëveshjeve financiare dhe të partneriteteve, organizimi i thirrjeve për projekt-propozime, mbështetja ndaj aplikantëve, etj.</t>
  </si>
  <si>
    <t>nr. programesh</t>
  </si>
  <si>
    <t>Programe të Bashkëpunimit Territorial të menaxhuar</t>
  </si>
  <si>
    <t xml:space="preserve">Monitorimi i zbatimit të programeve të bashkëpunimit territorial </t>
  </si>
  <si>
    <t xml:space="preserve">Monitorimi i zbatimit të programeve kombëtare IPA </t>
  </si>
  <si>
    <t>Monitorimi i projekteve në zbatim te decentralizuar, hartimi e dorëzimi i raporteve vjetore e sektoriale Komisionit Europian. Koordinimi i zgjidhjes së cështjeve problematike të projekteve në zbatim të centralizuar</t>
  </si>
  <si>
    <r>
      <t>Detajimi i Kostos Totale të</t>
    </r>
    <r>
      <rPr>
        <b/>
        <sz val="8"/>
        <color rgb="FFFF0000"/>
        <rFont val="Garamond"/>
        <family val="1"/>
      </rPr>
      <t xml:space="preserve"> Produktit 3 </t>
    </r>
    <r>
      <rPr>
        <b/>
        <sz val="8"/>
        <color theme="1"/>
        <rFont val="Garamond"/>
        <family val="1"/>
      </rPr>
      <t>sipas Artikujve Ekonomikë</t>
    </r>
  </si>
  <si>
    <t>Programimi i asistencës financiare të BE-së sipas prioriteteve</t>
  </si>
  <si>
    <t xml:space="preserve">Mbledhja e projekt-ideve, diskutimi dhe prioritizimi i tyre në bashkëpunim me DBE, miratimi dhe nënshkrimi i Marrëveshjes Financiare vjetore dhe paketës përkatëse të projekteve IPA Kombëtare </t>
  </si>
  <si>
    <r>
      <t>Detajimi i Kostos Totale të</t>
    </r>
    <r>
      <rPr>
        <b/>
        <sz val="8"/>
        <color rgb="FFFF0000"/>
        <rFont val="Garamond"/>
        <family val="1"/>
      </rPr>
      <t xml:space="preserve"> Produktit 4 </t>
    </r>
    <r>
      <rPr>
        <b/>
        <sz val="8"/>
        <color theme="1"/>
        <rFont val="Garamond"/>
        <family val="1"/>
      </rPr>
      <t>sipas Artikujve Ekonomikë</t>
    </r>
  </si>
  <si>
    <t>Koordinimi i paketes WBIF, IPA Multi-country dhe Programet Evropiane</t>
  </si>
  <si>
    <t>Koordinimi i paketes se Instrumentit te Investimeve per Ballkanin Perendimor, IPA me Shume Vende Perfituese dhe Programet Evropiane</t>
  </si>
  <si>
    <t>Numer paketash programesh/instrumentash</t>
  </si>
  <si>
    <r>
      <t>Detajimi i Kostos Totale të</t>
    </r>
    <r>
      <rPr>
        <b/>
        <sz val="8"/>
        <color rgb="FFFF0000"/>
        <rFont val="Garamond"/>
        <family val="1"/>
      </rPr>
      <t xml:space="preserve"> Produktit 5 </t>
    </r>
    <r>
      <rPr>
        <b/>
        <sz val="8"/>
        <color theme="1"/>
        <rFont val="Garamond"/>
        <family val="1"/>
      </rPr>
      <t>sipas Artikujve Ekonomikë</t>
    </r>
  </si>
  <si>
    <t xml:space="preserve">Asistencë teknike për zbatimin e programeve të bashkëpunimit territorial </t>
  </si>
  <si>
    <t>Monitorimi dhe raportimi mbi zbatimin e plotë të Marrëveshjes së Stabilizim Asocimit dhe hapjen e negociatave të anëtarësimit me Bashkimin Europian</t>
  </si>
  <si>
    <t>Hartimi/përditësimi cdo vit i Planit Kombëtar për Integrimin Europian dhe monitorimi i tij</t>
  </si>
  <si>
    <t>Numri i takimeve të institucioneve të përbashkëta BE-Shqipëri</t>
  </si>
  <si>
    <t>Numri i vlerësimeve të përputhshmërisë së akteve ligjore të propozuara me acquis</t>
  </si>
  <si>
    <r>
      <t xml:space="preserve">Plani i përkthimit të </t>
    </r>
    <r>
      <rPr>
        <i/>
        <sz val="8"/>
        <color theme="1"/>
        <rFont val="Garamond"/>
        <family val="1"/>
      </rPr>
      <t>acquis</t>
    </r>
    <r>
      <rPr>
        <sz val="8"/>
        <color theme="1"/>
        <rFont val="Garamond"/>
        <family val="1"/>
      </rPr>
      <t xml:space="preserve"> i realizuar në sasi dhe cilësi</t>
    </r>
  </si>
  <si>
    <t>Akte të acquis të përkthyera në shqip dhe anasjelltas</t>
  </si>
  <si>
    <t>Përkthimi dhe rishikimi i përkthimit të akteve të legjislacionit Europian në shqip dhe anasjelltas, përfshirë dokumenta të tjerë strategjikë të procesit të Integrimit Europian</t>
  </si>
  <si>
    <t xml:space="preserve">nr. faqesh </t>
  </si>
  <si>
    <t>Takime të institucioneve të përbashkëta Shqipëri-BE të zhvilluara</t>
  </si>
  <si>
    <t>Takime të institucioneve të përbashkëta Shqipëri – Bashkimi Evropian (Këshilli i Stabilizim-Asociimit, Komiteti i Stabilizim-Asociimit, dhe nënkomitetet e Stabilizim-Asociimit) të zhvilluara</t>
  </si>
  <si>
    <t>Numri i takimeve</t>
  </si>
  <si>
    <t>Raportime për shërbimet e Komisionit Europian të realizuara</t>
  </si>
  <si>
    <t>Hartimi i kontributeve të Qeverisë Shqiptare për Raportin e KE-së për Shqipërinë</t>
  </si>
  <si>
    <t>nr. raporteve</t>
  </si>
  <si>
    <t>Plani Kombëtar për Integrimin Europian (PKIE) i hartuar dhe monitoruar</t>
  </si>
  <si>
    <r>
      <t xml:space="preserve">Plani Kombëtar për Integrimin Evropian i hartuar dhe monitoruar si dokumenti kryesor për planifikimin e procesit të përafrimit të legjislacionit shqiptar me </t>
    </r>
    <r>
      <rPr>
        <i/>
        <sz val="8"/>
        <color theme="1"/>
        <rFont val="Garamond"/>
        <family val="1"/>
      </rPr>
      <t>acquis</t>
    </r>
    <r>
      <rPr>
        <sz val="8"/>
        <color theme="1"/>
        <rFont val="Garamond"/>
        <family val="1"/>
      </rPr>
      <t xml:space="preserve"> </t>
    </r>
  </si>
  <si>
    <t>numri i Planeve të hartuara dhe monitoruara</t>
  </si>
  <si>
    <t>Vlerësime të hartuara për përputhshmërinë e akteve të propozuara me acquis</t>
  </si>
  <si>
    <t xml:space="preserve">Dhënia e vlerësimeve juridike mbi përputhshmërinë e projektakteve shqiptare me legjislacionin e Bashkimit Evropian </t>
  </si>
  <si>
    <t>nr. i vlerësimeve</t>
  </si>
  <si>
    <t>Projekti IPA 2014 "EU Facility/Mbështetje për procesin e integrimit Europian"</t>
  </si>
  <si>
    <t>230. Aktive të patrupëzuara/SMEI IV</t>
  </si>
  <si>
    <t>Produkti 5 (shto produkte sipas rastit)</t>
  </si>
  <si>
    <t xml:space="preserve">nr. i vlerësimeve </t>
  </si>
  <si>
    <t xml:space="preserve">230. Aktive të patrupëzuara/SMEI IV </t>
  </si>
  <si>
    <t>Projekti IPA 2015 "Instrumenti për mbështetjen e shoqërisë civile në kuadrin e Integrimit Europian"</t>
  </si>
  <si>
    <t>230. Aktive të patrupëzuara/Instrumenti për shoqërinë civile</t>
  </si>
  <si>
    <t>Produkti X (shto produkte sipas rastit)</t>
  </si>
  <si>
    <r>
      <t xml:space="preserve">Detajimi i Kostos Totale të </t>
    </r>
    <r>
      <rPr>
        <b/>
        <sz val="8"/>
        <color rgb="FFFF0000"/>
        <rFont val="Garamond"/>
        <family val="1"/>
      </rPr>
      <t>Produktit X</t>
    </r>
    <r>
      <rPr>
        <b/>
        <sz val="8"/>
        <color theme="1"/>
        <rFont val="Garamond"/>
        <family val="1"/>
      </rPr>
      <t xml:space="preserve"> sipas Artikujve Ekonomikë</t>
    </r>
  </si>
  <si>
    <t>Kosto totale e produktit X</t>
  </si>
  <si>
    <t>Sic I ka sjelle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</si>
</sst>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000000"/>
    <numFmt numFmtId="166" formatCode="_(* #,##0.000_);_(* \(#,##0.000\);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Garamond"/>
      <family val="1"/>
    </font>
    <font>
      <b/>
      <sz val="12"/>
      <color theme="1"/>
      <name val="Garamond"/>
      <family val="1"/>
    </font>
    <font>
      <b/>
      <sz val="10"/>
      <color theme="1"/>
      <name val="Garamond"/>
      <family val="1"/>
    </font>
    <font>
      <sz val="10"/>
      <color theme="1"/>
      <name val="Garamond"/>
      <family val="1"/>
    </font>
    <font>
      <b/>
      <sz val="9"/>
      <name val="Garamond"/>
      <family val="1"/>
    </font>
    <font>
      <sz val="10"/>
      <name val="Arial"/>
      <family val="2"/>
    </font>
    <font>
      <sz val="12"/>
      <color theme="1"/>
      <name val="Calibri"/>
      <family val="2"/>
      <scheme val="minor"/>
    </font>
    <font>
      <sz val="9"/>
      <color theme="1"/>
      <name val="Garamond"/>
      <family val="1"/>
    </font>
    <font>
      <sz val="8"/>
      <color theme="1"/>
      <name val="Garamond"/>
      <family val="1"/>
    </font>
    <font>
      <b/>
      <sz val="9"/>
      <color theme="1"/>
      <name val="Garamond"/>
      <family val="1"/>
    </font>
    <font>
      <b/>
      <sz val="8"/>
      <color theme="1"/>
      <name val="Garamond"/>
      <family val="1"/>
    </font>
    <font>
      <b/>
      <sz val="8"/>
      <color rgb="FFFF0000"/>
      <name val="Garamond"/>
      <family val="1"/>
    </font>
    <font>
      <i/>
      <sz val="9"/>
      <color theme="1"/>
      <name val="Garamond"/>
      <family val="1"/>
    </font>
    <font>
      <i/>
      <sz val="8"/>
      <color theme="1"/>
      <name val="Garamond"/>
      <family val="1"/>
    </font>
    <font>
      <b/>
      <i/>
      <sz val="9"/>
      <color rgb="FFFF0000"/>
      <name val="Garamond"/>
      <family val="1"/>
    </font>
    <font>
      <b/>
      <sz val="9"/>
      <color rgb="FFFF0000"/>
      <name val="Garamond"/>
      <family val="1"/>
    </font>
    <font>
      <b/>
      <sz val="11"/>
      <name val="Garamond"/>
      <family val="1"/>
    </font>
    <font>
      <b/>
      <i/>
      <sz val="8"/>
      <color theme="1"/>
      <name val="Garamond"/>
      <family val="1"/>
    </font>
    <font>
      <i/>
      <sz val="9"/>
      <color theme="1"/>
      <name val="Calibri"/>
      <family val="2"/>
      <scheme val="minor"/>
    </font>
    <font>
      <sz val="8"/>
      <color theme="1"/>
      <name val="Calibri"/>
      <family val="2"/>
    </font>
    <font>
      <b/>
      <i/>
      <sz val="9"/>
      <color theme="1"/>
      <name val="Garamond"/>
      <family val="1"/>
    </font>
    <font>
      <sz val="8"/>
      <name val="Garamond"/>
      <family val="1"/>
    </font>
    <font>
      <i/>
      <sz val="8"/>
      <name val="Garamond"/>
      <family val="1"/>
    </font>
    <font>
      <i/>
      <sz val="9"/>
      <name val="Calibri"/>
      <family val="2"/>
      <scheme val="minor"/>
    </font>
    <font>
      <b/>
      <i/>
      <sz val="9"/>
      <color rgb="FFFF0000"/>
      <name val="Calibri"/>
      <family val="2"/>
      <scheme val="minor"/>
    </font>
    <font>
      <b/>
      <i/>
      <sz val="8"/>
      <color rgb="FFFF0000"/>
      <name val="Garamond"/>
      <family val="1"/>
    </font>
    <font>
      <b/>
      <sz val="8"/>
      <name val="Garamond"/>
      <family val="1"/>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2"/>
        <bgColor indexed="64"/>
      </patternFill>
    </fill>
    <fill>
      <patternFill patternType="solid">
        <fgColor rgb="FFFF0000"/>
        <bgColor indexed="64"/>
      </patternFill>
    </fill>
  </fills>
  <borders count="106">
    <border>
      <left/>
      <right/>
      <top/>
      <bottom/>
      <diagonal/>
    </border>
    <border>
      <left/>
      <right/>
      <top/>
      <bottom style="medium">
        <color theme="4" tint="-0.499984740745262"/>
      </bottom>
      <diagonal/>
    </border>
    <border>
      <left/>
      <right style="medium">
        <color theme="4" tint="-0.499984740745262"/>
      </right>
      <top/>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medium">
        <color rgb="FF2E74B5"/>
      </bottom>
      <diagonal/>
    </border>
    <border>
      <left/>
      <right style="medium">
        <color theme="4" tint="-0.499984740745262"/>
      </right>
      <top/>
      <bottom style="medium">
        <color theme="4" tint="-0.499984740745262"/>
      </bottom>
      <diagonal/>
    </border>
    <border>
      <left style="medium">
        <color theme="4" tint="-0.499984740745262"/>
      </left>
      <right style="medium">
        <color theme="4" tint="-0.499984740745262"/>
      </right>
      <top style="medium">
        <color rgb="FF2E74B5"/>
      </top>
      <bottom style="medium">
        <color theme="4" tint="-0.499984740745262"/>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right style="medium">
        <color theme="4" tint="-0.499984740745262"/>
      </right>
      <top style="medium">
        <color theme="4" tint="-0.499984740745262"/>
      </top>
      <bottom/>
      <diagonal/>
    </border>
    <border>
      <left style="medium">
        <color theme="4" tint="-0.499984740745262"/>
      </left>
      <right style="medium">
        <color theme="4" tint="-0.499984740745262"/>
      </right>
      <top/>
      <bottom/>
      <diagonal/>
    </border>
    <border>
      <left/>
      <right/>
      <top style="medium">
        <color theme="4" tint="-0.499984740745262"/>
      </top>
      <bottom/>
      <diagonal/>
    </border>
    <border>
      <left style="thin">
        <color indexed="64"/>
      </left>
      <right style="thin">
        <color indexed="64"/>
      </right>
      <top style="thin">
        <color indexed="64"/>
      </top>
      <bottom style="thin">
        <color indexed="64"/>
      </bottom>
      <diagonal/>
    </border>
    <border>
      <left style="medium">
        <color indexed="64"/>
      </left>
      <right style="medium">
        <color rgb="FF2E74B5"/>
      </right>
      <top style="medium">
        <color indexed="64"/>
      </top>
      <bottom style="medium">
        <color rgb="FF2E74B5"/>
      </bottom>
      <diagonal/>
    </border>
    <border>
      <left style="medium">
        <color rgb="FF2E74B5"/>
      </left>
      <right style="medium">
        <color rgb="FF2E74B5"/>
      </right>
      <top style="medium">
        <color indexed="64"/>
      </top>
      <bottom style="medium">
        <color rgb="FF2E74B5"/>
      </bottom>
      <diagonal/>
    </border>
    <border>
      <left style="medium">
        <color rgb="FF2E74B5"/>
      </left>
      <right style="medium">
        <color indexed="64"/>
      </right>
      <top style="medium">
        <color indexed="64"/>
      </top>
      <bottom style="medium">
        <color rgb="FF2E74B5"/>
      </bottom>
      <diagonal/>
    </border>
    <border>
      <left style="medium">
        <color indexed="64"/>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indexed="64"/>
      </right>
      <top style="medium">
        <color rgb="FF2E74B5"/>
      </top>
      <bottom style="medium">
        <color rgb="FF2E74B5"/>
      </bottom>
      <diagonal/>
    </border>
    <border>
      <left style="medium">
        <color indexed="64"/>
      </left>
      <right/>
      <top style="medium">
        <color rgb="FF2E74B5"/>
      </top>
      <bottom style="medium">
        <color rgb="FF2E74B5"/>
      </bottom>
      <diagonal/>
    </border>
    <border>
      <left style="medium">
        <color indexed="64"/>
      </left>
      <right style="medium">
        <color rgb="FF2E74B5"/>
      </right>
      <top style="medium">
        <color rgb="FF2E74B5"/>
      </top>
      <bottom/>
      <diagonal/>
    </border>
    <border>
      <left/>
      <right style="medium">
        <color rgb="FF2E74B5"/>
      </right>
      <top/>
      <bottom/>
      <diagonal/>
    </border>
    <border>
      <left/>
      <right style="medium">
        <color indexed="64"/>
      </right>
      <top/>
      <bottom/>
      <diagonal/>
    </border>
    <border>
      <left style="medium">
        <color indexed="64"/>
      </left>
      <right style="medium">
        <color rgb="FF2E74B5"/>
      </right>
      <top/>
      <bottom style="medium">
        <color rgb="FF2E74B5"/>
      </bottom>
      <diagonal/>
    </border>
    <border>
      <left/>
      <right style="medium">
        <color rgb="FF2E74B5"/>
      </right>
      <top/>
      <bottom style="medium">
        <color rgb="FF2E74B5"/>
      </bottom>
      <diagonal/>
    </border>
    <border>
      <left/>
      <right style="medium">
        <color indexed="64"/>
      </right>
      <top/>
      <bottom style="medium">
        <color rgb="FF2E74B5"/>
      </bottom>
      <diagonal/>
    </border>
    <border>
      <left style="medium">
        <color rgb="FF2E74B5"/>
      </left>
      <right style="medium">
        <color rgb="FF2E74B5"/>
      </right>
      <top/>
      <bottom style="medium">
        <color rgb="FF2E74B5"/>
      </bottom>
      <diagonal/>
    </border>
    <border>
      <left style="medium">
        <color rgb="FF2E74B5"/>
      </left>
      <right style="medium">
        <color indexed="64"/>
      </right>
      <top/>
      <bottom style="medium">
        <color rgb="FF2E74B5"/>
      </bottom>
      <diagonal/>
    </border>
    <border>
      <left style="medium">
        <color indexed="64"/>
      </left>
      <right style="medium">
        <color rgb="FF2E74B5"/>
      </right>
      <top/>
      <bottom style="medium">
        <color indexed="64"/>
      </bottom>
      <diagonal/>
    </border>
    <border>
      <left/>
      <right style="medium">
        <color rgb="FF2E74B5"/>
      </right>
      <top/>
      <bottom style="medium">
        <color indexed="64"/>
      </bottom>
      <diagonal/>
    </border>
    <border>
      <left/>
      <right style="medium">
        <color indexed="64"/>
      </right>
      <top/>
      <bottom style="medium">
        <color indexed="64"/>
      </bottom>
      <diagonal/>
    </border>
    <border>
      <left style="medium">
        <color indexed="64"/>
      </left>
      <right style="medium">
        <color rgb="FF2E74B5"/>
      </right>
      <top style="medium">
        <color indexed="64"/>
      </top>
      <bottom style="medium">
        <color indexed="64"/>
      </bottom>
      <diagonal/>
    </border>
    <border>
      <left/>
      <right style="medium">
        <color rgb="FF2E74B5"/>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2E74B5"/>
      </right>
      <top style="medium">
        <color indexed="64"/>
      </top>
      <bottom style="medium">
        <color rgb="FF2E74B5"/>
      </bottom>
      <diagonal/>
    </border>
    <border>
      <left/>
      <right style="medium">
        <color indexed="64"/>
      </right>
      <top style="medium">
        <color indexed="64"/>
      </top>
      <bottom style="medium">
        <color rgb="FF2E74B5"/>
      </bottom>
      <diagonal/>
    </border>
    <border>
      <left style="medium">
        <color indexed="64"/>
      </left>
      <right style="medium">
        <color rgb="FF2E74B5"/>
      </right>
      <top/>
      <bottom/>
      <diagonal/>
    </border>
    <border>
      <left style="medium">
        <color rgb="FF2E74B5"/>
      </left>
      <right/>
      <top style="medium">
        <color rgb="FF2E74B5"/>
      </top>
      <bottom/>
      <diagonal/>
    </border>
    <border>
      <left/>
      <right/>
      <top style="medium">
        <color rgb="FF2E74B5"/>
      </top>
      <bottom/>
      <diagonal/>
    </border>
    <border>
      <left/>
      <right style="medium">
        <color indexed="64"/>
      </right>
      <top style="medium">
        <color rgb="FF2E74B5"/>
      </top>
      <bottom/>
      <diagonal/>
    </border>
    <border>
      <left style="medium">
        <color rgb="FF2E74B5"/>
      </left>
      <right/>
      <top/>
      <bottom/>
      <diagonal/>
    </border>
    <border>
      <left style="medium">
        <color rgb="FF2E74B5"/>
      </left>
      <right/>
      <top/>
      <bottom style="medium">
        <color indexed="64"/>
      </bottom>
      <diagonal/>
    </border>
    <border>
      <left/>
      <right/>
      <top/>
      <bottom style="medium">
        <color indexed="64"/>
      </bottom>
      <diagonal/>
    </border>
    <border>
      <left style="medium">
        <color indexed="64"/>
      </left>
      <right style="medium">
        <color rgb="FF2E74B5"/>
      </right>
      <top style="thin">
        <color indexed="64"/>
      </top>
      <bottom style="medium">
        <color indexed="64"/>
      </bottom>
      <diagonal/>
    </border>
    <border>
      <left style="medium">
        <color rgb="FF2E74B5"/>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2E74B5"/>
      </left>
      <right/>
      <top/>
      <bottom style="medium">
        <color rgb="FF2E74B5"/>
      </bottom>
      <diagonal/>
    </border>
    <border>
      <left/>
      <right/>
      <top/>
      <bottom style="medium">
        <color rgb="FF2E74B5"/>
      </bottom>
      <diagonal/>
    </border>
    <border>
      <left style="medium">
        <color rgb="FF2E74B5"/>
      </left>
      <right style="medium">
        <color rgb="FF2E74B5"/>
      </right>
      <top/>
      <bottom style="medium">
        <color indexed="64"/>
      </bottom>
      <diagonal/>
    </border>
    <border>
      <left style="medium">
        <color rgb="FF2E74B5"/>
      </left>
      <right style="medium">
        <color indexed="64"/>
      </right>
      <top/>
      <bottom style="medium">
        <color indexed="64"/>
      </bottom>
      <diagonal/>
    </border>
    <border>
      <left style="medium">
        <color indexed="64"/>
      </left>
      <right style="medium">
        <color rgb="FF2E74B5"/>
      </right>
      <top style="medium">
        <color indexed="64"/>
      </top>
      <bottom/>
      <diagonal/>
    </border>
    <border>
      <left/>
      <right style="medium">
        <color rgb="FF2E74B5"/>
      </right>
      <top style="medium">
        <color indexed="64"/>
      </top>
      <bottom/>
      <diagonal/>
    </border>
    <border>
      <left/>
      <right style="medium">
        <color indexed="64"/>
      </right>
      <top style="medium">
        <color indexed="64"/>
      </top>
      <bottom/>
      <diagonal/>
    </border>
    <border>
      <left/>
      <right style="medium">
        <color rgb="FF2E74B5"/>
      </right>
      <top style="thin">
        <color indexed="64"/>
      </top>
      <bottom style="medium">
        <color indexed="64"/>
      </bottom>
      <diagonal/>
    </border>
    <border>
      <left style="medium">
        <color rgb="FF2E74B5"/>
      </left>
      <right/>
      <top style="medium">
        <color indexed="64"/>
      </top>
      <bottom style="medium">
        <color rgb="FF2E74B5"/>
      </bottom>
      <diagonal/>
    </border>
    <border>
      <left/>
      <right/>
      <top style="medium">
        <color indexed="64"/>
      </top>
      <bottom style="medium">
        <color rgb="FF2E74B5"/>
      </bottom>
      <diagonal/>
    </border>
    <border>
      <left style="medium">
        <color indexed="64"/>
      </left>
      <right/>
      <top/>
      <bottom style="medium">
        <color rgb="FF2E74B5"/>
      </bottom>
      <diagonal/>
    </border>
    <border>
      <left style="medium">
        <color indexed="64"/>
      </left>
      <right/>
      <top style="medium">
        <color rgb="FF2E74B5"/>
      </top>
      <bottom/>
      <diagonal/>
    </border>
    <border>
      <left style="medium">
        <color indexed="64"/>
      </left>
      <right style="medium">
        <color rgb="FF2E74B5"/>
      </right>
      <top style="thin">
        <color indexed="64"/>
      </top>
      <bottom/>
      <diagonal/>
    </border>
    <border>
      <left/>
      <right style="medium">
        <color rgb="FF2E74B5"/>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rgb="FF2E74B5"/>
      </left>
      <right/>
      <top style="medium">
        <color rgb="FF2E74B5"/>
      </top>
      <bottom style="medium">
        <color indexed="64"/>
      </bottom>
      <diagonal/>
    </border>
    <border>
      <left/>
      <right/>
      <top style="medium">
        <color rgb="FF2E74B5"/>
      </top>
      <bottom style="medium">
        <color indexed="64"/>
      </bottom>
      <diagonal/>
    </border>
    <border>
      <left/>
      <right style="medium">
        <color indexed="64"/>
      </right>
      <top style="medium">
        <color rgb="FF2E74B5"/>
      </top>
      <bottom style="medium">
        <color indexed="64"/>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diagonal/>
    </border>
    <border>
      <left style="medium">
        <color rgb="FF2E74B5"/>
      </left>
      <right style="medium">
        <color rgb="FF2E74B5"/>
      </right>
      <top/>
      <bottom/>
      <diagonal/>
    </border>
    <border>
      <left style="medium">
        <color indexed="64"/>
      </left>
      <right/>
      <top/>
      <bottom style="medium">
        <color indexed="64"/>
      </bottom>
      <diagonal/>
    </border>
    <border>
      <left style="medium">
        <color rgb="FF2E74B5"/>
      </left>
      <right style="medium">
        <color indexed="64"/>
      </right>
      <top/>
      <bottom/>
      <diagonal/>
    </border>
    <border>
      <left style="medium">
        <color rgb="FF2E74B5"/>
      </left>
      <right style="medium">
        <color rgb="FF2E74B5"/>
      </right>
      <top style="thin">
        <color indexed="64"/>
      </top>
      <bottom style="medium">
        <color indexed="64"/>
      </bottom>
      <diagonal/>
    </border>
    <border>
      <left style="medium">
        <color rgb="FF2E74B5"/>
      </left>
      <right style="medium">
        <color indexed="64"/>
      </right>
      <top style="thin">
        <color indexed="64"/>
      </top>
      <bottom style="medium">
        <color indexed="64"/>
      </bottom>
      <diagonal/>
    </border>
    <border>
      <left style="medium">
        <color indexed="64"/>
      </left>
      <right style="medium">
        <color rgb="FF2E74B5"/>
      </right>
      <top style="medium">
        <color rgb="FF2E74B5"/>
      </top>
      <bottom style="medium">
        <color indexed="64"/>
      </bottom>
      <diagonal/>
    </border>
    <border>
      <left style="medium">
        <color indexed="64"/>
      </left>
      <right/>
      <top style="medium">
        <color indexed="64"/>
      </top>
      <bottom style="medium">
        <color rgb="FF2E74B5"/>
      </bottom>
      <diagonal/>
    </border>
    <border>
      <left/>
      <right style="medium">
        <color rgb="FF2E74B5"/>
      </right>
      <top style="medium">
        <color rgb="FF2E74B5"/>
      </top>
      <bottom style="medium">
        <color indexed="64"/>
      </bottom>
      <diagonal/>
    </border>
    <border>
      <left style="medium">
        <color rgb="FF2E74B5"/>
      </left>
      <right style="medium">
        <color rgb="FF2E74B5"/>
      </right>
      <top style="medium">
        <color rgb="FF2E74B5"/>
      </top>
      <bottom style="medium">
        <color indexed="64"/>
      </bottom>
      <diagonal/>
    </border>
    <border>
      <left style="medium">
        <color indexed="64"/>
      </left>
      <right style="medium">
        <color rgb="FF2E74B5"/>
      </right>
      <top/>
      <bottom style="thin">
        <color indexed="64"/>
      </bottom>
      <diagonal/>
    </border>
    <border>
      <left style="medium">
        <color rgb="FF2E74B5"/>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rgb="FF2E74B5"/>
      </top>
      <bottom style="medium">
        <color indexed="64"/>
      </bottom>
      <diagonal/>
    </border>
    <border>
      <left style="medium">
        <color rgb="FF2E74B5"/>
      </left>
      <right style="medium">
        <color rgb="FF2E74B5"/>
      </right>
      <top style="medium">
        <color rgb="FF2E74B5"/>
      </top>
      <bottom style="medium">
        <color rgb="FF2E74B5"/>
      </bottom>
      <diagonal/>
    </border>
    <border>
      <left/>
      <right style="medium">
        <color rgb="FF2E74B5"/>
      </right>
      <top style="medium">
        <color rgb="FF2E74B5"/>
      </top>
      <bottom/>
      <diagonal/>
    </border>
    <border>
      <left style="medium">
        <color rgb="FF2E74B5"/>
      </left>
      <right style="medium">
        <color rgb="FF2E74B5"/>
      </right>
      <top style="thin">
        <color indexed="64"/>
      </top>
      <bottom style="medium">
        <color rgb="FF2E74B5"/>
      </bottom>
      <diagonal/>
    </border>
    <border>
      <left/>
      <right style="medium">
        <color rgb="FF2E74B5"/>
      </right>
      <top style="thin">
        <color indexed="64"/>
      </top>
      <bottom style="medium">
        <color rgb="FF2E74B5"/>
      </bottom>
      <diagonal/>
    </border>
    <border>
      <left/>
      <right style="medium">
        <color rgb="FF2E74B5"/>
      </right>
      <top style="medium">
        <color rgb="FF2E74B5"/>
      </top>
      <bottom style="medium">
        <color theme="4"/>
      </bottom>
      <diagonal/>
    </border>
    <border>
      <left/>
      <right style="medium">
        <color rgb="FF2E74B5"/>
      </right>
      <top style="medium">
        <color theme="4"/>
      </top>
      <bottom style="medium">
        <color rgb="FF2E74B5"/>
      </bottom>
      <diagonal/>
    </border>
    <border>
      <left style="medium">
        <color rgb="FF2E74B5"/>
      </left>
      <right/>
      <top style="thin">
        <color indexed="64"/>
      </top>
      <bottom style="medium">
        <color rgb="FF2E74B5"/>
      </bottom>
      <diagonal/>
    </border>
    <border>
      <left/>
      <right/>
      <top style="thin">
        <color indexed="64"/>
      </top>
      <bottom style="medium">
        <color rgb="FF2E74B5"/>
      </bottom>
      <diagonal/>
    </border>
    <border>
      <left style="medium">
        <color rgb="FF2E74B5"/>
      </left>
      <right style="medium">
        <color rgb="FF2E74B5"/>
      </right>
      <top style="medium">
        <color theme="4"/>
      </top>
      <bottom/>
      <diagonal/>
    </border>
    <border>
      <left/>
      <right style="medium">
        <color rgb="FF2E74B5"/>
      </right>
      <top style="medium">
        <color theme="4"/>
      </top>
      <bottom/>
      <diagonal/>
    </border>
    <border>
      <left style="medium">
        <color rgb="FF2E74B5"/>
      </left>
      <right style="medium">
        <color rgb="FF2E74B5"/>
      </right>
      <top style="thin">
        <color indexed="64"/>
      </top>
      <bottom style="medium">
        <color theme="4"/>
      </bottom>
      <diagonal/>
    </border>
    <border>
      <left/>
      <right style="medium">
        <color rgb="FF2E74B5"/>
      </right>
      <top style="thin">
        <color indexed="64"/>
      </top>
      <bottom style="medium">
        <color theme="4"/>
      </bottom>
      <diagonal/>
    </border>
    <border>
      <left style="medium">
        <color theme="4"/>
      </left>
      <right style="medium">
        <color rgb="FF2E74B5"/>
      </right>
      <top style="medium">
        <color theme="4"/>
      </top>
      <bottom style="medium">
        <color theme="4"/>
      </bottom>
      <diagonal/>
    </border>
    <border>
      <left/>
      <right style="medium">
        <color rgb="FF2E74B5"/>
      </right>
      <top style="medium">
        <color theme="4"/>
      </top>
      <bottom style="medium">
        <color theme="4"/>
      </bottom>
      <diagonal/>
    </border>
    <border>
      <left/>
      <right style="medium">
        <color theme="4"/>
      </right>
      <top style="medium">
        <color theme="4"/>
      </top>
      <bottom style="medium">
        <color theme="4"/>
      </bottom>
      <diagonal/>
    </border>
    <border>
      <left style="medium">
        <color rgb="FF2E74B5"/>
      </left>
      <right style="medium">
        <color rgb="FF2E74B5"/>
      </right>
      <top style="medium">
        <color theme="4"/>
      </top>
      <bottom style="medium">
        <color rgb="FF2E74B5"/>
      </bottom>
      <diagonal/>
    </border>
    <border>
      <left style="medium">
        <color rgb="FF2E74B5"/>
      </left>
      <right style="medium">
        <color rgb="FF2E74B5"/>
      </right>
      <top style="medium">
        <color rgb="FF2E74B5"/>
      </top>
      <bottom style="thin">
        <color indexed="64"/>
      </bottom>
      <diagonal/>
    </border>
    <border>
      <left style="medium">
        <color rgb="FF2E74B5"/>
      </left>
      <right/>
      <top style="medium">
        <color rgb="FF2E74B5"/>
      </top>
      <bottom style="thin">
        <color indexed="64"/>
      </bottom>
      <diagonal/>
    </border>
    <border>
      <left/>
      <right/>
      <top style="medium">
        <color rgb="FF2E74B5"/>
      </top>
      <bottom style="thin">
        <color indexed="64"/>
      </bottom>
      <diagonal/>
    </border>
    <border>
      <left/>
      <right style="medium">
        <color rgb="FF2E74B5"/>
      </right>
      <top style="medium">
        <color rgb="FF2E74B5"/>
      </top>
      <bottom style="thin">
        <color indexed="64"/>
      </bottom>
      <diagonal/>
    </border>
    <border>
      <left style="medium">
        <color rgb="FF2E74B5"/>
      </left>
      <right style="medium">
        <color rgb="FF2E74B5"/>
      </right>
      <top/>
      <bottom style="thin">
        <color indexed="64"/>
      </bottom>
      <diagonal/>
    </border>
    <border>
      <left/>
      <right style="medium">
        <color rgb="FF2E74B5"/>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9" fillId="0" borderId="0"/>
  </cellStyleXfs>
  <cellXfs count="552">
    <xf numFmtId="0" fontId="0" fillId="0" borderId="0" xfId="0"/>
    <xf numFmtId="0" fontId="0" fillId="0" borderId="1" xfId="0" applyBorder="1"/>
    <xf numFmtId="0" fontId="0" fillId="0" borderId="2" xfId="0" applyBorder="1"/>
    <xf numFmtId="0" fontId="4" fillId="2"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3" borderId="7" xfId="0" applyFont="1" applyFill="1" applyBorder="1" applyAlignment="1">
      <alignment horizontal="left" vertical="center" wrapText="1"/>
    </xf>
    <xf numFmtId="49" fontId="6" fillId="3" borderId="8"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0" fontId="4" fillId="3" borderId="10" xfId="0" applyFont="1" applyFill="1" applyBorder="1" applyAlignment="1">
      <alignment horizontal="left" vertical="center" wrapText="1"/>
    </xf>
    <xf numFmtId="49" fontId="6" fillId="3" borderId="11" xfId="0" applyNumberFormat="1" applyFont="1" applyFill="1" applyBorder="1" applyAlignment="1">
      <alignment horizontal="center" vertical="center" wrapText="1"/>
    </xf>
    <xf numFmtId="0" fontId="0" fillId="0" borderId="12" xfId="0" applyBorder="1"/>
    <xf numFmtId="0" fontId="4" fillId="3" borderId="0" xfId="0" applyFont="1" applyFill="1" applyBorder="1" applyAlignment="1">
      <alignment horizontal="left" vertical="center" wrapText="1"/>
    </xf>
    <xf numFmtId="0" fontId="6" fillId="3" borderId="0" xfId="0" applyFont="1" applyFill="1" applyBorder="1" applyAlignment="1">
      <alignment horizontal="center" vertical="center" wrapText="1"/>
    </xf>
    <xf numFmtId="0" fontId="2" fillId="0" borderId="0" xfId="0" applyFont="1" applyAlignment="1"/>
    <xf numFmtId="0" fontId="5" fillId="3" borderId="14"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4" borderId="17" xfId="0" applyFont="1" applyFill="1" applyBorder="1" applyAlignment="1">
      <alignment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5" xfId="0" applyFont="1" applyFill="1" applyBorder="1" applyAlignment="1">
      <alignment vertical="center" wrapText="1"/>
    </xf>
    <xf numFmtId="9" fontId="11" fillId="3" borderId="26" xfId="0" applyNumberFormat="1" applyFont="1" applyFill="1" applyBorder="1" applyAlignment="1">
      <alignment horizontal="center" vertical="center"/>
    </xf>
    <xf numFmtId="9" fontId="11" fillId="3" borderId="27" xfId="0" applyNumberFormat="1" applyFont="1" applyFill="1" applyBorder="1" applyAlignment="1">
      <alignment horizontal="center" vertical="center"/>
    </xf>
    <xf numFmtId="0" fontId="11" fillId="3" borderId="25" xfId="0" applyFont="1" applyFill="1" applyBorder="1" applyAlignment="1">
      <alignment horizontal="left" vertical="center" wrapText="1"/>
    </xf>
    <xf numFmtId="0" fontId="0" fillId="0" borderId="0" xfId="0" applyFill="1"/>
    <xf numFmtId="0" fontId="12" fillId="4" borderId="25" xfId="0" applyFont="1" applyFill="1" applyBorder="1" applyAlignment="1">
      <alignment vertical="center" wrapText="1"/>
    </xf>
    <xf numFmtId="4" fontId="0" fillId="0" borderId="0" xfId="0" applyNumberFormat="1"/>
    <xf numFmtId="0" fontId="14" fillId="4" borderId="25" xfId="0" applyFont="1" applyFill="1" applyBorder="1" applyAlignment="1">
      <alignment horizontal="left" vertical="center" wrapText="1"/>
    </xf>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3" fontId="11" fillId="3" borderId="28" xfId="0" applyNumberFormat="1" applyFont="1" applyFill="1" applyBorder="1" applyAlignment="1">
      <alignment horizontal="center" vertical="center" wrapText="1"/>
    </xf>
    <xf numFmtId="3" fontId="11" fillId="3" borderId="29" xfId="0" applyNumberFormat="1" applyFont="1" applyFill="1" applyBorder="1" applyAlignment="1">
      <alignment horizontal="center" vertical="center" wrapText="1"/>
    </xf>
    <xf numFmtId="0" fontId="11" fillId="3" borderId="28" xfId="0" applyFont="1" applyFill="1" applyBorder="1" applyAlignment="1">
      <alignment horizontal="center" vertical="center" wrapText="1"/>
    </xf>
    <xf numFmtId="164" fontId="11" fillId="3" borderId="26" xfId="0" applyNumberFormat="1" applyFont="1" applyFill="1" applyBorder="1" applyAlignment="1">
      <alignment horizontal="center" vertical="center"/>
    </xf>
    <xf numFmtId="164" fontId="11" fillId="3" borderId="27" xfId="0" applyNumberFormat="1" applyFont="1" applyFill="1" applyBorder="1" applyAlignment="1">
      <alignment horizontal="center" vertical="center"/>
    </xf>
    <xf numFmtId="3" fontId="0" fillId="0" borderId="0" xfId="0" applyNumberFormat="1"/>
    <xf numFmtId="0" fontId="10" fillId="0" borderId="30" xfId="0" applyFont="1" applyBorder="1" applyAlignment="1">
      <alignment horizontal="left" vertical="center" wrapText="1" indent="1"/>
    </xf>
    <xf numFmtId="3" fontId="11" fillId="0" borderId="31" xfId="0" applyNumberFormat="1" applyFont="1" applyBorder="1" applyAlignment="1">
      <alignment horizontal="center" vertical="center"/>
    </xf>
    <xf numFmtId="3" fontId="11" fillId="0" borderId="32" xfId="0" applyNumberFormat="1" applyFont="1" applyBorder="1" applyAlignment="1">
      <alignment horizontal="center" vertical="center"/>
    </xf>
    <xf numFmtId="0" fontId="15" fillId="0" borderId="33" xfId="0" applyFont="1" applyBorder="1" applyAlignment="1">
      <alignment horizontal="left" vertical="center" wrapText="1" indent="1"/>
    </xf>
    <xf numFmtId="3" fontId="16" fillId="0" borderId="34" xfId="0" applyNumberFormat="1" applyFont="1" applyBorder="1" applyAlignment="1">
      <alignment horizontal="center" vertical="center"/>
    </xf>
    <xf numFmtId="9" fontId="16" fillId="0" borderId="34" xfId="2" applyFont="1" applyBorder="1" applyAlignment="1">
      <alignment horizontal="center" vertical="center"/>
    </xf>
    <xf numFmtId="9" fontId="16" fillId="0" borderId="35" xfId="2" applyFont="1" applyBorder="1" applyAlignment="1">
      <alignment horizontal="center" vertical="center"/>
    </xf>
    <xf numFmtId="0" fontId="15" fillId="0" borderId="14" xfId="0" applyFont="1" applyBorder="1" applyAlignment="1">
      <alignment horizontal="left" vertical="center" wrapText="1" indent="1"/>
    </xf>
    <xf numFmtId="3" fontId="16" fillId="0" borderId="36" xfId="0" applyNumberFormat="1" applyFont="1" applyBorder="1" applyAlignment="1">
      <alignment horizontal="center" vertical="center"/>
    </xf>
    <xf numFmtId="164" fontId="16" fillId="0" borderId="36" xfId="0" applyNumberFormat="1" applyFont="1" applyBorder="1" applyAlignment="1">
      <alignment horizontal="center" vertical="center"/>
    </xf>
    <xf numFmtId="164" fontId="16" fillId="0" borderId="37" xfId="0" applyNumberFormat="1" applyFont="1" applyBorder="1" applyAlignment="1">
      <alignment horizontal="center" vertical="center"/>
    </xf>
    <xf numFmtId="0" fontId="10" fillId="0" borderId="25" xfId="0" applyFont="1" applyBorder="1" applyAlignment="1">
      <alignment horizontal="left" vertical="center" wrapText="1" indent="1"/>
    </xf>
    <xf numFmtId="3" fontId="11" fillId="0" borderId="26" xfId="0" applyNumberFormat="1" applyFont="1" applyBorder="1" applyAlignment="1">
      <alignment horizontal="center" vertical="center"/>
    </xf>
    <xf numFmtId="3" fontId="11" fillId="0" borderId="27" xfId="0" applyNumberFormat="1" applyFont="1" applyBorder="1" applyAlignment="1">
      <alignment horizontal="center" vertical="center"/>
    </xf>
    <xf numFmtId="0" fontId="15" fillId="0" borderId="25" xfId="0" applyFont="1" applyBorder="1" applyAlignment="1">
      <alignment horizontal="left" vertical="center" wrapText="1" indent="1"/>
    </xf>
    <xf numFmtId="3" fontId="16" fillId="0" borderId="26" xfId="0" applyNumberFormat="1" applyFont="1" applyBorder="1" applyAlignment="1">
      <alignment horizontal="center" vertical="center"/>
    </xf>
    <xf numFmtId="3" fontId="16" fillId="0" borderId="26" xfId="0" applyNumberFormat="1" applyFont="1" applyFill="1" applyBorder="1" applyAlignment="1">
      <alignment horizontal="center" vertical="center"/>
    </xf>
    <xf numFmtId="3" fontId="11" fillId="0" borderId="26" xfId="0" applyNumberFormat="1" applyFont="1" applyFill="1" applyBorder="1" applyAlignment="1">
      <alignment horizontal="center" vertical="center"/>
    </xf>
    <xf numFmtId="3" fontId="11" fillId="0" borderId="27" xfId="0" applyNumberFormat="1" applyFont="1" applyFill="1" applyBorder="1" applyAlignment="1">
      <alignment horizontal="center" vertical="center"/>
    </xf>
    <xf numFmtId="0" fontId="17" fillId="0" borderId="38" xfId="0" applyFont="1" applyBorder="1" applyAlignment="1">
      <alignment horizontal="left" vertical="center" wrapText="1" indent="1"/>
    </xf>
    <xf numFmtId="3" fontId="16" fillId="0" borderId="27" xfId="0" applyNumberFormat="1" applyFont="1" applyBorder="1" applyAlignment="1">
      <alignment horizontal="center" vertical="center"/>
    </xf>
    <xf numFmtId="0" fontId="18" fillId="2" borderId="14" xfId="0" applyFont="1" applyFill="1" applyBorder="1" applyAlignment="1">
      <alignment vertical="center" wrapText="1"/>
    </xf>
    <xf numFmtId="3" fontId="13" fillId="2" borderId="36" xfId="0" applyNumberFormat="1" applyFont="1" applyFill="1" applyBorder="1" applyAlignment="1">
      <alignment horizontal="center" vertical="center"/>
    </xf>
    <xf numFmtId="3" fontId="13" fillId="2" borderId="37" xfId="0" applyNumberFormat="1" applyFont="1" applyFill="1" applyBorder="1" applyAlignment="1">
      <alignment horizontal="center" vertical="center"/>
    </xf>
    <xf numFmtId="0" fontId="11" fillId="4" borderId="38" xfId="0" applyFont="1" applyFill="1" applyBorder="1" applyAlignment="1">
      <alignment vertical="center" wrapText="1"/>
    </xf>
    <xf numFmtId="0" fontId="11" fillId="3" borderId="45" xfId="0" applyFont="1" applyFill="1" applyBorder="1" applyAlignment="1">
      <alignment horizontal="left" vertical="center" wrapText="1"/>
    </xf>
    <xf numFmtId="0" fontId="11" fillId="3" borderId="30" xfId="0" applyFont="1" applyFill="1" applyBorder="1" applyAlignment="1">
      <alignment horizontal="left" vertical="center" wrapText="1"/>
    </xf>
    <xf numFmtId="3" fontId="11" fillId="3" borderId="51" xfId="0" applyNumberFormat="1" applyFont="1" applyFill="1" applyBorder="1" applyAlignment="1">
      <alignment horizontal="center" vertical="center" wrapText="1"/>
    </xf>
    <xf numFmtId="3" fontId="11" fillId="3" borderId="52" xfId="0" applyNumberFormat="1" applyFont="1" applyFill="1" applyBorder="1" applyAlignment="1">
      <alignment horizontal="center" vertical="center" wrapText="1"/>
    </xf>
    <xf numFmtId="0" fontId="13" fillId="3" borderId="54" xfId="0" applyFont="1" applyFill="1" applyBorder="1" applyAlignment="1">
      <alignment horizontal="center" vertical="center" wrapText="1"/>
    </xf>
    <xf numFmtId="0" fontId="13" fillId="3" borderId="55" xfId="0" applyFont="1" applyFill="1" applyBorder="1" applyAlignment="1">
      <alignment horizontal="center" vertical="center" wrapText="1"/>
    </xf>
    <xf numFmtId="164" fontId="16" fillId="0" borderId="26" xfId="0" applyNumberFormat="1" applyFont="1" applyBorder="1" applyAlignment="1">
      <alignment horizontal="center" vertical="center"/>
    </xf>
    <xf numFmtId="164" fontId="16" fillId="0" borderId="27" xfId="0" applyNumberFormat="1" applyFont="1" applyBorder="1" applyAlignment="1">
      <alignment horizontal="center" vertical="center"/>
    </xf>
    <xf numFmtId="0" fontId="15" fillId="0" borderId="38" xfId="0" applyFont="1" applyBorder="1" applyAlignment="1">
      <alignment horizontal="left" vertical="center" wrapText="1" indent="1"/>
    </xf>
    <xf numFmtId="3" fontId="16" fillId="0" borderId="23" xfId="0" applyNumberFormat="1" applyFont="1" applyBorder="1" applyAlignment="1">
      <alignment horizontal="center" vertical="center"/>
    </xf>
    <xf numFmtId="3" fontId="11" fillId="0" borderId="23" xfId="0" applyNumberFormat="1" applyFont="1" applyBorder="1" applyAlignment="1">
      <alignment horizontal="center" vertical="center"/>
    </xf>
    <xf numFmtId="3" fontId="11" fillId="0" borderId="24" xfId="0" applyNumberFormat="1" applyFont="1" applyBorder="1" applyAlignment="1">
      <alignment horizontal="center" vertical="center"/>
    </xf>
    <xf numFmtId="0" fontId="10" fillId="0" borderId="14" xfId="0" applyFont="1" applyBorder="1" applyAlignment="1">
      <alignment horizontal="left" vertical="center" wrapText="1" indent="1"/>
    </xf>
    <xf numFmtId="3" fontId="11" fillId="0" borderId="36" xfId="0" applyNumberFormat="1" applyFont="1" applyBorder="1" applyAlignment="1">
      <alignment horizontal="center" vertical="center"/>
    </xf>
    <xf numFmtId="3" fontId="11" fillId="0" borderId="37" xfId="0" applyNumberFormat="1" applyFont="1" applyBorder="1" applyAlignment="1">
      <alignment horizontal="center" vertical="center"/>
    </xf>
    <xf numFmtId="0" fontId="15" fillId="0" borderId="30" xfId="0" applyFont="1" applyBorder="1" applyAlignment="1">
      <alignment horizontal="left" vertical="center" wrapText="1" indent="1"/>
    </xf>
    <xf numFmtId="3" fontId="16" fillId="0" borderId="31" xfId="0" applyNumberFormat="1" applyFont="1" applyBorder="1" applyAlignment="1">
      <alignment horizontal="center" vertical="center"/>
    </xf>
    <xf numFmtId="0" fontId="18" fillId="0" borderId="38" xfId="0" applyFont="1" applyBorder="1" applyAlignment="1">
      <alignment horizontal="left" vertical="center" wrapText="1" indent="1"/>
    </xf>
    <xf numFmtId="0" fontId="18" fillId="2" borderId="25" xfId="0" applyFont="1" applyFill="1" applyBorder="1" applyAlignment="1">
      <alignment vertical="center" wrapText="1"/>
    </xf>
    <xf numFmtId="3" fontId="13" fillId="2" borderId="26" xfId="0" applyNumberFormat="1" applyFont="1" applyFill="1" applyBorder="1" applyAlignment="1">
      <alignment horizontal="center" vertical="center"/>
    </xf>
    <xf numFmtId="3" fontId="13" fillId="2" borderId="27" xfId="0" applyNumberFormat="1" applyFont="1" applyFill="1" applyBorder="1" applyAlignment="1">
      <alignment horizontal="center" vertical="center"/>
    </xf>
    <xf numFmtId="3" fontId="11" fillId="3" borderId="26" xfId="0" applyNumberFormat="1" applyFont="1" applyFill="1" applyBorder="1" applyAlignment="1">
      <alignment horizontal="center" vertical="center"/>
    </xf>
    <xf numFmtId="3" fontId="11" fillId="3" borderId="27" xfId="0" applyNumberFormat="1" applyFont="1" applyFill="1" applyBorder="1" applyAlignment="1">
      <alignment horizontal="center" vertical="center"/>
    </xf>
    <xf numFmtId="164" fontId="16" fillId="0" borderId="31" xfId="0" applyNumberFormat="1" applyFont="1" applyBorder="1" applyAlignment="1">
      <alignment horizontal="center" vertical="center"/>
    </xf>
    <xf numFmtId="164" fontId="16" fillId="0" borderId="32" xfId="0" applyNumberFormat="1" applyFont="1" applyBorder="1" applyAlignment="1">
      <alignment horizontal="center" vertical="center"/>
    </xf>
    <xf numFmtId="164" fontId="16" fillId="0" borderId="23" xfId="0" applyNumberFormat="1" applyFont="1" applyBorder="1" applyAlignment="1">
      <alignment horizontal="center" vertical="center"/>
    </xf>
    <xf numFmtId="164" fontId="16" fillId="0" borderId="24" xfId="0" applyNumberFormat="1" applyFont="1" applyBorder="1" applyAlignment="1">
      <alignment horizontal="center" vertical="center"/>
    </xf>
    <xf numFmtId="0" fontId="10" fillId="0" borderId="45" xfId="0" applyFont="1" applyBorder="1" applyAlignment="1">
      <alignment horizontal="left" vertical="center" wrapText="1" indent="1"/>
    </xf>
    <xf numFmtId="3" fontId="11" fillId="0" borderId="56" xfId="0" applyNumberFormat="1" applyFont="1" applyBorder="1" applyAlignment="1">
      <alignment horizontal="center" vertical="center"/>
    </xf>
    <xf numFmtId="3" fontId="11" fillId="0" borderId="48" xfId="0" applyNumberFormat="1" applyFont="1" applyBorder="1" applyAlignment="1">
      <alignment horizontal="center" vertical="center"/>
    </xf>
    <xf numFmtId="0" fontId="10" fillId="0" borderId="33" xfId="0" applyFont="1" applyBorder="1" applyAlignment="1">
      <alignment horizontal="left" vertical="center" wrapText="1" indent="1"/>
    </xf>
    <xf numFmtId="3" fontId="11" fillId="0" borderId="34" xfId="0" applyNumberFormat="1" applyFont="1" applyBorder="1" applyAlignment="1">
      <alignment horizontal="center" vertical="center"/>
    </xf>
    <xf numFmtId="3" fontId="11" fillId="0" borderId="35" xfId="0" applyNumberFormat="1" applyFont="1" applyBorder="1" applyAlignment="1">
      <alignment horizontal="center" vertical="center"/>
    </xf>
    <xf numFmtId="0" fontId="12" fillId="0" borderId="38" xfId="0" applyFont="1" applyBorder="1" applyAlignment="1">
      <alignment horizontal="left" vertical="center" wrapText="1" indent="1"/>
    </xf>
    <xf numFmtId="3" fontId="13" fillId="0" borderId="26" xfId="0" applyNumberFormat="1" applyFont="1" applyBorder="1" applyAlignment="1">
      <alignment horizontal="center" vertical="center"/>
    </xf>
    <xf numFmtId="3" fontId="13" fillId="0" borderId="27" xfId="0" applyNumberFormat="1" applyFont="1" applyBorder="1" applyAlignment="1">
      <alignment horizontal="center" vertical="center"/>
    </xf>
    <xf numFmtId="0" fontId="11" fillId="4" borderId="25" xfId="0" applyFont="1" applyFill="1" applyBorder="1" applyAlignment="1">
      <alignment vertical="center" wrapText="1"/>
    </xf>
    <xf numFmtId="3" fontId="11" fillId="0" borderId="31" xfId="0" applyNumberFormat="1" applyFont="1" applyFill="1" applyBorder="1" applyAlignment="1">
      <alignment horizontal="center" vertical="center"/>
    </xf>
    <xf numFmtId="3" fontId="11" fillId="0" borderId="32" xfId="0" applyNumberFormat="1" applyFont="1" applyFill="1" applyBorder="1" applyAlignment="1">
      <alignment horizontal="center" vertical="center"/>
    </xf>
    <xf numFmtId="3" fontId="20" fillId="0" borderId="26" xfId="0" applyNumberFormat="1" applyFont="1" applyBorder="1" applyAlignment="1">
      <alignment horizontal="center" vertical="center"/>
    </xf>
    <xf numFmtId="3" fontId="20" fillId="0" borderId="27" xfId="0" applyNumberFormat="1" applyFont="1" applyBorder="1" applyAlignment="1">
      <alignment horizontal="center" vertical="center"/>
    </xf>
    <xf numFmtId="0" fontId="12" fillId="4" borderId="14" xfId="0" applyFont="1" applyFill="1" applyBorder="1" applyAlignment="1">
      <alignment vertical="center" wrapText="1"/>
    </xf>
    <xf numFmtId="0" fontId="11" fillId="3" borderId="38" xfId="0" applyFont="1" applyFill="1" applyBorder="1" applyAlignment="1">
      <alignment horizontal="left" vertical="center" wrapText="1"/>
    </xf>
    <xf numFmtId="9" fontId="11" fillId="3" borderId="23" xfId="0" applyNumberFormat="1" applyFont="1" applyFill="1" applyBorder="1" applyAlignment="1">
      <alignment horizontal="center" vertical="center"/>
    </xf>
    <xf numFmtId="9" fontId="11" fillId="3" borderId="24" xfId="0" applyNumberFormat="1" applyFont="1" applyFill="1" applyBorder="1" applyAlignment="1">
      <alignment horizontal="center" vertical="center"/>
    </xf>
    <xf numFmtId="9" fontId="11" fillId="3" borderId="56" xfId="0" applyNumberFormat="1" applyFont="1" applyFill="1" applyBorder="1" applyAlignment="1">
      <alignment horizontal="center" vertical="center"/>
    </xf>
    <xf numFmtId="9" fontId="11" fillId="3" borderId="48" xfId="0" applyNumberFormat="1" applyFont="1" applyFill="1" applyBorder="1" applyAlignment="1">
      <alignment horizontal="center" vertical="center"/>
    </xf>
    <xf numFmtId="0" fontId="10" fillId="0" borderId="38" xfId="0" applyFont="1" applyBorder="1" applyAlignment="1">
      <alignment horizontal="left" vertical="center" wrapText="1" indent="1"/>
    </xf>
    <xf numFmtId="3" fontId="16" fillId="0" borderId="56" xfId="0" applyNumberFormat="1" applyFont="1" applyBorder="1" applyAlignment="1">
      <alignment horizontal="center" vertical="center"/>
    </xf>
    <xf numFmtId="0" fontId="11" fillId="3" borderId="14" xfId="0" applyFont="1" applyFill="1" applyBorder="1" applyAlignment="1">
      <alignment horizontal="left" vertical="center" wrapText="1"/>
    </xf>
    <xf numFmtId="0" fontId="13" fillId="3" borderId="62" xfId="0" applyFont="1" applyFill="1" applyBorder="1" applyAlignment="1">
      <alignment horizontal="center" vertical="center" wrapText="1"/>
    </xf>
    <xf numFmtId="0" fontId="13" fillId="3" borderId="63"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3" fontId="16" fillId="0" borderId="31" xfId="0" applyNumberFormat="1" applyFont="1" applyFill="1" applyBorder="1" applyAlignment="1">
      <alignment horizontal="center" vertical="center"/>
    </xf>
    <xf numFmtId="0" fontId="0" fillId="0" borderId="0" xfId="0" applyBorder="1"/>
    <xf numFmtId="0" fontId="7" fillId="0" borderId="0" xfId="0" applyFont="1" applyBorder="1" applyAlignment="1">
      <alignment vertical="center" wrapText="1"/>
    </xf>
    <xf numFmtId="0" fontId="7" fillId="0" borderId="0" xfId="0" applyFont="1" applyBorder="1"/>
    <xf numFmtId="0" fontId="14" fillId="4" borderId="30" xfId="0" applyFont="1" applyFill="1" applyBorder="1" applyAlignment="1">
      <alignment horizontal="left" vertical="center" wrapText="1"/>
    </xf>
    <xf numFmtId="0" fontId="21" fillId="0" borderId="0" xfId="0" applyFont="1" applyAlignment="1">
      <alignment horizontal="left" wrapText="1"/>
    </xf>
    <xf numFmtId="0" fontId="11" fillId="3" borderId="28" xfId="0" applyFont="1" applyFill="1" applyBorder="1" applyAlignment="1">
      <alignment horizontal="left" vertical="center" wrapText="1"/>
    </xf>
    <xf numFmtId="0" fontId="21" fillId="0" borderId="0" xfId="0" applyFont="1" applyAlignment="1">
      <alignment wrapText="1"/>
    </xf>
    <xf numFmtId="165" fontId="11" fillId="3" borderId="28" xfId="0" applyNumberFormat="1" applyFont="1" applyFill="1" applyBorder="1" applyAlignment="1">
      <alignment horizontal="center" vertical="center" wrapText="1"/>
    </xf>
    <xf numFmtId="0" fontId="10" fillId="0" borderId="28" xfId="0" applyFont="1" applyBorder="1" applyAlignment="1">
      <alignment horizontal="left" vertical="center" wrapText="1" indent="1"/>
    </xf>
    <xf numFmtId="0" fontId="15" fillId="0" borderId="28" xfId="0" applyFont="1" applyBorder="1" applyAlignment="1">
      <alignment horizontal="left" vertical="center" wrapText="1" indent="1"/>
    </xf>
    <xf numFmtId="0" fontId="15" fillId="0" borderId="70" xfId="0" applyFont="1" applyBorder="1" applyAlignment="1">
      <alignment horizontal="left" vertical="center" wrapText="1" indent="1"/>
    </xf>
    <xf numFmtId="0" fontId="15" fillId="0" borderId="53" xfId="0" applyFont="1" applyBorder="1" applyAlignment="1">
      <alignment horizontal="left" vertical="center" wrapText="1" indent="1"/>
    </xf>
    <xf numFmtId="3" fontId="16" fillId="0" borderId="54" xfId="0" applyNumberFormat="1" applyFont="1" applyBorder="1" applyAlignment="1">
      <alignment horizontal="center" vertical="center"/>
    </xf>
    <xf numFmtId="3" fontId="11" fillId="0" borderId="54" xfId="0" applyNumberFormat="1" applyFont="1" applyBorder="1" applyAlignment="1">
      <alignment horizontal="center" vertical="center"/>
    </xf>
    <xf numFmtId="3" fontId="11" fillId="0" borderId="55" xfId="0" applyNumberFormat="1" applyFont="1" applyBorder="1" applyAlignment="1">
      <alignment horizontal="center" vertical="center"/>
    </xf>
    <xf numFmtId="0" fontId="0" fillId="0" borderId="0" xfId="0" applyBorder="1" applyAlignment="1"/>
    <xf numFmtId="0" fontId="11" fillId="3" borderId="70" xfId="0" applyFont="1" applyFill="1" applyBorder="1" applyAlignment="1">
      <alignment horizontal="center" vertical="center" wrapText="1"/>
    </xf>
    <xf numFmtId="164" fontId="11" fillId="3" borderId="23" xfId="0" applyNumberFormat="1" applyFont="1" applyFill="1" applyBorder="1" applyAlignment="1">
      <alignment horizontal="center" vertical="center"/>
    </xf>
    <xf numFmtId="164" fontId="11" fillId="3" borderId="24" xfId="0" applyNumberFormat="1" applyFont="1" applyFill="1" applyBorder="1" applyAlignment="1">
      <alignment horizontal="center" vertical="center"/>
    </xf>
    <xf numFmtId="0" fontId="11" fillId="3" borderId="15" xfId="0" applyFont="1" applyFill="1" applyBorder="1" applyAlignment="1">
      <alignment horizontal="center" vertical="center" wrapText="1"/>
    </xf>
    <xf numFmtId="164" fontId="11" fillId="3" borderId="36" xfId="0" applyNumberFormat="1" applyFont="1" applyFill="1" applyBorder="1" applyAlignment="1">
      <alignment horizontal="center" vertical="center"/>
    </xf>
    <xf numFmtId="164" fontId="11" fillId="3" borderId="37" xfId="0" applyNumberFormat="1" applyFont="1" applyFill="1" applyBorder="1" applyAlignment="1">
      <alignment horizontal="center" vertical="center"/>
    </xf>
    <xf numFmtId="3" fontId="11" fillId="3" borderId="70" xfId="0" applyNumberFormat="1" applyFont="1" applyFill="1" applyBorder="1" applyAlignment="1">
      <alignment horizontal="center" vertical="center" wrapText="1"/>
    </xf>
    <xf numFmtId="3" fontId="11" fillId="3" borderId="72" xfId="0" applyNumberFormat="1" applyFont="1" applyFill="1" applyBorder="1" applyAlignment="1">
      <alignment horizontal="center" vertical="center" wrapText="1"/>
    </xf>
    <xf numFmtId="3" fontId="11" fillId="3" borderId="73" xfId="0" applyNumberFormat="1" applyFont="1" applyFill="1" applyBorder="1" applyAlignment="1">
      <alignment horizontal="center" vertical="center" wrapText="1"/>
    </xf>
    <xf numFmtId="3" fontId="11" fillId="3" borderId="74" xfId="0" applyNumberFormat="1" applyFont="1" applyFill="1" applyBorder="1" applyAlignment="1">
      <alignment horizontal="center" vertical="center" wrapText="1"/>
    </xf>
    <xf numFmtId="0" fontId="12" fillId="4" borderId="75" xfId="0" applyFont="1" applyFill="1" applyBorder="1" applyAlignment="1">
      <alignment vertical="center" wrapText="1"/>
    </xf>
    <xf numFmtId="0" fontId="10" fillId="0" borderId="75" xfId="0" applyFont="1" applyBorder="1" applyAlignment="1">
      <alignment horizontal="left" vertical="center" wrapText="1" indent="1"/>
    </xf>
    <xf numFmtId="3" fontId="16" fillId="0" borderId="77" xfId="0" applyNumberFormat="1" applyFont="1" applyBorder="1" applyAlignment="1">
      <alignment horizontal="center" vertical="center"/>
    </xf>
    <xf numFmtId="3" fontId="11" fillId="0" borderId="77" xfId="0" applyNumberFormat="1" applyFont="1" applyBorder="1" applyAlignment="1">
      <alignment horizontal="center" vertical="center"/>
    </xf>
    <xf numFmtId="3" fontId="11" fillId="0" borderId="67" xfId="0" applyNumberFormat="1" applyFont="1" applyBorder="1" applyAlignment="1">
      <alignment horizontal="center" vertical="center"/>
    </xf>
    <xf numFmtId="9" fontId="11" fillId="3" borderId="31" xfId="0" applyNumberFormat="1" applyFont="1" applyFill="1" applyBorder="1" applyAlignment="1">
      <alignment horizontal="center" vertical="center"/>
    </xf>
    <xf numFmtId="9" fontId="11" fillId="3" borderId="32" xfId="0" applyNumberFormat="1" applyFont="1" applyFill="1" applyBorder="1" applyAlignment="1">
      <alignment horizontal="center" vertical="center"/>
    </xf>
    <xf numFmtId="0" fontId="11" fillId="3" borderId="75" xfId="0" applyFont="1" applyFill="1" applyBorder="1" applyAlignment="1">
      <alignment horizontal="left" vertical="center" wrapText="1"/>
    </xf>
    <xf numFmtId="0" fontId="11" fillId="3" borderId="78" xfId="0" applyFont="1" applyFill="1" applyBorder="1" applyAlignment="1">
      <alignment horizontal="center" vertical="center" wrapText="1"/>
    </xf>
    <xf numFmtId="164" fontId="11" fillId="3" borderId="77" xfId="0" applyNumberFormat="1" applyFont="1" applyFill="1" applyBorder="1" applyAlignment="1">
      <alignment horizontal="center" vertical="center"/>
    </xf>
    <xf numFmtId="164" fontId="11" fillId="3" borderId="67" xfId="0" applyNumberFormat="1" applyFont="1" applyFill="1" applyBorder="1" applyAlignment="1">
      <alignment horizontal="center" vertical="center"/>
    </xf>
    <xf numFmtId="0" fontId="12" fillId="0" borderId="53" xfId="0" applyFont="1" applyBorder="1" applyAlignment="1">
      <alignment horizontal="left" vertical="center" wrapText="1" indent="1"/>
    </xf>
    <xf numFmtId="3" fontId="20" fillId="0" borderId="36" xfId="0" applyNumberFormat="1" applyFont="1" applyBorder="1" applyAlignment="1">
      <alignment horizontal="center" vertical="center"/>
    </xf>
    <xf numFmtId="3" fontId="20" fillId="0" borderId="37" xfId="0" applyNumberFormat="1" applyFont="1" applyBorder="1" applyAlignment="1">
      <alignment horizontal="center" vertical="center"/>
    </xf>
    <xf numFmtId="0" fontId="11" fillId="4" borderId="25" xfId="0" applyFont="1" applyFill="1" applyBorder="1" applyAlignment="1">
      <alignment horizontal="left" vertical="center" wrapText="1"/>
    </xf>
    <xf numFmtId="3" fontId="11" fillId="0" borderId="28" xfId="0" applyNumberFormat="1" applyFont="1" applyFill="1" applyBorder="1" applyAlignment="1">
      <alignment horizontal="center" vertical="center" wrapText="1"/>
    </xf>
    <xf numFmtId="3" fontId="11" fillId="0" borderId="29" xfId="0" applyNumberFormat="1" applyFont="1" applyFill="1" applyBorder="1" applyAlignment="1">
      <alignment horizontal="center" vertical="center" wrapText="1"/>
    </xf>
    <xf numFmtId="3" fontId="11" fillId="3" borderId="15" xfId="0" applyNumberFormat="1" applyFont="1" applyFill="1" applyBorder="1" applyAlignment="1">
      <alignment horizontal="center" vertical="center" wrapText="1"/>
    </xf>
    <xf numFmtId="3" fontId="11" fillId="3" borderId="16" xfId="0" applyNumberFormat="1" applyFont="1" applyFill="1" applyBorder="1" applyAlignment="1">
      <alignment horizontal="center" vertical="center" wrapText="1"/>
    </xf>
    <xf numFmtId="0" fontId="18" fillId="5" borderId="25" xfId="0" applyFont="1" applyFill="1" applyBorder="1" applyAlignment="1">
      <alignment vertical="center" wrapText="1"/>
    </xf>
    <xf numFmtId="3" fontId="13" fillId="5" borderId="26" xfId="0" applyNumberFormat="1" applyFont="1" applyFill="1" applyBorder="1" applyAlignment="1">
      <alignment horizontal="center" vertical="center"/>
    </xf>
    <xf numFmtId="3" fontId="13" fillId="5" borderId="27" xfId="0" applyNumberFormat="1" applyFont="1" applyFill="1" applyBorder="1" applyAlignment="1">
      <alignment horizontal="center" vertical="center"/>
    </xf>
    <xf numFmtId="3" fontId="13" fillId="4" borderId="26" xfId="0" applyNumberFormat="1" applyFont="1" applyFill="1" applyBorder="1" applyAlignment="1">
      <alignment horizontal="center" vertical="center"/>
    </xf>
    <xf numFmtId="3" fontId="13" fillId="4" borderId="27" xfId="0" applyNumberFormat="1" applyFont="1" applyFill="1" applyBorder="1" applyAlignment="1">
      <alignment horizontal="center" vertical="center"/>
    </xf>
    <xf numFmtId="0" fontId="23" fillId="3" borderId="25" xfId="0" applyFont="1" applyFill="1" applyBorder="1" applyAlignment="1">
      <alignment vertical="center" wrapText="1"/>
    </xf>
    <xf numFmtId="3" fontId="20" fillId="3" borderId="26" xfId="0" applyNumberFormat="1" applyFont="1" applyFill="1" applyBorder="1" applyAlignment="1">
      <alignment horizontal="center" vertical="center"/>
    </xf>
    <xf numFmtId="164" fontId="20" fillId="0" borderId="26" xfId="0" applyNumberFormat="1" applyFont="1" applyBorder="1" applyAlignment="1">
      <alignment horizontal="center" vertical="center"/>
    </xf>
    <xf numFmtId="164" fontId="20" fillId="0" borderId="27" xfId="0" applyNumberFormat="1" applyFont="1" applyBorder="1" applyAlignment="1">
      <alignment horizontal="center" vertical="center"/>
    </xf>
    <xf numFmtId="0" fontId="12" fillId="0" borderId="25" xfId="0" applyFont="1" applyBorder="1" applyAlignment="1">
      <alignment horizontal="left" vertical="center" wrapText="1" indent="1"/>
    </xf>
    <xf numFmtId="0" fontId="12" fillId="0" borderId="30" xfId="0" applyFont="1" applyBorder="1" applyAlignment="1">
      <alignment horizontal="left" vertical="center" wrapText="1" indent="1"/>
    </xf>
    <xf numFmtId="0" fontId="12" fillId="0" borderId="0" xfId="0" applyFont="1" applyBorder="1" applyAlignment="1">
      <alignment horizontal="left" vertical="center" wrapText="1" indent="1"/>
    </xf>
    <xf numFmtId="3" fontId="11" fillId="0" borderId="0" xfId="0" applyNumberFormat="1" applyFont="1" applyBorder="1" applyAlignment="1">
      <alignment horizontal="center" vertical="center"/>
    </xf>
    <xf numFmtId="0" fontId="5" fillId="3" borderId="84" xfId="0" applyFont="1" applyFill="1" applyBorder="1" applyAlignment="1">
      <alignment horizontal="left" vertical="center" wrapText="1"/>
    </xf>
    <xf numFmtId="0" fontId="5" fillId="4" borderId="84" xfId="0" applyFont="1" applyFill="1" applyBorder="1" applyAlignment="1">
      <alignment vertical="center" wrapText="1"/>
    </xf>
    <xf numFmtId="0" fontId="11" fillId="3" borderId="28" xfId="0" applyFont="1" applyFill="1" applyBorder="1" applyAlignment="1">
      <alignment vertical="center" wrapText="1"/>
    </xf>
    <xf numFmtId="0" fontId="14" fillId="4" borderId="28" xfId="0" applyFont="1" applyFill="1" applyBorder="1" applyAlignment="1">
      <alignment horizontal="left" vertical="center" wrapText="1"/>
    </xf>
    <xf numFmtId="3" fontId="24" fillId="3" borderId="28" xfId="0" applyNumberFormat="1" applyFont="1" applyFill="1" applyBorder="1" applyAlignment="1">
      <alignment horizontal="center" vertical="center" wrapText="1"/>
    </xf>
    <xf numFmtId="0" fontId="17" fillId="0" borderId="70" xfId="0" applyFont="1" applyBorder="1" applyAlignment="1">
      <alignment horizontal="left" vertical="center" wrapText="1" indent="1"/>
    </xf>
    <xf numFmtId="0" fontId="18" fillId="2" borderId="28" xfId="0" applyFont="1" applyFill="1" applyBorder="1" applyAlignment="1">
      <alignment vertical="center" wrapText="1"/>
    </xf>
    <xf numFmtId="166" fontId="11" fillId="3" borderId="28" xfId="1" applyNumberFormat="1" applyFont="1" applyFill="1" applyBorder="1" applyAlignment="1">
      <alignment horizontal="center" vertical="center"/>
    </xf>
    <xf numFmtId="166" fontId="11" fillId="3" borderId="28" xfId="1" applyNumberFormat="1" applyFont="1" applyFill="1" applyBorder="1" applyAlignment="1">
      <alignment vertical="center" wrapText="1"/>
    </xf>
    <xf numFmtId="166" fontId="11" fillId="3" borderId="28" xfId="1" applyNumberFormat="1" applyFont="1" applyFill="1" applyBorder="1" applyAlignment="1">
      <alignment horizontal="center" vertical="center" wrapText="1"/>
    </xf>
    <xf numFmtId="0" fontId="10" fillId="0" borderId="86" xfId="0" applyFont="1" applyBorder="1" applyAlignment="1">
      <alignment horizontal="left" vertical="center" wrapText="1" indent="1"/>
    </xf>
    <xf numFmtId="3" fontId="11" fillId="0" borderId="87" xfId="0" applyNumberFormat="1" applyFont="1" applyBorder="1" applyAlignment="1">
      <alignment horizontal="center" vertical="center"/>
    </xf>
    <xf numFmtId="3" fontId="16" fillId="0" borderId="88" xfId="0" applyNumberFormat="1" applyFont="1" applyBorder="1" applyAlignment="1">
      <alignment horizontal="center" vertical="center"/>
    </xf>
    <xf numFmtId="9" fontId="16" fillId="0" borderId="88" xfId="2" applyFont="1" applyBorder="1" applyAlignment="1">
      <alignment horizontal="center" vertical="center"/>
    </xf>
    <xf numFmtId="3" fontId="16" fillId="0" borderId="89" xfId="0" applyNumberFormat="1" applyFont="1" applyBorder="1" applyAlignment="1">
      <alignment horizontal="center" vertical="center"/>
    </xf>
    <xf numFmtId="3" fontId="16" fillId="3" borderId="28" xfId="0" applyNumberFormat="1" applyFont="1" applyFill="1" applyBorder="1" applyAlignment="1">
      <alignment horizontal="center" vertical="center" wrapText="1"/>
    </xf>
    <xf numFmtId="0" fontId="18" fillId="2" borderId="70" xfId="0" applyFont="1" applyFill="1" applyBorder="1" applyAlignment="1">
      <alignment vertical="center" wrapText="1"/>
    </xf>
    <xf numFmtId="3" fontId="13" fillId="2" borderId="23" xfId="0" applyNumberFormat="1" applyFont="1" applyFill="1" applyBorder="1" applyAlignment="1">
      <alignment horizontal="center" vertical="center"/>
    </xf>
    <xf numFmtId="0" fontId="11" fillId="4" borderId="28" xfId="0" applyFont="1" applyFill="1" applyBorder="1" applyAlignment="1">
      <alignment horizontal="left" vertical="center" wrapText="1"/>
    </xf>
    <xf numFmtId="0" fontId="0" fillId="3" borderId="0" xfId="0" applyFill="1"/>
    <xf numFmtId="0" fontId="12" fillId="0" borderId="70" xfId="0" applyFont="1" applyBorder="1" applyAlignment="1">
      <alignment horizontal="left" vertical="center" wrapText="1" indent="1"/>
    </xf>
    <xf numFmtId="0" fontId="14" fillId="4" borderId="28" xfId="0" applyFont="1" applyFill="1" applyBorder="1" applyAlignment="1">
      <alignment vertical="center" wrapText="1"/>
    </xf>
    <xf numFmtId="0" fontId="11" fillId="3" borderId="70" xfId="0" applyFont="1" applyFill="1" applyBorder="1" applyAlignment="1">
      <alignment horizontal="left" vertical="center" wrapText="1"/>
    </xf>
    <xf numFmtId="3" fontId="14" fillId="0" borderId="26" xfId="0" applyNumberFormat="1" applyFont="1" applyBorder="1" applyAlignment="1">
      <alignment horizontal="center" vertical="center"/>
    </xf>
    <xf numFmtId="0" fontId="17" fillId="0" borderId="70" xfId="0" applyFont="1" applyBorder="1" applyAlignment="1">
      <alignment vertical="center" wrapText="1"/>
    </xf>
    <xf numFmtId="3" fontId="25" fillId="0" borderId="26" xfId="0" applyNumberFormat="1" applyFont="1" applyBorder="1" applyAlignment="1">
      <alignment horizontal="center" vertical="center"/>
    </xf>
    <xf numFmtId="0" fontId="11" fillId="6" borderId="28" xfId="0" applyFont="1" applyFill="1" applyBorder="1" applyAlignment="1">
      <alignment horizontal="left" vertical="center" wrapText="1"/>
    </xf>
    <xf numFmtId="9" fontId="11" fillId="6" borderId="50" xfId="0" applyNumberFormat="1" applyFont="1" applyFill="1" applyBorder="1" applyAlignment="1">
      <alignment horizontal="center" vertical="center"/>
    </xf>
    <xf numFmtId="9" fontId="11" fillId="6" borderId="26" xfId="0" applyNumberFormat="1" applyFont="1" applyFill="1" applyBorder="1" applyAlignment="1">
      <alignment horizontal="center" vertical="center"/>
    </xf>
    <xf numFmtId="0" fontId="12" fillId="4" borderId="28" xfId="0" applyFont="1" applyFill="1" applyBorder="1" applyAlignment="1">
      <alignment vertical="center" wrapText="1"/>
    </xf>
    <xf numFmtId="0" fontId="23" fillId="3" borderId="28" xfId="0" applyFont="1" applyFill="1" applyBorder="1" applyAlignment="1">
      <alignment vertical="center" wrapText="1"/>
    </xf>
    <xf numFmtId="0" fontId="10" fillId="0" borderId="70" xfId="0" applyFont="1" applyBorder="1" applyAlignment="1">
      <alignment horizontal="left" vertical="center" wrapText="1" indent="1"/>
    </xf>
    <xf numFmtId="0" fontId="15" fillId="0" borderId="92" xfId="0" applyFont="1" applyBorder="1" applyAlignment="1">
      <alignment horizontal="left" vertical="center" wrapText="1" indent="1"/>
    </xf>
    <xf numFmtId="3" fontId="16" fillId="0" borderId="93" xfId="0" applyNumberFormat="1" applyFont="1" applyBorder="1" applyAlignment="1">
      <alignment horizontal="center" vertical="center"/>
    </xf>
    <xf numFmtId="164" fontId="16" fillId="0" borderId="93" xfId="0" applyNumberFormat="1" applyFont="1" applyBorder="1" applyAlignment="1">
      <alignment horizontal="center" vertical="center"/>
    </xf>
    <xf numFmtId="0" fontId="10" fillId="0" borderId="94" xfId="0" applyFont="1" applyBorder="1" applyAlignment="1">
      <alignment horizontal="left" vertical="center" wrapText="1" indent="1"/>
    </xf>
    <xf numFmtId="3" fontId="11" fillId="0" borderId="95" xfId="0" applyNumberFormat="1" applyFont="1" applyBorder="1" applyAlignment="1">
      <alignment horizontal="center" vertical="center"/>
    </xf>
    <xf numFmtId="0" fontId="10" fillId="0" borderId="96" xfId="0" applyFont="1" applyBorder="1" applyAlignment="1">
      <alignment horizontal="left" vertical="center" wrapText="1" indent="1"/>
    </xf>
    <xf numFmtId="3" fontId="11" fillId="0" borderId="97" xfId="0" applyNumberFormat="1" applyFont="1" applyBorder="1" applyAlignment="1">
      <alignment horizontal="center" vertical="center"/>
    </xf>
    <xf numFmtId="3" fontId="11" fillId="0" borderId="98" xfId="0" applyNumberFormat="1" applyFont="1" applyBorder="1" applyAlignment="1">
      <alignment horizontal="center" vertical="center"/>
    </xf>
    <xf numFmtId="0" fontId="15" fillId="0" borderId="99" xfId="0" applyFont="1" applyBorder="1" applyAlignment="1">
      <alignment horizontal="left" vertical="center" wrapText="1" indent="1"/>
    </xf>
    <xf numFmtId="164" fontId="16" fillId="0" borderId="89" xfId="0" applyNumberFormat="1" applyFont="1" applyBorder="1" applyAlignment="1">
      <alignment horizontal="center" vertical="center"/>
    </xf>
    <xf numFmtId="0" fontId="12" fillId="0" borderId="28" xfId="0" applyFont="1" applyBorder="1" applyAlignment="1">
      <alignment horizontal="left" vertical="center" wrapText="1" indent="1"/>
    </xf>
    <xf numFmtId="0" fontId="11" fillId="3" borderId="69" xfId="0" applyFont="1" applyFill="1" applyBorder="1" applyAlignment="1">
      <alignment vertical="center" wrapText="1"/>
    </xf>
    <xf numFmtId="0" fontId="11" fillId="3" borderId="18" xfId="0" applyFont="1" applyFill="1" applyBorder="1" applyAlignment="1">
      <alignment vertical="center" wrapText="1"/>
    </xf>
    <xf numFmtId="0" fontId="11" fillId="3" borderId="19" xfId="0" applyFont="1" applyFill="1" applyBorder="1" applyAlignment="1">
      <alignment vertical="center" wrapText="1"/>
    </xf>
    <xf numFmtId="0" fontId="11" fillId="3" borderId="68" xfId="0" applyFont="1" applyFill="1" applyBorder="1" applyAlignment="1">
      <alignment vertical="center" wrapText="1"/>
    </xf>
    <xf numFmtId="0" fontId="11" fillId="3" borderId="100" xfId="0" applyFont="1" applyFill="1" applyBorder="1" applyAlignment="1">
      <alignment horizontal="left" vertical="center" wrapText="1"/>
    </xf>
    <xf numFmtId="0" fontId="11" fillId="3" borderId="86" xfId="0" applyFont="1" applyFill="1" applyBorder="1" applyAlignment="1">
      <alignment horizontal="left" vertical="center" wrapText="1"/>
    </xf>
    <xf numFmtId="0" fontId="18" fillId="0" borderId="70" xfId="0" applyFont="1" applyBorder="1" applyAlignment="1">
      <alignment horizontal="left" vertical="center" wrapText="1" indent="1"/>
    </xf>
    <xf numFmtId="3" fontId="11" fillId="3" borderId="0" xfId="0" applyNumberFormat="1" applyFont="1" applyFill="1" applyBorder="1" applyAlignment="1">
      <alignment horizontal="center" vertical="center" wrapText="1"/>
    </xf>
    <xf numFmtId="0" fontId="10" fillId="0" borderId="100" xfId="0" applyFont="1" applyBorder="1" applyAlignment="1">
      <alignment horizontal="left" vertical="center" wrapText="1" indent="1"/>
    </xf>
    <xf numFmtId="3" fontId="16" fillId="0" borderId="103" xfId="0" applyNumberFormat="1" applyFont="1" applyBorder="1" applyAlignment="1">
      <alignment horizontal="center" vertical="center"/>
    </xf>
    <xf numFmtId="3" fontId="11" fillId="0" borderId="103" xfId="0" applyNumberFormat="1" applyFont="1" applyBorder="1" applyAlignment="1">
      <alignment horizontal="center" vertical="center"/>
    </xf>
    <xf numFmtId="3" fontId="16" fillId="0" borderId="87" xfId="0" applyNumberFormat="1" applyFont="1" applyBorder="1" applyAlignment="1">
      <alignment horizontal="center" vertical="center"/>
    </xf>
    <xf numFmtId="3" fontId="25" fillId="3" borderId="28" xfId="0" applyNumberFormat="1"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8" fillId="0" borderId="100" xfId="0" applyFont="1" applyBorder="1" applyAlignment="1">
      <alignment horizontal="left" vertical="center" wrapText="1" indent="1"/>
    </xf>
    <xf numFmtId="0" fontId="18" fillId="2" borderId="86" xfId="0" applyFont="1" applyFill="1" applyBorder="1" applyAlignment="1">
      <alignment vertical="center" wrapText="1"/>
    </xf>
    <xf numFmtId="3" fontId="13" fillId="2" borderId="87" xfId="0" applyNumberFormat="1" applyFont="1" applyFill="1" applyBorder="1" applyAlignment="1">
      <alignment horizontal="center" vertical="center"/>
    </xf>
    <xf numFmtId="0" fontId="18" fillId="3" borderId="28" xfId="0" applyFont="1" applyFill="1" applyBorder="1" applyAlignment="1">
      <alignment vertical="center" wrapText="1"/>
    </xf>
    <xf numFmtId="3" fontId="13" fillId="3" borderId="26" xfId="0" applyNumberFormat="1" applyFont="1" applyFill="1" applyBorder="1" applyAlignment="1">
      <alignment horizontal="center" vertical="center"/>
    </xf>
    <xf numFmtId="3" fontId="11" fillId="3" borderId="100" xfId="0" applyNumberFormat="1" applyFont="1" applyFill="1" applyBorder="1" applyAlignment="1">
      <alignment horizontal="center" vertical="center" wrapText="1"/>
    </xf>
    <xf numFmtId="3" fontId="24" fillId="3" borderId="100" xfId="0" applyNumberFormat="1" applyFont="1" applyFill="1" applyBorder="1" applyAlignment="1">
      <alignment horizontal="center" vertical="center" wrapText="1"/>
    </xf>
    <xf numFmtId="3" fontId="11" fillId="3" borderId="86" xfId="0" applyNumberFormat="1" applyFont="1" applyFill="1" applyBorder="1" applyAlignment="1">
      <alignment horizontal="center" vertical="center" wrapText="1"/>
    </xf>
    <xf numFmtId="0" fontId="18" fillId="7" borderId="28" xfId="0" applyFont="1" applyFill="1" applyBorder="1" applyAlignment="1">
      <alignment vertical="center" wrapText="1"/>
    </xf>
    <xf numFmtId="3" fontId="13" fillId="7" borderId="26" xfId="0" applyNumberFormat="1" applyFont="1" applyFill="1" applyBorder="1" applyAlignment="1">
      <alignment horizontal="center" vertical="center"/>
    </xf>
    <xf numFmtId="0" fontId="14" fillId="3" borderId="28" xfId="0" applyFont="1" applyFill="1" applyBorder="1" applyAlignment="1">
      <alignment horizontal="left" vertical="center" wrapText="1"/>
    </xf>
    <xf numFmtId="0" fontId="24" fillId="3" borderId="28" xfId="0" applyFont="1" applyFill="1" applyBorder="1" applyAlignment="1">
      <alignment horizontal="left" vertical="center" wrapText="1"/>
    </xf>
    <xf numFmtId="0" fontId="13" fillId="3" borderId="85" xfId="0" applyFont="1" applyFill="1" applyBorder="1" applyAlignment="1">
      <alignment horizontal="center" vertical="center" wrapText="1"/>
    </xf>
    <xf numFmtId="0" fontId="13" fillId="3" borderId="105" xfId="0" applyFont="1" applyFill="1" applyBorder="1" applyAlignment="1">
      <alignment horizontal="center" vertical="center" wrapText="1"/>
    </xf>
    <xf numFmtId="0" fontId="16" fillId="3" borderId="87" xfId="0" applyFont="1" applyFill="1" applyBorder="1" applyAlignment="1">
      <alignment horizontal="center" vertical="center" wrapText="1"/>
    </xf>
    <xf numFmtId="0" fontId="11" fillId="3" borderId="87" xfId="0" applyFont="1" applyFill="1" applyBorder="1" applyAlignment="1">
      <alignment horizontal="center" vertical="center" wrapText="1"/>
    </xf>
    <xf numFmtId="3" fontId="16" fillId="3" borderId="26" xfId="0" applyNumberFormat="1" applyFont="1" applyFill="1" applyBorder="1" applyAlignment="1">
      <alignment horizontal="center" vertical="center" wrapText="1"/>
    </xf>
    <xf numFmtId="0" fontId="11" fillId="3" borderId="100" xfId="0" applyFont="1" applyFill="1" applyBorder="1" applyAlignment="1">
      <alignment horizontal="center" vertical="center" wrapText="1"/>
    </xf>
    <xf numFmtId="164" fontId="11" fillId="3" borderId="103" xfId="0" applyNumberFormat="1" applyFont="1" applyFill="1" applyBorder="1" applyAlignment="1">
      <alignment horizontal="center" vertical="center"/>
    </xf>
    <xf numFmtId="0" fontId="11" fillId="3" borderId="86" xfId="0" applyFont="1" applyFill="1" applyBorder="1" applyAlignment="1">
      <alignment horizontal="center" vertical="center" wrapText="1"/>
    </xf>
    <xf numFmtId="164" fontId="11" fillId="3" borderId="87" xfId="0" applyNumberFormat="1" applyFont="1" applyFill="1" applyBorder="1" applyAlignment="1">
      <alignment horizontal="center" vertical="center"/>
    </xf>
    <xf numFmtId="0" fontId="11" fillId="3" borderId="69" xfId="0" applyFont="1" applyFill="1" applyBorder="1" applyAlignment="1">
      <alignment horizontal="center" vertical="center" wrapText="1"/>
    </xf>
    <xf numFmtId="0" fontId="11" fillId="3" borderId="26" xfId="0" applyFont="1" applyFill="1" applyBorder="1" applyAlignment="1">
      <alignment horizontal="right" vertical="center"/>
    </xf>
    <xf numFmtId="9" fontId="11" fillId="4" borderId="18" xfId="0" applyNumberFormat="1" applyFont="1" applyFill="1" applyBorder="1" applyAlignment="1">
      <alignment vertical="center"/>
    </xf>
    <xf numFmtId="9" fontId="11" fillId="4" borderId="19" xfId="0" applyNumberFormat="1" applyFont="1" applyFill="1" applyBorder="1" applyAlignment="1">
      <alignment vertical="center"/>
    </xf>
    <xf numFmtId="9" fontId="11" fillId="4" borderId="68" xfId="0" applyNumberFormat="1" applyFont="1" applyFill="1" applyBorder="1" applyAlignment="1">
      <alignment vertical="center"/>
    </xf>
    <xf numFmtId="0" fontId="11" fillId="4" borderId="18" xfId="0" applyFont="1" applyFill="1" applyBorder="1" applyAlignment="1">
      <alignment vertical="center"/>
    </xf>
    <xf numFmtId="0" fontId="11" fillId="4" borderId="19" xfId="0" applyFont="1" applyFill="1" applyBorder="1" applyAlignment="1">
      <alignment vertical="center"/>
    </xf>
    <xf numFmtId="0" fontId="11" fillId="4" borderId="68" xfId="0" applyFont="1" applyFill="1" applyBorder="1" applyAlignment="1">
      <alignment vertical="center"/>
    </xf>
    <xf numFmtId="0" fontId="11" fillId="3" borderId="18" xfId="0" applyFont="1" applyFill="1" applyBorder="1" applyAlignment="1">
      <alignment vertical="center"/>
    </xf>
    <xf numFmtId="0" fontId="11" fillId="3" borderId="19" xfId="0" applyFont="1" applyFill="1" applyBorder="1" applyAlignment="1">
      <alignment vertical="center"/>
    </xf>
    <xf numFmtId="0" fontId="11" fillId="3" borderId="68" xfId="0" applyFont="1" applyFill="1" applyBorder="1" applyAlignment="1">
      <alignment vertical="center"/>
    </xf>
    <xf numFmtId="0" fontId="11" fillId="3" borderId="39" xfId="0" applyFont="1" applyFill="1" applyBorder="1" applyAlignment="1">
      <alignment vertical="center"/>
    </xf>
    <xf numFmtId="0" fontId="11" fillId="3" borderId="40" xfId="0" applyFont="1" applyFill="1" applyBorder="1" applyAlignment="1">
      <alignment vertical="center"/>
    </xf>
    <xf numFmtId="0" fontId="11" fillId="3" borderId="85" xfId="0" applyFont="1" applyFill="1" applyBorder="1" applyAlignment="1">
      <alignment vertical="center"/>
    </xf>
    <xf numFmtId="0" fontId="18" fillId="5" borderId="28" xfId="0" applyFont="1" applyFill="1" applyBorder="1" applyAlignment="1">
      <alignment vertical="center" wrapText="1"/>
    </xf>
    <xf numFmtId="0" fontId="21" fillId="3" borderId="0" xfId="0" applyFont="1" applyFill="1" applyBorder="1" applyAlignment="1">
      <alignment vertical="top" wrapText="1"/>
    </xf>
    <xf numFmtId="0" fontId="26" fillId="3" borderId="0" xfId="0" applyFont="1" applyFill="1" applyBorder="1" applyAlignment="1">
      <alignment vertical="top" wrapText="1"/>
    </xf>
    <xf numFmtId="0" fontId="27" fillId="3" borderId="0" xfId="0" applyFont="1" applyFill="1" applyBorder="1" applyAlignment="1">
      <alignment vertical="top" wrapText="1"/>
    </xf>
    <xf numFmtId="0" fontId="21" fillId="3" borderId="0" xfId="0" applyFont="1" applyFill="1" applyBorder="1" applyAlignment="1">
      <alignment wrapText="1"/>
    </xf>
    <xf numFmtId="0" fontId="0" fillId="3" borderId="0" xfId="0" applyFill="1" applyBorder="1"/>
    <xf numFmtId="0" fontId="5" fillId="0" borderId="84" xfId="0" applyFont="1" applyFill="1" applyBorder="1" applyAlignment="1">
      <alignment vertical="center" wrapText="1"/>
    </xf>
    <xf numFmtId="0" fontId="11" fillId="0" borderId="23"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8" xfId="0" applyFont="1" applyFill="1" applyBorder="1" applyAlignment="1">
      <alignment vertical="center" wrapText="1"/>
    </xf>
    <xf numFmtId="9" fontId="11" fillId="0" borderId="26" xfId="0" applyNumberFormat="1" applyFont="1" applyFill="1" applyBorder="1" applyAlignment="1">
      <alignment horizontal="center" vertical="center"/>
    </xf>
    <xf numFmtId="0" fontId="12" fillId="0" borderId="28" xfId="0" applyFont="1" applyFill="1" applyBorder="1" applyAlignment="1">
      <alignment vertical="center" wrapText="1"/>
    </xf>
    <xf numFmtId="0" fontId="14" fillId="0" borderId="28"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3" fillId="0" borderId="23" xfId="0" applyFont="1" applyFill="1" applyBorder="1" applyAlignment="1">
      <alignment horizontal="center" vertical="center" wrapText="1"/>
    </xf>
    <xf numFmtId="0" fontId="13" fillId="0" borderId="26" xfId="0" applyFont="1" applyFill="1" applyBorder="1" applyAlignment="1">
      <alignment horizontal="center" vertical="center" wrapText="1"/>
    </xf>
    <xf numFmtId="3" fontId="13" fillId="2" borderId="50" xfId="0" applyNumberFormat="1" applyFont="1" applyFill="1" applyBorder="1" applyAlignment="1">
      <alignment horizontal="center" vertical="center"/>
    </xf>
    <xf numFmtId="0" fontId="0" fillId="0" borderId="0" xfId="0" applyAlignment="1"/>
    <xf numFmtId="0" fontId="11" fillId="4" borderId="84" xfId="0" applyFont="1" applyFill="1" applyBorder="1" applyAlignment="1">
      <alignment horizontal="left" vertical="center" wrapText="1"/>
    </xf>
    <xf numFmtId="0" fontId="12" fillId="4" borderId="84" xfId="0" applyFont="1" applyFill="1" applyBorder="1" applyAlignment="1">
      <alignment vertical="center" wrapText="1"/>
    </xf>
    <xf numFmtId="0" fontId="11" fillId="4" borderId="28" xfId="0" applyFont="1" applyFill="1" applyBorder="1" applyAlignment="1">
      <alignment vertical="center" wrapText="1"/>
    </xf>
    <xf numFmtId="0" fontId="18" fillId="2" borderId="49" xfId="0" applyFont="1" applyFill="1" applyBorder="1" applyAlignment="1">
      <alignment vertical="center" wrapText="1"/>
    </xf>
    <xf numFmtId="0" fontId="10" fillId="0" borderId="13" xfId="0" applyFont="1" applyBorder="1" applyAlignment="1">
      <alignment horizontal="left" vertical="center" wrapText="1" indent="1"/>
    </xf>
    <xf numFmtId="3" fontId="16" fillId="0" borderId="50" xfId="0" applyNumberFormat="1" applyFont="1" applyBorder="1" applyAlignment="1">
      <alignment horizontal="center" vertical="center"/>
    </xf>
    <xf numFmtId="0" fontId="17" fillId="0" borderId="100" xfId="0" applyFont="1" applyBorder="1" applyAlignment="1">
      <alignment horizontal="left" vertical="center" wrapText="1" indent="1"/>
    </xf>
    <xf numFmtId="3" fontId="11" fillId="0" borderId="13" xfId="0" applyNumberFormat="1" applyFont="1" applyBorder="1" applyAlignment="1">
      <alignment horizontal="center" vertical="center"/>
    </xf>
    <xf numFmtId="0" fontId="28" fillId="3" borderId="28" xfId="0" applyFont="1" applyFill="1" applyBorder="1" applyAlignment="1">
      <alignment horizontal="left" vertical="center" wrapText="1"/>
    </xf>
    <xf numFmtId="3" fontId="13" fillId="0" borderId="26" xfId="0" applyNumberFormat="1" applyFont="1" applyFill="1" applyBorder="1" applyAlignment="1">
      <alignment horizontal="center" vertical="center"/>
    </xf>
    <xf numFmtId="0" fontId="7" fillId="9" borderId="28" xfId="0" applyFont="1" applyFill="1" applyBorder="1" applyAlignment="1">
      <alignment horizontal="left" vertical="center" wrapText="1" indent="1"/>
    </xf>
    <xf numFmtId="0" fontId="29" fillId="4" borderId="28" xfId="0" applyFont="1" applyFill="1" applyBorder="1" applyAlignment="1">
      <alignment vertical="center" wrapText="1"/>
    </xf>
    <xf numFmtId="0" fontId="10" fillId="3" borderId="28" xfId="0" applyFont="1" applyFill="1" applyBorder="1" applyAlignment="1">
      <alignment horizontal="left" vertical="center" wrapText="1" inden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3" fillId="2" borderId="0" xfId="0" applyFont="1" applyFill="1" applyAlignment="1">
      <alignment horizont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49" fontId="5" fillId="3" borderId="4"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1" fillId="0" borderId="22" xfId="0" applyFont="1" applyBorder="1" applyAlignment="1">
      <alignment vertical="center" wrapText="1"/>
    </xf>
    <xf numFmtId="0" fontId="11" fillId="0" borderId="38" xfId="0" applyFont="1" applyBorder="1" applyAlignment="1">
      <alignment vertical="center" wrapText="1"/>
    </xf>
    <xf numFmtId="0" fontId="11" fillId="0" borderId="25" xfId="0" applyFont="1" applyBorder="1" applyAlignment="1">
      <alignment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50" xfId="0" applyFont="1" applyBorder="1" applyAlignment="1">
      <alignment horizontal="center" vertical="center"/>
    </xf>
    <xf numFmtId="0" fontId="11" fillId="0" borderId="27" xfId="0" applyFont="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2"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1" fillId="3" borderId="22" xfId="0" applyFont="1" applyFill="1" applyBorder="1" applyAlignment="1">
      <alignment vertical="center" wrapText="1"/>
    </xf>
    <xf numFmtId="0" fontId="11" fillId="3" borderId="38" xfId="0" applyFont="1" applyFill="1" applyBorder="1" applyAlignment="1">
      <alignment vertical="center" wrapText="1"/>
    </xf>
    <xf numFmtId="0" fontId="11" fillId="3" borderId="25" xfId="0" applyFont="1" applyFill="1" applyBorder="1" applyAlignment="1">
      <alignment vertical="center" wrapText="1"/>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49" xfId="0" applyFont="1" applyFill="1" applyBorder="1" applyAlignment="1">
      <alignment horizontal="center" vertical="center"/>
    </xf>
    <xf numFmtId="0" fontId="11" fillId="3" borderId="50"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38" xfId="0" applyFont="1" applyFill="1" applyBorder="1" applyAlignment="1">
      <alignment horizontal="center" vertical="center" wrapText="1"/>
    </xf>
    <xf numFmtId="9" fontId="11" fillId="4" borderId="18" xfId="0" applyNumberFormat="1" applyFont="1" applyFill="1" applyBorder="1" applyAlignment="1">
      <alignment horizontal="center" vertical="center"/>
    </xf>
    <xf numFmtId="9" fontId="11" fillId="4" borderId="19" xfId="0" applyNumberFormat="1" applyFont="1" applyFill="1" applyBorder="1" applyAlignment="1">
      <alignment horizontal="center" vertical="center"/>
    </xf>
    <xf numFmtId="9" fontId="11" fillId="4" borderId="20" xfId="0" applyNumberFormat="1" applyFont="1" applyFill="1" applyBorder="1" applyAlignment="1">
      <alignment horizontal="center" vertical="center"/>
    </xf>
    <xf numFmtId="0" fontId="11" fillId="4" borderId="18"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3" fillId="4" borderId="83"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67" xfId="0" applyFont="1" applyFill="1" applyBorder="1" applyAlignment="1">
      <alignment horizontal="center" vertical="center" wrapText="1"/>
    </xf>
    <xf numFmtId="0" fontId="10" fillId="4" borderId="18"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1" fillId="3" borderId="21" xfId="0" applyFont="1" applyFill="1" applyBorder="1" applyAlignment="1">
      <alignment horizontal="center" vertical="center" wrapText="1"/>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1" fillId="3" borderId="79" xfId="0" applyFont="1" applyFill="1" applyBorder="1" applyAlignment="1">
      <alignment horizontal="center" vertical="center" wrapText="1"/>
    </xf>
    <xf numFmtId="0" fontId="11" fillId="3" borderId="80" xfId="0" applyFont="1" applyFill="1" applyBorder="1" applyAlignment="1">
      <alignment horizontal="center" vertical="center"/>
    </xf>
    <xf numFmtId="0" fontId="11" fillId="3" borderId="81" xfId="0" applyFont="1" applyFill="1" applyBorder="1" applyAlignment="1">
      <alignment horizontal="center" vertical="center"/>
    </xf>
    <xf numFmtId="0" fontId="11" fillId="3" borderId="82"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44" xfId="0" applyFont="1" applyFill="1" applyBorder="1" applyAlignment="1">
      <alignment horizontal="center" vertical="center"/>
    </xf>
    <xf numFmtId="0" fontId="11" fillId="3" borderId="32" xfId="0" applyFont="1" applyFill="1" applyBorder="1" applyAlignment="1">
      <alignment horizontal="center" vertical="center"/>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3" fillId="4" borderId="76" xfId="0" applyFont="1" applyFill="1" applyBorder="1" applyAlignment="1">
      <alignment horizontal="center" vertical="center" wrapText="1"/>
    </xf>
    <xf numFmtId="0" fontId="13" fillId="4" borderId="58"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1" fillId="3" borderId="30" xfId="0" applyFont="1" applyFill="1" applyBorder="1" applyAlignment="1">
      <alignment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4" borderId="66" xfId="0" applyFont="1" applyFill="1" applyBorder="1" applyAlignment="1">
      <alignment horizontal="center" vertical="center" wrapText="1"/>
    </xf>
    <xf numFmtId="0" fontId="10" fillId="4" borderId="67" xfId="0" applyFont="1" applyFill="1" applyBorder="1" applyAlignment="1">
      <alignment horizontal="center" vertical="center" wrapText="1"/>
    </xf>
    <xf numFmtId="0" fontId="11" fillId="3" borderId="5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4" borderId="71"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68" xfId="0" applyFont="1" applyFill="1" applyBorder="1" applyAlignment="1">
      <alignment horizontal="center" vertical="center"/>
    </xf>
    <xf numFmtId="0" fontId="11" fillId="3" borderId="69"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68" xfId="0" applyFont="1" applyFill="1" applyBorder="1" applyAlignment="1">
      <alignment horizontal="center" vertical="center" wrapText="1"/>
    </xf>
    <xf numFmtId="0" fontId="10" fillId="4" borderId="18" xfId="0" applyFont="1" applyFill="1" applyBorder="1" applyAlignment="1">
      <alignment vertical="center" wrapText="1"/>
    </xf>
    <xf numFmtId="0" fontId="10" fillId="4" borderId="19" xfId="0" applyFont="1" applyFill="1" applyBorder="1" applyAlignment="1">
      <alignment vertical="center" wrapText="1"/>
    </xf>
    <xf numFmtId="0" fontId="10" fillId="4" borderId="20" xfId="0" applyFont="1" applyFill="1" applyBorder="1" applyAlignment="1">
      <alignment vertical="center" wrapText="1"/>
    </xf>
    <xf numFmtId="0" fontId="13" fillId="3" borderId="60"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9" fillId="4" borderId="64" xfId="0" applyFont="1" applyFill="1" applyBorder="1" applyAlignment="1">
      <alignment horizontal="center" vertical="center" wrapText="1"/>
    </xf>
    <xf numFmtId="0" fontId="19" fillId="4" borderId="47" xfId="0" applyFont="1" applyFill="1" applyBorder="1" applyAlignment="1">
      <alignment horizontal="center" vertical="center" wrapText="1"/>
    </xf>
    <xf numFmtId="0" fontId="19" fillId="4" borderId="48"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66"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40"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0" fillId="4" borderId="57" xfId="0" applyFont="1" applyFill="1" applyBorder="1" applyAlignment="1">
      <alignment horizontal="left" vertical="center" wrapText="1"/>
    </xf>
    <xf numFmtId="0" fontId="10" fillId="4" borderId="5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41"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48" xfId="0" applyFont="1" applyFill="1" applyBorder="1" applyAlignment="1">
      <alignment horizontal="center" vertical="center"/>
    </xf>
    <xf numFmtId="0" fontId="11" fillId="3" borderId="53" xfId="0" applyFont="1" applyFill="1" applyBorder="1" applyAlignment="1">
      <alignment horizontal="center" vertical="center" wrapText="1"/>
    </xf>
    <xf numFmtId="0" fontId="6" fillId="4" borderId="18"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xf>
    <xf numFmtId="0" fontId="13" fillId="4" borderId="21"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49" fontId="6" fillId="3" borderId="18" xfId="0" applyNumberFormat="1" applyFont="1" applyFill="1" applyBorder="1" applyAlignment="1">
      <alignment horizontal="center" vertical="center"/>
    </xf>
    <xf numFmtId="49" fontId="6" fillId="3" borderId="19" xfId="0" applyNumberFormat="1" applyFont="1" applyFill="1" applyBorder="1" applyAlignment="1">
      <alignment horizontal="center" vertical="center"/>
    </xf>
    <xf numFmtId="49" fontId="6" fillId="3" borderId="20" xfId="0" applyNumberFormat="1" applyFont="1" applyFill="1" applyBorder="1" applyAlignment="1">
      <alignment horizontal="center" vertical="center"/>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5" fillId="0" borderId="21"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1" fillId="3" borderId="68" xfId="0" applyFont="1" applyFill="1" applyBorder="1" applyAlignment="1">
      <alignment horizontal="left" vertical="center" wrapText="1"/>
    </xf>
    <xf numFmtId="0" fontId="5" fillId="4" borderId="18" xfId="0" applyFont="1" applyFill="1" applyBorder="1" applyAlignment="1">
      <alignment horizontal="center" vertical="center"/>
    </xf>
    <xf numFmtId="0" fontId="5" fillId="4" borderId="68" xfId="0" applyFont="1" applyFill="1" applyBorder="1" applyAlignment="1">
      <alignment horizontal="center" vertical="center"/>
    </xf>
    <xf numFmtId="0" fontId="11" fillId="4" borderId="18"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68" xfId="0" applyFont="1" applyFill="1" applyBorder="1" applyAlignment="1">
      <alignment horizontal="left" vertical="center" wrapText="1"/>
    </xf>
    <xf numFmtId="0" fontId="11" fillId="3" borderId="68" xfId="0" applyFont="1" applyFill="1" applyBorder="1" applyAlignment="1">
      <alignment horizontal="center" vertical="center" wrapText="1"/>
    </xf>
    <xf numFmtId="0" fontId="10" fillId="8" borderId="18" xfId="0" applyFont="1" applyFill="1" applyBorder="1" applyAlignment="1">
      <alignment horizontal="left" vertical="center" wrapText="1"/>
    </xf>
    <xf numFmtId="0" fontId="10" fillId="8" borderId="19" xfId="0" applyFont="1" applyFill="1" applyBorder="1" applyAlignment="1">
      <alignment horizontal="left" vertical="center" wrapText="1"/>
    </xf>
    <xf numFmtId="0" fontId="10" fillId="8" borderId="68" xfId="0" applyFont="1" applyFill="1" applyBorder="1" applyAlignment="1">
      <alignment horizontal="left" vertical="center" wrapText="1"/>
    </xf>
    <xf numFmtId="0" fontId="19" fillId="4" borderId="18" xfId="0" applyFont="1" applyFill="1" applyBorder="1" applyAlignment="1">
      <alignment horizontal="center" vertical="center" wrapText="1"/>
    </xf>
    <xf numFmtId="0" fontId="19" fillId="4" borderId="68" xfId="0" applyFont="1" applyFill="1" applyBorder="1" applyAlignment="1">
      <alignment horizontal="center" vertical="center" wrapText="1"/>
    </xf>
    <xf numFmtId="0" fontId="11" fillId="3" borderId="104" xfId="0" applyFont="1" applyFill="1" applyBorder="1" applyAlignment="1">
      <alignment horizontal="center" vertical="center" wrapText="1"/>
    </xf>
    <xf numFmtId="0" fontId="11" fillId="3" borderId="101" xfId="0" applyFont="1" applyFill="1" applyBorder="1" applyAlignment="1">
      <alignment horizontal="left" vertical="center" wrapText="1"/>
    </xf>
    <xf numFmtId="0" fontId="11" fillId="3" borderId="102" xfId="0" applyFont="1" applyFill="1" applyBorder="1" applyAlignment="1">
      <alignment horizontal="left" vertical="center" wrapText="1"/>
    </xf>
    <xf numFmtId="0" fontId="11" fillId="3" borderId="103" xfId="0" applyFont="1" applyFill="1" applyBorder="1" applyAlignment="1">
      <alignment horizontal="left" vertical="center" wrapText="1"/>
    </xf>
    <xf numFmtId="0" fontId="11" fillId="3" borderId="90" xfId="0" applyFont="1" applyFill="1" applyBorder="1" applyAlignment="1">
      <alignment horizontal="center" vertical="center"/>
    </xf>
    <xf numFmtId="0" fontId="11" fillId="3" borderId="91" xfId="0" applyFont="1" applyFill="1" applyBorder="1" applyAlignment="1">
      <alignment horizontal="center" vertical="center"/>
    </xf>
    <xf numFmtId="0" fontId="11" fillId="3" borderId="87"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68" xfId="0" applyFont="1" applyFill="1" applyBorder="1" applyAlignment="1">
      <alignment horizontal="center" vertical="center"/>
    </xf>
    <xf numFmtId="0" fontId="6" fillId="4" borderId="19" xfId="0" applyFont="1" applyFill="1" applyBorder="1" applyAlignment="1">
      <alignment horizontal="left" vertical="center" wrapText="1"/>
    </xf>
    <xf numFmtId="0" fontId="6" fillId="4" borderId="68" xfId="0" applyFont="1" applyFill="1" applyBorder="1" applyAlignment="1">
      <alignment horizontal="left" vertical="center" wrapText="1"/>
    </xf>
    <xf numFmtId="0" fontId="11" fillId="4" borderId="18" xfId="0" applyFont="1" applyFill="1" applyBorder="1" applyAlignment="1">
      <alignment horizontal="left" vertical="center"/>
    </xf>
    <xf numFmtId="0" fontId="11" fillId="4" borderId="19" xfId="0" applyFont="1" applyFill="1" applyBorder="1" applyAlignment="1">
      <alignment horizontal="left" vertical="center"/>
    </xf>
    <xf numFmtId="0" fontId="11" fillId="4" borderId="68" xfId="0" applyFont="1" applyFill="1" applyBorder="1" applyAlignment="1">
      <alignment horizontal="left" vertical="center"/>
    </xf>
    <xf numFmtId="0" fontId="6" fillId="3" borderId="84" xfId="0" applyFont="1" applyFill="1" applyBorder="1" applyAlignment="1">
      <alignment horizontal="center" vertical="center"/>
    </xf>
    <xf numFmtId="49" fontId="6" fillId="3" borderId="68" xfId="0" applyNumberFormat="1" applyFont="1" applyFill="1" applyBorder="1" applyAlignment="1">
      <alignment horizontal="center" vertical="center"/>
    </xf>
    <xf numFmtId="0" fontId="6" fillId="3" borderId="68" xfId="0" applyFont="1" applyFill="1" applyBorder="1" applyAlignment="1">
      <alignment horizontal="center" vertical="center" wrapText="1"/>
    </xf>
    <xf numFmtId="0" fontId="5" fillId="0" borderId="18" xfId="0" applyFont="1" applyBorder="1" applyAlignment="1">
      <alignment horizontal="center"/>
    </xf>
    <xf numFmtId="0" fontId="5" fillId="0" borderId="68" xfId="0" applyFont="1" applyBorder="1" applyAlignment="1">
      <alignment horizontal="center"/>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85" xfId="0" applyFont="1" applyBorder="1" applyAlignment="1">
      <alignment horizontal="left" vertical="center" wrapText="1"/>
    </xf>
    <xf numFmtId="0" fontId="10" fillId="0" borderId="42" xfId="0" applyFont="1" applyBorder="1" applyAlignment="1">
      <alignment horizontal="left" vertical="center" wrapText="1"/>
    </xf>
    <xf numFmtId="0" fontId="10" fillId="0" borderId="0" xfId="0" applyFont="1" applyBorder="1" applyAlignment="1">
      <alignment horizontal="left" vertical="center" wrapText="1"/>
    </xf>
    <xf numFmtId="0" fontId="10" fillId="0" borderId="23"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0" borderId="26" xfId="0" applyFont="1" applyBorder="1" applyAlignment="1">
      <alignment horizontal="left" vertical="center" wrapText="1"/>
    </xf>
    <xf numFmtId="0" fontId="21" fillId="3" borderId="0" xfId="0" applyFont="1" applyFill="1" applyBorder="1" applyAlignment="1">
      <alignment horizontal="left" wrapText="1"/>
    </xf>
    <xf numFmtId="0" fontId="27" fillId="3" borderId="0" xfId="0" applyFont="1" applyFill="1" applyBorder="1" applyAlignment="1">
      <alignment horizontal="left" vertical="top" wrapText="1"/>
    </xf>
    <xf numFmtId="0" fontId="21" fillId="3" borderId="0" xfId="0" applyFont="1" applyFill="1" applyBorder="1" applyAlignment="1">
      <alignment horizontal="left" vertical="top" wrapText="1"/>
    </xf>
    <xf numFmtId="0" fontId="26" fillId="3" borderId="0" xfId="0" applyFont="1" applyFill="1" applyBorder="1" applyAlignment="1">
      <alignment horizontal="left" vertical="top" wrapText="1"/>
    </xf>
    <xf numFmtId="9" fontId="11" fillId="4" borderId="18" xfId="0" applyNumberFormat="1" applyFont="1" applyFill="1" applyBorder="1" applyAlignment="1">
      <alignment horizontal="left" vertical="center"/>
    </xf>
    <xf numFmtId="9" fontId="11" fillId="4" borderId="19" xfId="0" applyNumberFormat="1" applyFont="1" applyFill="1" applyBorder="1" applyAlignment="1">
      <alignment horizontal="left" vertical="center"/>
    </xf>
    <xf numFmtId="9" fontId="11" fillId="4" borderId="68" xfId="0" applyNumberFormat="1" applyFont="1" applyFill="1" applyBorder="1" applyAlignment="1">
      <alignment horizontal="left" vertical="center"/>
    </xf>
    <xf numFmtId="0" fontId="13" fillId="3" borderId="18" xfId="0" applyFont="1" applyFill="1" applyBorder="1" applyAlignment="1">
      <alignment horizontal="center" vertical="center" wrapText="1"/>
    </xf>
    <xf numFmtId="0" fontId="13" fillId="3" borderId="68" xfId="0" applyFont="1" applyFill="1" applyBorder="1" applyAlignment="1">
      <alignment horizontal="center" vertical="center" wrapText="1"/>
    </xf>
    <xf numFmtId="0" fontId="11" fillId="3" borderId="90" xfId="0" applyFont="1" applyFill="1" applyBorder="1" applyAlignment="1">
      <alignment horizontal="center" vertical="center" wrapText="1"/>
    </xf>
    <xf numFmtId="0" fontId="11" fillId="3" borderId="91" xfId="0" applyFont="1" applyFill="1" applyBorder="1" applyAlignment="1">
      <alignment horizontal="center" vertical="center" wrapText="1"/>
    </xf>
    <xf numFmtId="0" fontId="11" fillId="3" borderId="87" xfId="0" applyFont="1" applyFill="1" applyBorder="1" applyAlignment="1">
      <alignment horizontal="center" vertical="center" wrapText="1"/>
    </xf>
    <xf numFmtId="0" fontId="11" fillId="4" borderId="68" xfId="0" applyFont="1" applyFill="1" applyBorder="1" applyAlignment="1">
      <alignment horizontal="center" vertical="center"/>
    </xf>
    <xf numFmtId="9" fontId="11" fillId="4" borderId="68" xfId="0" applyNumberFormat="1" applyFont="1" applyFill="1" applyBorder="1" applyAlignment="1">
      <alignment horizontal="center" vertical="center"/>
    </xf>
    <xf numFmtId="0" fontId="13" fillId="4" borderId="90" xfId="0" applyFont="1" applyFill="1" applyBorder="1" applyAlignment="1">
      <alignment horizontal="center" vertical="center" wrapText="1"/>
    </xf>
    <xf numFmtId="0" fontId="13" fillId="4" borderId="91" xfId="0" applyFont="1" applyFill="1" applyBorder="1" applyAlignment="1">
      <alignment horizontal="center" vertical="center" wrapText="1"/>
    </xf>
    <xf numFmtId="0" fontId="13" fillId="4" borderId="87" xfId="0" applyFont="1" applyFill="1" applyBorder="1" applyAlignment="1">
      <alignment horizontal="center" vertical="center" wrapText="1"/>
    </xf>
    <xf numFmtId="0" fontId="11" fillId="3" borderId="69" xfId="0" applyFont="1" applyFill="1" applyBorder="1" applyAlignment="1">
      <alignment vertical="center" wrapText="1"/>
    </xf>
    <xf numFmtId="0" fontId="11" fillId="3" borderId="70" xfId="0" applyFont="1" applyFill="1" applyBorder="1" applyAlignment="1">
      <alignment vertical="center" wrapText="1"/>
    </xf>
    <xf numFmtId="0" fontId="11" fillId="3" borderId="28" xfId="0" applyFont="1" applyFill="1" applyBorder="1" applyAlignment="1">
      <alignment vertical="center" wrapText="1"/>
    </xf>
    <xf numFmtId="0" fontId="11" fillId="3" borderId="85"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70" xfId="0" applyFont="1" applyFill="1" applyBorder="1" applyAlignment="1">
      <alignment horizontal="center" vertical="center" wrapText="1"/>
    </xf>
    <xf numFmtId="0" fontId="5" fillId="4" borderId="90" xfId="0" applyFont="1" applyFill="1" applyBorder="1" applyAlignment="1">
      <alignment horizontal="center" vertical="center"/>
    </xf>
    <xf numFmtId="0" fontId="5" fillId="4" borderId="91" xfId="0" applyFont="1" applyFill="1" applyBorder="1" applyAlignment="1">
      <alignment horizontal="center" vertical="center"/>
    </xf>
    <xf numFmtId="0" fontId="5" fillId="4" borderId="87" xfId="0" applyFont="1" applyFill="1" applyBorder="1" applyAlignment="1">
      <alignment horizontal="center" vertical="center"/>
    </xf>
    <xf numFmtId="0" fontId="10" fillId="4" borderId="68"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68" xfId="0" applyFont="1" applyFill="1" applyBorder="1" applyAlignment="1">
      <alignment horizontal="left" vertical="center" wrapText="1"/>
    </xf>
    <xf numFmtId="0" fontId="2" fillId="0" borderId="0" xfId="0" applyFont="1" applyAlignment="1">
      <alignment horizontal="center"/>
    </xf>
    <xf numFmtId="0" fontId="13" fillId="4" borderId="39" xfId="0" applyFont="1" applyFill="1" applyBorder="1" applyAlignment="1">
      <alignment horizontal="center" vertical="center" wrapText="1"/>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68" xfId="0" applyFont="1" applyFill="1" applyBorder="1" applyAlignment="1">
      <alignment horizontal="center" vertical="center"/>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68" xfId="0" applyFont="1" applyFill="1" applyBorder="1" applyAlignment="1">
      <alignment horizontal="center" vertical="center"/>
    </xf>
    <xf numFmtId="0" fontId="11" fillId="0" borderId="69"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6" fillId="0" borderId="18" xfId="0" applyFont="1" applyFill="1" applyBorder="1" applyAlignment="1">
      <alignment horizontal="left" vertical="center" wrapText="1"/>
    </xf>
    <xf numFmtId="0" fontId="6" fillId="0" borderId="19" xfId="0" applyFont="1" applyFill="1" applyBorder="1" applyAlignment="1">
      <alignment horizontal="left" vertical="center"/>
    </xf>
    <xf numFmtId="0" fontId="6" fillId="0" borderId="68" xfId="0" applyFont="1" applyFill="1" applyBorder="1" applyAlignment="1">
      <alignment horizontal="left" vertical="center"/>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68" xfId="0" applyFont="1" applyFill="1" applyBorder="1" applyAlignment="1">
      <alignment horizontal="center" vertical="center" wrapText="1"/>
    </xf>
  </cellXfs>
  <cellStyles count="5">
    <cellStyle name="Comma" xfId="1" builtinId="3"/>
    <cellStyle name="Normal" xfId="0" builtinId="0"/>
    <cellStyle name="Normal 2" xfId="3"/>
    <cellStyle name="Normal 3" xfId="4"/>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1"/>
  <sheetViews>
    <sheetView topLeftCell="A7" zoomScaleNormal="100" workbookViewId="0">
      <selection activeCell="A14" sqref="A14:XFD22"/>
    </sheetView>
  </sheetViews>
  <sheetFormatPr defaultRowHeight="15" x14ac:dyDescent="0.25"/>
  <cols>
    <col min="1" max="1" width="6" customWidth="1"/>
    <col min="2" max="2" width="21" customWidth="1"/>
    <col min="3" max="3" width="11.28515625" customWidth="1"/>
    <col min="4" max="4" width="26.5703125" customWidth="1"/>
    <col min="5" max="5" width="16.85546875" customWidth="1"/>
    <col min="8" max="8" width="6.5703125" customWidth="1"/>
    <col min="9" max="10" width="12.5703125" customWidth="1"/>
  </cols>
  <sheetData>
    <row r="2" spans="1:10" x14ac:dyDescent="0.25">
      <c r="B2" s="305" t="s">
        <v>0</v>
      </c>
      <c r="C2" s="305"/>
      <c r="D2" s="305"/>
      <c r="E2" s="305"/>
      <c r="F2" s="305"/>
      <c r="G2" s="305"/>
      <c r="H2" s="305"/>
      <c r="I2" s="305"/>
      <c r="J2" s="305"/>
    </row>
    <row r="3" spans="1:10" ht="15.75" thickBot="1" x14ac:dyDescent="0.3">
      <c r="B3" s="1"/>
    </row>
    <row r="4" spans="1:10" ht="64.5" customHeight="1" thickBot="1" x14ac:dyDescent="0.3">
      <c r="A4" s="2"/>
      <c r="B4" s="3" t="s">
        <v>1</v>
      </c>
      <c r="C4" s="306" t="s">
        <v>2</v>
      </c>
      <c r="D4" s="307"/>
      <c r="E4" s="307"/>
      <c r="F4" s="307"/>
      <c r="G4" s="307"/>
      <c r="H4" s="307"/>
      <c r="I4" s="307"/>
      <c r="J4" s="308"/>
    </row>
    <row r="5" spans="1:10" ht="66" customHeight="1" thickBot="1" x14ac:dyDescent="0.3">
      <c r="A5" s="2"/>
      <c r="B5" s="4" t="s">
        <v>3</v>
      </c>
      <c r="C5" s="309" t="s">
        <v>4</v>
      </c>
      <c r="D5" s="310"/>
      <c r="E5" s="310"/>
      <c r="F5" s="310"/>
      <c r="G5" s="310"/>
      <c r="H5" s="310"/>
      <c r="I5" s="310"/>
      <c r="J5" s="311"/>
    </row>
    <row r="6" spans="1:10" ht="66.75" customHeight="1" thickBot="1" x14ac:dyDescent="0.3">
      <c r="A6" s="2"/>
      <c r="B6" s="5" t="s">
        <v>5</v>
      </c>
      <c r="C6" s="302" t="s">
        <v>6</v>
      </c>
      <c r="D6" s="303"/>
      <c r="E6" s="303"/>
      <c r="F6" s="303"/>
      <c r="G6" s="303"/>
      <c r="H6" s="303"/>
      <c r="I6" s="303"/>
      <c r="J6" s="304"/>
    </row>
    <row r="7" spans="1:10" ht="36" customHeight="1" thickBot="1" x14ac:dyDescent="0.3">
      <c r="A7" s="2"/>
      <c r="B7" s="4" t="s">
        <v>7</v>
      </c>
      <c r="C7" s="6" t="s">
        <v>8</v>
      </c>
      <c r="D7" s="312" t="s">
        <v>9</v>
      </c>
      <c r="E7" s="313"/>
      <c r="F7" s="313"/>
      <c r="G7" s="313"/>
      <c r="H7" s="313"/>
      <c r="I7" s="313"/>
      <c r="J7" s="314"/>
    </row>
    <row r="8" spans="1:10" ht="55.5" customHeight="1" thickBot="1" x14ac:dyDescent="0.3">
      <c r="A8" s="2"/>
      <c r="B8" s="7" t="s">
        <v>10</v>
      </c>
      <c r="C8" s="8" t="s">
        <v>11</v>
      </c>
      <c r="D8" s="302" t="s">
        <v>12</v>
      </c>
      <c r="E8" s="303"/>
      <c r="F8" s="303"/>
      <c r="G8" s="303"/>
      <c r="H8" s="303"/>
      <c r="I8" s="303"/>
      <c r="J8" s="304"/>
    </row>
    <row r="9" spans="1:10" ht="67.5" customHeight="1" thickBot="1" x14ac:dyDescent="0.3">
      <c r="A9" s="2"/>
      <c r="B9" s="5" t="s">
        <v>13</v>
      </c>
      <c r="C9" s="9" t="s">
        <v>14</v>
      </c>
      <c r="D9" s="302" t="s">
        <v>15</v>
      </c>
      <c r="E9" s="303"/>
      <c r="F9" s="303"/>
      <c r="G9" s="303"/>
      <c r="H9" s="303"/>
      <c r="I9" s="303"/>
      <c r="J9" s="304"/>
    </row>
    <row r="10" spans="1:10" ht="84.75" customHeight="1" thickBot="1" x14ac:dyDescent="0.3">
      <c r="A10" s="2"/>
      <c r="B10" s="10" t="s">
        <v>16</v>
      </c>
      <c r="C10" s="11" t="s">
        <v>17</v>
      </c>
      <c r="D10" s="302" t="s">
        <v>18</v>
      </c>
      <c r="E10" s="303"/>
      <c r="F10" s="303"/>
      <c r="G10" s="303"/>
      <c r="H10" s="303"/>
      <c r="I10" s="303"/>
      <c r="J10" s="304"/>
    </row>
    <row r="11" spans="1:10" ht="69.75" customHeight="1" thickBot="1" x14ac:dyDescent="0.3">
      <c r="A11" s="2"/>
      <c r="B11" s="4" t="s">
        <v>19</v>
      </c>
      <c r="C11" s="9" t="s">
        <v>20</v>
      </c>
      <c r="D11" s="302" t="s">
        <v>21</v>
      </c>
      <c r="E11" s="303"/>
      <c r="F11" s="303"/>
      <c r="G11" s="303"/>
      <c r="H11" s="303"/>
      <c r="I11" s="303"/>
      <c r="J11" s="304"/>
    </row>
    <row r="12" spans="1:10" x14ac:dyDescent="0.25">
      <c r="C12" s="12"/>
    </row>
    <row r="13" spans="1:10" ht="15.75" x14ac:dyDescent="0.25">
      <c r="D13" s="13"/>
      <c r="E13" s="14"/>
      <c r="F13" s="14"/>
      <c r="G13" s="14"/>
      <c r="H13" s="14"/>
      <c r="I13" s="14"/>
      <c r="J13" s="14"/>
    </row>
    <row r="17" ht="15" customHeight="1" x14ac:dyDescent="0.25"/>
    <row r="21" ht="15" customHeight="1" x14ac:dyDescent="0.25"/>
    <row r="25" ht="15" customHeight="1" x14ac:dyDescent="0.25"/>
    <row r="29" ht="15" customHeight="1" x14ac:dyDescent="0.25"/>
    <row r="33" ht="15" customHeight="1" x14ac:dyDescent="0.25"/>
    <row r="37" ht="15" customHeight="1" x14ac:dyDescent="0.25"/>
    <row r="41" ht="15" customHeight="1" x14ac:dyDescent="0.25"/>
  </sheetData>
  <mergeCells count="9">
    <mergeCell ref="D8:J8"/>
    <mergeCell ref="B2:J2"/>
    <mergeCell ref="C4:J4"/>
    <mergeCell ref="C5:J5"/>
    <mergeCell ref="C6:J6"/>
    <mergeCell ref="D7:J7"/>
    <mergeCell ref="D9:J9"/>
    <mergeCell ref="D10:J10"/>
    <mergeCell ref="D11:J11"/>
  </mergeCells>
  <pageMargins left="0.2" right="0.2"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909"/>
  <sheetViews>
    <sheetView topLeftCell="A902" zoomScale="130" zoomScaleNormal="130" workbookViewId="0">
      <selection activeCell="A910" sqref="A910:XFD916"/>
    </sheetView>
  </sheetViews>
  <sheetFormatPr defaultRowHeight="15" x14ac:dyDescent="0.25"/>
  <cols>
    <col min="1" max="1" width="10.140625" customWidth="1"/>
    <col min="2" max="2" width="9.28515625" customWidth="1"/>
    <col min="3" max="3" width="21.28515625" customWidth="1"/>
    <col min="4" max="4" width="11.7109375" customWidth="1"/>
    <col min="5" max="5" width="9.7109375" customWidth="1"/>
    <col min="6" max="6" width="17.42578125" customWidth="1"/>
    <col min="7" max="7" width="11.42578125" customWidth="1"/>
    <col min="8" max="8" width="9.7109375" customWidth="1"/>
    <col min="9" max="9" width="12" customWidth="1"/>
    <col min="10" max="10" width="11" customWidth="1"/>
    <col min="11" max="11" width="11" bestFit="1" customWidth="1"/>
  </cols>
  <sheetData>
    <row r="2" spans="3:8" x14ac:dyDescent="0.25">
      <c r="C2" s="15" t="s">
        <v>22</v>
      </c>
      <c r="D2" s="15"/>
      <c r="E2" s="15"/>
      <c r="F2" s="15"/>
      <c r="G2" s="15"/>
      <c r="H2" s="15"/>
    </row>
    <row r="3" spans="3:8" ht="15.75" thickBot="1" x14ac:dyDescent="0.3"/>
    <row r="4" spans="3:8" ht="26.25" thickBot="1" x14ac:dyDescent="0.3">
      <c r="C4" s="16" t="s">
        <v>23</v>
      </c>
      <c r="D4" s="448" t="s">
        <v>24</v>
      </c>
      <c r="E4" s="448"/>
      <c r="F4" s="448"/>
      <c r="G4" s="449"/>
    </row>
    <row r="5" spans="3:8" ht="15.75" thickBot="1" x14ac:dyDescent="0.3">
      <c r="C5" s="17" t="s">
        <v>8</v>
      </c>
      <c r="D5" s="450" t="s">
        <v>11</v>
      </c>
      <c r="E5" s="451"/>
      <c r="F5" s="451"/>
      <c r="G5" s="452"/>
    </row>
    <row r="6" spans="3:8" ht="26.25" thickBot="1" x14ac:dyDescent="0.3">
      <c r="C6" s="17" t="s">
        <v>25</v>
      </c>
      <c r="D6" s="453" t="s">
        <v>26</v>
      </c>
      <c r="E6" s="454"/>
      <c r="F6" s="454"/>
      <c r="G6" s="455"/>
    </row>
    <row r="7" spans="3:8" ht="15.75" thickBot="1" x14ac:dyDescent="0.3">
      <c r="C7" s="456" t="s">
        <v>9</v>
      </c>
      <c r="D7" s="457"/>
      <c r="E7" s="457"/>
      <c r="F7" s="457"/>
      <c r="G7" s="458"/>
    </row>
    <row r="8" spans="3:8" ht="15.75" thickBot="1" x14ac:dyDescent="0.3">
      <c r="C8" s="459" t="s">
        <v>27</v>
      </c>
      <c r="D8" s="460"/>
      <c r="E8" s="460"/>
      <c r="F8" s="460"/>
      <c r="G8" s="461"/>
    </row>
    <row r="9" spans="3:8" ht="31.15" customHeight="1" thickBot="1" x14ac:dyDescent="0.3">
      <c r="C9" s="459"/>
      <c r="D9" s="460"/>
      <c r="E9" s="460"/>
      <c r="F9" s="460"/>
      <c r="G9" s="461"/>
    </row>
    <row r="10" spans="3:8" ht="3" customHeight="1" thickBot="1" x14ac:dyDescent="0.3">
      <c r="C10" s="459"/>
      <c r="D10" s="460"/>
      <c r="E10" s="460"/>
      <c r="F10" s="460"/>
      <c r="G10" s="461"/>
    </row>
    <row r="11" spans="3:8" ht="43.15" customHeight="1" thickBot="1" x14ac:dyDescent="0.3">
      <c r="C11" s="18" t="s">
        <v>28</v>
      </c>
      <c r="D11" s="442" t="s">
        <v>29</v>
      </c>
      <c r="E11" s="443"/>
      <c r="F11" s="443"/>
      <c r="G11" s="444"/>
    </row>
    <row r="12" spans="3:8" ht="23.25" customHeight="1" x14ac:dyDescent="0.25">
      <c r="C12" s="327" t="s">
        <v>30</v>
      </c>
      <c r="D12" s="19">
        <v>2018</v>
      </c>
      <c r="E12" s="19">
        <v>2019</v>
      </c>
      <c r="F12" s="19">
        <v>2020</v>
      </c>
      <c r="G12" s="20">
        <v>2021</v>
      </c>
    </row>
    <row r="13" spans="3:8" ht="15.75" thickBot="1" x14ac:dyDescent="0.3">
      <c r="C13" s="328"/>
      <c r="D13" s="21" t="s">
        <v>31</v>
      </c>
      <c r="E13" s="21" t="s">
        <v>32</v>
      </c>
      <c r="F13" s="21" t="s">
        <v>32</v>
      </c>
      <c r="G13" s="22" t="s">
        <v>32</v>
      </c>
    </row>
    <row r="14" spans="3:8" ht="15.75" thickBot="1" x14ac:dyDescent="0.3">
      <c r="C14" s="23" t="s">
        <v>33</v>
      </c>
      <c r="D14" s="24" t="s">
        <v>34</v>
      </c>
      <c r="E14" s="24" t="s">
        <v>35</v>
      </c>
      <c r="F14" s="24" t="s">
        <v>35</v>
      </c>
      <c r="G14" s="25" t="s">
        <v>35</v>
      </c>
    </row>
    <row r="15" spans="3:8" ht="15.75" thickBot="1" x14ac:dyDescent="0.3">
      <c r="C15" s="26" t="s">
        <v>36</v>
      </c>
      <c r="D15" s="24" t="s">
        <v>34</v>
      </c>
      <c r="E15" s="24" t="s">
        <v>35</v>
      </c>
      <c r="F15" s="24" t="s">
        <v>35</v>
      </c>
      <c r="G15" s="25" t="s">
        <v>35</v>
      </c>
    </row>
    <row r="16" spans="3:8" ht="16.899999999999999" customHeight="1" thickBot="1" x14ac:dyDescent="0.3">
      <c r="C16" s="26" t="s">
        <v>37</v>
      </c>
      <c r="D16" s="24" t="s">
        <v>34</v>
      </c>
      <c r="E16" s="24" t="s">
        <v>35</v>
      </c>
      <c r="F16" s="24" t="s">
        <v>35</v>
      </c>
      <c r="G16" s="25" t="s">
        <v>35</v>
      </c>
    </row>
    <row r="17" spans="2:13" ht="42" customHeight="1" thickBot="1" x14ac:dyDescent="0.3">
      <c r="B17" s="27"/>
      <c r="C17" s="28" t="s">
        <v>38</v>
      </c>
      <c r="D17" s="407" t="s">
        <v>39</v>
      </c>
      <c r="E17" s="408"/>
      <c r="F17" s="408"/>
      <c r="G17" s="409"/>
    </row>
    <row r="18" spans="2:13" ht="23.25" customHeight="1" thickBot="1" x14ac:dyDescent="0.3">
      <c r="C18" s="361" t="s">
        <v>40</v>
      </c>
      <c r="D18" s="352"/>
      <c r="E18" s="352"/>
      <c r="F18" s="352"/>
      <c r="G18" s="353"/>
      <c r="J18" s="29"/>
      <c r="L18" s="29"/>
    </row>
    <row r="19" spans="2:13" ht="15.75" thickBot="1" x14ac:dyDescent="0.3">
      <c r="C19" s="23" t="s">
        <v>33</v>
      </c>
      <c r="D19" s="24" t="s">
        <v>34</v>
      </c>
      <c r="E19" s="24" t="s">
        <v>35</v>
      </c>
      <c r="F19" s="24" t="s">
        <v>35</v>
      </c>
      <c r="G19" s="25" t="s">
        <v>35</v>
      </c>
    </row>
    <row r="20" spans="2:13" ht="15.75" thickBot="1" x14ac:dyDescent="0.3">
      <c r="C20" s="26" t="s">
        <v>36</v>
      </c>
      <c r="D20" s="24" t="s">
        <v>34</v>
      </c>
      <c r="E20" s="24" t="s">
        <v>35</v>
      </c>
      <c r="F20" s="24" t="s">
        <v>35</v>
      </c>
      <c r="G20" s="25" t="s">
        <v>35</v>
      </c>
    </row>
    <row r="21" spans="2:13" ht="23.25" thickBot="1" x14ac:dyDescent="0.3">
      <c r="C21" s="26" t="s">
        <v>37</v>
      </c>
      <c r="D21" s="24" t="s">
        <v>34</v>
      </c>
      <c r="E21" s="24" t="s">
        <v>35</v>
      </c>
      <c r="F21" s="24" t="s">
        <v>35</v>
      </c>
      <c r="G21" s="25" t="s">
        <v>35</v>
      </c>
    </row>
    <row r="22" spans="2:13" ht="15.75" thickBot="1" x14ac:dyDescent="0.3">
      <c r="B22" s="27"/>
      <c r="C22" s="445" t="s">
        <v>41</v>
      </c>
      <c r="D22" s="446"/>
      <c r="E22" s="446"/>
      <c r="F22" s="446"/>
      <c r="G22" s="447"/>
    </row>
    <row r="23" spans="2:13" ht="15.75" thickBot="1" x14ac:dyDescent="0.3">
      <c r="C23" s="362" t="s">
        <v>42</v>
      </c>
      <c r="D23" s="363"/>
      <c r="E23" s="363"/>
      <c r="F23" s="363"/>
      <c r="G23" s="364"/>
    </row>
    <row r="24" spans="2:13" ht="15.75" thickBot="1" x14ac:dyDescent="0.3">
      <c r="C24" s="30" t="s">
        <v>43</v>
      </c>
      <c r="D24" s="348" t="s">
        <v>44</v>
      </c>
      <c r="E24" s="349"/>
      <c r="F24" s="349"/>
      <c r="G24" s="350"/>
    </row>
    <row r="25" spans="2:13" ht="21.6" customHeight="1" thickBot="1" x14ac:dyDescent="0.3">
      <c r="C25" s="26" t="s">
        <v>45</v>
      </c>
      <c r="D25" s="351" t="s">
        <v>46</v>
      </c>
      <c r="E25" s="352"/>
      <c r="F25" s="352"/>
      <c r="G25" s="353"/>
    </row>
    <row r="26" spans="2:13" ht="15.75" thickBot="1" x14ac:dyDescent="0.3">
      <c r="C26" s="26" t="s">
        <v>47</v>
      </c>
      <c r="D26" s="324" t="s">
        <v>48</v>
      </c>
      <c r="E26" s="325"/>
      <c r="F26" s="325"/>
      <c r="G26" s="326"/>
    </row>
    <row r="27" spans="2:13" ht="12.75" customHeight="1" x14ac:dyDescent="0.25">
      <c r="C27" s="327"/>
      <c r="D27" s="31">
        <v>2018</v>
      </c>
      <c r="E27" s="31">
        <v>2019</v>
      </c>
      <c r="F27" s="31">
        <v>2020</v>
      </c>
      <c r="G27" s="32">
        <v>2021</v>
      </c>
    </row>
    <row r="28" spans="2:13" ht="9" customHeight="1" thickBot="1" x14ac:dyDescent="0.3">
      <c r="C28" s="328"/>
      <c r="D28" s="33" t="s">
        <v>31</v>
      </c>
      <c r="E28" s="33" t="s">
        <v>32</v>
      </c>
      <c r="F28" s="33" t="s">
        <v>32</v>
      </c>
      <c r="G28" s="34" t="s">
        <v>32</v>
      </c>
    </row>
    <row r="29" spans="2:13" ht="15.75" thickBot="1" x14ac:dyDescent="0.3">
      <c r="C29" s="26" t="s">
        <v>49</v>
      </c>
      <c r="D29" s="35">
        <v>30</v>
      </c>
      <c r="E29" s="35">
        <v>30</v>
      </c>
      <c r="F29" s="35">
        <v>30</v>
      </c>
      <c r="G29" s="36">
        <v>30</v>
      </c>
    </row>
    <row r="30" spans="2:13" ht="15.75" thickBot="1" x14ac:dyDescent="0.3">
      <c r="C30" s="26" t="s">
        <v>50</v>
      </c>
      <c r="D30" s="35">
        <v>9275</v>
      </c>
      <c r="E30" s="35">
        <v>9285</v>
      </c>
      <c r="F30" s="35">
        <v>9295</v>
      </c>
      <c r="G30" s="36">
        <v>9305</v>
      </c>
    </row>
    <row r="31" spans="2:13" ht="15.75" thickBot="1" x14ac:dyDescent="0.3">
      <c r="C31" s="26" t="s">
        <v>51</v>
      </c>
      <c r="D31" s="35">
        <f>D30/D29</f>
        <v>309.16666666666669</v>
      </c>
      <c r="E31" s="35">
        <f t="shared" ref="E31:G31" si="0">E30/E29</f>
        <v>309.5</v>
      </c>
      <c r="F31" s="35">
        <f t="shared" si="0"/>
        <v>309.83333333333331</v>
      </c>
      <c r="G31" s="36">
        <f t="shared" si="0"/>
        <v>310.16666666666669</v>
      </c>
    </row>
    <row r="32" spans="2:13" ht="15.75" thickBot="1" x14ac:dyDescent="0.3">
      <c r="C32" s="26" t="s">
        <v>52</v>
      </c>
      <c r="D32" s="37" t="s">
        <v>53</v>
      </c>
      <c r="E32" s="38">
        <f>E29/D29-1</f>
        <v>0</v>
      </c>
      <c r="F32" s="38">
        <f t="shared" ref="F32:G34" si="1">F29/E29-1</f>
        <v>0</v>
      </c>
      <c r="G32" s="39">
        <f t="shared" si="1"/>
        <v>0</v>
      </c>
      <c r="I32" s="40"/>
      <c r="J32" s="40"/>
      <c r="K32" s="40"/>
      <c r="L32" s="40"/>
      <c r="M32" s="40"/>
    </row>
    <row r="33" spans="3:7" ht="15.75" thickBot="1" x14ac:dyDescent="0.3">
      <c r="C33" s="26" t="s">
        <v>54</v>
      </c>
      <c r="D33" s="37" t="s">
        <v>53</v>
      </c>
      <c r="E33" s="38">
        <f>E30/D30-1</f>
        <v>1.0781671159030282E-3</v>
      </c>
      <c r="F33" s="38">
        <f t="shared" si="1"/>
        <v>1.077005923532548E-3</v>
      </c>
      <c r="G33" s="39">
        <f t="shared" si="1"/>
        <v>1.0758472296934496E-3</v>
      </c>
    </row>
    <row r="34" spans="3:7" ht="23.25" thickBot="1" x14ac:dyDescent="0.3">
      <c r="C34" s="26" t="s">
        <v>55</v>
      </c>
      <c r="D34" s="37" t="s">
        <v>53</v>
      </c>
      <c r="E34" s="38">
        <f>E31/D31-1</f>
        <v>1.0781671159028061E-3</v>
      </c>
      <c r="F34" s="38">
        <f t="shared" si="1"/>
        <v>1.077005923532548E-3</v>
      </c>
      <c r="G34" s="39">
        <f t="shared" si="1"/>
        <v>1.0758472296934496E-3</v>
      </c>
    </row>
    <row r="35" spans="3:7" ht="15.75" thickBot="1" x14ac:dyDescent="0.3">
      <c r="C35" s="329" t="s">
        <v>56</v>
      </c>
      <c r="D35" s="330"/>
      <c r="E35" s="330"/>
      <c r="F35" s="330"/>
      <c r="G35" s="331"/>
    </row>
    <row r="36" spans="3:7" ht="12.75" customHeight="1" x14ac:dyDescent="0.25">
      <c r="C36" s="327"/>
      <c r="D36" s="31">
        <v>2018</v>
      </c>
      <c r="E36" s="31">
        <v>2019</v>
      </c>
      <c r="F36" s="31">
        <v>2020</v>
      </c>
      <c r="G36" s="32">
        <v>2021</v>
      </c>
    </row>
    <row r="37" spans="3:7" ht="9" customHeight="1" thickBot="1" x14ac:dyDescent="0.3">
      <c r="C37" s="328"/>
      <c r="D37" s="33" t="s">
        <v>31</v>
      </c>
      <c r="E37" s="33" t="s">
        <v>32</v>
      </c>
      <c r="F37" s="33" t="s">
        <v>32</v>
      </c>
      <c r="G37" s="34" t="s">
        <v>32</v>
      </c>
    </row>
    <row r="38" spans="3:7" ht="15.75" thickBot="1" x14ac:dyDescent="0.3">
      <c r="C38" s="41" t="s">
        <v>57</v>
      </c>
      <c r="D38" s="42">
        <v>7500</v>
      </c>
      <c r="E38" s="42">
        <v>7500</v>
      </c>
      <c r="F38" s="42">
        <v>7500</v>
      </c>
      <c r="G38" s="43">
        <v>7500</v>
      </c>
    </row>
    <row r="39" spans="3:7" ht="36.75" thickBot="1" x14ac:dyDescent="0.3">
      <c r="C39" s="44" t="s">
        <v>58</v>
      </c>
      <c r="D39" s="45"/>
      <c r="E39" s="46"/>
      <c r="F39" s="46"/>
      <c r="G39" s="47"/>
    </row>
    <row r="40" spans="3:7" ht="36.75" thickBot="1" x14ac:dyDescent="0.3">
      <c r="C40" s="48" t="s">
        <v>59</v>
      </c>
      <c r="D40" s="49"/>
      <c r="E40" s="50"/>
      <c r="F40" s="50"/>
      <c r="G40" s="51"/>
    </row>
    <row r="41" spans="3:7" ht="24.75" thickBot="1" x14ac:dyDescent="0.3">
      <c r="C41" s="52" t="s">
        <v>60</v>
      </c>
      <c r="D41" s="53">
        <v>1275</v>
      </c>
      <c r="E41" s="53">
        <v>1275</v>
      </c>
      <c r="F41" s="53">
        <v>1275</v>
      </c>
      <c r="G41" s="54">
        <v>1275</v>
      </c>
    </row>
    <row r="42" spans="3:7" ht="48.75" thickBot="1" x14ac:dyDescent="0.3">
      <c r="C42" s="55" t="s">
        <v>61</v>
      </c>
      <c r="D42" s="56"/>
      <c r="E42" s="53"/>
      <c r="F42" s="53"/>
      <c r="G42" s="54"/>
    </row>
    <row r="43" spans="3:7" ht="48.75" thickBot="1" x14ac:dyDescent="0.3">
      <c r="C43" s="55" t="s">
        <v>62</v>
      </c>
      <c r="D43" s="56"/>
      <c r="E43" s="53"/>
      <c r="F43" s="53"/>
      <c r="G43" s="54"/>
    </row>
    <row r="44" spans="3:7" ht="15.75" thickBot="1" x14ac:dyDescent="0.3">
      <c r="C44" s="52" t="s">
        <v>63</v>
      </c>
      <c r="D44" s="57">
        <v>500</v>
      </c>
      <c r="E44" s="58">
        <v>510</v>
      </c>
      <c r="F44" s="58">
        <v>520</v>
      </c>
      <c r="G44" s="59">
        <v>530</v>
      </c>
    </row>
    <row r="45" spans="3:7" ht="48.75" thickBot="1" x14ac:dyDescent="0.3">
      <c r="C45" s="55" t="s">
        <v>64</v>
      </c>
      <c r="D45" s="56"/>
      <c r="E45" s="53"/>
      <c r="F45" s="53"/>
      <c r="G45" s="54"/>
    </row>
    <row r="46" spans="3:7" ht="48.75" thickBot="1" x14ac:dyDescent="0.3">
      <c r="C46" s="55" t="s">
        <v>65</v>
      </c>
      <c r="D46" s="56"/>
      <c r="E46" s="53"/>
      <c r="F46" s="53"/>
      <c r="G46" s="54"/>
    </row>
    <row r="47" spans="3:7" ht="15.75" thickBot="1" x14ac:dyDescent="0.3">
      <c r="C47" s="52" t="s">
        <v>66</v>
      </c>
      <c r="D47" s="56">
        <v>0</v>
      </c>
      <c r="E47" s="53">
        <v>0</v>
      </c>
      <c r="F47" s="53">
        <v>0</v>
      </c>
      <c r="G47" s="54">
        <v>0</v>
      </c>
    </row>
    <row r="48" spans="3:7" ht="48.75" thickBot="1" x14ac:dyDescent="0.3">
      <c r="C48" s="55" t="s">
        <v>67</v>
      </c>
      <c r="D48" s="56"/>
      <c r="E48" s="53"/>
      <c r="F48" s="53"/>
      <c r="G48" s="54"/>
    </row>
    <row r="49" spans="3:7" ht="48.75" thickBot="1" x14ac:dyDescent="0.3">
      <c r="C49" s="55" t="s">
        <v>68</v>
      </c>
      <c r="D49" s="56"/>
      <c r="E49" s="53"/>
      <c r="F49" s="53"/>
      <c r="G49" s="54"/>
    </row>
    <row r="50" spans="3:7" ht="24.75" thickBot="1" x14ac:dyDescent="0.3">
      <c r="C50" s="52" t="s">
        <v>69</v>
      </c>
      <c r="D50" s="56">
        <v>0</v>
      </c>
      <c r="E50" s="53"/>
      <c r="F50" s="53"/>
      <c r="G50" s="54"/>
    </row>
    <row r="51" spans="3:7" ht="48.75" thickBot="1" x14ac:dyDescent="0.3">
      <c r="C51" s="55" t="s">
        <v>70</v>
      </c>
      <c r="D51" s="56"/>
      <c r="E51" s="53"/>
      <c r="F51" s="53"/>
      <c r="G51" s="54"/>
    </row>
    <row r="52" spans="3:7" ht="48.75" thickBot="1" x14ac:dyDescent="0.3">
      <c r="C52" s="55" t="s">
        <v>71</v>
      </c>
      <c r="D52" s="56"/>
      <c r="E52" s="53"/>
      <c r="F52" s="53"/>
      <c r="G52" s="54"/>
    </row>
    <row r="53" spans="3:7" ht="15.75" thickBot="1" x14ac:dyDescent="0.3">
      <c r="C53" s="52" t="s">
        <v>72</v>
      </c>
      <c r="D53" s="56">
        <v>0</v>
      </c>
      <c r="E53" s="53">
        <v>0</v>
      </c>
      <c r="F53" s="53">
        <v>0</v>
      </c>
      <c r="G53" s="54">
        <v>0</v>
      </c>
    </row>
    <row r="54" spans="3:7" ht="48.75" thickBot="1" x14ac:dyDescent="0.3">
      <c r="C54" s="55" t="s">
        <v>73</v>
      </c>
      <c r="D54" s="56"/>
      <c r="E54" s="53"/>
      <c r="F54" s="53"/>
      <c r="G54" s="54"/>
    </row>
    <row r="55" spans="3:7" ht="48.75" thickBot="1" x14ac:dyDescent="0.3">
      <c r="C55" s="55" t="s">
        <v>74</v>
      </c>
      <c r="D55" s="56"/>
      <c r="E55" s="53"/>
      <c r="F55" s="53"/>
      <c r="G55" s="54"/>
    </row>
    <row r="56" spans="3:7" ht="24.75" thickBot="1" x14ac:dyDescent="0.3">
      <c r="C56" s="52" t="s">
        <v>75</v>
      </c>
      <c r="D56" s="56">
        <v>0</v>
      </c>
      <c r="E56" s="53">
        <v>0</v>
      </c>
      <c r="F56" s="53">
        <v>0</v>
      </c>
      <c r="G56" s="54">
        <v>0</v>
      </c>
    </row>
    <row r="57" spans="3:7" ht="48.75" thickBot="1" x14ac:dyDescent="0.3">
      <c r="C57" s="55" t="s">
        <v>76</v>
      </c>
      <c r="D57" s="56"/>
      <c r="E57" s="53"/>
      <c r="F57" s="53"/>
      <c r="G57" s="54"/>
    </row>
    <row r="58" spans="3:7" ht="48.75" thickBot="1" x14ac:dyDescent="0.3">
      <c r="C58" s="55" t="s">
        <v>77</v>
      </c>
      <c r="D58" s="56"/>
      <c r="E58" s="53"/>
      <c r="F58" s="53"/>
      <c r="G58" s="54"/>
    </row>
    <row r="59" spans="3:7" ht="24.75" thickBot="1" x14ac:dyDescent="0.3">
      <c r="C59" s="60" t="s">
        <v>78</v>
      </c>
      <c r="D59" s="56">
        <f>D56+D53+D50+D47+D44+D41+D38</f>
        <v>9275</v>
      </c>
      <c r="E59" s="56">
        <f>E56+E53+E50+E47+E44+E41+E38</f>
        <v>9285</v>
      </c>
      <c r="F59" s="56">
        <f>F56+F53+F50+F47+F44+F41+F38</f>
        <v>9295</v>
      </c>
      <c r="G59" s="61">
        <f>G56+G53+G50+G47+G44+G41+G38</f>
        <v>9305</v>
      </c>
    </row>
    <row r="60" spans="3:7" x14ac:dyDescent="0.25">
      <c r="C60" s="332" t="s">
        <v>79</v>
      </c>
      <c r="D60" s="335"/>
      <c r="E60" s="336"/>
      <c r="F60" s="336"/>
      <c r="G60" s="337"/>
    </row>
    <row r="61" spans="3:7" x14ac:dyDescent="0.25">
      <c r="C61" s="333"/>
      <c r="D61" s="338"/>
      <c r="E61" s="339"/>
      <c r="F61" s="339"/>
      <c r="G61" s="340"/>
    </row>
    <row r="62" spans="3:7" ht="15.75" thickBot="1" x14ac:dyDescent="0.3">
      <c r="C62" s="384"/>
      <c r="D62" s="369"/>
      <c r="E62" s="370"/>
      <c r="F62" s="370"/>
      <c r="G62" s="371"/>
    </row>
    <row r="63" spans="3:7" ht="15.75" thickBot="1" x14ac:dyDescent="0.3">
      <c r="C63" s="62" t="s">
        <v>80</v>
      </c>
      <c r="D63" s="63">
        <f>IF(D59-D30=0,0,"Error")</f>
        <v>0</v>
      </c>
      <c r="E63" s="63">
        <f>IF(E59-E30=0,0,"Error")</f>
        <v>0</v>
      </c>
      <c r="F63" s="63">
        <f>IF(F59-F30=0,0,"Error")</f>
        <v>0</v>
      </c>
      <c r="G63" s="64">
        <f>IF(G59-G30=0,0,"Error")</f>
        <v>0</v>
      </c>
    </row>
    <row r="64" spans="3:7" ht="22.5" x14ac:dyDescent="0.25">
      <c r="C64" s="65" t="s">
        <v>81</v>
      </c>
      <c r="D64" s="435" t="s">
        <v>82</v>
      </c>
      <c r="E64" s="436"/>
      <c r="F64" s="436"/>
      <c r="G64" s="437"/>
    </row>
    <row r="65" spans="3:7" ht="15.75" thickBot="1" x14ac:dyDescent="0.3">
      <c r="C65" s="66" t="s">
        <v>45</v>
      </c>
      <c r="D65" s="438" t="s">
        <v>83</v>
      </c>
      <c r="E65" s="439"/>
      <c r="F65" s="439"/>
      <c r="G65" s="440"/>
    </row>
    <row r="66" spans="3:7" ht="15.75" thickBot="1" x14ac:dyDescent="0.3">
      <c r="C66" s="26" t="s">
        <v>47</v>
      </c>
      <c r="D66" s="341" t="s">
        <v>84</v>
      </c>
      <c r="E66" s="342"/>
      <c r="F66" s="342"/>
      <c r="G66" s="343"/>
    </row>
    <row r="67" spans="3:7" ht="15.75" thickBot="1" x14ac:dyDescent="0.3">
      <c r="C67" s="67" t="s">
        <v>49</v>
      </c>
      <c r="D67" s="68">
        <v>10</v>
      </c>
      <c r="E67" s="68">
        <v>10</v>
      </c>
      <c r="F67" s="68">
        <v>10</v>
      </c>
      <c r="G67" s="69">
        <v>10</v>
      </c>
    </row>
    <row r="68" spans="3:7" ht="12.75" customHeight="1" x14ac:dyDescent="0.25">
      <c r="C68" s="441"/>
      <c r="D68" s="70">
        <v>2018</v>
      </c>
      <c r="E68" s="70">
        <v>2019</v>
      </c>
      <c r="F68" s="70">
        <v>2020</v>
      </c>
      <c r="G68" s="71">
        <v>2021</v>
      </c>
    </row>
    <row r="69" spans="3:7" ht="9" customHeight="1" thickBot="1" x14ac:dyDescent="0.3">
      <c r="C69" s="328"/>
      <c r="D69" s="33" t="s">
        <v>31</v>
      </c>
      <c r="E69" s="33" t="s">
        <v>32</v>
      </c>
      <c r="F69" s="33" t="s">
        <v>32</v>
      </c>
      <c r="G69" s="34" t="s">
        <v>32</v>
      </c>
    </row>
    <row r="70" spans="3:7" ht="15.75" thickBot="1" x14ac:dyDescent="0.3">
      <c r="C70" s="26" t="s">
        <v>50</v>
      </c>
      <c r="D70" s="35">
        <v>8190</v>
      </c>
      <c r="E70" s="35">
        <v>8200</v>
      </c>
      <c r="F70" s="35">
        <v>8210</v>
      </c>
      <c r="G70" s="36">
        <v>8220</v>
      </c>
    </row>
    <row r="71" spans="3:7" ht="15.75" thickBot="1" x14ac:dyDescent="0.3">
      <c r="C71" s="26" t="s">
        <v>51</v>
      </c>
      <c r="D71" s="35">
        <f>D70/D67</f>
        <v>819</v>
      </c>
      <c r="E71" s="35">
        <f>E70/E67</f>
        <v>820</v>
      </c>
      <c r="F71" s="35">
        <f>F70/F67</f>
        <v>821</v>
      </c>
      <c r="G71" s="36">
        <f>G70/G67</f>
        <v>822</v>
      </c>
    </row>
    <row r="72" spans="3:7" ht="15.75" thickBot="1" x14ac:dyDescent="0.3">
      <c r="C72" s="26" t="s">
        <v>52</v>
      </c>
      <c r="D72" s="37"/>
      <c r="E72" s="38">
        <f>E67/D67-1</f>
        <v>0</v>
      </c>
      <c r="F72" s="38">
        <f>F67/E67-1</f>
        <v>0</v>
      </c>
      <c r="G72" s="39">
        <f>G67/F67-1</f>
        <v>0</v>
      </c>
    </row>
    <row r="73" spans="3:7" ht="15.75" thickBot="1" x14ac:dyDescent="0.3">
      <c r="C73" s="26" t="s">
        <v>54</v>
      </c>
      <c r="D73" s="37"/>
      <c r="E73" s="38">
        <f>E70/D70-1</f>
        <v>1.2210012210012167E-3</v>
      </c>
      <c r="F73" s="38">
        <f t="shared" ref="F73:G74" si="2">F70/E70-1</f>
        <v>1.2195121951219523E-3</v>
      </c>
      <c r="G73" s="39">
        <f t="shared" si="2"/>
        <v>1.2180267965895553E-3</v>
      </c>
    </row>
    <row r="74" spans="3:7" ht="23.25" thickBot="1" x14ac:dyDescent="0.3">
      <c r="C74" s="26" t="s">
        <v>55</v>
      </c>
      <c r="D74" s="37"/>
      <c r="E74" s="38">
        <f>E71/D71-1</f>
        <v>1.2210012210012167E-3</v>
      </c>
      <c r="F74" s="38">
        <f t="shared" si="2"/>
        <v>1.2195121951219523E-3</v>
      </c>
      <c r="G74" s="39">
        <f t="shared" si="2"/>
        <v>1.2180267965895553E-3</v>
      </c>
    </row>
    <row r="75" spans="3:7" ht="24.75" customHeight="1" thickBot="1" x14ac:dyDescent="0.3">
      <c r="C75" s="329" t="s">
        <v>85</v>
      </c>
      <c r="D75" s="330"/>
      <c r="E75" s="330"/>
      <c r="F75" s="330"/>
      <c r="G75" s="331"/>
    </row>
    <row r="76" spans="3:7" ht="12.75" customHeight="1" x14ac:dyDescent="0.25">
      <c r="C76" s="327"/>
      <c r="D76" s="31">
        <v>2018</v>
      </c>
      <c r="E76" s="31">
        <v>2019</v>
      </c>
      <c r="F76" s="31">
        <v>2020</v>
      </c>
      <c r="G76" s="32">
        <v>2021</v>
      </c>
    </row>
    <row r="77" spans="3:7" ht="9" customHeight="1" thickBot="1" x14ac:dyDescent="0.3">
      <c r="C77" s="328"/>
      <c r="D77" s="33" t="s">
        <v>31</v>
      </c>
      <c r="E77" s="33" t="s">
        <v>32</v>
      </c>
      <c r="F77" s="33" t="s">
        <v>32</v>
      </c>
      <c r="G77" s="34" t="s">
        <v>32</v>
      </c>
    </row>
    <row r="78" spans="3:7" ht="24.75" customHeight="1" thickBot="1" x14ac:dyDescent="0.3">
      <c r="C78" s="52" t="s">
        <v>57</v>
      </c>
      <c r="D78" s="53">
        <v>6500</v>
      </c>
      <c r="E78" s="53">
        <v>6500</v>
      </c>
      <c r="F78" s="53">
        <v>6500</v>
      </c>
      <c r="G78" s="54">
        <v>6500</v>
      </c>
    </row>
    <row r="79" spans="3:7" ht="38.25" customHeight="1" thickBot="1" x14ac:dyDescent="0.3">
      <c r="C79" s="55" t="s">
        <v>58</v>
      </c>
      <c r="D79" s="56"/>
      <c r="E79" s="72"/>
      <c r="F79" s="72"/>
      <c r="G79" s="73"/>
    </row>
    <row r="80" spans="3:7" ht="24.75" customHeight="1" thickBot="1" x14ac:dyDescent="0.3">
      <c r="C80" s="55" t="s">
        <v>86</v>
      </c>
      <c r="D80" s="56"/>
      <c r="E80" s="72"/>
      <c r="F80" s="72"/>
      <c r="G80" s="73"/>
    </row>
    <row r="81" spans="3:7" ht="24.75" customHeight="1" thickBot="1" x14ac:dyDescent="0.3">
      <c r="C81" s="52" t="s">
        <v>60</v>
      </c>
      <c r="D81" s="53">
        <v>1090</v>
      </c>
      <c r="E81" s="53">
        <v>1090</v>
      </c>
      <c r="F81" s="53">
        <v>1090</v>
      </c>
      <c r="G81" s="54">
        <v>1090</v>
      </c>
    </row>
    <row r="82" spans="3:7" ht="39" customHeight="1" thickBot="1" x14ac:dyDescent="0.3">
      <c r="C82" s="55" t="s">
        <v>61</v>
      </c>
      <c r="D82" s="56"/>
      <c r="E82" s="53"/>
      <c r="F82" s="53"/>
      <c r="G82" s="54"/>
    </row>
    <row r="83" spans="3:7" ht="35.25" customHeight="1" thickBot="1" x14ac:dyDescent="0.3">
      <c r="C83" s="55" t="s">
        <v>87</v>
      </c>
      <c r="D83" s="56"/>
      <c r="E83" s="53"/>
      <c r="F83" s="53"/>
      <c r="G83" s="54"/>
    </row>
    <row r="84" spans="3:7" ht="24.75" customHeight="1" thickBot="1" x14ac:dyDescent="0.3">
      <c r="C84" s="52" t="s">
        <v>63</v>
      </c>
      <c r="D84" s="56">
        <v>600</v>
      </c>
      <c r="E84" s="53">
        <v>610</v>
      </c>
      <c r="F84" s="53">
        <v>620</v>
      </c>
      <c r="G84" s="54">
        <v>630</v>
      </c>
    </row>
    <row r="85" spans="3:7" ht="48.75" thickBot="1" x14ac:dyDescent="0.3">
      <c r="C85" s="55" t="s">
        <v>64</v>
      </c>
      <c r="D85" s="56"/>
      <c r="E85" s="53"/>
      <c r="F85" s="53"/>
      <c r="G85" s="54"/>
    </row>
    <row r="86" spans="3:7" ht="48.75" thickBot="1" x14ac:dyDescent="0.3">
      <c r="C86" s="55" t="s">
        <v>88</v>
      </c>
      <c r="D86" s="56"/>
      <c r="E86" s="53"/>
      <c r="F86" s="53"/>
      <c r="G86" s="54"/>
    </row>
    <row r="87" spans="3:7" ht="15.75" thickBot="1" x14ac:dyDescent="0.3">
      <c r="C87" s="52" t="s">
        <v>66</v>
      </c>
      <c r="D87" s="56">
        <v>0</v>
      </c>
      <c r="E87" s="53">
        <v>0</v>
      </c>
      <c r="F87" s="53">
        <v>0</v>
      </c>
      <c r="G87" s="54">
        <v>0</v>
      </c>
    </row>
    <row r="88" spans="3:7" ht="48.75" thickBot="1" x14ac:dyDescent="0.3">
      <c r="C88" s="55" t="s">
        <v>67</v>
      </c>
      <c r="D88" s="56"/>
      <c r="E88" s="53"/>
      <c r="F88" s="53"/>
      <c r="G88" s="54"/>
    </row>
    <row r="89" spans="3:7" ht="48.75" thickBot="1" x14ac:dyDescent="0.3">
      <c r="C89" s="55" t="s">
        <v>89</v>
      </c>
      <c r="D89" s="56"/>
      <c r="E89" s="53"/>
      <c r="F89" s="53"/>
      <c r="G89" s="54"/>
    </row>
    <row r="90" spans="3:7" ht="24.75" thickBot="1" x14ac:dyDescent="0.3">
      <c r="C90" s="52" t="s">
        <v>69</v>
      </c>
      <c r="D90" s="56">
        <v>0</v>
      </c>
      <c r="E90" s="53">
        <v>0</v>
      </c>
      <c r="F90" s="53">
        <v>0</v>
      </c>
      <c r="G90" s="54">
        <v>0</v>
      </c>
    </row>
    <row r="91" spans="3:7" ht="30.75" customHeight="1" thickBot="1" x14ac:dyDescent="0.3">
      <c r="C91" s="55" t="s">
        <v>70</v>
      </c>
      <c r="D91" s="56"/>
      <c r="E91" s="53"/>
      <c r="F91" s="53"/>
      <c r="G91" s="54"/>
    </row>
    <row r="92" spans="3:7" ht="26.25" customHeight="1" thickBot="1" x14ac:dyDescent="0.3">
      <c r="C92" s="74" t="s">
        <v>90</v>
      </c>
      <c r="D92" s="75"/>
      <c r="E92" s="76"/>
      <c r="F92" s="76"/>
      <c r="G92" s="77"/>
    </row>
    <row r="93" spans="3:7" ht="15.75" thickBot="1" x14ac:dyDescent="0.3">
      <c r="C93" s="78" t="s">
        <v>72</v>
      </c>
      <c r="D93" s="49">
        <v>0</v>
      </c>
      <c r="E93" s="79">
        <v>0</v>
      </c>
      <c r="F93" s="79">
        <v>0</v>
      </c>
      <c r="G93" s="80">
        <v>0</v>
      </c>
    </row>
    <row r="94" spans="3:7" ht="48.75" thickBot="1" x14ac:dyDescent="0.3">
      <c r="C94" s="81" t="s">
        <v>73</v>
      </c>
      <c r="D94" s="82"/>
      <c r="E94" s="42"/>
      <c r="F94" s="42"/>
      <c r="G94" s="43"/>
    </row>
    <row r="95" spans="3:7" ht="48.75" thickBot="1" x14ac:dyDescent="0.3">
      <c r="C95" s="55" t="s">
        <v>91</v>
      </c>
      <c r="D95" s="56"/>
      <c r="E95" s="53"/>
      <c r="F95" s="53"/>
      <c r="G95" s="54"/>
    </row>
    <row r="96" spans="3:7" ht="24.75" thickBot="1" x14ac:dyDescent="0.3">
      <c r="C96" s="52" t="s">
        <v>75</v>
      </c>
      <c r="D96" s="56">
        <v>0</v>
      </c>
      <c r="E96" s="53">
        <v>0</v>
      </c>
      <c r="F96" s="53">
        <v>0</v>
      </c>
      <c r="G96" s="54">
        <v>0</v>
      </c>
    </row>
    <row r="97" spans="2:7" ht="48.75" thickBot="1" x14ac:dyDescent="0.3">
      <c r="C97" s="81" t="s">
        <v>76</v>
      </c>
      <c r="D97" s="82"/>
      <c r="E97" s="42"/>
      <c r="F97" s="42"/>
      <c r="G97" s="43"/>
    </row>
    <row r="98" spans="2:7" ht="48.75" thickBot="1" x14ac:dyDescent="0.3">
      <c r="C98" s="48" t="s">
        <v>92</v>
      </c>
      <c r="D98" s="49"/>
      <c r="E98" s="79"/>
      <c r="F98" s="79"/>
      <c r="G98" s="80"/>
    </row>
    <row r="99" spans="2:7" ht="24.75" thickBot="1" x14ac:dyDescent="0.3">
      <c r="C99" s="83" t="s">
        <v>93</v>
      </c>
      <c r="D99" s="56">
        <f>D96+D93+D90+D87+D84+D81+D78</f>
        <v>8190</v>
      </c>
      <c r="E99" s="56">
        <f t="shared" ref="E99:G99" si="3">E96+E93+E90+E87+E84+E81+E78</f>
        <v>8200</v>
      </c>
      <c r="F99" s="56">
        <f t="shared" si="3"/>
        <v>8210</v>
      </c>
      <c r="G99" s="61">
        <f t="shared" si="3"/>
        <v>8220</v>
      </c>
    </row>
    <row r="100" spans="2:7" x14ac:dyDescent="0.25">
      <c r="C100" s="332" t="s">
        <v>94</v>
      </c>
      <c r="D100" s="336"/>
      <c r="E100" s="336"/>
      <c r="F100" s="336"/>
      <c r="G100" s="337"/>
    </row>
    <row r="101" spans="2:7" ht="7.9" customHeight="1" x14ac:dyDescent="0.25">
      <c r="C101" s="333"/>
      <c r="D101" s="339"/>
      <c r="E101" s="339"/>
      <c r="F101" s="339"/>
      <c r="G101" s="340"/>
    </row>
    <row r="102" spans="2:7" ht="6.6" customHeight="1" thickBot="1" x14ac:dyDescent="0.3">
      <c r="C102" s="334"/>
      <c r="D102" s="342"/>
      <c r="E102" s="342"/>
      <c r="F102" s="342"/>
      <c r="G102" s="343"/>
    </row>
    <row r="103" spans="2:7" ht="17.25" customHeight="1" thickBot="1" x14ac:dyDescent="0.3">
      <c r="C103" s="84" t="s">
        <v>80</v>
      </c>
      <c r="D103" s="85">
        <f>IF(D99-D70=0,0,"Error")</f>
        <v>0</v>
      </c>
      <c r="E103" s="85">
        <f>IF(E99-E70=0,0,"Error")</f>
        <v>0</v>
      </c>
      <c r="F103" s="85">
        <f>IF(F99-F70=0,0,"Error")</f>
        <v>0</v>
      </c>
      <c r="G103" s="86">
        <f>IF(G99-G70=0,0,"Error")</f>
        <v>0</v>
      </c>
    </row>
    <row r="104" spans="2:7" ht="78" customHeight="1" thickBot="1" x14ac:dyDescent="0.3">
      <c r="B104" s="27"/>
      <c r="C104" s="28" t="s">
        <v>95</v>
      </c>
      <c r="D104" s="358" t="s">
        <v>96</v>
      </c>
      <c r="E104" s="359"/>
      <c r="F104" s="359"/>
      <c r="G104" s="360"/>
    </row>
    <row r="105" spans="2:7" ht="15.75" customHeight="1" thickBot="1" x14ac:dyDescent="0.3">
      <c r="C105" s="361" t="s">
        <v>97</v>
      </c>
      <c r="D105" s="352"/>
      <c r="E105" s="352"/>
      <c r="F105" s="352"/>
      <c r="G105" s="353"/>
    </row>
    <row r="106" spans="2:7" ht="15.75" thickBot="1" x14ac:dyDescent="0.3">
      <c r="C106" s="23" t="s">
        <v>33</v>
      </c>
      <c r="D106" s="24" t="s">
        <v>34</v>
      </c>
      <c r="E106" s="24" t="s">
        <v>35</v>
      </c>
      <c r="F106" s="24" t="s">
        <v>35</v>
      </c>
      <c r="G106" s="25" t="s">
        <v>35</v>
      </c>
    </row>
    <row r="107" spans="2:7" ht="15.75" customHeight="1" thickBot="1" x14ac:dyDescent="0.3">
      <c r="C107" s="26" t="s">
        <v>36</v>
      </c>
      <c r="D107" s="24" t="s">
        <v>34</v>
      </c>
      <c r="E107" s="24" t="s">
        <v>35</v>
      </c>
      <c r="F107" s="24" t="s">
        <v>35</v>
      </c>
      <c r="G107" s="25" t="s">
        <v>35</v>
      </c>
    </row>
    <row r="108" spans="2:7" ht="23.25" customHeight="1" thickBot="1" x14ac:dyDescent="0.3">
      <c r="C108" s="26" t="s">
        <v>37</v>
      </c>
      <c r="D108" s="24" t="s">
        <v>34</v>
      </c>
      <c r="E108" s="24" t="s">
        <v>35</v>
      </c>
      <c r="F108" s="24" t="s">
        <v>35</v>
      </c>
      <c r="G108" s="25" t="s">
        <v>35</v>
      </c>
    </row>
    <row r="109" spans="2:7" ht="23.25" customHeight="1" thickBot="1" x14ac:dyDescent="0.3">
      <c r="C109" s="394" t="s">
        <v>98</v>
      </c>
      <c r="D109" s="395"/>
      <c r="E109" s="395"/>
      <c r="F109" s="395"/>
      <c r="G109" s="396"/>
    </row>
    <row r="110" spans="2:7" ht="23.25" customHeight="1" thickBot="1" x14ac:dyDescent="0.3">
      <c r="C110" s="378" t="s">
        <v>99</v>
      </c>
      <c r="D110" s="379"/>
      <c r="E110" s="379"/>
      <c r="F110" s="379"/>
      <c r="G110" s="380"/>
    </row>
    <row r="111" spans="2:7" ht="12.75" customHeight="1" x14ac:dyDescent="0.25">
      <c r="C111" s="327"/>
      <c r="D111" s="31">
        <v>2018</v>
      </c>
      <c r="E111" s="31">
        <v>2019</v>
      </c>
      <c r="F111" s="31">
        <v>2020</v>
      </c>
      <c r="G111" s="32">
        <v>2021</v>
      </c>
    </row>
    <row r="112" spans="2:7" ht="9" customHeight="1" thickBot="1" x14ac:dyDescent="0.3">
      <c r="C112" s="328"/>
      <c r="D112" s="33" t="s">
        <v>31</v>
      </c>
      <c r="E112" s="33" t="s">
        <v>32</v>
      </c>
      <c r="F112" s="33" t="s">
        <v>32</v>
      </c>
      <c r="G112" s="34" t="s">
        <v>32</v>
      </c>
    </row>
    <row r="113" spans="3:7" ht="13.9" customHeight="1" thickBot="1" x14ac:dyDescent="0.3">
      <c r="C113" s="30" t="s">
        <v>43</v>
      </c>
      <c r="D113" s="348" t="s">
        <v>100</v>
      </c>
      <c r="E113" s="349"/>
      <c r="F113" s="349"/>
      <c r="G113" s="350"/>
    </row>
    <row r="114" spans="3:7" ht="37.15" customHeight="1" thickBot="1" x14ac:dyDescent="0.3">
      <c r="C114" s="26" t="s">
        <v>45</v>
      </c>
      <c r="D114" s="432" t="s">
        <v>101</v>
      </c>
      <c r="E114" s="433"/>
      <c r="F114" s="433"/>
      <c r="G114" s="434"/>
    </row>
    <row r="115" spans="3:7" ht="15.75" customHeight="1" thickBot="1" x14ac:dyDescent="0.3">
      <c r="C115" s="26" t="s">
        <v>47</v>
      </c>
      <c r="D115" s="324" t="s">
        <v>102</v>
      </c>
      <c r="E115" s="325"/>
      <c r="F115" s="325"/>
      <c r="G115" s="326"/>
    </row>
    <row r="116" spans="3:7" ht="12.75" customHeight="1" x14ac:dyDescent="0.25">
      <c r="C116" s="327"/>
      <c r="D116" s="31">
        <v>2018</v>
      </c>
      <c r="E116" s="31">
        <v>2019</v>
      </c>
      <c r="F116" s="31">
        <v>2020</v>
      </c>
      <c r="G116" s="32">
        <v>2021</v>
      </c>
    </row>
    <row r="117" spans="3:7" ht="9" customHeight="1" thickBot="1" x14ac:dyDescent="0.3">
      <c r="C117" s="328"/>
      <c r="D117" s="33" t="s">
        <v>31</v>
      </c>
      <c r="E117" s="33" t="s">
        <v>32</v>
      </c>
      <c r="F117" s="33" t="s">
        <v>32</v>
      </c>
      <c r="G117" s="34" t="s">
        <v>32</v>
      </c>
    </row>
    <row r="118" spans="3:7" ht="15.75" customHeight="1" thickBot="1" x14ac:dyDescent="0.3">
      <c r="C118" s="26" t="s">
        <v>49</v>
      </c>
      <c r="D118" s="35">
        <v>3500000</v>
      </c>
      <c r="E118" s="87">
        <v>3500000</v>
      </c>
      <c r="F118" s="87">
        <v>3500000</v>
      </c>
      <c r="G118" s="88">
        <v>3500000</v>
      </c>
    </row>
    <row r="119" spans="3:7" ht="15.75" thickBot="1" x14ac:dyDescent="0.3">
      <c r="C119" s="26" t="s">
        <v>50</v>
      </c>
      <c r="D119" s="35">
        <v>13940</v>
      </c>
      <c r="E119" s="35">
        <v>13950</v>
      </c>
      <c r="F119" s="35">
        <v>13960</v>
      </c>
      <c r="G119" s="36">
        <v>13970</v>
      </c>
    </row>
    <row r="120" spans="3:7" ht="15.75" thickBot="1" x14ac:dyDescent="0.3">
      <c r="C120" s="26" t="s">
        <v>51</v>
      </c>
      <c r="D120" s="35">
        <f>D119/D118</f>
        <v>3.982857142857143E-3</v>
      </c>
      <c r="E120" s="35">
        <f t="shared" ref="E120:G120" si="4">E119/E118</f>
        <v>3.985714285714286E-3</v>
      </c>
      <c r="F120" s="35">
        <f t="shared" si="4"/>
        <v>3.988571428571429E-3</v>
      </c>
      <c r="G120" s="36">
        <f t="shared" si="4"/>
        <v>3.9914285714285711E-3</v>
      </c>
    </row>
    <row r="121" spans="3:7" ht="15.75" thickBot="1" x14ac:dyDescent="0.3">
      <c r="C121" s="26" t="s">
        <v>52</v>
      </c>
      <c r="D121" s="37"/>
      <c r="E121" s="38">
        <f>E118/D118-1</f>
        <v>0</v>
      </c>
      <c r="F121" s="38">
        <f t="shared" ref="F121:G123" si="5">F118/E118-1</f>
        <v>0</v>
      </c>
      <c r="G121" s="39">
        <f t="shared" si="5"/>
        <v>0</v>
      </c>
    </row>
    <row r="122" spans="3:7" ht="15.75" thickBot="1" x14ac:dyDescent="0.3">
      <c r="C122" s="26" t="s">
        <v>54</v>
      </c>
      <c r="D122" s="37"/>
      <c r="E122" s="38">
        <f>E119/D119-1</f>
        <v>7.1736011477763206E-4</v>
      </c>
      <c r="F122" s="38">
        <f t="shared" si="5"/>
        <v>7.1684587813614087E-4</v>
      </c>
      <c r="G122" s="39">
        <f t="shared" si="5"/>
        <v>7.1633237822354978E-4</v>
      </c>
    </row>
    <row r="123" spans="3:7" ht="23.25" thickBot="1" x14ac:dyDescent="0.3">
      <c r="C123" s="26" t="s">
        <v>55</v>
      </c>
      <c r="D123" s="37"/>
      <c r="E123" s="38">
        <f>E120/D120-1</f>
        <v>7.1736011477763206E-4</v>
      </c>
      <c r="F123" s="38">
        <f t="shared" si="5"/>
        <v>7.1684587813614087E-4</v>
      </c>
      <c r="G123" s="39">
        <f t="shared" si="5"/>
        <v>7.1633237822332774E-4</v>
      </c>
    </row>
    <row r="124" spans="3:7" ht="12.75" customHeight="1" x14ac:dyDescent="0.25">
      <c r="C124" s="327"/>
      <c r="D124" s="31">
        <v>2018</v>
      </c>
      <c r="E124" s="31">
        <v>2019</v>
      </c>
      <c r="F124" s="31">
        <v>2020</v>
      </c>
      <c r="G124" s="32">
        <v>2021</v>
      </c>
    </row>
    <row r="125" spans="3:7" ht="9" customHeight="1" thickBot="1" x14ac:dyDescent="0.3">
      <c r="C125" s="328"/>
      <c r="D125" s="33" t="s">
        <v>31</v>
      </c>
      <c r="E125" s="33" t="s">
        <v>32</v>
      </c>
      <c r="F125" s="33" t="s">
        <v>32</v>
      </c>
      <c r="G125" s="34" t="s">
        <v>32</v>
      </c>
    </row>
    <row r="126" spans="3:7" ht="15.75" thickBot="1" x14ac:dyDescent="0.3">
      <c r="C126" s="329" t="s">
        <v>103</v>
      </c>
      <c r="D126" s="330"/>
      <c r="E126" s="330"/>
      <c r="F126" s="330"/>
      <c r="G126" s="331"/>
    </row>
    <row r="127" spans="3:7" ht="12.75" customHeight="1" x14ac:dyDescent="0.25">
      <c r="C127" s="327"/>
      <c r="D127" s="31">
        <v>2018</v>
      </c>
      <c r="E127" s="31">
        <v>2019</v>
      </c>
      <c r="F127" s="31">
        <v>2020</v>
      </c>
      <c r="G127" s="32">
        <v>2021</v>
      </c>
    </row>
    <row r="128" spans="3:7" ht="9" customHeight="1" thickBot="1" x14ac:dyDescent="0.3">
      <c r="C128" s="328"/>
      <c r="D128" s="33" t="s">
        <v>31</v>
      </c>
      <c r="E128" s="33" t="s">
        <v>32</v>
      </c>
      <c r="F128" s="33" t="s">
        <v>32</v>
      </c>
      <c r="G128" s="34" t="s">
        <v>32</v>
      </c>
    </row>
    <row r="129" spans="3:7" ht="15.75" thickBot="1" x14ac:dyDescent="0.3">
      <c r="C129" s="52" t="s">
        <v>57</v>
      </c>
      <c r="D129" s="53">
        <v>11500</v>
      </c>
      <c r="E129" s="53">
        <v>11500</v>
      </c>
      <c r="F129" s="53">
        <v>11500</v>
      </c>
      <c r="G129" s="54">
        <v>11500</v>
      </c>
    </row>
    <row r="130" spans="3:7" ht="36.75" thickBot="1" x14ac:dyDescent="0.3">
      <c r="C130" s="81" t="s">
        <v>58</v>
      </c>
      <c r="D130" s="82"/>
      <c r="E130" s="89"/>
      <c r="F130" s="89"/>
      <c r="G130" s="90"/>
    </row>
    <row r="131" spans="3:7" ht="36" x14ac:dyDescent="0.25">
      <c r="C131" s="74" t="s">
        <v>86</v>
      </c>
      <c r="D131" s="75"/>
      <c r="E131" s="91"/>
      <c r="F131" s="91"/>
      <c r="G131" s="92"/>
    </row>
    <row r="132" spans="3:7" ht="24.75" thickBot="1" x14ac:dyDescent="0.3">
      <c r="C132" s="93" t="s">
        <v>60</v>
      </c>
      <c r="D132" s="94">
        <v>1940</v>
      </c>
      <c r="E132" s="94">
        <v>1940</v>
      </c>
      <c r="F132" s="94">
        <v>1940</v>
      </c>
      <c r="G132" s="95">
        <v>1940</v>
      </c>
    </row>
    <row r="133" spans="3:7" ht="48.75" thickBot="1" x14ac:dyDescent="0.3">
      <c r="C133" s="55" t="s">
        <v>61</v>
      </c>
      <c r="D133" s="56"/>
      <c r="E133" s="53"/>
      <c r="F133" s="53"/>
      <c r="G133" s="54"/>
    </row>
    <row r="134" spans="3:7" ht="48.75" thickBot="1" x14ac:dyDescent="0.3">
      <c r="C134" s="74" t="s">
        <v>87</v>
      </c>
      <c r="D134" s="75"/>
      <c r="E134" s="76"/>
      <c r="F134" s="76"/>
      <c r="G134" s="77"/>
    </row>
    <row r="135" spans="3:7" ht="15.75" thickBot="1" x14ac:dyDescent="0.3">
      <c r="C135" s="96" t="s">
        <v>63</v>
      </c>
      <c r="D135" s="45">
        <v>500</v>
      </c>
      <c r="E135" s="97">
        <v>510</v>
      </c>
      <c r="F135" s="97">
        <v>520</v>
      </c>
      <c r="G135" s="98">
        <v>530</v>
      </c>
    </row>
    <row r="136" spans="3:7" ht="48.75" thickBot="1" x14ac:dyDescent="0.3">
      <c r="C136" s="55" t="s">
        <v>64</v>
      </c>
      <c r="D136" s="56"/>
      <c r="E136" s="53"/>
      <c r="F136" s="53"/>
      <c r="G136" s="54"/>
    </row>
    <row r="137" spans="3:7" ht="48.75" thickBot="1" x14ac:dyDescent="0.3">
      <c r="C137" s="55" t="s">
        <v>88</v>
      </c>
      <c r="D137" s="56"/>
      <c r="E137" s="53"/>
      <c r="F137" s="53"/>
      <c r="G137" s="54"/>
    </row>
    <row r="138" spans="3:7" ht="15.75" thickBot="1" x14ac:dyDescent="0.3">
      <c r="C138" s="52" t="s">
        <v>66</v>
      </c>
      <c r="D138" s="56">
        <v>0</v>
      </c>
      <c r="E138" s="53">
        <v>0</v>
      </c>
      <c r="F138" s="53">
        <v>0</v>
      </c>
      <c r="G138" s="54">
        <v>0</v>
      </c>
    </row>
    <row r="139" spans="3:7" ht="48.75" thickBot="1" x14ac:dyDescent="0.3">
      <c r="C139" s="55" t="s">
        <v>67</v>
      </c>
      <c r="D139" s="56"/>
      <c r="E139" s="53"/>
      <c r="F139" s="53"/>
      <c r="G139" s="54"/>
    </row>
    <row r="140" spans="3:7" ht="48.75" thickBot="1" x14ac:dyDescent="0.3">
      <c r="C140" s="55" t="s">
        <v>89</v>
      </c>
      <c r="D140" s="56"/>
      <c r="E140" s="53"/>
      <c r="F140" s="53"/>
      <c r="G140" s="54"/>
    </row>
    <row r="141" spans="3:7" ht="24.75" thickBot="1" x14ac:dyDescent="0.3">
      <c r="C141" s="52" t="s">
        <v>69</v>
      </c>
      <c r="D141" s="56">
        <v>0</v>
      </c>
      <c r="E141" s="53">
        <v>0</v>
      </c>
      <c r="F141" s="53">
        <v>0</v>
      </c>
      <c r="G141" s="54">
        <v>0</v>
      </c>
    </row>
    <row r="142" spans="3:7" ht="48.75" thickBot="1" x14ac:dyDescent="0.3">
      <c r="C142" s="55" t="s">
        <v>70</v>
      </c>
      <c r="D142" s="56"/>
      <c r="E142" s="53"/>
      <c r="F142" s="53"/>
      <c r="G142" s="54"/>
    </row>
    <row r="143" spans="3:7" ht="48.75" thickBot="1" x14ac:dyDescent="0.3">
      <c r="C143" s="55" t="s">
        <v>90</v>
      </c>
      <c r="D143" s="56"/>
      <c r="E143" s="53"/>
      <c r="F143" s="53"/>
      <c r="G143" s="54"/>
    </row>
    <row r="144" spans="3:7" ht="15.75" thickBot="1" x14ac:dyDescent="0.3">
      <c r="C144" s="52" t="s">
        <v>72</v>
      </c>
      <c r="D144" s="56">
        <v>0</v>
      </c>
      <c r="E144" s="53">
        <v>0</v>
      </c>
      <c r="F144" s="53">
        <v>0</v>
      </c>
      <c r="G144" s="54">
        <v>0</v>
      </c>
    </row>
    <row r="145" spans="3:7" ht="48.75" thickBot="1" x14ac:dyDescent="0.3">
      <c r="C145" s="55" t="s">
        <v>73</v>
      </c>
      <c r="D145" s="56"/>
      <c r="E145" s="53"/>
      <c r="F145" s="53"/>
      <c r="G145" s="54"/>
    </row>
    <row r="146" spans="3:7" ht="48.75" thickBot="1" x14ac:dyDescent="0.3">
      <c r="C146" s="55" t="s">
        <v>91</v>
      </c>
      <c r="D146" s="56"/>
      <c r="E146" s="53"/>
      <c r="F146" s="53"/>
      <c r="G146" s="54"/>
    </row>
    <row r="147" spans="3:7" ht="24.75" thickBot="1" x14ac:dyDescent="0.3">
      <c r="C147" s="52" t="s">
        <v>75</v>
      </c>
      <c r="D147" s="56">
        <v>0</v>
      </c>
      <c r="E147" s="53">
        <v>0</v>
      </c>
      <c r="F147" s="53">
        <v>0</v>
      </c>
      <c r="G147" s="54">
        <v>0</v>
      </c>
    </row>
    <row r="148" spans="3:7" ht="48.75" thickBot="1" x14ac:dyDescent="0.3">
      <c r="C148" s="55" t="s">
        <v>76</v>
      </c>
      <c r="D148" s="56"/>
      <c r="E148" s="53"/>
      <c r="F148" s="53"/>
      <c r="G148" s="54"/>
    </row>
    <row r="149" spans="3:7" ht="48.75" thickBot="1" x14ac:dyDescent="0.3">
      <c r="C149" s="55" t="s">
        <v>92</v>
      </c>
      <c r="D149" s="56"/>
      <c r="E149" s="53"/>
      <c r="F149" s="53"/>
      <c r="G149" s="54"/>
    </row>
    <row r="150" spans="3:7" ht="36.75" thickBot="1" x14ac:dyDescent="0.3">
      <c r="C150" s="99" t="s">
        <v>104</v>
      </c>
      <c r="D150" s="100">
        <f>D147+D144+D141+D138+D135+D132+D129</f>
        <v>13940</v>
      </c>
      <c r="E150" s="100">
        <f t="shared" ref="E150:G150" si="6">E147+E144+E141+E138+E135+E132+E129</f>
        <v>13950</v>
      </c>
      <c r="F150" s="100">
        <f t="shared" si="6"/>
        <v>13960</v>
      </c>
      <c r="G150" s="101">
        <f t="shared" si="6"/>
        <v>13970</v>
      </c>
    </row>
    <row r="151" spans="3:7" x14ac:dyDescent="0.25">
      <c r="C151" s="332" t="s">
        <v>105</v>
      </c>
      <c r="D151" s="336" t="s">
        <v>53</v>
      </c>
      <c r="E151" s="336"/>
      <c r="F151" s="336"/>
      <c r="G151" s="337"/>
    </row>
    <row r="152" spans="3:7" x14ac:dyDescent="0.25">
      <c r="C152" s="333"/>
      <c r="D152" s="339"/>
      <c r="E152" s="339"/>
      <c r="F152" s="339"/>
      <c r="G152" s="340"/>
    </row>
    <row r="153" spans="3:7" ht="15.75" thickBot="1" x14ac:dyDescent="0.3">
      <c r="C153" s="334"/>
      <c r="D153" s="342"/>
      <c r="E153" s="342"/>
      <c r="F153" s="342"/>
      <c r="G153" s="343"/>
    </row>
    <row r="154" spans="3:7" ht="15.75" thickBot="1" x14ac:dyDescent="0.3">
      <c r="C154" s="84" t="s">
        <v>80</v>
      </c>
      <c r="D154" s="85">
        <f>IF(D150-D119=0,0,"Error")</f>
        <v>0</v>
      </c>
      <c r="E154" s="85">
        <f>IF(E150-E119=0,0,"Error")</f>
        <v>0</v>
      </c>
      <c r="F154" s="85">
        <f>IF(F150-F119=0,0,"Error")</f>
        <v>0</v>
      </c>
      <c r="G154" s="86">
        <f>IF(G150-G119=0,0,"Error")</f>
        <v>0</v>
      </c>
    </row>
    <row r="155" spans="3:7" ht="23.25" thickBot="1" x14ac:dyDescent="0.3">
      <c r="C155" s="102" t="s">
        <v>81</v>
      </c>
      <c r="D155" s="348" t="s">
        <v>106</v>
      </c>
      <c r="E155" s="349"/>
      <c r="F155" s="349"/>
      <c r="G155" s="350"/>
    </row>
    <row r="156" spans="3:7" ht="19.899999999999999" customHeight="1" thickBot="1" x14ac:dyDescent="0.3">
      <c r="C156" s="26" t="s">
        <v>45</v>
      </c>
      <c r="D156" s="351" t="s">
        <v>107</v>
      </c>
      <c r="E156" s="352"/>
      <c r="F156" s="352"/>
      <c r="G156" s="353"/>
    </row>
    <row r="157" spans="3:7" ht="15.75" thickBot="1" x14ac:dyDescent="0.3">
      <c r="C157" s="26" t="s">
        <v>47</v>
      </c>
      <c r="D157" s="324" t="s">
        <v>108</v>
      </c>
      <c r="E157" s="325"/>
      <c r="F157" s="325"/>
      <c r="G157" s="326"/>
    </row>
    <row r="158" spans="3:7" ht="12.75" customHeight="1" x14ac:dyDescent="0.25">
      <c r="C158" s="327"/>
      <c r="D158" s="31">
        <v>2018</v>
      </c>
      <c r="E158" s="31">
        <v>2019</v>
      </c>
      <c r="F158" s="31">
        <v>2020</v>
      </c>
      <c r="G158" s="32">
        <v>2021</v>
      </c>
    </row>
    <row r="159" spans="3:7" ht="9" customHeight="1" thickBot="1" x14ac:dyDescent="0.3">
      <c r="C159" s="328"/>
      <c r="D159" s="33" t="s">
        <v>31</v>
      </c>
      <c r="E159" s="33" t="s">
        <v>32</v>
      </c>
      <c r="F159" s="33" t="s">
        <v>32</v>
      </c>
      <c r="G159" s="34" t="s">
        <v>32</v>
      </c>
    </row>
    <row r="160" spans="3:7" ht="15.75" thickBot="1" x14ac:dyDescent="0.3">
      <c r="C160" s="26" t="s">
        <v>49</v>
      </c>
      <c r="D160" s="35">
        <v>1</v>
      </c>
      <c r="E160" s="35">
        <v>1</v>
      </c>
      <c r="F160" s="35">
        <v>1</v>
      </c>
      <c r="G160" s="36">
        <v>1</v>
      </c>
    </row>
    <row r="161" spans="3:7" ht="15.75" thickBot="1" x14ac:dyDescent="0.3">
      <c r="C161" s="26" t="s">
        <v>50</v>
      </c>
      <c r="D161" s="35">
        <v>2950</v>
      </c>
      <c r="E161" s="35">
        <v>2960</v>
      </c>
      <c r="F161" s="35">
        <v>2970</v>
      </c>
      <c r="G161" s="36">
        <v>2980</v>
      </c>
    </row>
    <row r="162" spans="3:7" ht="15.75" thickBot="1" x14ac:dyDescent="0.3">
      <c r="C162" s="26" t="s">
        <v>51</v>
      </c>
      <c r="D162" s="35">
        <f>D161/D160</f>
        <v>2950</v>
      </c>
      <c r="E162" s="35">
        <f t="shared" ref="E162:G162" si="7">E161/E160</f>
        <v>2960</v>
      </c>
      <c r="F162" s="35">
        <f t="shared" si="7"/>
        <v>2970</v>
      </c>
      <c r="G162" s="36">
        <f t="shared" si="7"/>
        <v>2980</v>
      </c>
    </row>
    <row r="163" spans="3:7" ht="15.75" thickBot="1" x14ac:dyDescent="0.3">
      <c r="C163" s="26" t="s">
        <v>52</v>
      </c>
      <c r="D163" s="37"/>
      <c r="E163" s="38">
        <f>E160/D160-1</f>
        <v>0</v>
      </c>
      <c r="F163" s="38">
        <f t="shared" ref="F163:G165" si="8">F160/E160-1</f>
        <v>0</v>
      </c>
      <c r="G163" s="39">
        <f t="shared" si="8"/>
        <v>0</v>
      </c>
    </row>
    <row r="164" spans="3:7" ht="15.75" thickBot="1" x14ac:dyDescent="0.3">
      <c r="C164" s="26" t="s">
        <v>54</v>
      </c>
      <c r="D164" s="37"/>
      <c r="E164" s="38">
        <f>E161/D161-1</f>
        <v>3.3898305084745228E-3</v>
      </c>
      <c r="F164" s="38">
        <f t="shared" si="8"/>
        <v>3.3783783783782884E-3</v>
      </c>
      <c r="G164" s="39">
        <f t="shared" si="8"/>
        <v>3.3670033670034627E-3</v>
      </c>
    </row>
    <row r="165" spans="3:7" ht="23.25" thickBot="1" x14ac:dyDescent="0.3">
      <c r="C165" s="26" t="s">
        <v>55</v>
      </c>
      <c r="D165" s="37"/>
      <c r="E165" s="38">
        <f>E162/D162-1</f>
        <v>3.3898305084745228E-3</v>
      </c>
      <c r="F165" s="38">
        <f t="shared" si="8"/>
        <v>3.3783783783782884E-3</v>
      </c>
      <c r="G165" s="39">
        <f t="shared" si="8"/>
        <v>3.3670033670034627E-3</v>
      </c>
    </row>
    <row r="166" spans="3:7" ht="15.75" thickBot="1" x14ac:dyDescent="0.3">
      <c r="C166" s="329" t="s">
        <v>109</v>
      </c>
      <c r="D166" s="330"/>
      <c r="E166" s="330"/>
      <c r="F166" s="330"/>
      <c r="G166" s="331"/>
    </row>
    <row r="167" spans="3:7" ht="12.75" customHeight="1" x14ac:dyDescent="0.25">
      <c r="C167" s="327"/>
      <c r="D167" s="31">
        <v>2018</v>
      </c>
      <c r="E167" s="31">
        <v>2019</v>
      </c>
      <c r="F167" s="31">
        <v>2020</v>
      </c>
      <c r="G167" s="32">
        <v>2021</v>
      </c>
    </row>
    <row r="168" spans="3:7" ht="9" customHeight="1" x14ac:dyDescent="0.25">
      <c r="C168" s="344"/>
      <c r="D168" s="31" t="s">
        <v>31</v>
      </c>
      <c r="E168" s="31" t="s">
        <v>32</v>
      </c>
      <c r="F168" s="31" t="s">
        <v>32</v>
      </c>
      <c r="G168" s="32" t="s">
        <v>32</v>
      </c>
    </row>
    <row r="169" spans="3:7" ht="15.75" thickBot="1" x14ac:dyDescent="0.3">
      <c r="C169" s="93" t="s">
        <v>57</v>
      </c>
      <c r="D169" s="94">
        <v>0</v>
      </c>
      <c r="E169" s="94">
        <v>0</v>
      </c>
      <c r="F169" s="94">
        <v>0</v>
      </c>
      <c r="G169" s="95">
        <v>0</v>
      </c>
    </row>
    <row r="170" spans="3:7" ht="36.75" thickBot="1" x14ac:dyDescent="0.3">
      <c r="C170" s="48" t="s">
        <v>58</v>
      </c>
      <c r="D170" s="49"/>
      <c r="E170" s="50"/>
      <c r="F170" s="50"/>
      <c r="G170" s="51"/>
    </row>
    <row r="171" spans="3:7" ht="36.75" thickBot="1" x14ac:dyDescent="0.3">
      <c r="C171" s="55" t="s">
        <v>86</v>
      </c>
      <c r="D171" s="56"/>
      <c r="E171" s="72"/>
      <c r="F171" s="72"/>
      <c r="G171" s="73"/>
    </row>
    <row r="172" spans="3:7" ht="24.75" thickBot="1" x14ac:dyDescent="0.3">
      <c r="C172" s="41" t="s">
        <v>60</v>
      </c>
      <c r="D172" s="103">
        <v>0</v>
      </c>
      <c r="E172" s="103">
        <v>0</v>
      </c>
      <c r="F172" s="103">
        <v>0</v>
      </c>
      <c r="G172" s="104">
        <v>0</v>
      </c>
    </row>
    <row r="173" spans="3:7" ht="48.75" thickBot="1" x14ac:dyDescent="0.3">
      <c r="C173" s="55" t="s">
        <v>61</v>
      </c>
      <c r="D173" s="56"/>
      <c r="E173" s="53"/>
      <c r="F173" s="53"/>
      <c r="G173" s="54"/>
    </row>
    <row r="174" spans="3:7" ht="48.75" thickBot="1" x14ac:dyDescent="0.3">
      <c r="C174" s="55" t="s">
        <v>87</v>
      </c>
      <c r="D174" s="56"/>
      <c r="E174" s="53"/>
      <c r="F174" s="53"/>
      <c r="G174" s="54"/>
    </row>
    <row r="175" spans="3:7" ht="15.75" thickBot="1" x14ac:dyDescent="0.3">
      <c r="C175" s="52" t="s">
        <v>63</v>
      </c>
      <c r="D175" s="56">
        <v>2950</v>
      </c>
      <c r="E175" s="53">
        <v>2960</v>
      </c>
      <c r="F175" s="53">
        <v>2970</v>
      </c>
      <c r="G175" s="54">
        <v>2980</v>
      </c>
    </row>
    <row r="176" spans="3:7" ht="48.75" thickBot="1" x14ac:dyDescent="0.3">
      <c r="C176" s="55" t="s">
        <v>64</v>
      </c>
      <c r="D176" s="56"/>
      <c r="E176" s="53"/>
      <c r="F176" s="53"/>
      <c r="G176" s="54"/>
    </row>
    <row r="177" spans="3:7" ht="48.75" thickBot="1" x14ac:dyDescent="0.3">
      <c r="C177" s="55" t="s">
        <v>88</v>
      </c>
      <c r="D177" s="56"/>
      <c r="E177" s="53"/>
      <c r="F177" s="53"/>
      <c r="G177" s="54"/>
    </row>
    <row r="178" spans="3:7" ht="15.75" thickBot="1" x14ac:dyDescent="0.3">
      <c r="C178" s="52" t="s">
        <v>66</v>
      </c>
      <c r="D178" s="56">
        <v>0</v>
      </c>
      <c r="E178" s="53">
        <v>0</v>
      </c>
      <c r="F178" s="53">
        <v>0</v>
      </c>
      <c r="G178" s="54">
        <v>0</v>
      </c>
    </row>
    <row r="179" spans="3:7" ht="48.75" thickBot="1" x14ac:dyDescent="0.3">
      <c r="C179" s="55" t="s">
        <v>67</v>
      </c>
      <c r="D179" s="56"/>
      <c r="E179" s="53"/>
      <c r="F179" s="53"/>
      <c r="G179" s="54"/>
    </row>
    <row r="180" spans="3:7" ht="48.75" thickBot="1" x14ac:dyDescent="0.3">
      <c r="C180" s="55" t="s">
        <v>89</v>
      </c>
      <c r="D180" s="56"/>
      <c r="E180" s="53"/>
      <c r="F180" s="53"/>
      <c r="G180" s="54"/>
    </row>
    <row r="181" spans="3:7" ht="24.75" thickBot="1" x14ac:dyDescent="0.3">
      <c r="C181" s="52" t="s">
        <v>69</v>
      </c>
      <c r="D181" s="56">
        <v>0</v>
      </c>
      <c r="E181" s="53">
        <v>0</v>
      </c>
      <c r="F181" s="53">
        <v>0</v>
      </c>
      <c r="G181" s="54">
        <v>0</v>
      </c>
    </row>
    <row r="182" spans="3:7" ht="48.75" thickBot="1" x14ac:dyDescent="0.3">
      <c r="C182" s="55" t="s">
        <v>70</v>
      </c>
      <c r="D182" s="56"/>
      <c r="E182" s="53"/>
      <c r="F182" s="53"/>
      <c r="G182" s="54"/>
    </row>
    <row r="183" spans="3:7" ht="48.75" thickBot="1" x14ac:dyDescent="0.3">
      <c r="C183" s="55" t="s">
        <v>90</v>
      </c>
      <c r="D183" s="56"/>
      <c r="E183" s="53"/>
      <c r="F183" s="53"/>
      <c r="G183" s="54"/>
    </row>
    <row r="184" spans="3:7" ht="15.75" thickBot="1" x14ac:dyDescent="0.3">
      <c r="C184" s="52" t="s">
        <v>72</v>
      </c>
      <c r="D184" s="56">
        <v>0</v>
      </c>
      <c r="E184" s="53">
        <v>0</v>
      </c>
      <c r="F184" s="53">
        <v>0</v>
      </c>
      <c r="G184" s="54">
        <v>0</v>
      </c>
    </row>
    <row r="185" spans="3:7" ht="48.75" thickBot="1" x14ac:dyDescent="0.3">
      <c r="C185" s="55" t="s">
        <v>73</v>
      </c>
      <c r="D185" s="56"/>
      <c r="E185" s="53"/>
      <c r="F185" s="53"/>
      <c r="G185" s="54"/>
    </row>
    <row r="186" spans="3:7" ht="48.75" thickBot="1" x14ac:dyDescent="0.3">
      <c r="C186" s="55" t="s">
        <v>91</v>
      </c>
      <c r="D186" s="56"/>
      <c r="E186" s="53"/>
      <c r="F186" s="53"/>
      <c r="G186" s="54"/>
    </row>
    <row r="187" spans="3:7" ht="24.75" thickBot="1" x14ac:dyDescent="0.3">
      <c r="C187" s="52" t="s">
        <v>75</v>
      </c>
      <c r="D187" s="56">
        <v>0</v>
      </c>
      <c r="E187" s="53">
        <v>0</v>
      </c>
      <c r="F187" s="53">
        <v>0</v>
      </c>
      <c r="G187" s="54">
        <v>0</v>
      </c>
    </row>
    <row r="188" spans="3:7" ht="48.75" thickBot="1" x14ac:dyDescent="0.3">
      <c r="C188" s="55" t="s">
        <v>76</v>
      </c>
      <c r="D188" s="56"/>
      <c r="E188" s="53"/>
      <c r="F188" s="53"/>
      <c r="G188" s="54"/>
    </row>
    <row r="189" spans="3:7" ht="48.75" thickBot="1" x14ac:dyDescent="0.3">
      <c r="C189" s="55" t="s">
        <v>92</v>
      </c>
      <c r="D189" s="56"/>
      <c r="E189" s="53"/>
      <c r="F189" s="53"/>
      <c r="G189" s="54"/>
    </row>
    <row r="190" spans="3:7" ht="36.75" thickBot="1" x14ac:dyDescent="0.3">
      <c r="C190" s="99" t="s">
        <v>104</v>
      </c>
      <c r="D190" s="105">
        <f>D187+D181+D184+D178+D175+D172+D169</f>
        <v>2950</v>
      </c>
      <c r="E190" s="105">
        <f t="shared" ref="E190:G190" si="9">E187+E181+E184+E178+E175+E172+E169</f>
        <v>2960</v>
      </c>
      <c r="F190" s="105">
        <f t="shared" si="9"/>
        <v>2970</v>
      </c>
      <c r="G190" s="106">
        <f t="shared" si="9"/>
        <v>2980</v>
      </c>
    </row>
    <row r="191" spans="3:7" ht="7.9" customHeight="1" x14ac:dyDescent="0.25">
      <c r="C191" s="332" t="s">
        <v>94</v>
      </c>
      <c r="D191" s="336"/>
      <c r="E191" s="336"/>
      <c r="F191" s="336"/>
      <c r="G191" s="337"/>
    </row>
    <row r="192" spans="3:7" x14ac:dyDescent="0.25">
      <c r="C192" s="333"/>
      <c r="D192" s="339"/>
      <c r="E192" s="339"/>
      <c r="F192" s="339"/>
      <c r="G192" s="340"/>
    </row>
    <row r="193" spans="2:7" ht="6" customHeight="1" thickBot="1" x14ac:dyDescent="0.3">
      <c r="C193" s="333"/>
      <c r="D193" s="339"/>
      <c r="E193" s="339"/>
      <c r="F193" s="339"/>
      <c r="G193" s="340"/>
    </row>
    <row r="194" spans="2:7" ht="100.9" customHeight="1" thickBot="1" x14ac:dyDescent="0.3">
      <c r="B194" s="27"/>
      <c r="C194" s="107" t="s">
        <v>110</v>
      </c>
      <c r="D194" s="429" t="s">
        <v>111</v>
      </c>
      <c r="E194" s="430"/>
      <c r="F194" s="430"/>
      <c r="G194" s="431"/>
    </row>
    <row r="195" spans="2:7" ht="15.75" customHeight="1" thickBot="1" x14ac:dyDescent="0.3">
      <c r="C195" s="361" t="s">
        <v>112</v>
      </c>
      <c r="D195" s="352"/>
      <c r="E195" s="352"/>
      <c r="F195" s="352"/>
      <c r="G195" s="353"/>
    </row>
    <row r="196" spans="2:7" ht="15.75" thickBot="1" x14ac:dyDescent="0.3">
      <c r="C196" s="23" t="s">
        <v>33</v>
      </c>
      <c r="D196" s="24" t="s">
        <v>34</v>
      </c>
      <c r="E196" s="24" t="s">
        <v>35</v>
      </c>
      <c r="F196" s="24" t="s">
        <v>35</v>
      </c>
      <c r="G196" s="25" t="s">
        <v>35</v>
      </c>
    </row>
    <row r="197" spans="2:7" ht="15.75" customHeight="1" x14ac:dyDescent="0.25">
      <c r="C197" s="108" t="s">
        <v>36</v>
      </c>
      <c r="D197" s="109" t="s">
        <v>34</v>
      </c>
      <c r="E197" s="109" t="s">
        <v>35</v>
      </c>
      <c r="F197" s="109" t="s">
        <v>35</v>
      </c>
      <c r="G197" s="110" t="s">
        <v>35</v>
      </c>
    </row>
    <row r="198" spans="2:7" ht="23.25" customHeight="1" thickBot="1" x14ac:dyDescent="0.3">
      <c r="C198" s="66" t="s">
        <v>37</v>
      </c>
      <c r="D198" s="111" t="s">
        <v>34</v>
      </c>
      <c r="E198" s="111" t="s">
        <v>35</v>
      </c>
      <c r="F198" s="111" t="s">
        <v>35</v>
      </c>
      <c r="G198" s="112" t="s">
        <v>35</v>
      </c>
    </row>
    <row r="199" spans="2:7" ht="23.25" customHeight="1" thickBot="1" x14ac:dyDescent="0.3">
      <c r="C199" s="375" t="s">
        <v>113</v>
      </c>
      <c r="D199" s="376"/>
      <c r="E199" s="376"/>
      <c r="F199" s="376"/>
      <c r="G199" s="377"/>
    </row>
    <row r="200" spans="2:7" ht="23.25" customHeight="1" thickBot="1" x14ac:dyDescent="0.3">
      <c r="C200" s="378" t="s">
        <v>99</v>
      </c>
      <c r="D200" s="379"/>
      <c r="E200" s="379"/>
      <c r="F200" s="379"/>
      <c r="G200" s="380"/>
    </row>
    <row r="201" spans="2:7" ht="12.75" customHeight="1" x14ac:dyDescent="0.25">
      <c r="C201" s="327"/>
      <c r="D201" s="31">
        <v>2018</v>
      </c>
      <c r="E201" s="31">
        <v>2019</v>
      </c>
      <c r="F201" s="31">
        <v>2020</v>
      </c>
      <c r="G201" s="32">
        <v>2021</v>
      </c>
    </row>
    <row r="202" spans="2:7" ht="9" customHeight="1" thickBot="1" x14ac:dyDescent="0.3">
      <c r="C202" s="328"/>
      <c r="D202" s="33" t="s">
        <v>31</v>
      </c>
      <c r="E202" s="33" t="s">
        <v>32</v>
      </c>
      <c r="F202" s="33" t="s">
        <v>32</v>
      </c>
      <c r="G202" s="34" t="s">
        <v>32</v>
      </c>
    </row>
    <row r="203" spans="2:7" ht="26.25" customHeight="1" thickBot="1" x14ac:dyDescent="0.3">
      <c r="C203" s="30" t="s">
        <v>43</v>
      </c>
      <c r="D203" s="348" t="s">
        <v>114</v>
      </c>
      <c r="E203" s="349"/>
      <c r="F203" s="349"/>
      <c r="G203" s="350"/>
    </row>
    <row r="204" spans="2:7" ht="22.15" customHeight="1" thickBot="1" x14ac:dyDescent="0.3">
      <c r="C204" s="26" t="s">
        <v>45</v>
      </c>
      <c r="D204" s="351" t="s">
        <v>115</v>
      </c>
      <c r="E204" s="352"/>
      <c r="F204" s="352"/>
      <c r="G204" s="353"/>
    </row>
    <row r="205" spans="2:7" ht="15.75" customHeight="1" thickBot="1" x14ac:dyDescent="0.3">
      <c r="C205" s="26" t="s">
        <v>47</v>
      </c>
      <c r="D205" s="324" t="s">
        <v>116</v>
      </c>
      <c r="E205" s="325"/>
      <c r="F205" s="325"/>
      <c r="G205" s="326"/>
    </row>
    <row r="206" spans="2:7" ht="12.75" customHeight="1" x14ac:dyDescent="0.25">
      <c r="C206" s="327"/>
      <c r="D206" s="31">
        <v>2018</v>
      </c>
      <c r="E206" s="31">
        <v>2019</v>
      </c>
      <c r="F206" s="31">
        <v>2020</v>
      </c>
      <c r="G206" s="32">
        <v>2021</v>
      </c>
    </row>
    <row r="207" spans="2:7" ht="9" customHeight="1" thickBot="1" x14ac:dyDescent="0.3">
      <c r="C207" s="328"/>
      <c r="D207" s="33" t="s">
        <v>31</v>
      </c>
      <c r="E207" s="33" t="s">
        <v>32</v>
      </c>
      <c r="F207" s="33" t="s">
        <v>32</v>
      </c>
      <c r="G207" s="34" t="s">
        <v>32</v>
      </c>
    </row>
    <row r="208" spans="2:7" ht="15.75" customHeight="1" thickBot="1" x14ac:dyDescent="0.3">
      <c r="C208" s="26" t="s">
        <v>49</v>
      </c>
      <c r="D208" s="35">
        <v>20</v>
      </c>
      <c r="E208" s="87">
        <v>20</v>
      </c>
      <c r="F208" s="87">
        <v>20</v>
      </c>
      <c r="G208" s="88">
        <v>20</v>
      </c>
    </row>
    <row r="209" spans="3:7" ht="15.75" thickBot="1" x14ac:dyDescent="0.3">
      <c r="C209" s="26" t="s">
        <v>50</v>
      </c>
      <c r="D209" s="35">
        <v>6220</v>
      </c>
      <c r="E209" s="35">
        <v>6230</v>
      </c>
      <c r="F209" s="35">
        <v>6240</v>
      </c>
      <c r="G209" s="36">
        <v>6250</v>
      </c>
    </row>
    <row r="210" spans="3:7" ht="15.75" thickBot="1" x14ac:dyDescent="0.3">
      <c r="C210" s="26" t="s">
        <v>51</v>
      </c>
      <c r="D210" s="35">
        <f>D209/D208</f>
        <v>311</v>
      </c>
      <c r="E210" s="35">
        <f t="shared" ref="E210:G210" si="10">E209/E208</f>
        <v>311.5</v>
      </c>
      <c r="F210" s="35">
        <f t="shared" si="10"/>
        <v>312</v>
      </c>
      <c r="G210" s="36">
        <f t="shared" si="10"/>
        <v>312.5</v>
      </c>
    </row>
    <row r="211" spans="3:7" ht="15.75" thickBot="1" x14ac:dyDescent="0.3">
      <c r="C211" s="26" t="s">
        <v>52</v>
      </c>
      <c r="D211" s="37"/>
      <c r="E211" s="38">
        <f>E208/D208-1</f>
        <v>0</v>
      </c>
      <c r="F211" s="38">
        <f t="shared" ref="F211:G213" si="11">F208/E208-1</f>
        <v>0</v>
      </c>
      <c r="G211" s="39">
        <f t="shared" si="11"/>
        <v>0</v>
      </c>
    </row>
    <row r="212" spans="3:7" ht="15.75" thickBot="1" x14ac:dyDescent="0.3">
      <c r="C212" s="26" t="s">
        <v>54</v>
      </c>
      <c r="D212" s="37"/>
      <c r="E212" s="38">
        <f>E209/D209-1</f>
        <v>1.607717041800738E-3</v>
      </c>
      <c r="F212" s="38">
        <f t="shared" si="11"/>
        <v>1.6051364365972098E-3</v>
      </c>
      <c r="G212" s="39">
        <f t="shared" si="11"/>
        <v>1.6025641025640969E-3</v>
      </c>
    </row>
    <row r="213" spans="3:7" ht="23.25" thickBot="1" x14ac:dyDescent="0.3">
      <c r="C213" s="26" t="s">
        <v>55</v>
      </c>
      <c r="D213" s="37"/>
      <c r="E213" s="38">
        <f>E210/D210-1</f>
        <v>1.607717041800738E-3</v>
      </c>
      <c r="F213" s="38">
        <f t="shared" si="11"/>
        <v>1.6051364365972098E-3</v>
      </c>
      <c r="G213" s="39">
        <f t="shared" si="11"/>
        <v>1.6025641025640969E-3</v>
      </c>
    </row>
    <row r="214" spans="3:7" ht="12.75" customHeight="1" x14ac:dyDescent="0.25">
      <c r="C214" s="327"/>
      <c r="D214" s="31">
        <v>2018</v>
      </c>
      <c r="E214" s="31">
        <v>2019</v>
      </c>
      <c r="F214" s="31">
        <v>2020</v>
      </c>
      <c r="G214" s="32">
        <v>2021</v>
      </c>
    </row>
    <row r="215" spans="3:7" ht="12" customHeight="1" thickBot="1" x14ac:dyDescent="0.3">
      <c r="C215" s="328"/>
      <c r="D215" s="33" t="s">
        <v>31</v>
      </c>
      <c r="E215" s="33" t="s">
        <v>32</v>
      </c>
      <c r="F215" s="33" t="s">
        <v>32</v>
      </c>
      <c r="G215" s="34" t="s">
        <v>32</v>
      </c>
    </row>
    <row r="216" spans="3:7" ht="15.75" thickBot="1" x14ac:dyDescent="0.3">
      <c r="C216" s="329" t="s">
        <v>103</v>
      </c>
      <c r="D216" s="330"/>
      <c r="E216" s="330"/>
      <c r="F216" s="330"/>
      <c r="G216" s="331"/>
    </row>
    <row r="217" spans="3:7" ht="12.75" customHeight="1" x14ac:dyDescent="0.25">
      <c r="C217" s="327"/>
      <c r="D217" s="31">
        <v>2018</v>
      </c>
      <c r="E217" s="31">
        <v>2019</v>
      </c>
      <c r="F217" s="31">
        <v>2020</v>
      </c>
      <c r="G217" s="32">
        <v>2021</v>
      </c>
    </row>
    <row r="218" spans="3:7" ht="9" customHeight="1" thickBot="1" x14ac:dyDescent="0.3">
      <c r="C218" s="328"/>
      <c r="D218" s="33" t="s">
        <v>31</v>
      </c>
      <c r="E218" s="33" t="s">
        <v>32</v>
      </c>
      <c r="F218" s="33" t="s">
        <v>32</v>
      </c>
      <c r="G218" s="34" t="s">
        <v>32</v>
      </c>
    </row>
    <row r="219" spans="3:7" ht="15.75" thickBot="1" x14ac:dyDescent="0.3">
      <c r="C219" s="52" t="s">
        <v>57</v>
      </c>
      <c r="D219" s="53">
        <v>4900</v>
      </c>
      <c r="E219" s="53">
        <v>4900</v>
      </c>
      <c r="F219" s="53">
        <v>4900</v>
      </c>
      <c r="G219" s="54">
        <v>4900</v>
      </c>
    </row>
    <row r="220" spans="3:7" ht="36.75" thickBot="1" x14ac:dyDescent="0.3">
      <c r="C220" s="55" t="s">
        <v>58</v>
      </c>
      <c r="D220" s="56"/>
      <c r="E220" s="72"/>
      <c r="F220" s="72"/>
      <c r="G220" s="73"/>
    </row>
    <row r="221" spans="3:7" ht="36.75" thickBot="1" x14ac:dyDescent="0.3">
      <c r="C221" s="55" t="s">
        <v>86</v>
      </c>
      <c r="D221" s="56"/>
      <c r="E221" s="72"/>
      <c r="F221" s="72"/>
      <c r="G221" s="73"/>
    </row>
    <row r="222" spans="3:7" ht="24.75" thickBot="1" x14ac:dyDescent="0.3">
      <c r="C222" s="52" t="s">
        <v>60</v>
      </c>
      <c r="D222" s="53">
        <v>820</v>
      </c>
      <c r="E222" s="53">
        <v>820</v>
      </c>
      <c r="F222" s="53">
        <v>820</v>
      </c>
      <c r="G222" s="54">
        <v>820</v>
      </c>
    </row>
    <row r="223" spans="3:7" ht="48.75" thickBot="1" x14ac:dyDescent="0.3">
      <c r="C223" s="55" t="s">
        <v>61</v>
      </c>
      <c r="D223" s="56"/>
      <c r="E223" s="53"/>
      <c r="F223" s="53"/>
      <c r="G223" s="54"/>
    </row>
    <row r="224" spans="3:7" ht="48.75" thickBot="1" x14ac:dyDescent="0.3">
      <c r="C224" s="55" t="s">
        <v>87</v>
      </c>
      <c r="D224" s="56"/>
      <c r="E224" s="53"/>
      <c r="F224" s="53"/>
      <c r="G224" s="54"/>
    </row>
    <row r="225" spans="3:7" ht="15.75" thickBot="1" x14ac:dyDescent="0.3">
      <c r="C225" s="52" t="s">
        <v>63</v>
      </c>
      <c r="D225" s="57">
        <v>500</v>
      </c>
      <c r="E225" s="58">
        <v>510</v>
      </c>
      <c r="F225" s="58">
        <v>520</v>
      </c>
      <c r="G225" s="59">
        <v>530</v>
      </c>
    </row>
    <row r="226" spans="3:7" ht="48.75" thickBot="1" x14ac:dyDescent="0.3">
      <c r="C226" s="74" t="s">
        <v>64</v>
      </c>
      <c r="D226" s="75"/>
      <c r="E226" s="76"/>
      <c r="F226" s="76"/>
      <c r="G226" s="77"/>
    </row>
    <row r="227" spans="3:7" ht="48.75" thickBot="1" x14ac:dyDescent="0.3">
      <c r="C227" s="48" t="s">
        <v>88</v>
      </c>
      <c r="D227" s="49"/>
      <c r="E227" s="79"/>
      <c r="F227" s="79"/>
      <c r="G227" s="80"/>
    </row>
    <row r="228" spans="3:7" ht="15.75" thickBot="1" x14ac:dyDescent="0.3">
      <c r="C228" s="52" t="s">
        <v>66</v>
      </c>
      <c r="D228" s="56">
        <v>0</v>
      </c>
      <c r="E228" s="53">
        <v>0</v>
      </c>
      <c r="F228" s="53">
        <v>0</v>
      </c>
      <c r="G228" s="54">
        <v>0</v>
      </c>
    </row>
    <row r="229" spans="3:7" ht="48.75" thickBot="1" x14ac:dyDescent="0.3">
      <c r="C229" s="81" t="s">
        <v>67</v>
      </c>
      <c r="D229" s="82"/>
      <c r="E229" s="42"/>
      <c r="F229" s="42"/>
      <c r="G229" s="43"/>
    </row>
    <row r="230" spans="3:7" ht="48.75" thickBot="1" x14ac:dyDescent="0.3">
      <c r="C230" s="55" t="s">
        <v>89</v>
      </c>
      <c r="D230" s="56"/>
      <c r="E230" s="53"/>
      <c r="F230" s="53"/>
      <c r="G230" s="54"/>
    </row>
    <row r="231" spans="3:7" ht="24.75" thickBot="1" x14ac:dyDescent="0.3">
      <c r="C231" s="52" t="s">
        <v>69</v>
      </c>
      <c r="D231" s="56">
        <v>0</v>
      </c>
      <c r="E231" s="53">
        <v>0</v>
      </c>
      <c r="F231" s="53">
        <v>0</v>
      </c>
      <c r="G231" s="54">
        <v>0</v>
      </c>
    </row>
    <row r="232" spans="3:7" ht="48.75" thickBot="1" x14ac:dyDescent="0.3">
      <c r="C232" s="55" t="s">
        <v>70</v>
      </c>
      <c r="D232" s="56"/>
      <c r="E232" s="53"/>
      <c r="F232" s="53"/>
      <c r="G232" s="54"/>
    </row>
    <row r="233" spans="3:7" ht="48.75" thickBot="1" x14ac:dyDescent="0.3">
      <c r="C233" s="55" t="s">
        <v>90</v>
      </c>
      <c r="D233" s="56"/>
      <c r="E233" s="53"/>
      <c r="F233" s="53"/>
      <c r="G233" s="54"/>
    </row>
    <row r="234" spans="3:7" ht="15.75" thickBot="1" x14ac:dyDescent="0.3">
      <c r="C234" s="52" t="s">
        <v>72</v>
      </c>
      <c r="D234" s="56"/>
      <c r="E234" s="53"/>
      <c r="F234" s="53"/>
      <c r="G234" s="54"/>
    </row>
    <row r="235" spans="3:7" ht="48.75" thickBot="1" x14ac:dyDescent="0.3">
      <c r="C235" s="55" t="s">
        <v>73</v>
      </c>
      <c r="D235" s="56"/>
      <c r="E235" s="53"/>
      <c r="F235" s="53"/>
      <c r="G235" s="54"/>
    </row>
    <row r="236" spans="3:7" ht="48.75" thickBot="1" x14ac:dyDescent="0.3">
      <c r="C236" s="55" t="s">
        <v>91</v>
      </c>
      <c r="D236" s="56"/>
      <c r="E236" s="53"/>
      <c r="F236" s="53"/>
      <c r="G236" s="54"/>
    </row>
    <row r="237" spans="3:7" ht="24.75" thickBot="1" x14ac:dyDescent="0.3">
      <c r="C237" s="52" t="s">
        <v>75</v>
      </c>
      <c r="D237" s="56">
        <v>0</v>
      </c>
      <c r="E237" s="53">
        <v>0</v>
      </c>
      <c r="F237" s="53">
        <v>0</v>
      </c>
      <c r="G237" s="54">
        <v>0</v>
      </c>
    </row>
    <row r="238" spans="3:7" ht="48.75" thickBot="1" x14ac:dyDescent="0.3">
      <c r="C238" s="55" t="s">
        <v>76</v>
      </c>
      <c r="D238" s="56"/>
      <c r="E238" s="53"/>
      <c r="F238" s="53"/>
      <c r="G238" s="54"/>
    </row>
    <row r="239" spans="3:7" ht="48.75" thickBot="1" x14ac:dyDescent="0.3">
      <c r="C239" s="55" t="s">
        <v>92</v>
      </c>
      <c r="D239" s="56"/>
      <c r="E239" s="53"/>
      <c r="F239" s="53"/>
      <c r="G239" s="54"/>
    </row>
    <row r="240" spans="3:7" ht="36.75" thickBot="1" x14ac:dyDescent="0.3">
      <c r="C240" s="99" t="s">
        <v>104</v>
      </c>
      <c r="D240" s="100">
        <f>D237+D234+D231+D228+D225+D222+D219</f>
        <v>6220</v>
      </c>
      <c r="E240" s="100">
        <f t="shared" ref="E240:G240" si="12">E237+E234+E231+E228+E225+E222+E219</f>
        <v>6230</v>
      </c>
      <c r="F240" s="100">
        <f t="shared" si="12"/>
        <v>6240</v>
      </c>
      <c r="G240" s="101">
        <f t="shared" si="12"/>
        <v>6250</v>
      </c>
    </row>
    <row r="241" spans="3:7" x14ac:dyDescent="0.25">
      <c r="C241" s="332" t="s">
        <v>105</v>
      </c>
      <c r="D241" s="336" t="s">
        <v>53</v>
      </c>
      <c r="E241" s="336"/>
      <c r="F241" s="336"/>
      <c r="G241" s="337"/>
    </row>
    <row r="242" spans="3:7" x14ac:dyDescent="0.25">
      <c r="C242" s="333"/>
      <c r="D242" s="339"/>
      <c r="E242" s="339"/>
      <c r="F242" s="339"/>
      <c r="G242" s="340"/>
    </row>
    <row r="243" spans="3:7" ht="15.75" thickBot="1" x14ac:dyDescent="0.3">
      <c r="C243" s="334"/>
      <c r="D243" s="342"/>
      <c r="E243" s="342"/>
      <c r="F243" s="342"/>
      <c r="G243" s="343"/>
    </row>
    <row r="244" spans="3:7" ht="15.75" thickBot="1" x14ac:dyDescent="0.3">
      <c r="C244" s="84" t="s">
        <v>80</v>
      </c>
      <c r="D244" s="85">
        <f>IF(D240-D209=0,0,"Error")</f>
        <v>0</v>
      </c>
      <c r="E244" s="85">
        <f>IF(E240-E209=0,0,"Error")</f>
        <v>0</v>
      </c>
      <c r="F244" s="85">
        <f>IF(F240-F209=0,0,"Error")</f>
        <v>0</v>
      </c>
      <c r="G244" s="86">
        <f>IF(G240-G209=0,0,"Error")</f>
        <v>0</v>
      </c>
    </row>
    <row r="245" spans="3:7" ht="26.25" customHeight="1" thickBot="1" x14ac:dyDescent="0.3">
      <c r="C245" s="30" t="s">
        <v>117</v>
      </c>
      <c r="D245" s="372" t="s">
        <v>118</v>
      </c>
      <c r="E245" s="373"/>
      <c r="F245" s="373"/>
      <c r="G245" s="374"/>
    </row>
    <row r="246" spans="3:7" ht="22.15" customHeight="1" thickBot="1" x14ac:dyDescent="0.3">
      <c r="C246" s="26" t="s">
        <v>45</v>
      </c>
      <c r="D246" s="351" t="s">
        <v>119</v>
      </c>
      <c r="E246" s="352"/>
      <c r="F246" s="352"/>
      <c r="G246" s="353"/>
    </row>
    <row r="247" spans="3:7" ht="15.75" customHeight="1" thickBot="1" x14ac:dyDescent="0.3">
      <c r="C247" s="26" t="s">
        <v>47</v>
      </c>
      <c r="D247" s="324" t="s">
        <v>116</v>
      </c>
      <c r="E247" s="325"/>
      <c r="F247" s="325"/>
      <c r="G247" s="326"/>
    </row>
    <row r="248" spans="3:7" ht="12.75" customHeight="1" x14ac:dyDescent="0.25">
      <c r="C248" s="327"/>
      <c r="D248" s="31">
        <v>2018</v>
      </c>
      <c r="E248" s="31">
        <v>2019</v>
      </c>
      <c r="F248" s="31">
        <v>2020</v>
      </c>
      <c r="G248" s="32">
        <v>2021</v>
      </c>
    </row>
    <row r="249" spans="3:7" ht="9" customHeight="1" thickBot="1" x14ac:dyDescent="0.3">
      <c r="C249" s="328"/>
      <c r="D249" s="33" t="s">
        <v>31</v>
      </c>
      <c r="E249" s="33" t="s">
        <v>32</v>
      </c>
      <c r="F249" s="33" t="s">
        <v>32</v>
      </c>
      <c r="G249" s="34" t="s">
        <v>32</v>
      </c>
    </row>
    <row r="250" spans="3:7" ht="15.75" customHeight="1" thickBot="1" x14ac:dyDescent="0.3">
      <c r="C250" s="26" t="s">
        <v>49</v>
      </c>
      <c r="D250" s="35">
        <v>7</v>
      </c>
      <c r="E250" s="87">
        <v>7</v>
      </c>
      <c r="F250" s="87">
        <v>7</v>
      </c>
      <c r="G250" s="88">
        <v>7</v>
      </c>
    </row>
    <row r="251" spans="3:7" ht="15.75" thickBot="1" x14ac:dyDescent="0.3">
      <c r="C251" s="26" t="s">
        <v>50</v>
      </c>
      <c r="D251" s="35">
        <v>2180</v>
      </c>
      <c r="E251" s="35">
        <v>2180</v>
      </c>
      <c r="F251" s="35">
        <v>2180</v>
      </c>
      <c r="G251" s="36">
        <v>2180</v>
      </c>
    </row>
    <row r="252" spans="3:7" ht="15.75" thickBot="1" x14ac:dyDescent="0.3">
      <c r="C252" s="26" t="s">
        <v>51</v>
      </c>
      <c r="D252" s="35">
        <f>D251/D250</f>
        <v>311.42857142857144</v>
      </c>
      <c r="E252" s="35">
        <f t="shared" ref="E252:G252" si="13">E251/E250</f>
        <v>311.42857142857144</v>
      </c>
      <c r="F252" s="35">
        <f t="shared" si="13"/>
        <v>311.42857142857144</v>
      </c>
      <c r="G252" s="36">
        <f t="shared" si="13"/>
        <v>311.42857142857144</v>
      </c>
    </row>
    <row r="253" spans="3:7" ht="15.75" thickBot="1" x14ac:dyDescent="0.3">
      <c r="C253" s="26" t="s">
        <v>52</v>
      </c>
      <c r="D253" s="37"/>
      <c r="E253" s="38">
        <f>E250/D250-1</f>
        <v>0</v>
      </c>
      <c r="F253" s="38">
        <f t="shared" ref="F253:G255" si="14">F250/E250-1</f>
        <v>0</v>
      </c>
      <c r="G253" s="39">
        <f t="shared" si="14"/>
        <v>0</v>
      </c>
    </row>
    <row r="254" spans="3:7" ht="15.75" thickBot="1" x14ac:dyDescent="0.3">
      <c r="C254" s="26" t="s">
        <v>54</v>
      </c>
      <c r="D254" s="37"/>
      <c r="E254" s="38">
        <f>E251/D251-1</f>
        <v>0</v>
      </c>
      <c r="F254" s="38">
        <f t="shared" si="14"/>
        <v>0</v>
      </c>
      <c r="G254" s="39">
        <f t="shared" si="14"/>
        <v>0</v>
      </c>
    </row>
    <row r="255" spans="3:7" ht="23.25" thickBot="1" x14ac:dyDescent="0.3">
      <c r="C255" s="26" t="s">
        <v>55</v>
      </c>
      <c r="D255" s="37"/>
      <c r="E255" s="38">
        <f>E252/D252-1</f>
        <v>0</v>
      </c>
      <c r="F255" s="38">
        <f t="shared" si="14"/>
        <v>0</v>
      </c>
      <c r="G255" s="39">
        <f t="shared" si="14"/>
        <v>0</v>
      </c>
    </row>
    <row r="256" spans="3:7" ht="12.75" customHeight="1" x14ac:dyDescent="0.25">
      <c r="C256" s="327"/>
      <c r="D256" s="31">
        <v>2018</v>
      </c>
      <c r="E256" s="31">
        <v>2019</v>
      </c>
      <c r="F256" s="31">
        <v>2020</v>
      </c>
      <c r="G256" s="32">
        <v>2021</v>
      </c>
    </row>
    <row r="257" spans="3:7" ht="12" customHeight="1" thickBot="1" x14ac:dyDescent="0.3">
      <c r="C257" s="328"/>
      <c r="D257" s="33" t="s">
        <v>31</v>
      </c>
      <c r="E257" s="33" t="s">
        <v>32</v>
      </c>
      <c r="F257" s="33" t="s">
        <v>32</v>
      </c>
      <c r="G257" s="34" t="s">
        <v>32</v>
      </c>
    </row>
    <row r="258" spans="3:7" ht="15.75" thickBot="1" x14ac:dyDescent="0.3">
      <c r="C258" s="329" t="s">
        <v>103</v>
      </c>
      <c r="D258" s="330"/>
      <c r="E258" s="330"/>
      <c r="F258" s="330"/>
      <c r="G258" s="331"/>
    </row>
    <row r="259" spans="3:7" ht="12.75" customHeight="1" x14ac:dyDescent="0.25">
      <c r="C259" s="327"/>
      <c r="D259" s="31">
        <v>2018</v>
      </c>
      <c r="E259" s="31">
        <v>2019</v>
      </c>
      <c r="F259" s="31">
        <v>2020</v>
      </c>
      <c r="G259" s="32">
        <v>2021</v>
      </c>
    </row>
    <row r="260" spans="3:7" ht="9" customHeight="1" thickBot="1" x14ac:dyDescent="0.3">
      <c r="C260" s="328"/>
      <c r="D260" s="33" t="s">
        <v>31</v>
      </c>
      <c r="E260" s="33" t="s">
        <v>32</v>
      </c>
      <c r="F260" s="33" t="s">
        <v>32</v>
      </c>
      <c r="G260" s="34" t="s">
        <v>32</v>
      </c>
    </row>
    <row r="261" spans="3:7" ht="15.75" thickBot="1" x14ac:dyDescent="0.3">
      <c r="C261" s="113" t="s">
        <v>57</v>
      </c>
      <c r="D261" s="76">
        <v>1850</v>
      </c>
      <c r="E261" s="76">
        <v>1850</v>
      </c>
      <c r="F261" s="76">
        <v>1850</v>
      </c>
      <c r="G261" s="77">
        <v>1850</v>
      </c>
    </row>
    <row r="262" spans="3:7" ht="36.75" thickBot="1" x14ac:dyDescent="0.3">
      <c r="C262" s="48" t="s">
        <v>58</v>
      </c>
      <c r="D262" s="49"/>
      <c r="E262" s="50"/>
      <c r="F262" s="50"/>
      <c r="G262" s="51"/>
    </row>
    <row r="263" spans="3:7" ht="36.75" thickBot="1" x14ac:dyDescent="0.3">
      <c r="C263" s="55" t="s">
        <v>86</v>
      </c>
      <c r="D263" s="56"/>
      <c r="E263" s="72"/>
      <c r="F263" s="72"/>
      <c r="G263" s="73"/>
    </row>
    <row r="264" spans="3:7" ht="24.75" thickBot="1" x14ac:dyDescent="0.3">
      <c r="C264" s="52" t="s">
        <v>60</v>
      </c>
      <c r="D264" s="53">
        <v>330</v>
      </c>
      <c r="E264" s="53">
        <v>330</v>
      </c>
      <c r="F264" s="53">
        <v>330</v>
      </c>
      <c r="G264" s="54">
        <v>330</v>
      </c>
    </row>
    <row r="265" spans="3:7" ht="48.75" thickBot="1" x14ac:dyDescent="0.3">
      <c r="C265" s="81" t="s">
        <v>61</v>
      </c>
      <c r="D265" s="82"/>
      <c r="E265" s="42"/>
      <c r="F265" s="42"/>
      <c r="G265" s="43"/>
    </row>
    <row r="266" spans="3:7" ht="48.75" thickBot="1" x14ac:dyDescent="0.3">
      <c r="C266" s="55" t="s">
        <v>87</v>
      </c>
      <c r="D266" s="56"/>
      <c r="E266" s="53"/>
      <c r="F266" s="53"/>
      <c r="G266" s="54"/>
    </row>
    <row r="267" spans="3:7" ht="15.75" thickBot="1" x14ac:dyDescent="0.3">
      <c r="C267" s="52" t="s">
        <v>63</v>
      </c>
      <c r="D267" s="57">
        <v>0</v>
      </c>
      <c r="E267" s="58">
        <v>0</v>
      </c>
      <c r="F267" s="58">
        <v>0</v>
      </c>
      <c r="G267" s="59">
        <v>0</v>
      </c>
    </row>
    <row r="268" spans="3:7" ht="48.75" thickBot="1" x14ac:dyDescent="0.3">
      <c r="C268" s="55" t="s">
        <v>64</v>
      </c>
      <c r="D268" s="56"/>
      <c r="E268" s="53"/>
      <c r="F268" s="53"/>
      <c r="G268" s="54"/>
    </row>
    <row r="269" spans="3:7" ht="48.75" thickBot="1" x14ac:dyDescent="0.3">
      <c r="C269" s="55" t="s">
        <v>88</v>
      </c>
      <c r="D269" s="56"/>
      <c r="E269" s="53"/>
      <c r="F269" s="53"/>
      <c r="G269" s="54"/>
    </row>
    <row r="270" spans="3:7" ht="15.75" thickBot="1" x14ac:dyDescent="0.3">
      <c r="C270" s="52" t="s">
        <v>66</v>
      </c>
      <c r="D270" s="56">
        <v>0</v>
      </c>
      <c r="E270" s="53">
        <v>0</v>
      </c>
      <c r="F270" s="53">
        <v>0</v>
      </c>
      <c r="G270" s="54">
        <v>0</v>
      </c>
    </row>
    <row r="271" spans="3:7" ht="48.75" thickBot="1" x14ac:dyDescent="0.3">
      <c r="C271" s="55" t="s">
        <v>67</v>
      </c>
      <c r="D271" s="56"/>
      <c r="E271" s="53"/>
      <c r="F271" s="53"/>
      <c r="G271" s="54"/>
    </row>
    <row r="272" spans="3:7" ht="48" x14ac:dyDescent="0.25">
      <c r="C272" s="74" t="s">
        <v>89</v>
      </c>
      <c r="D272" s="75"/>
      <c r="E272" s="76"/>
      <c r="F272" s="76"/>
      <c r="G272" s="77"/>
    </row>
    <row r="273" spans="3:7" ht="24.75" thickBot="1" x14ac:dyDescent="0.3">
      <c r="C273" s="93" t="s">
        <v>69</v>
      </c>
      <c r="D273" s="114">
        <v>0</v>
      </c>
      <c r="E273" s="94">
        <v>0</v>
      </c>
      <c r="F273" s="94">
        <v>0</v>
      </c>
      <c r="G273" s="95">
        <v>0</v>
      </c>
    </row>
    <row r="274" spans="3:7" ht="48.75" thickBot="1" x14ac:dyDescent="0.3">
      <c r="C274" s="55" t="s">
        <v>70</v>
      </c>
      <c r="D274" s="56"/>
      <c r="E274" s="53"/>
      <c r="F274" s="53"/>
      <c r="G274" s="54"/>
    </row>
    <row r="275" spans="3:7" ht="48.75" thickBot="1" x14ac:dyDescent="0.3">
      <c r="C275" s="55" t="s">
        <v>90</v>
      </c>
      <c r="D275" s="56"/>
      <c r="E275" s="53"/>
      <c r="F275" s="53"/>
      <c r="G275" s="54"/>
    </row>
    <row r="276" spans="3:7" ht="15.75" thickBot="1" x14ac:dyDescent="0.3">
      <c r="C276" s="52" t="s">
        <v>72</v>
      </c>
      <c r="D276" s="56"/>
      <c r="E276" s="53"/>
      <c r="F276" s="53"/>
      <c r="G276" s="54"/>
    </row>
    <row r="277" spans="3:7" ht="48.75" thickBot="1" x14ac:dyDescent="0.3">
      <c r="C277" s="55" t="s">
        <v>73</v>
      </c>
      <c r="D277" s="56"/>
      <c r="E277" s="53"/>
      <c r="F277" s="53"/>
      <c r="G277" s="54"/>
    </row>
    <row r="278" spans="3:7" ht="48.75" thickBot="1" x14ac:dyDescent="0.3">
      <c r="C278" s="55" t="s">
        <v>91</v>
      </c>
      <c r="D278" s="56"/>
      <c r="E278" s="53"/>
      <c r="F278" s="53"/>
      <c r="G278" s="54"/>
    </row>
    <row r="279" spans="3:7" ht="24.75" thickBot="1" x14ac:dyDescent="0.3">
      <c r="C279" s="52" t="s">
        <v>75</v>
      </c>
      <c r="D279" s="56">
        <v>0</v>
      </c>
      <c r="E279" s="53">
        <v>0</v>
      </c>
      <c r="F279" s="53">
        <v>0</v>
      </c>
      <c r="G279" s="54">
        <v>0</v>
      </c>
    </row>
    <row r="280" spans="3:7" ht="48.75" thickBot="1" x14ac:dyDescent="0.3">
      <c r="C280" s="55" t="s">
        <v>76</v>
      </c>
      <c r="D280" s="56"/>
      <c r="E280" s="53"/>
      <c r="F280" s="53"/>
      <c r="G280" s="54"/>
    </row>
    <row r="281" spans="3:7" ht="48.75" thickBot="1" x14ac:dyDescent="0.3">
      <c r="C281" s="55" t="s">
        <v>92</v>
      </c>
      <c r="D281" s="56"/>
      <c r="E281" s="53"/>
      <c r="F281" s="53"/>
      <c r="G281" s="54"/>
    </row>
    <row r="282" spans="3:7" ht="36.75" thickBot="1" x14ac:dyDescent="0.3">
      <c r="C282" s="99" t="s">
        <v>104</v>
      </c>
      <c r="D282" s="100">
        <f>D279+D276+D273+D270+D267+D264+D261</f>
        <v>2180</v>
      </c>
      <c r="E282" s="100">
        <f t="shared" ref="E282:G282" si="15">E279+E276+E273+E270+E267+E264+E261</f>
        <v>2180</v>
      </c>
      <c r="F282" s="100">
        <f t="shared" si="15"/>
        <v>2180</v>
      </c>
      <c r="G282" s="101">
        <f t="shared" si="15"/>
        <v>2180</v>
      </c>
    </row>
    <row r="283" spans="3:7" x14ac:dyDescent="0.25">
      <c r="C283" s="332" t="s">
        <v>105</v>
      </c>
      <c r="D283" s="336" t="s">
        <v>53</v>
      </c>
      <c r="E283" s="336"/>
      <c r="F283" s="336"/>
      <c r="G283" s="337"/>
    </row>
    <row r="284" spans="3:7" x14ac:dyDescent="0.25">
      <c r="C284" s="333"/>
      <c r="D284" s="339"/>
      <c r="E284" s="339"/>
      <c r="F284" s="339"/>
      <c r="G284" s="340"/>
    </row>
    <row r="285" spans="3:7" ht="15.75" thickBot="1" x14ac:dyDescent="0.3">
      <c r="C285" s="334"/>
      <c r="D285" s="342"/>
      <c r="E285" s="342"/>
      <c r="F285" s="342"/>
      <c r="G285" s="343"/>
    </row>
    <row r="286" spans="3:7" ht="15.75" thickBot="1" x14ac:dyDescent="0.3">
      <c r="C286" s="84" t="s">
        <v>80</v>
      </c>
      <c r="D286" s="85">
        <f>IF(D282-D251=0,0,"Error")</f>
        <v>0</v>
      </c>
      <c r="E286" s="85">
        <f>IF(E282-E251=0,0,"Error")</f>
        <v>0</v>
      </c>
      <c r="F286" s="85">
        <f>IF(F282-F251=0,0,"Error")</f>
        <v>0</v>
      </c>
      <c r="G286" s="86">
        <f>IF(G282-G251=0,0,"Error")</f>
        <v>0</v>
      </c>
    </row>
    <row r="287" spans="3:7" ht="28.15" customHeight="1" thickBot="1" x14ac:dyDescent="0.3">
      <c r="C287" s="65" t="s">
        <v>120</v>
      </c>
      <c r="D287" s="423" t="s">
        <v>121</v>
      </c>
      <c r="E287" s="424"/>
      <c r="F287" s="424"/>
      <c r="G287" s="425"/>
    </row>
    <row r="288" spans="3:7" ht="28.9" customHeight="1" thickBot="1" x14ac:dyDescent="0.3">
      <c r="C288" s="115" t="s">
        <v>45</v>
      </c>
      <c r="D288" s="426" t="s">
        <v>122</v>
      </c>
      <c r="E288" s="427"/>
      <c r="F288" s="427"/>
      <c r="G288" s="428"/>
    </row>
    <row r="289" spans="3:7" ht="15.75" thickBot="1" x14ac:dyDescent="0.3">
      <c r="C289" s="26" t="s">
        <v>47</v>
      </c>
      <c r="D289" s="324" t="s">
        <v>116</v>
      </c>
      <c r="E289" s="325"/>
      <c r="F289" s="325"/>
      <c r="G289" s="326"/>
    </row>
    <row r="290" spans="3:7" ht="12.75" customHeight="1" x14ac:dyDescent="0.25">
      <c r="C290" s="327"/>
      <c r="D290" s="31">
        <v>2018</v>
      </c>
      <c r="E290" s="31">
        <v>2019</v>
      </c>
      <c r="F290" s="31">
        <v>2020</v>
      </c>
      <c r="G290" s="32">
        <v>2021</v>
      </c>
    </row>
    <row r="291" spans="3:7" ht="9" customHeight="1" thickBot="1" x14ac:dyDescent="0.3">
      <c r="C291" s="328"/>
      <c r="D291" s="33" t="s">
        <v>31</v>
      </c>
      <c r="E291" s="33" t="s">
        <v>32</v>
      </c>
      <c r="F291" s="33" t="s">
        <v>32</v>
      </c>
      <c r="G291" s="34" t="s">
        <v>32</v>
      </c>
    </row>
    <row r="292" spans="3:7" ht="15.75" thickBot="1" x14ac:dyDescent="0.3">
      <c r="C292" s="67" t="s">
        <v>49</v>
      </c>
      <c r="D292" s="68">
        <v>52</v>
      </c>
      <c r="E292" s="68">
        <v>52</v>
      </c>
      <c r="F292" s="68">
        <v>52</v>
      </c>
      <c r="G292" s="69">
        <v>52</v>
      </c>
    </row>
    <row r="293" spans="3:7" ht="15.75" thickBot="1" x14ac:dyDescent="0.3">
      <c r="C293" s="26" t="s">
        <v>50</v>
      </c>
      <c r="D293" s="35">
        <v>8400</v>
      </c>
      <c r="E293" s="35">
        <v>8410</v>
      </c>
      <c r="F293" s="35">
        <v>8420</v>
      </c>
      <c r="G293" s="36">
        <v>8430</v>
      </c>
    </row>
    <row r="294" spans="3:7" ht="15.75" thickBot="1" x14ac:dyDescent="0.3">
      <c r="C294" s="26" t="s">
        <v>51</v>
      </c>
      <c r="D294" s="35">
        <f>D293/D292</f>
        <v>161.53846153846155</v>
      </c>
      <c r="E294" s="35">
        <f t="shared" ref="E294:G294" si="16">E293/E292</f>
        <v>161.73076923076923</v>
      </c>
      <c r="F294" s="35">
        <f t="shared" si="16"/>
        <v>161.92307692307693</v>
      </c>
      <c r="G294" s="36">
        <f t="shared" si="16"/>
        <v>162.11538461538461</v>
      </c>
    </row>
    <row r="295" spans="3:7" ht="15.75" thickBot="1" x14ac:dyDescent="0.3">
      <c r="C295" s="26" t="s">
        <v>52</v>
      </c>
      <c r="D295" s="37"/>
      <c r="E295" s="38">
        <f>E292/D292-1</f>
        <v>0</v>
      </c>
      <c r="F295" s="38">
        <f t="shared" ref="F295:G297" si="17">F292/E292-1</f>
        <v>0</v>
      </c>
      <c r="G295" s="39">
        <f t="shared" si="17"/>
        <v>0</v>
      </c>
    </row>
    <row r="296" spans="3:7" ht="15.75" thickBot="1" x14ac:dyDescent="0.3">
      <c r="C296" s="26" t="s">
        <v>54</v>
      </c>
      <c r="D296" s="37"/>
      <c r="E296" s="38">
        <f>E293/D293-1</f>
        <v>1.1904761904761862E-3</v>
      </c>
      <c r="F296" s="38">
        <f t="shared" si="17"/>
        <v>1.1890606420927874E-3</v>
      </c>
      <c r="G296" s="39">
        <f t="shared" si="17"/>
        <v>1.1876484560569001E-3</v>
      </c>
    </row>
    <row r="297" spans="3:7" ht="23.25" thickBot="1" x14ac:dyDescent="0.3">
      <c r="C297" s="26" t="s">
        <v>55</v>
      </c>
      <c r="D297" s="37"/>
      <c r="E297" s="38">
        <f>E294/D294-1</f>
        <v>1.1904761904761862E-3</v>
      </c>
      <c r="F297" s="38">
        <f t="shared" si="17"/>
        <v>1.1890606420927874E-3</v>
      </c>
      <c r="G297" s="39">
        <f t="shared" si="17"/>
        <v>1.1876484560569001E-3</v>
      </c>
    </row>
    <row r="298" spans="3:7" ht="15" customHeight="1" thickBot="1" x14ac:dyDescent="0.3">
      <c r="C298" s="329" t="s">
        <v>123</v>
      </c>
      <c r="D298" s="330"/>
      <c r="E298" s="330"/>
      <c r="F298" s="330"/>
      <c r="G298" s="331"/>
    </row>
    <row r="299" spans="3:7" ht="12.75" customHeight="1" x14ac:dyDescent="0.25">
      <c r="C299" s="327"/>
      <c r="D299" s="31">
        <v>2018</v>
      </c>
      <c r="E299" s="31">
        <v>2019</v>
      </c>
      <c r="F299" s="31">
        <v>2020</v>
      </c>
      <c r="G299" s="32">
        <v>2021</v>
      </c>
    </row>
    <row r="300" spans="3:7" ht="9" customHeight="1" thickBot="1" x14ac:dyDescent="0.3">
      <c r="C300" s="328"/>
      <c r="D300" s="33" t="s">
        <v>31</v>
      </c>
      <c r="E300" s="33" t="s">
        <v>32</v>
      </c>
      <c r="F300" s="33" t="s">
        <v>32</v>
      </c>
      <c r="G300" s="34" t="s">
        <v>32</v>
      </c>
    </row>
    <row r="301" spans="3:7" ht="15.75" thickBot="1" x14ac:dyDescent="0.3">
      <c r="C301" s="52" t="s">
        <v>57</v>
      </c>
      <c r="D301" s="53">
        <v>6750</v>
      </c>
      <c r="E301" s="53">
        <v>6750</v>
      </c>
      <c r="F301" s="53">
        <v>6750</v>
      </c>
      <c r="G301" s="54">
        <v>6750</v>
      </c>
    </row>
    <row r="302" spans="3:7" ht="36.75" thickBot="1" x14ac:dyDescent="0.3">
      <c r="C302" s="55" t="s">
        <v>58</v>
      </c>
      <c r="D302" s="56"/>
      <c r="E302" s="72"/>
      <c r="F302" s="72"/>
      <c r="G302" s="73"/>
    </row>
    <row r="303" spans="3:7" ht="36.75" thickBot="1" x14ac:dyDescent="0.3">
      <c r="C303" s="55" t="s">
        <v>86</v>
      </c>
      <c r="D303" s="56"/>
      <c r="E303" s="72"/>
      <c r="F303" s="72"/>
      <c r="G303" s="73"/>
    </row>
    <row r="304" spans="3:7" ht="24.75" thickBot="1" x14ac:dyDescent="0.3">
      <c r="C304" s="52" t="s">
        <v>60</v>
      </c>
      <c r="D304" s="53">
        <v>1150</v>
      </c>
      <c r="E304" s="53">
        <v>1150</v>
      </c>
      <c r="F304" s="53">
        <v>1150</v>
      </c>
      <c r="G304" s="54">
        <v>1150</v>
      </c>
    </row>
    <row r="305" spans="3:7" ht="48.75" thickBot="1" x14ac:dyDescent="0.3">
      <c r="C305" s="55" t="s">
        <v>61</v>
      </c>
      <c r="D305" s="56"/>
      <c r="E305" s="53"/>
      <c r="F305" s="53"/>
      <c r="G305" s="54"/>
    </row>
    <row r="306" spans="3:7" ht="48.75" thickBot="1" x14ac:dyDescent="0.3">
      <c r="C306" s="55" t="s">
        <v>87</v>
      </c>
      <c r="D306" s="56"/>
      <c r="E306" s="53"/>
      <c r="F306" s="53"/>
      <c r="G306" s="54"/>
    </row>
    <row r="307" spans="3:7" ht="15.75" thickBot="1" x14ac:dyDescent="0.3">
      <c r="C307" s="52" t="s">
        <v>63</v>
      </c>
      <c r="D307" s="57">
        <v>500</v>
      </c>
      <c r="E307" s="58">
        <v>510</v>
      </c>
      <c r="F307" s="58">
        <v>520</v>
      </c>
      <c r="G307" s="59">
        <v>530</v>
      </c>
    </row>
    <row r="308" spans="3:7" ht="48.75" thickBot="1" x14ac:dyDescent="0.3">
      <c r="C308" s="55" t="s">
        <v>64</v>
      </c>
      <c r="D308" s="56"/>
      <c r="E308" s="53"/>
      <c r="F308" s="53"/>
      <c r="G308" s="54"/>
    </row>
    <row r="309" spans="3:7" ht="48.75" thickBot="1" x14ac:dyDescent="0.3">
      <c r="C309" s="55" t="s">
        <v>88</v>
      </c>
      <c r="D309" s="56"/>
      <c r="E309" s="53"/>
      <c r="F309" s="53"/>
      <c r="G309" s="54"/>
    </row>
    <row r="310" spans="3:7" ht="15.75" thickBot="1" x14ac:dyDescent="0.3">
      <c r="C310" s="52" t="s">
        <v>66</v>
      </c>
      <c r="D310" s="56">
        <v>0</v>
      </c>
      <c r="E310" s="53">
        <v>0</v>
      </c>
      <c r="F310" s="53">
        <v>0</v>
      </c>
      <c r="G310" s="54">
        <v>0</v>
      </c>
    </row>
    <row r="311" spans="3:7" ht="48.75" thickBot="1" x14ac:dyDescent="0.3">
      <c r="C311" s="55" t="s">
        <v>67</v>
      </c>
      <c r="D311" s="56"/>
      <c r="E311" s="53"/>
      <c r="F311" s="53"/>
      <c r="G311" s="54"/>
    </row>
    <row r="312" spans="3:7" ht="48.75" thickBot="1" x14ac:dyDescent="0.3">
      <c r="C312" s="55" t="s">
        <v>89</v>
      </c>
      <c r="D312" s="56"/>
      <c r="E312" s="53"/>
      <c r="F312" s="53"/>
      <c r="G312" s="54"/>
    </row>
    <row r="313" spans="3:7" ht="24.75" thickBot="1" x14ac:dyDescent="0.3">
      <c r="C313" s="52" t="s">
        <v>69</v>
      </c>
      <c r="D313" s="56">
        <v>0</v>
      </c>
      <c r="E313" s="53">
        <v>0</v>
      </c>
      <c r="F313" s="53">
        <v>0</v>
      </c>
      <c r="G313" s="54">
        <v>0</v>
      </c>
    </row>
    <row r="314" spans="3:7" ht="48.75" thickBot="1" x14ac:dyDescent="0.3">
      <c r="C314" s="55" t="s">
        <v>70</v>
      </c>
      <c r="D314" s="56"/>
      <c r="E314" s="53"/>
      <c r="F314" s="53"/>
      <c r="G314" s="54"/>
    </row>
    <row r="315" spans="3:7" ht="48.75" thickBot="1" x14ac:dyDescent="0.3">
      <c r="C315" s="55" t="s">
        <v>90</v>
      </c>
      <c r="D315" s="56"/>
      <c r="E315" s="53"/>
      <c r="F315" s="53"/>
      <c r="G315" s="54"/>
    </row>
    <row r="316" spans="3:7" ht="15.75" thickBot="1" x14ac:dyDescent="0.3">
      <c r="C316" s="52" t="s">
        <v>72</v>
      </c>
      <c r="D316" s="56">
        <v>0</v>
      </c>
      <c r="E316" s="53">
        <v>0</v>
      </c>
      <c r="F316" s="53">
        <v>0</v>
      </c>
      <c r="G316" s="54">
        <v>0</v>
      </c>
    </row>
    <row r="317" spans="3:7" ht="48.75" thickBot="1" x14ac:dyDescent="0.3">
      <c r="C317" s="55" t="s">
        <v>73</v>
      </c>
      <c r="D317" s="56"/>
      <c r="E317" s="53"/>
      <c r="F317" s="53"/>
      <c r="G317" s="54"/>
    </row>
    <row r="318" spans="3:7" ht="48.75" thickBot="1" x14ac:dyDescent="0.3">
      <c r="C318" s="74" t="s">
        <v>91</v>
      </c>
      <c r="D318" s="75"/>
      <c r="E318" s="76"/>
      <c r="F318" s="76"/>
      <c r="G318" s="77"/>
    </row>
    <row r="319" spans="3:7" ht="24.75" thickBot="1" x14ac:dyDescent="0.3">
      <c r="C319" s="78" t="s">
        <v>75</v>
      </c>
      <c r="D319" s="49">
        <v>0</v>
      </c>
      <c r="E319" s="79">
        <v>0</v>
      </c>
      <c r="F319" s="79">
        <v>0</v>
      </c>
      <c r="G319" s="80">
        <v>0</v>
      </c>
    </row>
    <row r="320" spans="3:7" ht="48.75" thickBot="1" x14ac:dyDescent="0.3">
      <c r="C320" s="55" t="s">
        <v>76</v>
      </c>
      <c r="D320" s="56"/>
      <c r="E320" s="53"/>
      <c r="F320" s="53"/>
      <c r="G320" s="54"/>
    </row>
    <row r="321" spans="3:7" ht="48.75" thickBot="1" x14ac:dyDescent="0.3">
      <c r="C321" s="55" t="s">
        <v>92</v>
      </c>
      <c r="D321" s="56"/>
      <c r="E321" s="53"/>
      <c r="F321" s="53"/>
      <c r="G321" s="54"/>
    </row>
    <row r="322" spans="3:7" ht="36.75" thickBot="1" x14ac:dyDescent="0.3">
      <c r="C322" s="99" t="s">
        <v>104</v>
      </c>
      <c r="D322" s="105">
        <f>D319+D313+D316+D310+D307+D304+D301</f>
        <v>8400</v>
      </c>
      <c r="E322" s="105">
        <f t="shared" ref="E322:G322" si="18">E319+E313+E316+E310+E307+E304+E301</f>
        <v>8410</v>
      </c>
      <c r="F322" s="105">
        <f t="shared" si="18"/>
        <v>8420</v>
      </c>
      <c r="G322" s="106">
        <f t="shared" si="18"/>
        <v>8430</v>
      </c>
    </row>
    <row r="323" spans="3:7" ht="14.45" customHeight="1" x14ac:dyDescent="0.25">
      <c r="C323" s="332" t="s">
        <v>124</v>
      </c>
      <c r="D323" s="335"/>
      <c r="E323" s="336"/>
      <c r="F323" s="336"/>
      <c r="G323" s="337"/>
    </row>
    <row r="324" spans="3:7" x14ac:dyDescent="0.25">
      <c r="C324" s="333"/>
      <c r="D324" s="338"/>
      <c r="E324" s="339"/>
      <c r="F324" s="339"/>
      <c r="G324" s="340"/>
    </row>
    <row r="325" spans="3:7" ht="3.6" customHeight="1" thickBot="1" x14ac:dyDescent="0.3">
      <c r="C325" s="384"/>
      <c r="D325" s="369"/>
      <c r="E325" s="370"/>
      <c r="F325" s="370"/>
      <c r="G325" s="371"/>
    </row>
    <row r="326" spans="3:7" ht="15.75" thickBot="1" x14ac:dyDescent="0.3">
      <c r="C326" s="84" t="s">
        <v>80</v>
      </c>
      <c r="D326" s="85">
        <f>IF(D322-D293=0,0,"Error")</f>
        <v>0</v>
      </c>
      <c r="E326" s="85">
        <f>IF(E322-E293=0,0,"Error")</f>
        <v>0</v>
      </c>
      <c r="F326" s="85">
        <f>IF(F322-F293=0,0,"Error")</f>
        <v>0</v>
      </c>
      <c r="G326" s="86">
        <f>IF(G322-G293=0,0,"Error")</f>
        <v>0</v>
      </c>
    </row>
    <row r="327" spans="3:7" ht="28.15" customHeight="1" thickBot="1" x14ac:dyDescent="0.3">
      <c r="C327" s="102" t="s">
        <v>125</v>
      </c>
      <c r="D327" s="372" t="s">
        <v>126</v>
      </c>
      <c r="E327" s="373"/>
      <c r="F327" s="373"/>
      <c r="G327" s="374"/>
    </row>
    <row r="328" spans="3:7" ht="35.450000000000003" customHeight="1" thickBot="1" x14ac:dyDescent="0.3">
      <c r="C328" s="26" t="s">
        <v>45</v>
      </c>
      <c r="D328" s="351" t="s">
        <v>127</v>
      </c>
      <c r="E328" s="352"/>
      <c r="F328" s="352"/>
      <c r="G328" s="353"/>
    </row>
    <row r="329" spans="3:7" ht="15.75" thickBot="1" x14ac:dyDescent="0.3">
      <c r="C329" s="26" t="s">
        <v>47</v>
      </c>
      <c r="D329" s="324" t="s">
        <v>128</v>
      </c>
      <c r="E329" s="325"/>
      <c r="F329" s="325"/>
      <c r="G329" s="326"/>
    </row>
    <row r="330" spans="3:7" ht="12.75" customHeight="1" x14ac:dyDescent="0.25">
      <c r="C330" s="327"/>
      <c r="D330" s="31">
        <v>2018</v>
      </c>
      <c r="E330" s="31">
        <v>2019</v>
      </c>
      <c r="F330" s="31">
        <v>2020</v>
      </c>
      <c r="G330" s="32">
        <v>2021</v>
      </c>
    </row>
    <row r="331" spans="3:7" ht="9" customHeight="1" thickBot="1" x14ac:dyDescent="0.3">
      <c r="C331" s="328"/>
      <c r="D331" s="33" t="s">
        <v>31</v>
      </c>
      <c r="E331" s="33" t="s">
        <v>32</v>
      </c>
      <c r="F331" s="33" t="s">
        <v>32</v>
      </c>
      <c r="G331" s="34" t="s">
        <v>32</v>
      </c>
    </row>
    <row r="332" spans="3:7" ht="15.75" thickBot="1" x14ac:dyDescent="0.3">
      <c r="C332" s="26" t="s">
        <v>49</v>
      </c>
      <c r="D332" s="35">
        <v>2</v>
      </c>
      <c r="E332" s="35">
        <v>2</v>
      </c>
      <c r="F332" s="35">
        <v>2</v>
      </c>
      <c r="G332" s="36">
        <v>2</v>
      </c>
    </row>
    <row r="333" spans="3:7" ht="15.75" thickBot="1" x14ac:dyDescent="0.3">
      <c r="C333" s="26" t="s">
        <v>50</v>
      </c>
      <c r="D333" s="35">
        <v>5125</v>
      </c>
      <c r="E333" s="35">
        <v>5135</v>
      </c>
      <c r="F333" s="35">
        <v>5145</v>
      </c>
      <c r="G333" s="36">
        <v>5155</v>
      </c>
    </row>
    <row r="334" spans="3:7" ht="15.75" thickBot="1" x14ac:dyDescent="0.3">
      <c r="C334" s="26" t="s">
        <v>51</v>
      </c>
      <c r="D334" s="35">
        <f>D333/D332</f>
        <v>2562.5</v>
      </c>
      <c r="E334" s="35">
        <f t="shared" ref="E334:G334" si="19">E333/E332</f>
        <v>2567.5</v>
      </c>
      <c r="F334" s="35">
        <f t="shared" si="19"/>
        <v>2572.5</v>
      </c>
      <c r="G334" s="36">
        <f t="shared" si="19"/>
        <v>2577.5</v>
      </c>
    </row>
    <row r="335" spans="3:7" ht="15.75" thickBot="1" x14ac:dyDescent="0.3">
      <c r="C335" s="26" t="s">
        <v>52</v>
      </c>
      <c r="D335" s="37"/>
      <c r="E335" s="38">
        <f>E332/D332-1</f>
        <v>0</v>
      </c>
      <c r="F335" s="38">
        <f t="shared" ref="F335:G337" si="20">F332/E332-1</f>
        <v>0</v>
      </c>
      <c r="G335" s="39">
        <f t="shared" si="20"/>
        <v>0</v>
      </c>
    </row>
    <row r="336" spans="3:7" ht="15.75" thickBot="1" x14ac:dyDescent="0.3">
      <c r="C336" s="26" t="s">
        <v>54</v>
      </c>
      <c r="D336" s="37"/>
      <c r="E336" s="38">
        <f>E333/D333-1</f>
        <v>1.9512195121951237E-3</v>
      </c>
      <c r="F336" s="38">
        <f t="shared" si="20"/>
        <v>1.9474196689386325E-3</v>
      </c>
      <c r="G336" s="39">
        <f t="shared" si="20"/>
        <v>1.9436345966958868E-3</v>
      </c>
    </row>
    <row r="337" spans="3:7" ht="23.25" thickBot="1" x14ac:dyDescent="0.3">
      <c r="C337" s="26" t="s">
        <v>55</v>
      </c>
      <c r="D337" s="37"/>
      <c r="E337" s="38">
        <f>E334/D334-1</f>
        <v>1.9512195121951237E-3</v>
      </c>
      <c r="F337" s="38">
        <f t="shared" si="20"/>
        <v>1.9474196689386325E-3</v>
      </c>
      <c r="G337" s="39">
        <f t="shared" si="20"/>
        <v>1.9436345966958868E-3</v>
      </c>
    </row>
    <row r="338" spans="3:7" ht="15.75" thickBot="1" x14ac:dyDescent="0.3">
      <c r="C338" s="329" t="s">
        <v>129</v>
      </c>
      <c r="D338" s="330"/>
      <c r="E338" s="330"/>
      <c r="F338" s="330"/>
      <c r="G338" s="331"/>
    </row>
    <row r="339" spans="3:7" ht="12.75" customHeight="1" x14ac:dyDescent="0.25">
      <c r="C339" s="327"/>
      <c r="D339" s="31">
        <v>2018</v>
      </c>
      <c r="E339" s="31">
        <v>2019</v>
      </c>
      <c r="F339" s="31">
        <v>2020</v>
      </c>
      <c r="G339" s="32">
        <v>2021</v>
      </c>
    </row>
    <row r="340" spans="3:7" ht="9" customHeight="1" thickBot="1" x14ac:dyDescent="0.3">
      <c r="C340" s="328"/>
      <c r="D340" s="33" t="s">
        <v>31</v>
      </c>
      <c r="E340" s="33" t="s">
        <v>32</v>
      </c>
      <c r="F340" s="33" t="s">
        <v>32</v>
      </c>
      <c r="G340" s="34" t="s">
        <v>32</v>
      </c>
    </row>
    <row r="341" spans="3:7" ht="15.75" thickBot="1" x14ac:dyDescent="0.3">
      <c r="C341" s="52" t="s">
        <v>57</v>
      </c>
      <c r="D341" s="53">
        <v>4200</v>
      </c>
      <c r="E341" s="53">
        <v>4200</v>
      </c>
      <c r="F341" s="53">
        <v>4200</v>
      </c>
      <c r="G341" s="54">
        <v>4200</v>
      </c>
    </row>
    <row r="342" spans="3:7" ht="36.75" thickBot="1" x14ac:dyDescent="0.3">
      <c r="C342" s="55" t="s">
        <v>58</v>
      </c>
      <c r="D342" s="56"/>
      <c r="E342" s="72"/>
      <c r="F342" s="72"/>
      <c r="G342" s="73"/>
    </row>
    <row r="343" spans="3:7" ht="36" x14ac:dyDescent="0.25">
      <c r="C343" s="74" t="s">
        <v>86</v>
      </c>
      <c r="D343" s="75"/>
      <c r="E343" s="91"/>
      <c r="F343" s="91"/>
      <c r="G343" s="92"/>
    </row>
    <row r="344" spans="3:7" ht="24.75" thickBot="1" x14ac:dyDescent="0.3">
      <c r="C344" s="93" t="s">
        <v>60</v>
      </c>
      <c r="D344" s="94">
        <v>725</v>
      </c>
      <c r="E344" s="94">
        <v>725</v>
      </c>
      <c r="F344" s="94">
        <v>725</v>
      </c>
      <c r="G344" s="95">
        <v>725</v>
      </c>
    </row>
    <row r="345" spans="3:7" ht="48.75" thickBot="1" x14ac:dyDescent="0.3">
      <c r="C345" s="55" t="s">
        <v>61</v>
      </c>
      <c r="D345" s="56"/>
      <c r="E345" s="53"/>
      <c r="F345" s="53"/>
      <c r="G345" s="54"/>
    </row>
    <row r="346" spans="3:7" ht="48.75" thickBot="1" x14ac:dyDescent="0.3">
      <c r="C346" s="55" t="s">
        <v>87</v>
      </c>
      <c r="D346" s="56"/>
      <c r="E346" s="53"/>
      <c r="F346" s="53"/>
      <c r="G346" s="54"/>
    </row>
    <row r="347" spans="3:7" ht="15.75" thickBot="1" x14ac:dyDescent="0.3">
      <c r="C347" s="52" t="s">
        <v>63</v>
      </c>
      <c r="D347" s="57">
        <v>200</v>
      </c>
      <c r="E347" s="58">
        <v>210</v>
      </c>
      <c r="F347" s="58">
        <v>220</v>
      </c>
      <c r="G347" s="59">
        <v>230</v>
      </c>
    </row>
    <row r="348" spans="3:7" ht="48.75" thickBot="1" x14ac:dyDescent="0.3">
      <c r="C348" s="55" t="s">
        <v>64</v>
      </c>
      <c r="D348" s="56"/>
      <c r="E348" s="53"/>
      <c r="F348" s="53"/>
      <c r="G348" s="54"/>
    </row>
    <row r="349" spans="3:7" ht="48.75" thickBot="1" x14ac:dyDescent="0.3">
      <c r="C349" s="55" t="s">
        <v>88</v>
      </c>
      <c r="D349" s="56"/>
      <c r="E349" s="53"/>
      <c r="F349" s="53"/>
      <c r="G349" s="54"/>
    </row>
    <row r="350" spans="3:7" ht="15.75" thickBot="1" x14ac:dyDescent="0.3">
      <c r="C350" s="52" t="s">
        <v>66</v>
      </c>
      <c r="D350" s="56">
        <v>0</v>
      </c>
      <c r="E350" s="53">
        <v>0</v>
      </c>
      <c r="F350" s="53">
        <v>0</v>
      </c>
      <c r="G350" s="54">
        <v>0</v>
      </c>
    </row>
    <row r="351" spans="3:7" ht="48.75" thickBot="1" x14ac:dyDescent="0.3">
      <c r="C351" s="74" t="s">
        <v>67</v>
      </c>
      <c r="D351" s="75"/>
      <c r="E351" s="76"/>
      <c r="F351" s="76"/>
      <c r="G351" s="77"/>
    </row>
    <row r="352" spans="3:7" ht="48.75" thickBot="1" x14ac:dyDescent="0.3">
      <c r="C352" s="48" t="s">
        <v>89</v>
      </c>
      <c r="D352" s="49"/>
      <c r="E352" s="79"/>
      <c r="F352" s="79"/>
      <c r="G352" s="80"/>
    </row>
    <row r="353" spans="3:7" ht="24.75" thickBot="1" x14ac:dyDescent="0.3">
      <c r="C353" s="52" t="s">
        <v>69</v>
      </c>
      <c r="D353" s="56">
        <v>0</v>
      </c>
      <c r="E353" s="53">
        <v>0</v>
      </c>
      <c r="F353" s="53">
        <v>0</v>
      </c>
      <c r="G353" s="54">
        <v>0</v>
      </c>
    </row>
    <row r="354" spans="3:7" ht="48.75" thickBot="1" x14ac:dyDescent="0.3">
      <c r="C354" s="81" t="s">
        <v>70</v>
      </c>
      <c r="D354" s="82"/>
      <c r="E354" s="42"/>
      <c r="F354" s="42"/>
      <c r="G354" s="43"/>
    </row>
    <row r="355" spans="3:7" ht="48.75" thickBot="1" x14ac:dyDescent="0.3">
      <c r="C355" s="55" t="s">
        <v>90</v>
      </c>
      <c r="D355" s="56"/>
      <c r="E355" s="53"/>
      <c r="F355" s="53"/>
      <c r="G355" s="54"/>
    </row>
    <row r="356" spans="3:7" ht="15.75" thickBot="1" x14ac:dyDescent="0.3">
      <c r="C356" s="52" t="s">
        <v>72</v>
      </c>
      <c r="D356" s="56">
        <v>0</v>
      </c>
      <c r="E356" s="53">
        <v>0</v>
      </c>
      <c r="F356" s="53">
        <v>0</v>
      </c>
      <c r="G356" s="54">
        <v>0</v>
      </c>
    </row>
    <row r="357" spans="3:7" ht="48.75" thickBot="1" x14ac:dyDescent="0.3">
      <c r="C357" s="55" t="s">
        <v>73</v>
      </c>
      <c r="D357" s="56"/>
      <c r="E357" s="53"/>
      <c r="F357" s="53"/>
      <c r="G357" s="54"/>
    </row>
    <row r="358" spans="3:7" ht="48.75" thickBot="1" x14ac:dyDescent="0.3">
      <c r="C358" s="55" t="s">
        <v>91</v>
      </c>
      <c r="D358" s="56"/>
      <c r="E358" s="53"/>
      <c r="F358" s="53"/>
      <c r="G358" s="54"/>
    </row>
    <row r="359" spans="3:7" ht="24.75" thickBot="1" x14ac:dyDescent="0.3">
      <c r="C359" s="52" t="s">
        <v>75</v>
      </c>
      <c r="D359" s="56">
        <v>0</v>
      </c>
      <c r="E359" s="53">
        <v>0</v>
      </c>
      <c r="F359" s="53">
        <v>0</v>
      </c>
      <c r="G359" s="54">
        <v>0</v>
      </c>
    </row>
    <row r="360" spans="3:7" ht="48.75" thickBot="1" x14ac:dyDescent="0.3">
      <c r="C360" s="55" t="s">
        <v>76</v>
      </c>
      <c r="D360" s="56"/>
      <c r="E360" s="53"/>
      <c r="F360" s="53"/>
      <c r="G360" s="54"/>
    </row>
    <row r="361" spans="3:7" ht="48.75" thickBot="1" x14ac:dyDescent="0.3">
      <c r="C361" s="55" t="s">
        <v>92</v>
      </c>
      <c r="D361" s="56"/>
      <c r="E361" s="53"/>
      <c r="F361" s="53"/>
      <c r="G361" s="54"/>
    </row>
    <row r="362" spans="3:7" ht="36.75" thickBot="1" x14ac:dyDescent="0.3">
      <c r="C362" s="99" t="s">
        <v>104</v>
      </c>
      <c r="D362" s="105">
        <f>D359+D353+D356+D350+D347+D344+D341</f>
        <v>5125</v>
      </c>
      <c r="E362" s="105">
        <f t="shared" ref="E362:G362" si="21">E359+E353+E356+E350+E347+E344+E341</f>
        <v>5135</v>
      </c>
      <c r="F362" s="105">
        <f t="shared" si="21"/>
        <v>5145</v>
      </c>
      <c r="G362" s="106">
        <f t="shared" si="21"/>
        <v>5155</v>
      </c>
    </row>
    <row r="363" spans="3:7" x14ac:dyDescent="0.25">
      <c r="C363" s="332" t="s">
        <v>130</v>
      </c>
      <c r="D363" s="336"/>
      <c r="E363" s="336"/>
      <c r="F363" s="336"/>
      <c r="G363" s="337"/>
    </row>
    <row r="364" spans="3:7" x14ac:dyDescent="0.25">
      <c r="C364" s="333"/>
      <c r="D364" s="339"/>
      <c r="E364" s="339"/>
      <c r="F364" s="339"/>
      <c r="G364" s="340"/>
    </row>
    <row r="365" spans="3:7" ht="15.75" thickBot="1" x14ac:dyDescent="0.3">
      <c r="C365" s="334"/>
      <c r="D365" s="342"/>
      <c r="E365" s="342"/>
      <c r="F365" s="342"/>
      <c r="G365" s="343"/>
    </row>
    <row r="366" spans="3:7" ht="15.75" thickBot="1" x14ac:dyDescent="0.3">
      <c r="C366" s="84" t="s">
        <v>80</v>
      </c>
      <c r="D366" s="85">
        <f>IF(D362-D333=0,0,"Error")</f>
        <v>0</v>
      </c>
      <c r="E366" s="85">
        <f>IF(E362-E333=0,0,"Error")</f>
        <v>0</v>
      </c>
      <c r="F366" s="85">
        <f>IF(F362-F333=0,0,"Error")</f>
        <v>0</v>
      </c>
      <c r="G366" s="86">
        <f>IF(G362-G333=0,0,"Error")</f>
        <v>0</v>
      </c>
    </row>
    <row r="367" spans="3:7" ht="28.15" customHeight="1" thickBot="1" x14ac:dyDescent="0.3">
      <c r="C367" s="102" t="s">
        <v>131</v>
      </c>
      <c r="D367" s="372" t="s">
        <v>132</v>
      </c>
      <c r="E367" s="373"/>
      <c r="F367" s="373"/>
      <c r="G367" s="374"/>
    </row>
    <row r="368" spans="3:7" ht="28.9" customHeight="1" thickBot="1" x14ac:dyDescent="0.3">
      <c r="C368" s="26" t="s">
        <v>45</v>
      </c>
      <c r="D368" s="351" t="s">
        <v>133</v>
      </c>
      <c r="E368" s="352"/>
      <c r="F368" s="352"/>
      <c r="G368" s="353"/>
    </row>
    <row r="369" spans="3:7" ht="15.75" thickBot="1" x14ac:dyDescent="0.3">
      <c r="C369" s="26" t="s">
        <v>47</v>
      </c>
      <c r="D369" s="324" t="s">
        <v>134</v>
      </c>
      <c r="E369" s="325"/>
      <c r="F369" s="325"/>
      <c r="G369" s="326"/>
    </row>
    <row r="370" spans="3:7" ht="12.75" customHeight="1" x14ac:dyDescent="0.25">
      <c r="C370" s="327"/>
      <c r="D370" s="31">
        <v>2018</v>
      </c>
      <c r="E370" s="31">
        <v>2019</v>
      </c>
      <c r="F370" s="31">
        <v>2020</v>
      </c>
      <c r="G370" s="32">
        <v>2021</v>
      </c>
    </row>
    <row r="371" spans="3:7" ht="9" customHeight="1" thickBot="1" x14ac:dyDescent="0.3">
      <c r="C371" s="328"/>
      <c r="D371" s="33" t="s">
        <v>31</v>
      </c>
      <c r="E371" s="33" t="s">
        <v>32</v>
      </c>
      <c r="F371" s="33" t="s">
        <v>32</v>
      </c>
      <c r="G371" s="34" t="s">
        <v>32</v>
      </c>
    </row>
    <row r="372" spans="3:7" ht="15.75" thickBot="1" x14ac:dyDescent="0.3">
      <c r="C372" s="26" t="s">
        <v>49</v>
      </c>
      <c r="D372" s="35">
        <v>2</v>
      </c>
      <c r="E372" s="35">
        <v>2</v>
      </c>
      <c r="F372" s="35">
        <v>2</v>
      </c>
      <c r="G372" s="36">
        <v>2</v>
      </c>
    </row>
    <row r="373" spans="3:7" ht="15.75" thickBot="1" x14ac:dyDescent="0.3">
      <c r="C373" s="26" t="s">
        <v>50</v>
      </c>
      <c r="D373" s="35">
        <v>5125</v>
      </c>
      <c r="E373" s="35">
        <v>5135</v>
      </c>
      <c r="F373" s="35">
        <v>5145</v>
      </c>
      <c r="G373" s="36">
        <v>5155</v>
      </c>
    </row>
    <row r="374" spans="3:7" ht="15.75" thickBot="1" x14ac:dyDescent="0.3">
      <c r="C374" s="26" t="s">
        <v>51</v>
      </c>
      <c r="D374" s="35">
        <f>D373/D372</f>
        <v>2562.5</v>
      </c>
      <c r="E374" s="35">
        <f t="shared" ref="E374:G374" si="22">E373/E372</f>
        <v>2567.5</v>
      </c>
      <c r="F374" s="35">
        <f t="shared" si="22"/>
        <v>2572.5</v>
      </c>
      <c r="G374" s="36">
        <f t="shared" si="22"/>
        <v>2577.5</v>
      </c>
    </row>
    <row r="375" spans="3:7" ht="15.75" thickBot="1" x14ac:dyDescent="0.3">
      <c r="C375" s="26" t="s">
        <v>52</v>
      </c>
      <c r="D375" s="37"/>
      <c r="E375" s="38">
        <f>E372/D372-1</f>
        <v>0</v>
      </c>
      <c r="F375" s="38">
        <f t="shared" ref="F375:G377" si="23">F372/E372-1</f>
        <v>0</v>
      </c>
      <c r="G375" s="39">
        <f t="shared" si="23"/>
        <v>0</v>
      </c>
    </row>
    <row r="376" spans="3:7" ht="15.75" thickBot="1" x14ac:dyDescent="0.3">
      <c r="C376" s="26" t="s">
        <v>54</v>
      </c>
      <c r="D376" s="37"/>
      <c r="E376" s="38">
        <f>E373/D373-1</f>
        <v>1.9512195121951237E-3</v>
      </c>
      <c r="F376" s="38">
        <f t="shared" si="23"/>
        <v>1.9474196689386325E-3</v>
      </c>
      <c r="G376" s="39">
        <f t="shared" si="23"/>
        <v>1.9436345966958868E-3</v>
      </c>
    </row>
    <row r="377" spans="3:7" ht="23.25" thickBot="1" x14ac:dyDescent="0.3">
      <c r="C377" s="26" t="s">
        <v>55</v>
      </c>
      <c r="D377" s="37"/>
      <c r="E377" s="38">
        <f>E374/D374-1</f>
        <v>1.9512195121951237E-3</v>
      </c>
      <c r="F377" s="38">
        <f t="shared" si="23"/>
        <v>1.9474196689386325E-3</v>
      </c>
      <c r="G377" s="39">
        <f t="shared" si="23"/>
        <v>1.9436345966958868E-3</v>
      </c>
    </row>
    <row r="378" spans="3:7" x14ac:dyDescent="0.25">
      <c r="C378" s="419" t="s">
        <v>135</v>
      </c>
      <c r="D378" s="420"/>
      <c r="E378" s="420"/>
      <c r="F378" s="420"/>
      <c r="G378" s="421"/>
    </row>
    <row r="379" spans="3:7" ht="12.75" customHeight="1" x14ac:dyDescent="0.25">
      <c r="C379" s="422"/>
      <c r="D379" s="116">
        <v>2018</v>
      </c>
      <c r="E379" s="116">
        <v>2019</v>
      </c>
      <c r="F379" s="116">
        <v>2020</v>
      </c>
      <c r="G379" s="117">
        <v>2021</v>
      </c>
    </row>
    <row r="380" spans="3:7" ht="9" customHeight="1" thickBot="1" x14ac:dyDescent="0.3">
      <c r="C380" s="354"/>
      <c r="D380" s="118" t="s">
        <v>31</v>
      </c>
      <c r="E380" s="118" t="s">
        <v>32</v>
      </c>
      <c r="F380" s="118" t="s">
        <v>32</v>
      </c>
      <c r="G380" s="119" t="s">
        <v>32</v>
      </c>
    </row>
    <row r="381" spans="3:7" ht="15.75" thickBot="1" x14ac:dyDescent="0.3">
      <c r="C381" s="52" t="s">
        <v>57</v>
      </c>
      <c r="D381" s="53">
        <v>4200</v>
      </c>
      <c r="E381" s="53">
        <v>4200</v>
      </c>
      <c r="F381" s="53">
        <v>4200</v>
      </c>
      <c r="G381" s="54">
        <v>4200</v>
      </c>
    </row>
    <row r="382" spans="3:7" ht="36.75" thickBot="1" x14ac:dyDescent="0.3">
      <c r="C382" s="55" t="s">
        <v>58</v>
      </c>
      <c r="D382" s="56"/>
      <c r="E382" s="72"/>
      <c r="F382" s="72"/>
      <c r="G382" s="73"/>
    </row>
    <row r="383" spans="3:7" ht="36.75" thickBot="1" x14ac:dyDescent="0.3">
      <c r="C383" s="55" t="s">
        <v>86</v>
      </c>
      <c r="D383" s="56"/>
      <c r="E383" s="72"/>
      <c r="F383" s="72"/>
      <c r="G383" s="73"/>
    </row>
    <row r="384" spans="3:7" ht="24.75" thickBot="1" x14ac:dyDescent="0.3">
      <c r="C384" s="113" t="s">
        <v>60</v>
      </c>
      <c r="D384" s="76">
        <v>725</v>
      </c>
      <c r="E384" s="76">
        <v>725</v>
      </c>
      <c r="F384" s="76">
        <v>725</v>
      </c>
      <c r="G384" s="77">
        <v>725</v>
      </c>
    </row>
    <row r="385" spans="3:7" ht="48.75" thickBot="1" x14ac:dyDescent="0.3">
      <c r="C385" s="48" t="s">
        <v>61</v>
      </c>
      <c r="D385" s="49"/>
      <c r="E385" s="79"/>
      <c r="F385" s="79"/>
      <c r="G385" s="80"/>
    </row>
    <row r="386" spans="3:7" ht="48.75" thickBot="1" x14ac:dyDescent="0.3">
      <c r="C386" s="55" t="s">
        <v>87</v>
      </c>
      <c r="D386" s="56"/>
      <c r="E386" s="53"/>
      <c r="F386" s="53"/>
      <c r="G386" s="54"/>
    </row>
    <row r="387" spans="3:7" ht="15.75" thickBot="1" x14ac:dyDescent="0.3">
      <c r="C387" s="41" t="s">
        <v>63</v>
      </c>
      <c r="D387" s="120">
        <v>200</v>
      </c>
      <c r="E387" s="103">
        <v>210</v>
      </c>
      <c r="F387" s="103">
        <v>220</v>
      </c>
      <c r="G387" s="104">
        <v>230</v>
      </c>
    </row>
    <row r="388" spans="3:7" ht="48.75" thickBot="1" x14ac:dyDescent="0.3">
      <c r="C388" s="55" t="s">
        <v>64</v>
      </c>
      <c r="D388" s="56"/>
      <c r="E388" s="53"/>
      <c r="F388" s="53"/>
      <c r="G388" s="54"/>
    </row>
    <row r="389" spans="3:7" ht="48.75" thickBot="1" x14ac:dyDescent="0.3">
      <c r="C389" s="55" t="s">
        <v>88</v>
      </c>
      <c r="D389" s="56"/>
      <c r="E389" s="53"/>
      <c r="F389" s="53"/>
      <c r="G389" s="54"/>
    </row>
    <row r="390" spans="3:7" ht="15.75" thickBot="1" x14ac:dyDescent="0.3">
      <c r="C390" s="52" t="s">
        <v>66</v>
      </c>
      <c r="D390" s="56">
        <v>0</v>
      </c>
      <c r="E390" s="53">
        <v>0</v>
      </c>
      <c r="F390" s="53">
        <v>0</v>
      </c>
      <c r="G390" s="54">
        <v>0</v>
      </c>
    </row>
    <row r="391" spans="3:7" ht="48.75" thickBot="1" x14ac:dyDescent="0.3">
      <c r="C391" s="55" t="s">
        <v>67</v>
      </c>
      <c r="D391" s="56"/>
      <c r="E391" s="53"/>
      <c r="F391" s="53"/>
      <c r="G391" s="54"/>
    </row>
    <row r="392" spans="3:7" ht="48.75" thickBot="1" x14ac:dyDescent="0.3">
      <c r="C392" s="55" t="s">
        <v>89</v>
      </c>
      <c r="D392" s="56"/>
      <c r="E392" s="53"/>
      <c r="F392" s="53"/>
      <c r="G392" s="54"/>
    </row>
    <row r="393" spans="3:7" ht="24.75" thickBot="1" x14ac:dyDescent="0.3">
      <c r="C393" s="52" t="s">
        <v>69</v>
      </c>
      <c r="D393" s="56">
        <v>0</v>
      </c>
      <c r="E393" s="53">
        <v>0</v>
      </c>
      <c r="F393" s="53">
        <v>0</v>
      </c>
      <c r="G393" s="54">
        <v>0</v>
      </c>
    </row>
    <row r="394" spans="3:7" ht="48.75" thickBot="1" x14ac:dyDescent="0.3">
      <c r="C394" s="55" t="s">
        <v>70</v>
      </c>
      <c r="D394" s="56"/>
      <c r="E394" s="53"/>
      <c r="F394" s="53"/>
      <c r="G394" s="54"/>
    </row>
    <row r="395" spans="3:7" ht="48.75" thickBot="1" x14ac:dyDescent="0.3">
      <c r="C395" s="55" t="s">
        <v>90</v>
      </c>
      <c r="D395" s="56"/>
      <c r="E395" s="53"/>
      <c r="F395" s="53"/>
      <c r="G395" s="54"/>
    </row>
    <row r="396" spans="3:7" ht="15.75" thickBot="1" x14ac:dyDescent="0.3">
      <c r="C396" s="52" t="s">
        <v>72</v>
      </c>
      <c r="D396" s="56"/>
      <c r="E396" s="53"/>
      <c r="F396" s="53"/>
      <c r="G396" s="54"/>
    </row>
    <row r="397" spans="3:7" ht="48.75" thickBot="1" x14ac:dyDescent="0.3">
      <c r="C397" s="55" t="s">
        <v>73</v>
      </c>
      <c r="D397" s="56"/>
      <c r="E397" s="53"/>
      <c r="F397" s="53"/>
      <c r="G397" s="54"/>
    </row>
    <row r="398" spans="3:7" ht="48.75" thickBot="1" x14ac:dyDescent="0.3">
      <c r="C398" s="55" t="s">
        <v>91</v>
      </c>
      <c r="D398" s="56"/>
      <c r="E398" s="53"/>
      <c r="F398" s="53"/>
      <c r="G398" s="54"/>
    </row>
    <row r="399" spans="3:7" ht="24.75" thickBot="1" x14ac:dyDescent="0.3">
      <c r="C399" s="52" t="s">
        <v>75</v>
      </c>
      <c r="D399" s="56">
        <v>0</v>
      </c>
      <c r="E399" s="53">
        <v>0</v>
      </c>
      <c r="F399" s="53">
        <v>0</v>
      </c>
      <c r="G399" s="54">
        <v>0</v>
      </c>
    </row>
    <row r="400" spans="3:7" ht="48.75" thickBot="1" x14ac:dyDescent="0.3">
      <c r="C400" s="55" t="s">
        <v>76</v>
      </c>
      <c r="D400" s="56"/>
      <c r="E400" s="53"/>
      <c r="F400" s="53"/>
      <c r="G400" s="54"/>
    </row>
    <row r="401" spans="2:12" ht="48.75" thickBot="1" x14ac:dyDescent="0.3">
      <c r="C401" s="55" t="s">
        <v>92</v>
      </c>
      <c r="D401" s="56"/>
      <c r="E401" s="53"/>
      <c r="F401" s="53"/>
      <c r="G401" s="54"/>
    </row>
    <row r="402" spans="2:12" ht="36.75" thickBot="1" x14ac:dyDescent="0.3">
      <c r="C402" s="99" t="s">
        <v>104</v>
      </c>
      <c r="D402" s="105">
        <f>D399+D393+D396+D390+D387+D384+D381</f>
        <v>5125</v>
      </c>
      <c r="E402" s="105">
        <f t="shared" ref="E402:G402" si="24">E399+E393+E396+E390+E387+E384+E381</f>
        <v>5135</v>
      </c>
      <c r="F402" s="105">
        <f t="shared" si="24"/>
        <v>5145</v>
      </c>
      <c r="G402" s="106">
        <f t="shared" si="24"/>
        <v>5155</v>
      </c>
    </row>
    <row r="403" spans="2:12" x14ac:dyDescent="0.25">
      <c r="C403" s="332" t="s">
        <v>130</v>
      </c>
      <c r="D403" s="336"/>
      <c r="E403" s="336"/>
      <c r="F403" s="336"/>
      <c r="G403" s="337"/>
    </row>
    <row r="404" spans="2:12" x14ac:dyDescent="0.25">
      <c r="C404" s="333"/>
      <c r="D404" s="339"/>
      <c r="E404" s="339"/>
      <c r="F404" s="339"/>
      <c r="G404" s="340"/>
    </row>
    <row r="405" spans="2:12" ht="15.75" thickBot="1" x14ac:dyDescent="0.3">
      <c r="C405" s="334"/>
      <c r="D405" s="342"/>
      <c r="E405" s="342"/>
      <c r="F405" s="342"/>
      <c r="G405" s="343"/>
    </row>
    <row r="406" spans="2:12" ht="15.75" thickBot="1" x14ac:dyDescent="0.3">
      <c r="C406" s="84" t="s">
        <v>80</v>
      </c>
      <c r="D406" s="85">
        <f>IF(D402-D373=0,0,"Error")</f>
        <v>0</v>
      </c>
      <c r="E406" s="85">
        <f>IF(E402-E373=0,0,"Error")</f>
        <v>0</v>
      </c>
      <c r="F406" s="85">
        <f>IF(F402-F373=0,0,"Error")</f>
        <v>0</v>
      </c>
      <c r="G406" s="86">
        <f>IF(G402-G373=0,0,"Error")</f>
        <v>0</v>
      </c>
    </row>
    <row r="407" spans="2:12" ht="49.15" customHeight="1" thickBot="1" x14ac:dyDescent="0.3">
      <c r="B407" s="27"/>
      <c r="C407" s="28" t="s">
        <v>136</v>
      </c>
      <c r="D407" s="407" t="s">
        <v>137</v>
      </c>
      <c r="E407" s="408"/>
      <c r="F407" s="408"/>
      <c r="G407" s="409"/>
    </row>
    <row r="408" spans="2:12" ht="21" customHeight="1" thickBot="1" x14ac:dyDescent="0.3">
      <c r="C408" s="361" t="s">
        <v>138</v>
      </c>
      <c r="D408" s="352"/>
      <c r="E408" s="352"/>
      <c r="F408" s="352"/>
      <c r="G408" s="353"/>
      <c r="I408" s="121"/>
      <c r="J408" s="121"/>
      <c r="K408" s="121"/>
      <c r="L408" s="121"/>
    </row>
    <row r="409" spans="2:12" ht="15" customHeight="1" thickBot="1" x14ac:dyDescent="0.3">
      <c r="C409" s="23" t="s">
        <v>33</v>
      </c>
      <c r="D409" s="24" t="s">
        <v>34</v>
      </c>
      <c r="E409" s="24" t="s">
        <v>35</v>
      </c>
      <c r="F409" s="24" t="s">
        <v>35</v>
      </c>
      <c r="G409" s="25" t="s">
        <v>35</v>
      </c>
      <c r="I409" s="122"/>
      <c r="J409" s="123"/>
      <c r="K409" s="123"/>
      <c r="L409" s="121"/>
    </row>
    <row r="410" spans="2:12" ht="15.75" thickBot="1" x14ac:dyDescent="0.3">
      <c r="C410" s="26" t="s">
        <v>36</v>
      </c>
      <c r="D410" s="24" t="s">
        <v>34</v>
      </c>
      <c r="E410" s="24" t="s">
        <v>35</v>
      </c>
      <c r="F410" s="24" t="s">
        <v>35</v>
      </c>
      <c r="G410" s="25" t="s">
        <v>35</v>
      </c>
      <c r="I410" s="122"/>
      <c r="J410" s="123"/>
      <c r="K410" s="123"/>
      <c r="L410" s="121"/>
    </row>
    <row r="411" spans="2:12" ht="19.5" customHeight="1" thickBot="1" x14ac:dyDescent="0.3">
      <c r="C411" s="26" t="s">
        <v>37</v>
      </c>
      <c r="D411" s="24" t="s">
        <v>34</v>
      </c>
      <c r="E411" s="24" t="s">
        <v>35</v>
      </c>
      <c r="F411" s="24" t="s">
        <v>35</v>
      </c>
      <c r="G411" s="25" t="s">
        <v>35</v>
      </c>
      <c r="I411" s="122"/>
      <c r="J411" s="123"/>
      <c r="K411" s="123"/>
      <c r="L411" s="121"/>
    </row>
    <row r="412" spans="2:12" x14ac:dyDescent="0.25">
      <c r="C412" s="410" t="s">
        <v>139</v>
      </c>
      <c r="D412" s="411"/>
      <c r="E412" s="411"/>
      <c r="F412" s="411"/>
      <c r="G412" s="412"/>
      <c r="I412" s="121"/>
      <c r="J412" s="121"/>
      <c r="K412" s="121"/>
      <c r="L412" s="121"/>
    </row>
    <row r="413" spans="2:12" ht="15.75" thickBot="1" x14ac:dyDescent="0.3">
      <c r="C413" s="413" t="s">
        <v>99</v>
      </c>
      <c r="D413" s="414"/>
      <c r="E413" s="414"/>
      <c r="F413" s="414"/>
      <c r="G413" s="415"/>
      <c r="I413" s="121"/>
      <c r="J413" s="121"/>
      <c r="K413" s="121"/>
      <c r="L413" s="121"/>
    </row>
    <row r="414" spans="2:12" ht="22.9" customHeight="1" x14ac:dyDescent="0.25">
      <c r="C414" s="344"/>
      <c r="D414" s="31">
        <v>2018</v>
      </c>
      <c r="E414" s="31">
        <v>2019</v>
      </c>
      <c r="F414" s="31">
        <v>2020</v>
      </c>
      <c r="G414" s="32">
        <v>2021</v>
      </c>
    </row>
    <row r="415" spans="2:12" ht="14.45" customHeight="1" thickBot="1" x14ac:dyDescent="0.3">
      <c r="C415" s="328"/>
      <c r="D415" s="33" t="s">
        <v>31</v>
      </c>
      <c r="E415" s="33" t="s">
        <v>32</v>
      </c>
      <c r="F415" s="33" t="s">
        <v>32</v>
      </c>
      <c r="G415" s="34" t="s">
        <v>32</v>
      </c>
    </row>
    <row r="416" spans="2:12" ht="20.45" customHeight="1" thickBot="1" x14ac:dyDescent="0.3">
      <c r="C416" s="124" t="s">
        <v>43</v>
      </c>
      <c r="D416" s="416" t="s">
        <v>140</v>
      </c>
      <c r="E416" s="417"/>
      <c r="F416" s="417"/>
      <c r="G416" s="418"/>
      <c r="H416" s="125"/>
    </row>
    <row r="417" spans="3:8" ht="24.6" customHeight="1" thickBot="1" x14ac:dyDescent="0.3">
      <c r="C417" s="126" t="s">
        <v>45</v>
      </c>
      <c r="D417" s="400" t="s">
        <v>141</v>
      </c>
      <c r="E417" s="392"/>
      <c r="F417" s="392"/>
      <c r="G417" s="401"/>
    </row>
    <row r="418" spans="3:8" ht="15.75" thickBot="1" x14ac:dyDescent="0.3">
      <c r="C418" s="126" t="s">
        <v>47</v>
      </c>
      <c r="D418" s="324" t="s">
        <v>142</v>
      </c>
      <c r="E418" s="325"/>
      <c r="F418" s="325"/>
      <c r="G418" s="402"/>
    </row>
    <row r="419" spans="3:8" ht="22.9" customHeight="1" x14ac:dyDescent="0.25">
      <c r="C419" s="403"/>
      <c r="D419" s="31">
        <v>2018</v>
      </c>
      <c r="E419" s="31">
        <v>2019</v>
      </c>
      <c r="F419" s="31">
        <v>2020</v>
      </c>
      <c r="G419" s="31">
        <v>2021</v>
      </c>
      <c r="H419" s="127"/>
    </row>
    <row r="420" spans="3:8" ht="12" customHeight="1" thickBot="1" x14ac:dyDescent="0.3">
      <c r="C420" s="404"/>
      <c r="D420" s="33" t="s">
        <v>31</v>
      </c>
      <c r="E420" s="33" t="s">
        <v>32</v>
      </c>
      <c r="F420" s="33" t="s">
        <v>32</v>
      </c>
      <c r="G420" s="33" t="s">
        <v>32</v>
      </c>
    </row>
    <row r="421" spans="3:8" ht="15.75" thickBot="1" x14ac:dyDescent="0.3">
      <c r="C421" s="126" t="s">
        <v>49</v>
      </c>
      <c r="D421" s="35">
        <v>6000000</v>
      </c>
      <c r="E421" s="87">
        <v>6200000</v>
      </c>
      <c r="F421" s="87">
        <v>6300000</v>
      </c>
      <c r="G421" s="87">
        <v>6400000</v>
      </c>
    </row>
    <row r="422" spans="3:8" ht="15.75" thickBot="1" x14ac:dyDescent="0.3">
      <c r="C422" s="126" t="s">
        <v>50</v>
      </c>
      <c r="D422" s="35">
        <v>6920</v>
      </c>
      <c r="E422" s="35">
        <v>6940</v>
      </c>
      <c r="F422" s="35">
        <v>6960</v>
      </c>
      <c r="G422" s="35">
        <v>6980</v>
      </c>
    </row>
    <row r="423" spans="3:8" ht="15.75" thickBot="1" x14ac:dyDescent="0.3">
      <c r="C423" s="126" t="s">
        <v>51</v>
      </c>
      <c r="D423" s="128">
        <f t="shared" ref="D423:G423" si="25">D422/D421</f>
        <v>1.1533333333333333E-3</v>
      </c>
      <c r="E423" s="128">
        <f t="shared" si="25"/>
        <v>1.1193548387096774E-3</v>
      </c>
      <c r="F423" s="128">
        <f t="shared" si="25"/>
        <v>1.1047619047619048E-3</v>
      </c>
      <c r="G423" s="128">
        <f t="shared" si="25"/>
        <v>1.090625E-3</v>
      </c>
    </row>
    <row r="424" spans="3:8" ht="15.75" thickBot="1" x14ac:dyDescent="0.3">
      <c r="C424" s="126" t="s">
        <v>52</v>
      </c>
      <c r="D424" s="37"/>
      <c r="E424" s="38">
        <f>E421/D421-1</f>
        <v>3.3333333333333437E-2</v>
      </c>
      <c r="F424" s="38">
        <f t="shared" ref="F424:G426" si="26">F421/E421-1</f>
        <v>1.6129032258064502E-2</v>
      </c>
      <c r="G424" s="38">
        <f t="shared" si="26"/>
        <v>1.5873015873015817E-2</v>
      </c>
    </row>
    <row r="425" spans="3:8" ht="15.75" thickBot="1" x14ac:dyDescent="0.3">
      <c r="C425" s="126" t="s">
        <v>54</v>
      </c>
      <c r="D425" s="37"/>
      <c r="E425" s="38">
        <f>E422/D422-1</f>
        <v>2.8901734104045396E-3</v>
      </c>
      <c r="F425" s="38">
        <f t="shared" si="26"/>
        <v>2.8818443804035088E-3</v>
      </c>
      <c r="G425" s="38">
        <f t="shared" si="26"/>
        <v>2.8735632183907178E-3</v>
      </c>
    </row>
    <row r="426" spans="3:8" ht="23.25" thickBot="1" x14ac:dyDescent="0.3">
      <c r="C426" s="126" t="s">
        <v>55</v>
      </c>
      <c r="D426" s="37"/>
      <c r="E426" s="38">
        <f>E423/D423-1</f>
        <v>-2.9461122506060033E-2</v>
      </c>
      <c r="F426" s="38">
        <f t="shared" si="26"/>
        <v>-1.3036915054206011E-2</v>
      </c>
      <c r="G426" s="38">
        <f t="shared" si="26"/>
        <v>-1.2796336206896575E-2</v>
      </c>
    </row>
    <row r="427" spans="3:8" x14ac:dyDescent="0.25">
      <c r="C427" s="403"/>
      <c r="D427" s="31">
        <v>2018</v>
      </c>
      <c r="E427" s="31">
        <v>2019</v>
      </c>
      <c r="F427" s="31">
        <v>2020</v>
      </c>
      <c r="G427" s="31">
        <v>2021</v>
      </c>
    </row>
    <row r="428" spans="3:8" ht="15.75" thickBot="1" x14ac:dyDescent="0.3">
      <c r="C428" s="404"/>
      <c r="D428" s="33" t="s">
        <v>31</v>
      </c>
      <c r="E428" s="33" t="s">
        <v>32</v>
      </c>
      <c r="F428" s="33" t="s">
        <v>32</v>
      </c>
      <c r="G428" s="33" t="s">
        <v>32</v>
      </c>
    </row>
    <row r="429" spans="3:8" ht="15.75" thickBot="1" x14ac:dyDescent="0.3">
      <c r="C429" s="405" t="s">
        <v>103</v>
      </c>
      <c r="D429" s="330"/>
      <c r="E429" s="330"/>
      <c r="F429" s="330"/>
      <c r="G429" s="406"/>
    </row>
    <row r="430" spans="3:8" x14ac:dyDescent="0.25">
      <c r="C430" s="403"/>
      <c r="D430" s="31">
        <v>2018</v>
      </c>
      <c r="E430" s="31">
        <v>2019</v>
      </c>
      <c r="F430" s="31">
        <v>2020</v>
      </c>
      <c r="G430" s="31">
        <v>2021</v>
      </c>
    </row>
    <row r="431" spans="3:8" ht="15.75" thickBot="1" x14ac:dyDescent="0.3">
      <c r="C431" s="404"/>
      <c r="D431" s="33" t="s">
        <v>31</v>
      </c>
      <c r="E431" s="33" t="s">
        <v>32</v>
      </c>
      <c r="F431" s="33" t="s">
        <v>32</v>
      </c>
      <c r="G431" s="33" t="s">
        <v>32</v>
      </c>
    </row>
    <row r="432" spans="3:8" ht="15.75" thickBot="1" x14ac:dyDescent="0.3">
      <c r="C432" s="129" t="s">
        <v>57</v>
      </c>
      <c r="D432" s="53">
        <v>5500</v>
      </c>
      <c r="E432" s="53">
        <v>5500</v>
      </c>
      <c r="F432" s="53">
        <v>5500</v>
      </c>
      <c r="G432" s="53">
        <v>5500</v>
      </c>
    </row>
    <row r="433" spans="3:7" ht="36.75" thickBot="1" x14ac:dyDescent="0.3">
      <c r="C433" s="130" t="s">
        <v>58</v>
      </c>
      <c r="D433" s="56"/>
      <c r="E433" s="72"/>
      <c r="F433" s="72"/>
      <c r="G433" s="72"/>
    </row>
    <row r="434" spans="3:7" ht="36.75" thickBot="1" x14ac:dyDescent="0.3">
      <c r="C434" s="130" t="s">
        <v>86</v>
      </c>
      <c r="D434" s="56"/>
      <c r="E434" s="72"/>
      <c r="F434" s="72"/>
      <c r="G434" s="72"/>
    </row>
    <row r="435" spans="3:7" ht="24.75" thickBot="1" x14ac:dyDescent="0.3">
      <c r="C435" s="129" t="s">
        <v>60</v>
      </c>
      <c r="D435" s="53">
        <v>940</v>
      </c>
      <c r="E435" s="53">
        <v>940</v>
      </c>
      <c r="F435" s="53">
        <v>940</v>
      </c>
      <c r="G435" s="53">
        <v>940</v>
      </c>
    </row>
    <row r="436" spans="3:7" ht="48.75" thickBot="1" x14ac:dyDescent="0.3">
      <c r="C436" s="130" t="s">
        <v>61</v>
      </c>
      <c r="D436" s="56"/>
      <c r="E436" s="53"/>
      <c r="F436" s="53"/>
      <c r="G436" s="53"/>
    </row>
    <row r="437" spans="3:7" ht="48.75" thickBot="1" x14ac:dyDescent="0.3">
      <c r="C437" s="130" t="s">
        <v>87</v>
      </c>
      <c r="D437" s="56"/>
      <c r="E437" s="53"/>
      <c r="F437" s="53"/>
      <c r="G437" s="53"/>
    </row>
    <row r="438" spans="3:7" ht="15.75" thickBot="1" x14ac:dyDescent="0.3">
      <c r="C438" s="129" t="s">
        <v>63</v>
      </c>
      <c r="D438" s="57">
        <v>480</v>
      </c>
      <c r="E438" s="58">
        <v>500</v>
      </c>
      <c r="F438" s="58">
        <v>520</v>
      </c>
      <c r="G438" s="58">
        <v>540</v>
      </c>
    </row>
    <row r="439" spans="3:7" ht="48.75" thickBot="1" x14ac:dyDescent="0.3">
      <c r="C439" s="130" t="s">
        <v>64</v>
      </c>
      <c r="D439" s="56"/>
      <c r="E439" s="53"/>
      <c r="F439" s="53"/>
      <c r="G439" s="53"/>
    </row>
    <row r="440" spans="3:7" ht="48.75" thickBot="1" x14ac:dyDescent="0.3">
      <c r="C440" s="130" t="s">
        <v>88</v>
      </c>
      <c r="D440" s="56"/>
      <c r="E440" s="53"/>
      <c r="F440" s="53"/>
      <c r="G440" s="53"/>
    </row>
    <row r="441" spans="3:7" ht="15.75" thickBot="1" x14ac:dyDescent="0.3">
      <c r="C441" s="129" t="s">
        <v>66</v>
      </c>
      <c r="D441" s="56">
        <v>0</v>
      </c>
      <c r="E441" s="53">
        <v>0</v>
      </c>
      <c r="F441" s="53">
        <v>0</v>
      </c>
      <c r="G441" s="53">
        <v>0</v>
      </c>
    </row>
    <row r="442" spans="3:7" ht="48.75" thickBot="1" x14ac:dyDescent="0.3">
      <c r="C442" s="130" t="s">
        <v>67</v>
      </c>
      <c r="D442" s="56"/>
      <c r="E442" s="53"/>
      <c r="F442" s="53"/>
      <c r="G442" s="53"/>
    </row>
    <row r="443" spans="3:7" ht="48.75" thickBot="1" x14ac:dyDescent="0.3">
      <c r="C443" s="130" t="s">
        <v>89</v>
      </c>
      <c r="D443" s="56"/>
      <c r="E443" s="53"/>
      <c r="F443" s="53"/>
      <c r="G443" s="53"/>
    </row>
    <row r="444" spans="3:7" ht="24.75" thickBot="1" x14ac:dyDescent="0.3">
      <c r="C444" s="129" t="s">
        <v>69</v>
      </c>
      <c r="D444" s="56"/>
      <c r="E444" s="53"/>
      <c r="F444" s="53"/>
      <c r="G444" s="53"/>
    </row>
    <row r="445" spans="3:7" ht="48.75" thickBot="1" x14ac:dyDescent="0.3">
      <c r="C445" s="130" t="s">
        <v>70</v>
      </c>
      <c r="D445" s="56"/>
      <c r="E445" s="53"/>
      <c r="F445" s="53"/>
      <c r="G445" s="53"/>
    </row>
    <row r="446" spans="3:7" ht="48.75" thickBot="1" x14ac:dyDescent="0.3">
      <c r="C446" s="130" t="s">
        <v>90</v>
      </c>
      <c r="D446" s="56"/>
      <c r="E446" s="53"/>
      <c r="F446" s="53"/>
      <c r="G446" s="53"/>
    </row>
    <row r="447" spans="3:7" ht="15.75" thickBot="1" x14ac:dyDescent="0.3">
      <c r="C447" s="129" t="s">
        <v>72</v>
      </c>
      <c r="D447" s="56">
        <v>0</v>
      </c>
      <c r="E447" s="53">
        <v>0</v>
      </c>
      <c r="F447" s="53">
        <v>0</v>
      </c>
      <c r="G447" s="53">
        <v>0</v>
      </c>
    </row>
    <row r="448" spans="3:7" ht="48.75" thickBot="1" x14ac:dyDescent="0.3">
      <c r="C448" s="131" t="s">
        <v>73</v>
      </c>
      <c r="D448" s="75"/>
      <c r="E448" s="76"/>
      <c r="F448" s="76"/>
      <c r="G448" s="76"/>
    </row>
    <row r="449" spans="3:8" ht="48" x14ac:dyDescent="0.25">
      <c r="C449" s="132" t="s">
        <v>91</v>
      </c>
      <c r="D449" s="133"/>
      <c r="E449" s="134"/>
      <c r="F449" s="134"/>
      <c r="G449" s="135"/>
    </row>
    <row r="450" spans="3:8" ht="24.75" thickBot="1" x14ac:dyDescent="0.3">
      <c r="C450" s="93" t="s">
        <v>75</v>
      </c>
      <c r="D450" s="114">
        <v>0</v>
      </c>
      <c r="E450" s="94">
        <v>0</v>
      </c>
      <c r="F450" s="94">
        <v>0</v>
      </c>
      <c r="G450" s="95">
        <v>0</v>
      </c>
    </row>
    <row r="451" spans="3:8" ht="48.75" thickBot="1" x14ac:dyDescent="0.3">
      <c r="C451" s="55" t="s">
        <v>76</v>
      </c>
      <c r="D451" s="56"/>
      <c r="E451" s="53"/>
      <c r="F451" s="53"/>
      <c r="G451" s="54"/>
    </row>
    <row r="452" spans="3:8" ht="48.75" thickBot="1" x14ac:dyDescent="0.3">
      <c r="C452" s="55" t="s">
        <v>92</v>
      </c>
      <c r="D452" s="56"/>
      <c r="E452" s="53"/>
      <c r="F452" s="53"/>
      <c r="G452" s="54"/>
    </row>
    <row r="453" spans="3:8" ht="36.75" thickBot="1" x14ac:dyDescent="0.3">
      <c r="C453" s="99" t="s">
        <v>104</v>
      </c>
      <c r="D453" s="100">
        <f>D450+D447+D444+D441+D438+D435+D432</f>
        <v>6920</v>
      </c>
      <c r="E453" s="100">
        <f t="shared" ref="E453:G453" si="27">E450+E447+E444+E441+E438+E435+E432</f>
        <v>6940</v>
      </c>
      <c r="F453" s="100">
        <f t="shared" si="27"/>
        <v>6960</v>
      </c>
      <c r="G453" s="101">
        <f t="shared" si="27"/>
        <v>6980</v>
      </c>
    </row>
    <row r="454" spans="3:8" x14ac:dyDescent="0.25">
      <c r="C454" s="332" t="s">
        <v>105</v>
      </c>
      <c r="D454" s="336" t="s">
        <v>53</v>
      </c>
      <c r="E454" s="336"/>
      <c r="F454" s="336"/>
      <c r="G454" s="337"/>
    </row>
    <row r="455" spans="3:8" ht="9.6" customHeight="1" x14ac:dyDescent="0.25">
      <c r="C455" s="333"/>
      <c r="D455" s="339"/>
      <c r="E455" s="339"/>
      <c r="F455" s="339"/>
      <c r="G455" s="340"/>
    </row>
    <row r="456" spans="3:8" ht="6" customHeight="1" thickBot="1" x14ac:dyDescent="0.3">
      <c r="C456" s="334"/>
      <c r="D456" s="342"/>
      <c r="E456" s="342"/>
      <c r="F456" s="342"/>
      <c r="G456" s="343"/>
    </row>
    <row r="457" spans="3:8" ht="15.75" thickBot="1" x14ac:dyDescent="0.3">
      <c r="C457" s="84" t="s">
        <v>80</v>
      </c>
      <c r="D457" s="85">
        <f>IF(D453-D422=0,0,"Error")</f>
        <v>0</v>
      </c>
      <c r="E457" s="85">
        <f>IF(E453-E422=0,0,"Error")</f>
        <v>0</v>
      </c>
      <c r="F457" s="85">
        <f>IF(F453-F422=0,0,"Error")</f>
        <v>0</v>
      </c>
      <c r="G457" s="86">
        <f>IF(G453-G422=0,0,"Error")</f>
        <v>0</v>
      </c>
    </row>
    <row r="458" spans="3:8" ht="24" customHeight="1" thickBot="1" x14ac:dyDescent="0.3">
      <c r="C458" s="102" t="s">
        <v>81</v>
      </c>
      <c r="D458" s="372" t="s">
        <v>143</v>
      </c>
      <c r="E458" s="373"/>
      <c r="F458" s="373"/>
      <c r="G458" s="374"/>
    </row>
    <row r="459" spans="3:8" ht="22.9" customHeight="1" thickBot="1" x14ac:dyDescent="0.3">
      <c r="C459" s="26" t="s">
        <v>45</v>
      </c>
      <c r="D459" s="351" t="s">
        <v>144</v>
      </c>
      <c r="E459" s="352"/>
      <c r="F459" s="352"/>
      <c r="G459" s="353"/>
    </row>
    <row r="460" spans="3:8" ht="15.75" thickBot="1" x14ac:dyDescent="0.3">
      <c r="C460" s="26" t="s">
        <v>47</v>
      </c>
      <c r="D460" s="324" t="s">
        <v>145</v>
      </c>
      <c r="E460" s="325"/>
      <c r="F460" s="325"/>
      <c r="G460" s="326"/>
    </row>
    <row r="461" spans="3:8" x14ac:dyDescent="0.25">
      <c r="C461" s="327"/>
      <c r="D461" s="31">
        <v>2018</v>
      </c>
      <c r="E461" s="31">
        <v>2019</v>
      </c>
      <c r="F461" s="31">
        <v>2020</v>
      </c>
      <c r="G461" s="32">
        <v>2021</v>
      </c>
    </row>
    <row r="462" spans="3:8" ht="15.75" thickBot="1" x14ac:dyDescent="0.3">
      <c r="C462" s="328"/>
      <c r="D462" s="33" t="s">
        <v>31</v>
      </c>
      <c r="E462" s="33" t="s">
        <v>32</v>
      </c>
      <c r="F462" s="33" t="s">
        <v>32</v>
      </c>
      <c r="G462" s="34" t="s">
        <v>32</v>
      </c>
    </row>
    <row r="463" spans="3:8" ht="15.75" thickBot="1" x14ac:dyDescent="0.3">
      <c r="C463" s="26" t="s">
        <v>49</v>
      </c>
      <c r="D463" s="35">
        <v>5</v>
      </c>
      <c r="E463" s="35">
        <v>6</v>
      </c>
      <c r="F463" s="35">
        <v>7</v>
      </c>
      <c r="G463" s="36">
        <v>8</v>
      </c>
      <c r="H463" s="136"/>
    </row>
    <row r="464" spans="3:8" ht="15.75" thickBot="1" x14ac:dyDescent="0.3">
      <c r="C464" s="26" t="s">
        <v>50</v>
      </c>
      <c r="D464" s="35">
        <v>6740</v>
      </c>
      <c r="E464" s="35">
        <v>6750</v>
      </c>
      <c r="F464" s="35">
        <v>6760</v>
      </c>
      <c r="G464" s="36">
        <v>6770</v>
      </c>
      <c r="H464" s="136"/>
    </row>
    <row r="465" spans="3:8" ht="15.75" thickBot="1" x14ac:dyDescent="0.3">
      <c r="C465" s="26" t="s">
        <v>51</v>
      </c>
      <c r="D465" s="35">
        <f>D464/D463</f>
        <v>1348</v>
      </c>
      <c r="E465" s="35">
        <f t="shared" ref="E465:G465" si="28">E464/E463</f>
        <v>1125</v>
      </c>
      <c r="F465" s="35">
        <f t="shared" si="28"/>
        <v>965.71428571428567</v>
      </c>
      <c r="G465" s="36">
        <f t="shared" si="28"/>
        <v>846.25</v>
      </c>
      <c r="H465" s="136"/>
    </row>
    <row r="466" spans="3:8" ht="15.75" thickBot="1" x14ac:dyDescent="0.3">
      <c r="C466" s="26" t="s">
        <v>52</v>
      </c>
      <c r="D466" s="37"/>
      <c r="E466" s="38">
        <f>E463/D463-1</f>
        <v>0.19999999999999996</v>
      </c>
      <c r="F466" s="38">
        <f t="shared" ref="F466:G468" si="29">F463/E463-1</f>
        <v>0.16666666666666674</v>
      </c>
      <c r="G466" s="39">
        <f t="shared" si="29"/>
        <v>0.14285714285714279</v>
      </c>
    </row>
    <row r="467" spans="3:8" ht="15.75" thickBot="1" x14ac:dyDescent="0.3">
      <c r="C467" s="26" t="s">
        <v>54</v>
      </c>
      <c r="D467" s="37"/>
      <c r="E467" s="38">
        <f>E464/D464-1</f>
        <v>1.4836795252226587E-3</v>
      </c>
      <c r="F467" s="38">
        <f t="shared" si="29"/>
        <v>1.481481481481417E-3</v>
      </c>
      <c r="G467" s="39">
        <f t="shared" si="29"/>
        <v>1.4792899408284654E-3</v>
      </c>
    </row>
    <row r="468" spans="3:8" ht="23.25" thickBot="1" x14ac:dyDescent="0.3">
      <c r="C468" s="26" t="s">
        <v>55</v>
      </c>
      <c r="D468" s="37"/>
      <c r="E468" s="38">
        <f>E465/D465-1</f>
        <v>-0.16543026706231456</v>
      </c>
      <c r="F468" s="38">
        <f t="shared" si="29"/>
        <v>-0.14158730158730159</v>
      </c>
      <c r="G468" s="39">
        <f t="shared" si="29"/>
        <v>-0.12370562130177509</v>
      </c>
    </row>
    <row r="469" spans="3:8" ht="15.75" thickBot="1" x14ac:dyDescent="0.3">
      <c r="C469" s="329" t="s">
        <v>109</v>
      </c>
      <c r="D469" s="330"/>
      <c r="E469" s="330"/>
      <c r="F469" s="330"/>
      <c r="G469" s="331"/>
    </row>
    <row r="470" spans="3:8" x14ac:dyDescent="0.25">
      <c r="C470" s="327"/>
      <c r="D470" s="31">
        <v>2018</v>
      </c>
      <c r="E470" s="31">
        <v>2019</v>
      </c>
      <c r="F470" s="31">
        <v>2020</v>
      </c>
      <c r="G470" s="32">
        <v>2021</v>
      </c>
    </row>
    <row r="471" spans="3:8" ht="15.75" thickBot="1" x14ac:dyDescent="0.3">
      <c r="C471" s="328"/>
      <c r="D471" s="33" t="s">
        <v>31</v>
      </c>
      <c r="E471" s="33" t="s">
        <v>32</v>
      </c>
      <c r="F471" s="33" t="s">
        <v>32</v>
      </c>
      <c r="G471" s="34" t="s">
        <v>32</v>
      </c>
    </row>
    <row r="472" spans="3:8" ht="15.75" thickBot="1" x14ac:dyDescent="0.3">
      <c r="C472" s="52" t="s">
        <v>57</v>
      </c>
      <c r="D472" s="53">
        <v>5500</v>
      </c>
      <c r="E472" s="53">
        <v>5500</v>
      </c>
      <c r="F472" s="53">
        <v>5500</v>
      </c>
      <c r="G472" s="54">
        <v>5500</v>
      </c>
    </row>
    <row r="473" spans="3:8" ht="36.75" thickBot="1" x14ac:dyDescent="0.3">
      <c r="C473" s="55" t="s">
        <v>58</v>
      </c>
      <c r="D473" s="56"/>
      <c r="E473" s="72"/>
      <c r="F473" s="72"/>
      <c r="G473" s="73"/>
    </row>
    <row r="474" spans="3:8" ht="36.75" thickBot="1" x14ac:dyDescent="0.3">
      <c r="C474" s="55" t="s">
        <v>86</v>
      </c>
      <c r="D474" s="56"/>
      <c r="E474" s="72"/>
      <c r="F474" s="72"/>
      <c r="G474" s="73"/>
    </row>
    <row r="475" spans="3:8" ht="24.75" thickBot="1" x14ac:dyDescent="0.3">
      <c r="C475" s="52" t="s">
        <v>60</v>
      </c>
      <c r="D475" s="53">
        <v>940</v>
      </c>
      <c r="E475" s="53">
        <v>940</v>
      </c>
      <c r="F475" s="53">
        <v>940</v>
      </c>
      <c r="G475" s="54">
        <v>940</v>
      </c>
    </row>
    <row r="476" spans="3:8" ht="48.75" thickBot="1" x14ac:dyDescent="0.3">
      <c r="C476" s="55" t="s">
        <v>61</v>
      </c>
      <c r="D476" s="56"/>
      <c r="E476" s="53"/>
      <c r="F476" s="53"/>
      <c r="G476" s="54"/>
    </row>
    <row r="477" spans="3:8" ht="48.75" thickBot="1" x14ac:dyDescent="0.3">
      <c r="C477" s="55" t="s">
        <v>87</v>
      </c>
      <c r="D477" s="56"/>
      <c r="E477" s="53"/>
      <c r="F477" s="53"/>
      <c r="G477" s="54"/>
    </row>
    <row r="478" spans="3:8" ht="15.75" thickBot="1" x14ac:dyDescent="0.3">
      <c r="C478" s="52" t="s">
        <v>63</v>
      </c>
      <c r="D478" s="57">
        <v>300</v>
      </c>
      <c r="E478" s="58">
        <v>310</v>
      </c>
      <c r="F478" s="58">
        <v>320</v>
      </c>
      <c r="G478" s="59">
        <v>330</v>
      </c>
    </row>
    <row r="479" spans="3:8" ht="48.75" thickBot="1" x14ac:dyDescent="0.3">
      <c r="C479" s="55" t="s">
        <v>64</v>
      </c>
      <c r="D479" s="56"/>
      <c r="E479" s="53"/>
      <c r="F479" s="53"/>
      <c r="G479" s="54"/>
    </row>
    <row r="480" spans="3:8" ht="48.75" thickBot="1" x14ac:dyDescent="0.3">
      <c r="C480" s="55" t="s">
        <v>88</v>
      </c>
      <c r="D480" s="56"/>
      <c r="E480" s="53"/>
      <c r="F480" s="53"/>
      <c r="G480" s="54"/>
    </row>
    <row r="481" spans="3:7" ht="15.75" thickBot="1" x14ac:dyDescent="0.3">
      <c r="C481" s="113" t="s">
        <v>66</v>
      </c>
      <c r="D481" s="75">
        <v>0</v>
      </c>
      <c r="E481" s="76">
        <v>0</v>
      </c>
      <c r="F481" s="76">
        <v>0</v>
      </c>
      <c r="G481" s="77">
        <v>0</v>
      </c>
    </row>
    <row r="482" spans="3:7" ht="48.75" thickBot="1" x14ac:dyDescent="0.3">
      <c r="C482" s="48" t="s">
        <v>67</v>
      </c>
      <c r="D482" s="49"/>
      <c r="E482" s="79"/>
      <c r="F482" s="79"/>
      <c r="G482" s="80"/>
    </row>
    <row r="483" spans="3:7" ht="48" x14ac:dyDescent="0.25">
      <c r="C483" s="74" t="s">
        <v>89</v>
      </c>
      <c r="D483" s="75"/>
      <c r="E483" s="76"/>
      <c r="F483" s="76"/>
      <c r="G483" s="77"/>
    </row>
    <row r="484" spans="3:7" ht="24.75" thickBot="1" x14ac:dyDescent="0.3">
      <c r="C484" s="93" t="s">
        <v>69</v>
      </c>
      <c r="D484" s="114">
        <v>0</v>
      </c>
      <c r="E484" s="94">
        <v>0</v>
      </c>
      <c r="F484" s="94">
        <v>0</v>
      </c>
      <c r="G484" s="95">
        <v>0</v>
      </c>
    </row>
    <row r="485" spans="3:7" ht="48.75" thickBot="1" x14ac:dyDescent="0.3">
      <c r="C485" s="55" t="s">
        <v>70</v>
      </c>
      <c r="D485" s="56"/>
      <c r="E485" s="53"/>
      <c r="F485" s="53"/>
      <c r="G485" s="54"/>
    </row>
    <row r="486" spans="3:7" ht="48.75" thickBot="1" x14ac:dyDescent="0.3">
      <c r="C486" s="55" t="s">
        <v>90</v>
      </c>
      <c r="D486" s="56"/>
      <c r="E486" s="53"/>
      <c r="F486" s="53"/>
      <c r="G486" s="54"/>
    </row>
    <row r="487" spans="3:7" ht="15.75" thickBot="1" x14ac:dyDescent="0.3">
      <c r="C487" s="52" t="s">
        <v>72</v>
      </c>
      <c r="D487" s="56">
        <v>0</v>
      </c>
      <c r="E487" s="53">
        <v>0</v>
      </c>
      <c r="F487" s="53">
        <v>0</v>
      </c>
      <c r="G487" s="54">
        <v>0</v>
      </c>
    </row>
    <row r="488" spans="3:7" ht="48.75" thickBot="1" x14ac:dyDescent="0.3">
      <c r="C488" s="55" t="s">
        <v>73</v>
      </c>
      <c r="D488" s="56"/>
      <c r="E488" s="53"/>
      <c r="F488" s="53"/>
      <c r="G488" s="54"/>
    </row>
    <row r="489" spans="3:7" ht="48.75" thickBot="1" x14ac:dyDescent="0.3">
      <c r="C489" s="55" t="s">
        <v>91</v>
      </c>
      <c r="D489" s="56"/>
      <c r="E489" s="53"/>
      <c r="F489" s="53"/>
      <c r="G489" s="54"/>
    </row>
    <row r="490" spans="3:7" ht="24.75" thickBot="1" x14ac:dyDescent="0.3">
      <c r="C490" s="52" t="s">
        <v>75</v>
      </c>
      <c r="D490" s="56">
        <v>0</v>
      </c>
      <c r="E490" s="53">
        <v>0</v>
      </c>
      <c r="F490" s="53">
        <v>0</v>
      </c>
      <c r="G490" s="54">
        <v>0</v>
      </c>
    </row>
    <row r="491" spans="3:7" ht="48.75" thickBot="1" x14ac:dyDescent="0.3">
      <c r="C491" s="55" t="s">
        <v>76</v>
      </c>
      <c r="D491" s="56"/>
      <c r="E491" s="53"/>
      <c r="F491" s="53"/>
      <c r="G491" s="54"/>
    </row>
    <row r="492" spans="3:7" ht="48.75" thickBot="1" x14ac:dyDescent="0.3">
      <c r="C492" s="55" t="s">
        <v>92</v>
      </c>
      <c r="D492" s="56"/>
      <c r="E492" s="53"/>
      <c r="F492" s="53"/>
      <c r="G492" s="54"/>
    </row>
    <row r="493" spans="3:7" ht="36.75" thickBot="1" x14ac:dyDescent="0.3">
      <c r="C493" s="99" t="s">
        <v>104</v>
      </c>
      <c r="D493" s="105">
        <f>D490+D484+D487+D481+D478+D475+D472</f>
        <v>6740</v>
      </c>
      <c r="E493" s="105">
        <f t="shared" ref="E493:G493" si="30">E490+E484+E487+E481+E478+E475+E472</f>
        <v>6750</v>
      </c>
      <c r="F493" s="105">
        <f t="shared" si="30"/>
        <v>6760</v>
      </c>
      <c r="G493" s="106">
        <f t="shared" si="30"/>
        <v>6770</v>
      </c>
    </row>
    <row r="494" spans="3:7" ht="11.45" customHeight="1" x14ac:dyDescent="0.25">
      <c r="C494" s="332" t="s">
        <v>94</v>
      </c>
      <c r="D494" s="336"/>
      <c r="E494" s="336"/>
      <c r="F494" s="336"/>
      <c r="G494" s="337"/>
    </row>
    <row r="495" spans="3:7" x14ac:dyDescent="0.25">
      <c r="C495" s="333"/>
      <c r="D495" s="339"/>
      <c r="E495" s="339"/>
      <c r="F495" s="339"/>
      <c r="G495" s="340"/>
    </row>
    <row r="496" spans="3:7" ht="1.1499999999999999" customHeight="1" thickBot="1" x14ac:dyDescent="0.3">
      <c r="C496" s="334"/>
      <c r="D496" s="342"/>
      <c r="E496" s="342"/>
      <c r="F496" s="342"/>
      <c r="G496" s="343"/>
    </row>
    <row r="497" spans="2:7" ht="15.75" thickBot="1" x14ac:dyDescent="0.3">
      <c r="C497" s="84" t="s">
        <v>80</v>
      </c>
      <c r="D497" s="85">
        <f>IF(D493-D464=0,0,"Error")</f>
        <v>0</v>
      </c>
      <c r="E497" s="85">
        <f>IF(E493-E464=0,0,"Error")</f>
        <v>0</v>
      </c>
      <c r="F497" s="85">
        <f>IF(F493-F464=0,0,"Error")</f>
        <v>0</v>
      </c>
      <c r="G497" s="86">
        <f>IF(G493-G464=0,0,"Error")</f>
        <v>0</v>
      </c>
    </row>
    <row r="498" spans="2:7" ht="76.900000000000006" customHeight="1" thickBot="1" x14ac:dyDescent="0.3">
      <c r="B498" s="27"/>
      <c r="C498" s="28" t="s">
        <v>146</v>
      </c>
      <c r="D498" s="358" t="s">
        <v>147</v>
      </c>
      <c r="E498" s="359"/>
      <c r="F498" s="359"/>
      <c r="G498" s="360"/>
    </row>
    <row r="499" spans="2:7" ht="15.75" thickBot="1" x14ac:dyDescent="0.3">
      <c r="C499" s="361" t="s">
        <v>148</v>
      </c>
      <c r="D499" s="352"/>
      <c r="E499" s="352"/>
      <c r="F499" s="352"/>
      <c r="G499" s="353"/>
    </row>
    <row r="500" spans="2:7" ht="15.75" thickBot="1" x14ac:dyDescent="0.3">
      <c r="C500" s="23" t="s">
        <v>33</v>
      </c>
      <c r="D500" s="24" t="s">
        <v>34</v>
      </c>
      <c r="E500" s="24" t="s">
        <v>35</v>
      </c>
      <c r="F500" s="24" t="s">
        <v>35</v>
      </c>
      <c r="G500" s="25" t="s">
        <v>35</v>
      </c>
    </row>
    <row r="501" spans="2:7" ht="15.75" thickBot="1" x14ac:dyDescent="0.3">
      <c r="C501" s="26" t="s">
        <v>36</v>
      </c>
      <c r="D501" s="24" t="s">
        <v>34</v>
      </c>
      <c r="E501" s="24" t="s">
        <v>35</v>
      </c>
      <c r="F501" s="24" t="s">
        <v>35</v>
      </c>
      <c r="G501" s="25" t="s">
        <v>35</v>
      </c>
    </row>
    <row r="502" spans="2:7" ht="23.25" thickBot="1" x14ac:dyDescent="0.3">
      <c r="C502" s="26" t="s">
        <v>37</v>
      </c>
      <c r="D502" s="24" t="s">
        <v>34</v>
      </c>
      <c r="E502" s="24" t="s">
        <v>35</v>
      </c>
      <c r="F502" s="24" t="s">
        <v>35</v>
      </c>
      <c r="G502" s="25" t="s">
        <v>35</v>
      </c>
    </row>
    <row r="503" spans="2:7" ht="15.75" thickBot="1" x14ac:dyDescent="0.3">
      <c r="C503" s="394" t="s">
        <v>149</v>
      </c>
      <c r="D503" s="395"/>
      <c r="E503" s="395"/>
      <c r="F503" s="395"/>
      <c r="G503" s="396"/>
    </row>
    <row r="504" spans="2:7" ht="15.75" thickBot="1" x14ac:dyDescent="0.3">
      <c r="C504" s="378" t="s">
        <v>99</v>
      </c>
      <c r="D504" s="379"/>
      <c r="E504" s="379"/>
      <c r="F504" s="379"/>
      <c r="G504" s="380"/>
    </row>
    <row r="505" spans="2:7" x14ac:dyDescent="0.25">
      <c r="C505" s="327"/>
      <c r="D505" s="31">
        <v>2018</v>
      </c>
      <c r="E505" s="31">
        <v>2019</v>
      </c>
      <c r="F505" s="31">
        <v>2020</v>
      </c>
      <c r="G505" s="32">
        <v>2021</v>
      </c>
    </row>
    <row r="506" spans="2:7" ht="15.75" thickBot="1" x14ac:dyDescent="0.3">
      <c r="C506" s="328"/>
      <c r="D506" s="33" t="s">
        <v>31</v>
      </c>
      <c r="E506" s="33" t="s">
        <v>32</v>
      </c>
      <c r="F506" s="33" t="s">
        <v>32</v>
      </c>
      <c r="G506" s="34" t="s">
        <v>32</v>
      </c>
    </row>
    <row r="507" spans="2:7" ht="15.75" thickBot="1" x14ac:dyDescent="0.3">
      <c r="C507" s="30" t="s">
        <v>43</v>
      </c>
      <c r="D507" s="348" t="s">
        <v>150</v>
      </c>
      <c r="E507" s="349"/>
      <c r="F507" s="349"/>
      <c r="G507" s="350"/>
    </row>
    <row r="508" spans="2:7" ht="21.6" customHeight="1" thickBot="1" x14ac:dyDescent="0.3">
      <c r="C508" s="26" t="s">
        <v>45</v>
      </c>
      <c r="D508" s="351" t="s">
        <v>151</v>
      </c>
      <c r="E508" s="352"/>
      <c r="F508" s="352"/>
      <c r="G508" s="353"/>
    </row>
    <row r="509" spans="2:7" ht="15.75" thickBot="1" x14ac:dyDescent="0.3">
      <c r="C509" s="26" t="s">
        <v>47</v>
      </c>
      <c r="D509" s="324" t="s">
        <v>152</v>
      </c>
      <c r="E509" s="325"/>
      <c r="F509" s="325"/>
      <c r="G509" s="326"/>
    </row>
    <row r="510" spans="2:7" x14ac:dyDescent="0.25">
      <c r="C510" s="327"/>
      <c r="D510" s="31">
        <v>2018</v>
      </c>
      <c r="E510" s="31">
        <v>2019</v>
      </c>
      <c r="F510" s="31">
        <v>2020</v>
      </c>
      <c r="G510" s="32">
        <v>2021</v>
      </c>
    </row>
    <row r="511" spans="2:7" ht="15.75" thickBot="1" x14ac:dyDescent="0.3">
      <c r="C511" s="328"/>
      <c r="D511" s="33" t="s">
        <v>31</v>
      </c>
      <c r="E511" s="33" t="s">
        <v>32</v>
      </c>
      <c r="F511" s="33" t="s">
        <v>32</v>
      </c>
      <c r="G511" s="34" t="s">
        <v>32</v>
      </c>
    </row>
    <row r="512" spans="2:7" ht="15.75" thickBot="1" x14ac:dyDescent="0.3">
      <c r="C512" s="26" t="s">
        <v>49</v>
      </c>
      <c r="D512" s="35">
        <v>5</v>
      </c>
      <c r="E512" s="87">
        <v>5</v>
      </c>
      <c r="F512" s="87">
        <v>5</v>
      </c>
      <c r="G512" s="88">
        <v>5</v>
      </c>
    </row>
    <row r="513" spans="3:7" ht="15.75" thickBot="1" x14ac:dyDescent="0.3">
      <c r="C513" s="26" t="s">
        <v>50</v>
      </c>
      <c r="D513" s="35">
        <v>6940</v>
      </c>
      <c r="E513" s="35">
        <v>6950</v>
      </c>
      <c r="F513" s="35">
        <v>6960</v>
      </c>
      <c r="G513" s="36">
        <v>6970</v>
      </c>
    </row>
    <row r="514" spans="3:7" ht="15.75" thickBot="1" x14ac:dyDescent="0.3">
      <c r="C514" s="26" t="s">
        <v>51</v>
      </c>
      <c r="D514" s="35">
        <f>D513/D512</f>
        <v>1388</v>
      </c>
      <c r="E514" s="35">
        <f t="shared" ref="E514:G514" si="31">E513/E512</f>
        <v>1390</v>
      </c>
      <c r="F514" s="35">
        <f t="shared" si="31"/>
        <v>1392</v>
      </c>
      <c r="G514" s="36">
        <f t="shared" si="31"/>
        <v>1394</v>
      </c>
    </row>
    <row r="515" spans="3:7" ht="15.75" thickBot="1" x14ac:dyDescent="0.3">
      <c r="C515" s="108" t="s">
        <v>52</v>
      </c>
      <c r="D515" s="137"/>
      <c r="E515" s="138">
        <f>E512/D512-1</f>
        <v>0</v>
      </c>
      <c r="F515" s="138">
        <f t="shared" ref="F515:G517" si="32">F512/E512-1</f>
        <v>0</v>
      </c>
      <c r="G515" s="139">
        <f t="shared" si="32"/>
        <v>0</v>
      </c>
    </row>
    <row r="516" spans="3:7" ht="15.75" thickBot="1" x14ac:dyDescent="0.3">
      <c r="C516" s="115" t="s">
        <v>54</v>
      </c>
      <c r="D516" s="140"/>
      <c r="E516" s="141">
        <f>E513/D513-1</f>
        <v>1.4409221902016434E-3</v>
      </c>
      <c r="F516" s="141">
        <f t="shared" si="32"/>
        <v>1.4388489208632116E-3</v>
      </c>
      <c r="G516" s="142">
        <f t="shared" si="32"/>
        <v>1.4367816091953589E-3</v>
      </c>
    </row>
    <row r="517" spans="3:7" ht="23.25" thickBot="1" x14ac:dyDescent="0.3">
      <c r="C517" s="26" t="s">
        <v>55</v>
      </c>
      <c r="D517" s="37"/>
      <c r="E517" s="38">
        <f>E514/D514-1</f>
        <v>1.4409221902016434E-3</v>
      </c>
      <c r="F517" s="38">
        <f t="shared" si="32"/>
        <v>1.4388489208632116E-3</v>
      </c>
      <c r="G517" s="39">
        <f t="shared" si="32"/>
        <v>1.4367816091953589E-3</v>
      </c>
    </row>
    <row r="518" spans="3:7" x14ac:dyDescent="0.25">
      <c r="C518" s="327"/>
      <c r="D518" s="31">
        <v>2018</v>
      </c>
      <c r="E518" s="31">
        <v>2019</v>
      </c>
      <c r="F518" s="31">
        <v>2020</v>
      </c>
      <c r="G518" s="32">
        <v>2021</v>
      </c>
    </row>
    <row r="519" spans="3:7" ht="15.75" thickBot="1" x14ac:dyDescent="0.3">
      <c r="C519" s="354"/>
      <c r="D519" s="118" t="s">
        <v>31</v>
      </c>
      <c r="E519" s="118" t="s">
        <v>32</v>
      </c>
      <c r="F519" s="118" t="s">
        <v>32</v>
      </c>
      <c r="G519" s="119" t="s">
        <v>32</v>
      </c>
    </row>
    <row r="520" spans="3:7" ht="15.75" thickBot="1" x14ac:dyDescent="0.3">
      <c r="C520" s="397" t="s">
        <v>103</v>
      </c>
      <c r="D520" s="398"/>
      <c r="E520" s="398"/>
      <c r="F520" s="398"/>
      <c r="G520" s="399"/>
    </row>
    <row r="521" spans="3:7" x14ac:dyDescent="0.25">
      <c r="C521" s="344"/>
      <c r="D521" s="31">
        <v>2018</v>
      </c>
      <c r="E521" s="31">
        <v>2019</v>
      </c>
      <c r="F521" s="31">
        <v>2020</v>
      </c>
      <c r="G521" s="32">
        <v>2021</v>
      </c>
    </row>
    <row r="522" spans="3:7" ht="15.75" thickBot="1" x14ac:dyDescent="0.3">
      <c r="C522" s="328"/>
      <c r="D522" s="33" t="s">
        <v>31</v>
      </c>
      <c r="E522" s="33" t="s">
        <v>32</v>
      </c>
      <c r="F522" s="33" t="s">
        <v>32</v>
      </c>
      <c r="G522" s="34" t="s">
        <v>32</v>
      </c>
    </row>
    <row r="523" spans="3:7" ht="15.75" thickBot="1" x14ac:dyDescent="0.3">
      <c r="C523" s="52" t="s">
        <v>57</v>
      </c>
      <c r="D523" s="53">
        <v>5500</v>
      </c>
      <c r="E523" s="53">
        <v>5500</v>
      </c>
      <c r="F523" s="53">
        <v>5500</v>
      </c>
      <c r="G523" s="54">
        <v>5500</v>
      </c>
    </row>
    <row r="524" spans="3:7" ht="36.75" thickBot="1" x14ac:dyDescent="0.3">
      <c r="C524" s="55" t="s">
        <v>58</v>
      </c>
      <c r="D524" s="56"/>
      <c r="E524" s="72"/>
      <c r="F524" s="72"/>
      <c r="G524" s="73"/>
    </row>
    <row r="525" spans="3:7" ht="36.75" thickBot="1" x14ac:dyDescent="0.3">
      <c r="C525" s="55" t="s">
        <v>86</v>
      </c>
      <c r="D525" s="56"/>
      <c r="E525" s="72"/>
      <c r="F525" s="72"/>
      <c r="G525" s="73"/>
    </row>
    <row r="526" spans="3:7" ht="24.75" thickBot="1" x14ac:dyDescent="0.3">
      <c r="C526" s="52" t="s">
        <v>60</v>
      </c>
      <c r="D526" s="53">
        <v>940</v>
      </c>
      <c r="E526" s="53">
        <v>940</v>
      </c>
      <c r="F526" s="53">
        <v>940</v>
      </c>
      <c r="G526" s="54">
        <v>940</v>
      </c>
    </row>
    <row r="527" spans="3:7" ht="48.75" thickBot="1" x14ac:dyDescent="0.3">
      <c r="C527" s="55" t="s">
        <v>61</v>
      </c>
      <c r="D527" s="56"/>
      <c r="E527" s="53"/>
      <c r="F527" s="53"/>
      <c r="G527" s="54"/>
    </row>
    <row r="528" spans="3:7" ht="48.75" thickBot="1" x14ac:dyDescent="0.3">
      <c r="C528" s="55" t="s">
        <v>87</v>
      </c>
      <c r="D528" s="56"/>
      <c r="E528" s="53"/>
      <c r="F528" s="53"/>
      <c r="G528" s="54"/>
    </row>
    <row r="529" spans="3:7" ht="15.75" thickBot="1" x14ac:dyDescent="0.3">
      <c r="C529" s="52" t="s">
        <v>63</v>
      </c>
      <c r="D529" s="57">
        <v>500</v>
      </c>
      <c r="E529" s="58">
        <v>510</v>
      </c>
      <c r="F529" s="58">
        <v>520</v>
      </c>
      <c r="G529" s="59">
        <v>530</v>
      </c>
    </row>
    <row r="530" spans="3:7" ht="48.75" thickBot="1" x14ac:dyDescent="0.3">
      <c r="C530" s="55" t="s">
        <v>64</v>
      </c>
      <c r="D530" s="56"/>
      <c r="E530" s="53"/>
      <c r="F530" s="53"/>
      <c r="G530" s="54"/>
    </row>
    <row r="531" spans="3:7" ht="48.75" thickBot="1" x14ac:dyDescent="0.3">
      <c r="C531" s="55" t="s">
        <v>88</v>
      </c>
      <c r="D531" s="56"/>
      <c r="E531" s="53"/>
      <c r="F531" s="53"/>
      <c r="G531" s="54"/>
    </row>
    <row r="532" spans="3:7" ht="15.75" thickBot="1" x14ac:dyDescent="0.3">
      <c r="C532" s="52" t="s">
        <v>66</v>
      </c>
      <c r="D532" s="56">
        <v>0</v>
      </c>
      <c r="E532" s="53">
        <v>0</v>
      </c>
      <c r="F532" s="53">
        <v>0</v>
      </c>
      <c r="G532" s="54">
        <v>0</v>
      </c>
    </row>
    <row r="533" spans="3:7" ht="48.75" thickBot="1" x14ac:dyDescent="0.3">
      <c r="C533" s="55" t="s">
        <v>67</v>
      </c>
      <c r="D533" s="56"/>
      <c r="E533" s="53"/>
      <c r="F533" s="53"/>
      <c r="G533" s="54"/>
    </row>
    <row r="534" spans="3:7" ht="48.75" thickBot="1" x14ac:dyDescent="0.3">
      <c r="C534" s="55" t="s">
        <v>89</v>
      </c>
      <c r="D534" s="56"/>
      <c r="E534" s="53"/>
      <c r="F534" s="53"/>
      <c r="G534" s="54"/>
    </row>
    <row r="535" spans="3:7" ht="24.75" thickBot="1" x14ac:dyDescent="0.3">
      <c r="C535" s="52" t="s">
        <v>69</v>
      </c>
      <c r="D535" s="56">
        <v>0</v>
      </c>
      <c r="E535" s="53">
        <v>0</v>
      </c>
      <c r="F535" s="53">
        <v>0</v>
      </c>
      <c r="G535" s="54">
        <v>0</v>
      </c>
    </row>
    <row r="536" spans="3:7" ht="48.75" thickBot="1" x14ac:dyDescent="0.3">
      <c r="C536" s="55" t="s">
        <v>70</v>
      </c>
      <c r="D536" s="56"/>
      <c r="E536" s="53"/>
      <c r="F536" s="53"/>
      <c r="G536" s="54"/>
    </row>
    <row r="537" spans="3:7" ht="48.75" thickBot="1" x14ac:dyDescent="0.3">
      <c r="C537" s="55" t="s">
        <v>90</v>
      </c>
      <c r="D537" s="56"/>
      <c r="E537" s="53"/>
      <c r="F537" s="53"/>
      <c r="G537" s="54"/>
    </row>
    <row r="538" spans="3:7" ht="15.75" thickBot="1" x14ac:dyDescent="0.3">
      <c r="C538" s="52" t="s">
        <v>72</v>
      </c>
      <c r="D538" s="56"/>
      <c r="E538" s="53"/>
      <c r="F538" s="53"/>
      <c r="G538" s="54"/>
    </row>
    <row r="539" spans="3:7" ht="48.75" thickBot="1" x14ac:dyDescent="0.3">
      <c r="C539" s="55" t="s">
        <v>73</v>
      </c>
      <c r="D539" s="56"/>
      <c r="E539" s="53"/>
      <c r="F539" s="53"/>
      <c r="G539" s="54"/>
    </row>
    <row r="540" spans="3:7" ht="48.75" thickBot="1" x14ac:dyDescent="0.3">
      <c r="C540" s="55" t="s">
        <v>91</v>
      </c>
      <c r="D540" s="56"/>
      <c r="E540" s="53"/>
      <c r="F540" s="53"/>
      <c r="G540" s="54"/>
    </row>
    <row r="541" spans="3:7" ht="24.75" thickBot="1" x14ac:dyDescent="0.3">
      <c r="C541" s="52" t="s">
        <v>75</v>
      </c>
      <c r="D541" s="56">
        <v>0</v>
      </c>
      <c r="E541" s="53">
        <v>0</v>
      </c>
      <c r="F541" s="53">
        <v>0</v>
      </c>
      <c r="G541" s="54">
        <v>0</v>
      </c>
    </row>
    <row r="542" spans="3:7" ht="48.75" thickBot="1" x14ac:dyDescent="0.3">
      <c r="C542" s="74" t="s">
        <v>76</v>
      </c>
      <c r="D542" s="75"/>
      <c r="E542" s="76"/>
      <c r="F542" s="76"/>
      <c r="G542" s="77"/>
    </row>
    <row r="543" spans="3:7" ht="48.75" thickBot="1" x14ac:dyDescent="0.3">
      <c r="C543" s="48" t="s">
        <v>92</v>
      </c>
      <c r="D543" s="49"/>
      <c r="E543" s="79"/>
      <c r="F543" s="79"/>
      <c r="G543" s="80"/>
    </row>
    <row r="544" spans="3:7" ht="36.75" thickBot="1" x14ac:dyDescent="0.3">
      <c r="C544" s="99" t="s">
        <v>104</v>
      </c>
      <c r="D544" s="100">
        <f>D541+D538+D535+D532+D529+D526+D523</f>
        <v>6940</v>
      </c>
      <c r="E544" s="100">
        <f t="shared" ref="E544:G544" si="33">E541+E538+E535+E532+E529+E526+E523</f>
        <v>6950</v>
      </c>
      <c r="F544" s="100">
        <f t="shared" si="33"/>
        <v>6960</v>
      </c>
      <c r="G544" s="101">
        <f t="shared" si="33"/>
        <v>6970</v>
      </c>
    </row>
    <row r="545" spans="3:7" x14ac:dyDescent="0.25">
      <c r="C545" s="332" t="s">
        <v>105</v>
      </c>
      <c r="D545" s="336" t="s">
        <v>53</v>
      </c>
      <c r="E545" s="336"/>
      <c r="F545" s="336"/>
      <c r="G545" s="337"/>
    </row>
    <row r="546" spans="3:7" x14ac:dyDescent="0.25">
      <c r="C546" s="333"/>
      <c r="D546" s="339"/>
      <c r="E546" s="339"/>
      <c r="F546" s="339"/>
      <c r="G546" s="340"/>
    </row>
    <row r="547" spans="3:7" ht="7.9" customHeight="1" thickBot="1" x14ac:dyDescent="0.3">
      <c r="C547" s="334"/>
      <c r="D547" s="342"/>
      <c r="E547" s="342"/>
      <c r="F547" s="342"/>
      <c r="G547" s="343"/>
    </row>
    <row r="548" spans="3:7" ht="15.75" thickBot="1" x14ac:dyDescent="0.3">
      <c r="C548" s="84" t="s">
        <v>80</v>
      </c>
      <c r="D548" s="85">
        <f>IF(D544-D513=0,0,"Error")</f>
        <v>0</v>
      </c>
      <c r="E548" s="85">
        <f>IF(E544-E513=0,0,"Error")</f>
        <v>0</v>
      </c>
      <c r="F548" s="85">
        <f>IF(F544-F513=0,0,"Error")</f>
        <v>0</v>
      </c>
      <c r="G548" s="86">
        <f>IF(G544-G513=0,0,"Error")</f>
        <v>0</v>
      </c>
    </row>
    <row r="549" spans="3:7" ht="23.25" thickBot="1" x14ac:dyDescent="0.3">
      <c r="C549" s="102" t="s">
        <v>81</v>
      </c>
      <c r="D549" s="348" t="s">
        <v>153</v>
      </c>
      <c r="E549" s="349"/>
      <c r="F549" s="349"/>
      <c r="G549" s="350"/>
    </row>
    <row r="550" spans="3:7" ht="19.899999999999999" customHeight="1" thickBot="1" x14ac:dyDescent="0.3">
      <c r="C550" s="26" t="s">
        <v>45</v>
      </c>
      <c r="D550" s="351" t="s">
        <v>154</v>
      </c>
      <c r="E550" s="352"/>
      <c r="F550" s="352"/>
      <c r="G550" s="353"/>
    </row>
    <row r="551" spans="3:7" ht="15.75" thickBot="1" x14ac:dyDescent="0.3">
      <c r="C551" s="26" t="s">
        <v>47</v>
      </c>
      <c r="D551" s="324" t="s">
        <v>155</v>
      </c>
      <c r="E551" s="325"/>
      <c r="F551" s="325"/>
      <c r="G551" s="326"/>
    </row>
    <row r="552" spans="3:7" ht="12" customHeight="1" x14ac:dyDescent="0.25">
      <c r="C552" s="327"/>
      <c r="D552" s="31">
        <v>2018</v>
      </c>
      <c r="E552" s="31">
        <v>2019</v>
      </c>
      <c r="F552" s="31">
        <v>2020</v>
      </c>
      <c r="G552" s="32">
        <v>2021</v>
      </c>
    </row>
    <row r="553" spans="3:7" ht="10.15" customHeight="1" thickBot="1" x14ac:dyDescent="0.3">
      <c r="C553" s="354"/>
      <c r="D553" s="118" t="s">
        <v>31</v>
      </c>
      <c r="E553" s="118" t="s">
        <v>32</v>
      </c>
      <c r="F553" s="118" t="s">
        <v>32</v>
      </c>
      <c r="G553" s="119" t="s">
        <v>32</v>
      </c>
    </row>
    <row r="554" spans="3:7" x14ac:dyDescent="0.25">
      <c r="C554" s="108" t="s">
        <v>49</v>
      </c>
      <c r="D554" s="143">
        <v>0</v>
      </c>
      <c r="E554" s="143">
        <v>0</v>
      </c>
      <c r="F554" s="143">
        <v>0</v>
      </c>
      <c r="G554" s="144">
        <v>0</v>
      </c>
    </row>
    <row r="555" spans="3:7" ht="15.75" thickBot="1" x14ac:dyDescent="0.3">
      <c r="C555" s="66" t="s">
        <v>50</v>
      </c>
      <c r="D555" s="145">
        <v>38890</v>
      </c>
      <c r="E555" s="145">
        <v>38950</v>
      </c>
      <c r="F555" s="145">
        <v>39220</v>
      </c>
      <c r="G555" s="146">
        <v>40090</v>
      </c>
    </row>
    <row r="556" spans="3:7" ht="15.75" thickBot="1" x14ac:dyDescent="0.3">
      <c r="C556" s="26" t="s">
        <v>51</v>
      </c>
      <c r="D556" s="35" t="e">
        <f>D555/D554</f>
        <v>#DIV/0!</v>
      </c>
      <c r="E556" s="35" t="e">
        <f t="shared" ref="E556:G556" si="34">E555/E554</f>
        <v>#DIV/0!</v>
      </c>
      <c r="F556" s="35" t="e">
        <f t="shared" si="34"/>
        <v>#DIV/0!</v>
      </c>
      <c r="G556" s="36" t="e">
        <f t="shared" si="34"/>
        <v>#DIV/0!</v>
      </c>
    </row>
    <row r="557" spans="3:7" ht="15.75" thickBot="1" x14ac:dyDescent="0.3">
      <c r="C557" s="26" t="s">
        <v>52</v>
      </c>
      <c r="D557" s="37"/>
      <c r="E557" s="38" t="e">
        <f>E554/D554-1</f>
        <v>#DIV/0!</v>
      </c>
      <c r="F557" s="38" t="e">
        <f t="shared" ref="F557:G559" si="35">F554/E554-1</f>
        <v>#DIV/0!</v>
      </c>
      <c r="G557" s="39" t="e">
        <f t="shared" si="35"/>
        <v>#DIV/0!</v>
      </c>
    </row>
    <row r="558" spans="3:7" ht="15.75" thickBot="1" x14ac:dyDescent="0.3">
      <c r="C558" s="26" t="s">
        <v>54</v>
      </c>
      <c r="D558" s="37"/>
      <c r="E558" s="38">
        <f>E555/D555-1</f>
        <v>1.5428130624839387E-3</v>
      </c>
      <c r="F558" s="38">
        <f t="shared" si="35"/>
        <v>6.9319640564826646E-3</v>
      </c>
      <c r="G558" s="39">
        <f t="shared" si="35"/>
        <v>2.2182559918408895E-2</v>
      </c>
    </row>
    <row r="559" spans="3:7" ht="23.25" thickBot="1" x14ac:dyDescent="0.3">
      <c r="C559" s="26" t="s">
        <v>55</v>
      </c>
      <c r="D559" s="37"/>
      <c r="E559" s="38" t="e">
        <f>E556/D556-1</f>
        <v>#DIV/0!</v>
      </c>
      <c r="F559" s="38" t="e">
        <f t="shared" si="35"/>
        <v>#DIV/0!</v>
      </c>
      <c r="G559" s="39" t="e">
        <f t="shared" si="35"/>
        <v>#DIV/0!</v>
      </c>
    </row>
    <row r="560" spans="3:7" ht="15.75" thickBot="1" x14ac:dyDescent="0.3">
      <c r="C560" s="329" t="s">
        <v>109</v>
      </c>
      <c r="D560" s="330"/>
      <c r="E560" s="330"/>
      <c r="F560" s="330"/>
      <c r="G560" s="331"/>
    </row>
    <row r="561" spans="3:7" x14ac:dyDescent="0.25">
      <c r="C561" s="327"/>
      <c r="D561" s="31">
        <v>2018</v>
      </c>
      <c r="E561" s="31">
        <v>2019</v>
      </c>
      <c r="F561" s="31">
        <v>2020</v>
      </c>
      <c r="G561" s="32">
        <v>2021</v>
      </c>
    </row>
    <row r="562" spans="3:7" ht="15.75" thickBot="1" x14ac:dyDescent="0.3">
      <c r="C562" s="328"/>
      <c r="D562" s="33" t="s">
        <v>31</v>
      </c>
      <c r="E562" s="33" t="s">
        <v>32</v>
      </c>
      <c r="F562" s="33" t="s">
        <v>32</v>
      </c>
      <c r="G562" s="34" t="s">
        <v>32</v>
      </c>
    </row>
    <row r="563" spans="3:7" ht="15.75" thickBot="1" x14ac:dyDescent="0.3">
      <c r="C563" s="52" t="s">
        <v>57</v>
      </c>
      <c r="D563" s="53">
        <v>0</v>
      </c>
      <c r="E563" s="53">
        <v>0</v>
      </c>
      <c r="F563" s="53">
        <v>0</v>
      </c>
      <c r="G563" s="54">
        <v>0</v>
      </c>
    </row>
    <row r="564" spans="3:7" ht="36.75" thickBot="1" x14ac:dyDescent="0.3">
      <c r="C564" s="55" t="s">
        <v>58</v>
      </c>
      <c r="D564" s="56"/>
      <c r="E564" s="72"/>
      <c r="F564" s="72"/>
      <c r="G564" s="73"/>
    </row>
    <row r="565" spans="3:7" ht="36.75" thickBot="1" x14ac:dyDescent="0.3">
      <c r="C565" s="55" t="s">
        <v>86</v>
      </c>
      <c r="D565" s="56"/>
      <c r="E565" s="72"/>
      <c r="F565" s="72"/>
      <c r="G565" s="73"/>
    </row>
    <row r="566" spans="3:7" ht="24.75" thickBot="1" x14ac:dyDescent="0.3">
      <c r="C566" s="52" t="s">
        <v>60</v>
      </c>
      <c r="D566" s="53">
        <v>0</v>
      </c>
      <c r="E566" s="53">
        <v>0</v>
      </c>
      <c r="F566" s="53">
        <v>0</v>
      </c>
      <c r="G566" s="54">
        <v>0</v>
      </c>
    </row>
    <row r="567" spans="3:7" ht="48.75" thickBot="1" x14ac:dyDescent="0.3">
      <c r="C567" s="55" t="s">
        <v>61</v>
      </c>
      <c r="D567" s="56"/>
      <c r="E567" s="53"/>
      <c r="F567" s="53"/>
      <c r="G567" s="54"/>
    </row>
    <row r="568" spans="3:7" ht="48.75" thickBot="1" x14ac:dyDescent="0.3">
      <c r="C568" s="55" t="s">
        <v>87</v>
      </c>
      <c r="D568" s="56"/>
      <c r="E568" s="53"/>
      <c r="F568" s="53"/>
      <c r="G568" s="54"/>
    </row>
    <row r="569" spans="3:7" ht="15.75" thickBot="1" x14ac:dyDescent="0.3">
      <c r="C569" s="52" t="s">
        <v>63</v>
      </c>
      <c r="D569" s="56">
        <v>38890</v>
      </c>
      <c r="E569" s="53">
        <v>38500</v>
      </c>
      <c r="F569" s="53">
        <v>38770</v>
      </c>
      <c r="G569" s="54">
        <v>39640</v>
      </c>
    </row>
    <row r="570" spans="3:7" ht="48.75" thickBot="1" x14ac:dyDescent="0.3">
      <c r="C570" s="55" t="s">
        <v>64</v>
      </c>
      <c r="D570" s="56"/>
      <c r="E570" s="53"/>
      <c r="F570" s="53"/>
      <c r="G570" s="54"/>
    </row>
    <row r="571" spans="3:7" ht="48.75" thickBot="1" x14ac:dyDescent="0.3">
      <c r="C571" s="55" t="s">
        <v>88</v>
      </c>
      <c r="D571" s="56"/>
      <c r="E571" s="53"/>
      <c r="F571" s="53"/>
      <c r="G571" s="54"/>
    </row>
    <row r="572" spans="3:7" ht="15.75" thickBot="1" x14ac:dyDescent="0.3">
      <c r="C572" s="52" t="s">
        <v>66</v>
      </c>
      <c r="D572" s="56">
        <v>0</v>
      </c>
      <c r="E572" s="53">
        <v>0</v>
      </c>
      <c r="F572" s="53">
        <v>0</v>
      </c>
      <c r="G572" s="54">
        <v>0</v>
      </c>
    </row>
    <row r="573" spans="3:7" ht="48.75" thickBot="1" x14ac:dyDescent="0.3">
      <c r="C573" s="55" t="s">
        <v>67</v>
      </c>
      <c r="D573" s="56"/>
      <c r="E573" s="53"/>
      <c r="F573" s="53"/>
      <c r="G573" s="54"/>
    </row>
    <row r="574" spans="3:7" ht="48.75" thickBot="1" x14ac:dyDescent="0.3">
      <c r="C574" s="55" t="s">
        <v>89</v>
      </c>
      <c r="D574" s="56"/>
      <c r="E574" s="53"/>
      <c r="F574" s="53"/>
      <c r="G574" s="54"/>
    </row>
    <row r="575" spans="3:7" ht="24.75" thickBot="1" x14ac:dyDescent="0.3">
      <c r="C575" s="113" t="s">
        <v>69</v>
      </c>
      <c r="D575" s="75">
        <v>0</v>
      </c>
      <c r="E575" s="76">
        <v>0</v>
      </c>
      <c r="F575" s="76">
        <v>0</v>
      </c>
      <c r="G575" s="77">
        <v>0</v>
      </c>
    </row>
    <row r="576" spans="3:7" ht="48.75" thickBot="1" x14ac:dyDescent="0.3">
      <c r="C576" s="48" t="s">
        <v>70</v>
      </c>
      <c r="D576" s="49"/>
      <c r="E576" s="79"/>
      <c r="F576" s="79"/>
      <c r="G576" s="80"/>
    </row>
    <row r="577" spans="2:7" ht="48.75" thickBot="1" x14ac:dyDescent="0.3">
      <c r="C577" s="55" t="s">
        <v>90</v>
      </c>
      <c r="D577" s="56"/>
      <c r="E577" s="53"/>
      <c r="F577" s="53"/>
      <c r="G577" s="54"/>
    </row>
    <row r="578" spans="2:7" ht="15.75" thickBot="1" x14ac:dyDescent="0.3">
      <c r="C578" s="52" t="s">
        <v>72</v>
      </c>
      <c r="D578" s="56"/>
      <c r="E578" s="53"/>
      <c r="F578" s="53"/>
      <c r="G578" s="54"/>
    </row>
    <row r="579" spans="2:7" ht="48.75" thickBot="1" x14ac:dyDescent="0.3">
      <c r="C579" s="55" t="s">
        <v>73</v>
      </c>
      <c r="D579" s="56"/>
      <c r="E579" s="53"/>
      <c r="F579" s="53"/>
      <c r="G579" s="54"/>
    </row>
    <row r="580" spans="2:7" ht="48.75" thickBot="1" x14ac:dyDescent="0.3">
      <c r="C580" s="55" t="s">
        <v>91</v>
      </c>
      <c r="D580" s="56"/>
      <c r="E580" s="53"/>
      <c r="F580" s="53"/>
      <c r="G580" s="54"/>
    </row>
    <row r="581" spans="2:7" ht="24.75" thickBot="1" x14ac:dyDescent="0.3">
      <c r="C581" s="41" t="s">
        <v>75</v>
      </c>
      <c r="D581" s="82">
        <v>0</v>
      </c>
      <c r="E581" s="42">
        <v>450</v>
      </c>
      <c r="F581" s="42">
        <v>450</v>
      </c>
      <c r="G581" s="43">
        <v>450</v>
      </c>
    </row>
    <row r="582" spans="2:7" ht="48.75" thickBot="1" x14ac:dyDescent="0.3">
      <c r="C582" s="55" t="s">
        <v>76</v>
      </c>
      <c r="D582" s="56"/>
      <c r="E582" s="53"/>
      <c r="F582" s="53"/>
      <c r="G582" s="54"/>
    </row>
    <row r="583" spans="2:7" ht="48.75" thickBot="1" x14ac:dyDescent="0.3">
      <c r="C583" s="55" t="s">
        <v>92</v>
      </c>
      <c r="D583" s="56"/>
      <c r="E583" s="53"/>
      <c r="F583" s="53"/>
      <c r="G583" s="54"/>
    </row>
    <row r="584" spans="2:7" ht="36.75" thickBot="1" x14ac:dyDescent="0.3">
      <c r="C584" s="99" t="s">
        <v>104</v>
      </c>
      <c r="D584" s="105">
        <f>D581+D575+D578+D572+D569+D566+D563</f>
        <v>38890</v>
      </c>
      <c r="E584" s="105">
        <f t="shared" ref="E584:G584" si="36">E581+E575+E578+E572+E569+E566+E563</f>
        <v>38950</v>
      </c>
      <c r="F584" s="105">
        <f t="shared" si="36"/>
        <v>39220</v>
      </c>
      <c r="G584" s="106">
        <f t="shared" si="36"/>
        <v>40090</v>
      </c>
    </row>
    <row r="585" spans="2:7" ht="12.6" customHeight="1" x14ac:dyDescent="0.25">
      <c r="C585" s="332" t="s">
        <v>94</v>
      </c>
      <c r="D585" s="336"/>
      <c r="E585" s="336"/>
      <c r="F585" s="336"/>
      <c r="G585" s="337"/>
    </row>
    <row r="586" spans="2:7" ht="2.4500000000000002" hidden="1" customHeight="1" x14ac:dyDescent="0.25">
      <c r="C586" s="333"/>
      <c r="D586" s="339"/>
      <c r="E586" s="339"/>
      <c r="F586" s="339"/>
      <c r="G586" s="340"/>
    </row>
    <row r="587" spans="2:7" ht="10.15" customHeight="1" thickBot="1" x14ac:dyDescent="0.3">
      <c r="C587" s="334"/>
      <c r="D587" s="342"/>
      <c r="E587" s="342"/>
      <c r="F587" s="342"/>
      <c r="G587" s="343"/>
    </row>
    <row r="588" spans="2:7" ht="15.75" thickBot="1" x14ac:dyDescent="0.3">
      <c r="C588" s="84" t="s">
        <v>80</v>
      </c>
      <c r="D588" s="85">
        <f>IF(D584-D555=0,0,"Error")</f>
        <v>0</v>
      </c>
      <c r="E588" s="85">
        <f>IF(E584-E555=0,0,"Error")</f>
        <v>0</v>
      </c>
      <c r="F588" s="85">
        <f>IF(F584-F555=0,0,"Error")</f>
        <v>0</v>
      </c>
      <c r="G588" s="86">
        <f>IF(G584-G555=0,0,"Error")</f>
        <v>0</v>
      </c>
    </row>
    <row r="589" spans="2:7" ht="42.6" customHeight="1" thickBot="1" x14ac:dyDescent="0.3">
      <c r="B589" s="27"/>
      <c r="C589" s="147" t="s">
        <v>156</v>
      </c>
      <c r="D589" s="388" t="s">
        <v>157</v>
      </c>
      <c r="E589" s="389"/>
      <c r="F589" s="389"/>
      <c r="G589" s="390"/>
    </row>
    <row r="590" spans="2:7" ht="15.75" thickBot="1" x14ac:dyDescent="0.3">
      <c r="C590" s="391" t="s">
        <v>158</v>
      </c>
      <c r="D590" s="392"/>
      <c r="E590" s="392"/>
      <c r="F590" s="392"/>
      <c r="G590" s="393"/>
    </row>
    <row r="591" spans="2:7" ht="60.6" customHeight="1" thickBot="1" x14ac:dyDescent="0.3">
      <c r="C591" s="23" t="s">
        <v>159</v>
      </c>
      <c r="D591" s="24" t="s">
        <v>34</v>
      </c>
      <c r="E591" s="24" t="s">
        <v>35</v>
      </c>
      <c r="F591" s="24" t="s">
        <v>35</v>
      </c>
      <c r="G591" s="25" t="s">
        <v>35</v>
      </c>
    </row>
    <row r="592" spans="2:7" ht="45.75" thickBot="1" x14ac:dyDescent="0.3">
      <c r="C592" s="26" t="s">
        <v>160</v>
      </c>
      <c r="D592" s="24" t="s">
        <v>34</v>
      </c>
      <c r="E592" s="24" t="s">
        <v>35</v>
      </c>
      <c r="F592" s="24" t="s">
        <v>35</v>
      </c>
      <c r="G592" s="25" t="s">
        <v>35</v>
      </c>
    </row>
    <row r="593" spans="3:7" ht="23.25" thickBot="1" x14ac:dyDescent="0.3">
      <c r="C593" s="26" t="s">
        <v>37</v>
      </c>
      <c r="D593" s="24" t="s">
        <v>34</v>
      </c>
      <c r="E593" s="24" t="s">
        <v>35</v>
      </c>
      <c r="F593" s="24" t="s">
        <v>35</v>
      </c>
      <c r="G593" s="25" t="s">
        <v>35</v>
      </c>
    </row>
    <row r="594" spans="3:7" ht="15.75" thickBot="1" x14ac:dyDescent="0.3">
      <c r="C594" s="394" t="s">
        <v>161</v>
      </c>
      <c r="D594" s="395"/>
      <c r="E594" s="395"/>
      <c r="F594" s="395"/>
      <c r="G594" s="396"/>
    </row>
    <row r="595" spans="3:7" ht="15.75" thickBot="1" x14ac:dyDescent="0.3">
      <c r="C595" s="378" t="s">
        <v>99</v>
      </c>
      <c r="D595" s="379"/>
      <c r="E595" s="379"/>
      <c r="F595" s="379"/>
      <c r="G595" s="380"/>
    </row>
    <row r="596" spans="3:7" ht="13.15" customHeight="1" x14ac:dyDescent="0.25">
      <c r="C596" s="327"/>
      <c r="D596" s="31">
        <v>2018</v>
      </c>
      <c r="E596" s="31">
        <v>2019</v>
      </c>
      <c r="F596" s="31">
        <v>2020</v>
      </c>
      <c r="G596" s="32">
        <v>2021</v>
      </c>
    </row>
    <row r="597" spans="3:7" ht="7.15" customHeight="1" thickBot="1" x14ac:dyDescent="0.3">
      <c r="C597" s="328"/>
      <c r="D597" s="33" t="s">
        <v>31</v>
      </c>
      <c r="E597" s="33" t="s">
        <v>32</v>
      </c>
      <c r="F597" s="33" t="s">
        <v>32</v>
      </c>
      <c r="G597" s="34" t="s">
        <v>32</v>
      </c>
    </row>
    <row r="598" spans="3:7" ht="14.45" customHeight="1" thickBot="1" x14ac:dyDescent="0.3">
      <c r="C598" s="30" t="s">
        <v>43</v>
      </c>
      <c r="D598" s="348" t="s">
        <v>162</v>
      </c>
      <c r="E598" s="349"/>
      <c r="F598" s="349"/>
      <c r="G598" s="350"/>
    </row>
    <row r="599" spans="3:7" ht="25.15" customHeight="1" thickBot="1" x14ac:dyDescent="0.3">
      <c r="C599" s="26" t="s">
        <v>45</v>
      </c>
      <c r="D599" s="351" t="s">
        <v>163</v>
      </c>
      <c r="E599" s="352"/>
      <c r="F599" s="352"/>
      <c r="G599" s="353"/>
    </row>
    <row r="600" spans="3:7" ht="14.45" customHeight="1" thickBot="1" x14ac:dyDescent="0.3">
      <c r="C600" s="26" t="s">
        <v>47</v>
      </c>
      <c r="D600" s="324" t="s">
        <v>164</v>
      </c>
      <c r="E600" s="325"/>
      <c r="F600" s="325"/>
      <c r="G600" s="326"/>
    </row>
    <row r="601" spans="3:7" ht="13.15" customHeight="1" x14ac:dyDescent="0.25">
      <c r="C601" s="327"/>
      <c r="D601" s="31">
        <v>2018</v>
      </c>
      <c r="E601" s="31">
        <v>2019</v>
      </c>
      <c r="F601" s="31">
        <v>2020</v>
      </c>
      <c r="G601" s="32">
        <v>2021</v>
      </c>
    </row>
    <row r="602" spans="3:7" ht="10.15" customHeight="1" thickBot="1" x14ac:dyDescent="0.3">
      <c r="C602" s="328"/>
      <c r="D602" s="33" t="s">
        <v>31</v>
      </c>
      <c r="E602" s="33" t="s">
        <v>32</v>
      </c>
      <c r="F602" s="33" t="s">
        <v>32</v>
      </c>
      <c r="G602" s="34" t="s">
        <v>32</v>
      </c>
    </row>
    <row r="603" spans="3:7" ht="15" customHeight="1" thickBot="1" x14ac:dyDescent="0.3">
      <c r="C603" s="26" t="s">
        <v>49</v>
      </c>
      <c r="D603" s="35">
        <v>85</v>
      </c>
      <c r="E603" s="87">
        <v>90</v>
      </c>
      <c r="F603" s="87">
        <v>90</v>
      </c>
      <c r="G603" s="88">
        <v>90</v>
      </c>
    </row>
    <row r="604" spans="3:7" ht="15.75" thickBot="1" x14ac:dyDescent="0.3">
      <c r="C604" s="26" t="s">
        <v>50</v>
      </c>
      <c r="D604" s="35">
        <v>15045</v>
      </c>
      <c r="E604" s="35">
        <v>15065</v>
      </c>
      <c r="F604" s="35">
        <v>15075</v>
      </c>
      <c r="G604" s="36">
        <v>15085</v>
      </c>
    </row>
    <row r="605" spans="3:7" ht="15.75" thickBot="1" x14ac:dyDescent="0.3">
      <c r="C605" s="26" t="s">
        <v>51</v>
      </c>
      <c r="D605" s="35">
        <f>D604/D603</f>
        <v>177</v>
      </c>
      <c r="E605" s="35">
        <f t="shared" ref="E605:G605" si="37">E604/E603</f>
        <v>167.38888888888889</v>
      </c>
      <c r="F605" s="35">
        <f t="shared" si="37"/>
        <v>167.5</v>
      </c>
      <c r="G605" s="36">
        <f t="shared" si="37"/>
        <v>167.61111111111111</v>
      </c>
    </row>
    <row r="606" spans="3:7" ht="15.75" thickBot="1" x14ac:dyDescent="0.3">
      <c r="C606" s="26" t="s">
        <v>52</v>
      </c>
      <c r="D606" s="37"/>
      <c r="E606" s="38">
        <f>E603/D603-1</f>
        <v>5.8823529411764719E-2</v>
      </c>
      <c r="F606" s="38">
        <f t="shared" ref="F606:G608" si="38">F603/E603-1</f>
        <v>0</v>
      </c>
      <c r="G606" s="39">
        <f t="shared" si="38"/>
        <v>0</v>
      </c>
    </row>
    <row r="607" spans="3:7" ht="15.75" thickBot="1" x14ac:dyDescent="0.3">
      <c r="C607" s="26" t="s">
        <v>54</v>
      </c>
      <c r="D607" s="37"/>
      <c r="E607" s="38">
        <f>E604/D604-1</f>
        <v>1.3293452974409981E-3</v>
      </c>
      <c r="F607" s="38">
        <f t="shared" si="38"/>
        <v>6.637902422834685E-4</v>
      </c>
      <c r="G607" s="39">
        <f t="shared" si="38"/>
        <v>6.6334991708116853E-4</v>
      </c>
    </row>
    <row r="608" spans="3:7" ht="23.25" thickBot="1" x14ac:dyDescent="0.3">
      <c r="C608" s="26" t="s">
        <v>55</v>
      </c>
      <c r="D608" s="37"/>
      <c r="E608" s="38">
        <f>E605/D605-1</f>
        <v>-5.4300062774639057E-2</v>
      </c>
      <c r="F608" s="38">
        <f t="shared" si="38"/>
        <v>6.637902422834685E-4</v>
      </c>
      <c r="G608" s="39">
        <f t="shared" si="38"/>
        <v>6.6334991708116853E-4</v>
      </c>
    </row>
    <row r="609" spans="3:7" x14ac:dyDescent="0.25">
      <c r="C609" s="327"/>
      <c r="D609" s="31">
        <v>2018</v>
      </c>
      <c r="E609" s="31">
        <v>2019</v>
      </c>
      <c r="F609" s="31">
        <v>2020</v>
      </c>
      <c r="G609" s="32">
        <v>2021</v>
      </c>
    </row>
    <row r="610" spans="3:7" ht="13.9" customHeight="1" thickBot="1" x14ac:dyDescent="0.3">
      <c r="C610" s="354"/>
      <c r="D610" s="118" t="s">
        <v>31</v>
      </c>
      <c r="E610" s="118" t="s">
        <v>32</v>
      </c>
      <c r="F610" s="118" t="s">
        <v>32</v>
      </c>
      <c r="G610" s="119" t="s">
        <v>32</v>
      </c>
    </row>
    <row r="611" spans="3:7" ht="15.75" thickBot="1" x14ac:dyDescent="0.3">
      <c r="C611" s="381" t="s">
        <v>103</v>
      </c>
      <c r="D611" s="382"/>
      <c r="E611" s="382"/>
      <c r="F611" s="382"/>
      <c r="G611" s="383"/>
    </row>
    <row r="612" spans="3:7" x14ac:dyDescent="0.25">
      <c r="C612" s="327"/>
      <c r="D612" s="31">
        <v>2018</v>
      </c>
      <c r="E612" s="31">
        <v>2019</v>
      </c>
      <c r="F612" s="31">
        <v>2020</v>
      </c>
      <c r="G612" s="32">
        <v>2021</v>
      </c>
    </row>
    <row r="613" spans="3:7" ht="15.75" thickBot="1" x14ac:dyDescent="0.3">
      <c r="C613" s="328"/>
      <c r="D613" s="33" t="s">
        <v>31</v>
      </c>
      <c r="E613" s="33" t="s">
        <v>32</v>
      </c>
      <c r="F613" s="33" t="s">
        <v>32</v>
      </c>
      <c r="G613" s="34" t="s">
        <v>32</v>
      </c>
    </row>
    <row r="614" spans="3:7" ht="15.75" thickBot="1" x14ac:dyDescent="0.3">
      <c r="C614" s="52" t="s">
        <v>57</v>
      </c>
      <c r="D614" s="53">
        <v>12200</v>
      </c>
      <c r="E614" s="53">
        <v>12200</v>
      </c>
      <c r="F614" s="53">
        <v>12200</v>
      </c>
      <c r="G614" s="54">
        <v>12200</v>
      </c>
    </row>
    <row r="615" spans="3:7" ht="36.75" thickBot="1" x14ac:dyDescent="0.3">
      <c r="C615" s="55" t="s">
        <v>58</v>
      </c>
      <c r="D615" s="56"/>
      <c r="E615" s="72"/>
      <c r="F615" s="72"/>
      <c r="G615" s="73"/>
    </row>
    <row r="616" spans="3:7" ht="36.75" thickBot="1" x14ac:dyDescent="0.3">
      <c r="C616" s="55" t="s">
        <v>86</v>
      </c>
      <c r="D616" s="56"/>
      <c r="E616" s="72"/>
      <c r="F616" s="72"/>
      <c r="G616" s="73"/>
    </row>
    <row r="617" spans="3:7" ht="24.75" thickBot="1" x14ac:dyDescent="0.3">
      <c r="C617" s="52" t="s">
        <v>60</v>
      </c>
      <c r="D617" s="53">
        <v>1945</v>
      </c>
      <c r="E617" s="53">
        <v>1945</v>
      </c>
      <c r="F617" s="53">
        <v>1945</v>
      </c>
      <c r="G617" s="54">
        <v>1945</v>
      </c>
    </row>
    <row r="618" spans="3:7" ht="48.75" thickBot="1" x14ac:dyDescent="0.3">
      <c r="C618" s="55" t="s">
        <v>61</v>
      </c>
      <c r="D618" s="56"/>
      <c r="E618" s="53"/>
      <c r="F618" s="53"/>
      <c r="G618" s="54"/>
    </row>
    <row r="619" spans="3:7" ht="48.75" thickBot="1" x14ac:dyDescent="0.3">
      <c r="C619" s="55" t="s">
        <v>87</v>
      </c>
      <c r="D619" s="56"/>
      <c r="E619" s="53"/>
      <c r="F619" s="53"/>
      <c r="G619" s="54"/>
    </row>
    <row r="620" spans="3:7" ht="15.75" thickBot="1" x14ac:dyDescent="0.3">
      <c r="C620" s="52" t="s">
        <v>63</v>
      </c>
      <c r="D620" s="56">
        <v>900</v>
      </c>
      <c r="E620" s="53">
        <v>920</v>
      </c>
      <c r="F620" s="53">
        <v>930</v>
      </c>
      <c r="G620" s="54">
        <v>940</v>
      </c>
    </row>
    <row r="621" spans="3:7" ht="48.75" thickBot="1" x14ac:dyDescent="0.3">
      <c r="C621" s="55" t="s">
        <v>64</v>
      </c>
      <c r="D621" s="56"/>
      <c r="E621" s="53"/>
      <c r="F621" s="53"/>
      <c r="G621" s="54"/>
    </row>
    <row r="622" spans="3:7" ht="48.75" thickBot="1" x14ac:dyDescent="0.3">
      <c r="C622" s="55" t="s">
        <v>88</v>
      </c>
      <c r="D622" s="56"/>
      <c r="E622" s="53"/>
      <c r="F622" s="53"/>
      <c r="G622" s="54"/>
    </row>
    <row r="623" spans="3:7" ht="15.75" thickBot="1" x14ac:dyDescent="0.3">
      <c r="C623" s="52" t="s">
        <v>66</v>
      </c>
      <c r="D623" s="56">
        <v>0</v>
      </c>
      <c r="E623" s="53">
        <v>0</v>
      </c>
      <c r="F623" s="53">
        <v>0</v>
      </c>
      <c r="G623" s="54">
        <v>0</v>
      </c>
    </row>
    <row r="624" spans="3:7" ht="48.75" thickBot="1" x14ac:dyDescent="0.3">
      <c r="C624" s="55" t="s">
        <v>67</v>
      </c>
      <c r="D624" s="56"/>
      <c r="E624" s="53"/>
      <c r="F624" s="53"/>
      <c r="G624" s="54"/>
    </row>
    <row r="625" spans="2:7" ht="48.75" thickBot="1" x14ac:dyDescent="0.3">
      <c r="C625" s="55" t="s">
        <v>89</v>
      </c>
      <c r="D625" s="56"/>
      <c r="E625" s="53"/>
      <c r="F625" s="53"/>
      <c r="G625" s="54"/>
    </row>
    <row r="626" spans="2:7" ht="24.75" thickBot="1" x14ac:dyDescent="0.3">
      <c r="C626" s="148" t="s">
        <v>69</v>
      </c>
      <c r="D626" s="149">
        <v>0</v>
      </c>
      <c r="E626" s="150">
        <v>0</v>
      </c>
      <c r="F626" s="150">
        <v>0</v>
      </c>
      <c r="G626" s="151">
        <v>0</v>
      </c>
    </row>
    <row r="627" spans="2:7" ht="48.75" thickBot="1" x14ac:dyDescent="0.3">
      <c r="C627" s="55" t="s">
        <v>70</v>
      </c>
      <c r="D627" s="56"/>
      <c r="E627" s="53"/>
      <c r="F627" s="53"/>
      <c r="G627" s="54"/>
    </row>
    <row r="628" spans="2:7" ht="48.75" thickBot="1" x14ac:dyDescent="0.3">
      <c r="C628" s="55" t="s">
        <v>90</v>
      </c>
      <c r="D628" s="56"/>
      <c r="E628" s="53"/>
      <c r="F628" s="53"/>
      <c r="G628" s="54"/>
    </row>
    <row r="629" spans="2:7" ht="15.75" thickBot="1" x14ac:dyDescent="0.3">
      <c r="C629" s="52" t="s">
        <v>72</v>
      </c>
      <c r="D629" s="56"/>
      <c r="E629" s="53"/>
      <c r="F629" s="53"/>
      <c r="G629" s="54"/>
    </row>
    <row r="630" spans="2:7" ht="48.75" thickBot="1" x14ac:dyDescent="0.3">
      <c r="C630" s="55" t="s">
        <v>73</v>
      </c>
      <c r="D630" s="56"/>
      <c r="E630" s="53"/>
      <c r="F630" s="53"/>
      <c r="G630" s="54"/>
    </row>
    <row r="631" spans="2:7" ht="48.75" thickBot="1" x14ac:dyDescent="0.3">
      <c r="C631" s="55" t="s">
        <v>91</v>
      </c>
      <c r="D631" s="56"/>
      <c r="E631" s="53"/>
      <c r="F631" s="53"/>
      <c r="G631" s="54"/>
    </row>
    <row r="632" spans="2:7" ht="24.75" thickBot="1" x14ac:dyDescent="0.3">
      <c r="C632" s="52" t="s">
        <v>75</v>
      </c>
      <c r="D632" s="56">
        <v>0</v>
      </c>
      <c r="E632" s="53">
        <v>0</v>
      </c>
      <c r="F632" s="53">
        <v>0</v>
      </c>
      <c r="G632" s="54">
        <v>0</v>
      </c>
    </row>
    <row r="633" spans="2:7" ht="48.75" thickBot="1" x14ac:dyDescent="0.3">
      <c r="C633" s="55" t="s">
        <v>76</v>
      </c>
      <c r="D633" s="56"/>
      <c r="E633" s="53"/>
      <c r="F633" s="53"/>
      <c r="G633" s="54"/>
    </row>
    <row r="634" spans="2:7" ht="48.75" thickBot="1" x14ac:dyDescent="0.3">
      <c r="C634" s="55" t="s">
        <v>92</v>
      </c>
      <c r="D634" s="56"/>
      <c r="E634" s="53"/>
      <c r="F634" s="53"/>
      <c r="G634" s="54"/>
    </row>
    <row r="635" spans="2:7" ht="36.75" thickBot="1" x14ac:dyDescent="0.3">
      <c r="C635" s="99" t="s">
        <v>104</v>
      </c>
      <c r="D635" s="100">
        <f>D632+D629+D626+D623+D620+D617+D614</f>
        <v>15045</v>
      </c>
      <c r="E635" s="100">
        <f t="shared" ref="E635:G635" si="39">E632+E629+E626+E623+E620+E617+E614</f>
        <v>15065</v>
      </c>
      <c r="F635" s="100">
        <f t="shared" si="39"/>
        <v>15075</v>
      </c>
      <c r="G635" s="101">
        <f t="shared" si="39"/>
        <v>15085</v>
      </c>
    </row>
    <row r="636" spans="2:7" x14ac:dyDescent="0.25">
      <c r="C636" s="332" t="s">
        <v>105</v>
      </c>
      <c r="D636" s="336" t="s">
        <v>53</v>
      </c>
      <c r="E636" s="336"/>
      <c r="F636" s="336"/>
      <c r="G636" s="337"/>
    </row>
    <row r="637" spans="2:7" ht="6.6" customHeight="1" x14ac:dyDescent="0.25">
      <c r="C637" s="333"/>
      <c r="D637" s="339"/>
      <c r="E637" s="339"/>
      <c r="F637" s="339"/>
      <c r="G637" s="340"/>
    </row>
    <row r="638" spans="2:7" ht="1.9" customHeight="1" thickBot="1" x14ac:dyDescent="0.3">
      <c r="C638" s="384"/>
      <c r="D638" s="370"/>
      <c r="E638" s="370"/>
      <c r="F638" s="370"/>
      <c r="G638" s="371"/>
    </row>
    <row r="639" spans="2:7" ht="15.75" thickBot="1" x14ac:dyDescent="0.3">
      <c r="C639" s="62" t="s">
        <v>80</v>
      </c>
      <c r="D639" s="63">
        <f>D604-D635</f>
        <v>0</v>
      </c>
      <c r="E639" s="63">
        <f t="shared" ref="E639:G639" si="40">E604-E635</f>
        <v>0</v>
      </c>
      <c r="F639" s="63">
        <f t="shared" si="40"/>
        <v>0</v>
      </c>
      <c r="G639" s="64">
        <f t="shared" si="40"/>
        <v>0</v>
      </c>
    </row>
    <row r="640" spans="2:7" ht="34.15" customHeight="1" thickBot="1" x14ac:dyDescent="0.3">
      <c r="B640" s="27"/>
      <c r="C640" s="28" t="s">
        <v>165</v>
      </c>
      <c r="D640" s="385" t="s">
        <v>166</v>
      </c>
      <c r="E640" s="386"/>
      <c r="F640" s="386"/>
      <c r="G640" s="387"/>
    </row>
    <row r="641" spans="3:7" ht="15.75" thickBot="1" x14ac:dyDescent="0.3">
      <c r="C641" s="361" t="s">
        <v>167</v>
      </c>
      <c r="D641" s="352"/>
      <c r="E641" s="352"/>
      <c r="F641" s="352"/>
      <c r="G641" s="353"/>
    </row>
    <row r="642" spans="3:7" ht="15.75" thickBot="1" x14ac:dyDescent="0.3">
      <c r="C642" s="23" t="s">
        <v>33</v>
      </c>
      <c r="D642" s="24" t="s">
        <v>34</v>
      </c>
      <c r="E642" s="24" t="s">
        <v>35</v>
      </c>
      <c r="F642" s="24" t="s">
        <v>35</v>
      </c>
      <c r="G642" s="25" t="s">
        <v>35</v>
      </c>
    </row>
    <row r="643" spans="3:7" ht="15.75" thickBot="1" x14ac:dyDescent="0.3">
      <c r="C643" s="26" t="s">
        <v>36</v>
      </c>
      <c r="D643" s="24" t="s">
        <v>34</v>
      </c>
      <c r="E643" s="24" t="s">
        <v>35</v>
      </c>
      <c r="F643" s="24" t="s">
        <v>35</v>
      </c>
      <c r="G643" s="25" t="s">
        <v>35</v>
      </c>
    </row>
    <row r="644" spans="3:7" ht="23.25" thickBot="1" x14ac:dyDescent="0.3">
      <c r="C644" s="67" t="s">
        <v>37</v>
      </c>
      <c r="D644" s="152" t="s">
        <v>34</v>
      </c>
      <c r="E644" s="152" t="s">
        <v>35</v>
      </c>
      <c r="F644" s="152" t="s">
        <v>35</v>
      </c>
      <c r="G644" s="153" t="s">
        <v>35</v>
      </c>
    </row>
    <row r="645" spans="3:7" ht="15.75" thickBot="1" x14ac:dyDescent="0.3">
      <c r="C645" s="375" t="s">
        <v>168</v>
      </c>
      <c r="D645" s="376"/>
      <c r="E645" s="376"/>
      <c r="F645" s="376"/>
      <c r="G645" s="377"/>
    </row>
    <row r="646" spans="3:7" ht="15.75" thickBot="1" x14ac:dyDescent="0.3">
      <c r="C646" s="378" t="s">
        <v>99</v>
      </c>
      <c r="D646" s="379"/>
      <c r="E646" s="379"/>
      <c r="F646" s="379"/>
      <c r="G646" s="380"/>
    </row>
    <row r="647" spans="3:7" x14ac:dyDescent="0.25">
      <c r="C647" s="327"/>
      <c r="D647" s="31">
        <v>2018</v>
      </c>
      <c r="E647" s="31">
        <v>2019</v>
      </c>
      <c r="F647" s="31">
        <v>2020</v>
      </c>
      <c r="G647" s="32">
        <v>2021</v>
      </c>
    </row>
    <row r="648" spans="3:7" ht="15.75" thickBot="1" x14ac:dyDescent="0.3">
      <c r="C648" s="328"/>
      <c r="D648" s="33" t="s">
        <v>31</v>
      </c>
      <c r="E648" s="33" t="s">
        <v>32</v>
      </c>
      <c r="F648" s="33" t="s">
        <v>32</v>
      </c>
      <c r="G648" s="34" t="s">
        <v>32</v>
      </c>
    </row>
    <row r="649" spans="3:7" ht="15.75" thickBot="1" x14ac:dyDescent="0.3">
      <c r="C649" s="30" t="s">
        <v>43</v>
      </c>
      <c r="D649" s="348" t="s">
        <v>169</v>
      </c>
      <c r="E649" s="349"/>
      <c r="F649" s="349"/>
      <c r="G649" s="350"/>
    </row>
    <row r="650" spans="3:7" ht="24" customHeight="1" thickBot="1" x14ac:dyDescent="0.3">
      <c r="C650" s="26" t="s">
        <v>45</v>
      </c>
      <c r="D650" s="351" t="s">
        <v>170</v>
      </c>
      <c r="E650" s="352"/>
      <c r="F650" s="352"/>
      <c r="G650" s="353"/>
    </row>
    <row r="651" spans="3:7" ht="15.75" thickBot="1" x14ac:dyDescent="0.3">
      <c r="C651" s="26" t="s">
        <v>47</v>
      </c>
      <c r="D651" s="324" t="s">
        <v>171</v>
      </c>
      <c r="E651" s="325"/>
      <c r="F651" s="325"/>
      <c r="G651" s="326"/>
    </row>
    <row r="652" spans="3:7" x14ac:dyDescent="0.25">
      <c r="C652" s="327"/>
      <c r="D652" s="31">
        <v>2018</v>
      </c>
      <c r="E652" s="31">
        <v>2019</v>
      </c>
      <c r="F652" s="31">
        <v>2020</v>
      </c>
      <c r="G652" s="32">
        <v>2021</v>
      </c>
    </row>
    <row r="653" spans="3:7" ht="15.75" thickBot="1" x14ac:dyDescent="0.3">
      <c r="C653" s="328"/>
      <c r="D653" s="33" t="s">
        <v>31</v>
      </c>
      <c r="E653" s="33" t="s">
        <v>32</v>
      </c>
      <c r="F653" s="33" t="s">
        <v>32</v>
      </c>
      <c r="G653" s="34" t="s">
        <v>32</v>
      </c>
    </row>
    <row r="654" spans="3:7" ht="15.75" thickBot="1" x14ac:dyDescent="0.3">
      <c r="C654" s="26" t="s">
        <v>49</v>
      </c>
      <c r="D654" s="35">
        <v>3</v>
      </c>
      <c r="E654" s="87">
        <v>3</v>
      </c>
      <c r="F654" s="87">
        <v>3</v>
      </c>
      <c r="G654" s="88">
        <v>3</v>
      </c>
    </row>
    <row r="655" spans="3:7" ht="15.75" thickBot="1" x14ac:dyDescent="0.3">
      <c r="C655" s="26" t="s">
        <v>50</v>
      </c>
      <c r="D655" s="35">
        <v>6340</v>
      </c>
      <c r="E655" s="35">
        <v>6340</v>
      </c>
      <c r="F655" s="35">
        <v>6340</v>
      </c>
      <c r="G655" s="36">
        <v>6340</v>
      </c>
    </row>
    <row r="656" spans="3:7" ht="15.75" thickBot="1" x14ac:dyDescent="0.3">
      <c r="C656" s="26" t="s">
        <v>51</v>
      </c>
      <c r="D656" s="35">
        <f>D655/D654</f>
        <v>2113.3333333333335</v>
      </c>
      <c r="E656" s="35">
        <f t="shared" ref="E656:G656" si="41">E655/E654</f>
        <v>2113.3333333333335</v>
      </c>
      <c r="F656" s="35">
        <f t="shared" si="41"/>
        <v>2113.3333333333335</v>
      </c>
      <c r="G656" s="36">
        <f t="shared" si="41"/>
        <v>2113.3333333333335</v>
      </c>
    </row>
    <row r="657" spans="3:7" ht="15.75" thickBot="1" x14ac:dyDescent="0.3">
      <c r="C657" s="26" t="s">
        <v>52</v>
      </c>
      <c r="D657" s="37"/>
      <c r="E657" s="38">
        <f>E654/D654-1</f>
        <v>0</v>
      </c>
      <c r="F657" s="38">
        <f t="shared" ref="F657:G659" si="42">F654/E654-1</f>
        <v>0</v>
      </c>
      <c r="G657" s="39">
        <f t="shared" si="42"/>
        <v>0</v>
      </c>
    </row>
    <row r="658" spans="3:7" ht="15.75" thickBot="1" x14ac:dyDescent="0.3">
      <c r="C658" s="26" t="s">
        <v>54</v>
      </c>
      <c r="D658" s="37"/>
      <c r="E658" s="38">
        <f>E655/D655-1</f>
        <v>0</v>
      </c>
      <c r="F658" s="38">
        <f t="shared" si="42"/>
        <v>0</v>
      </c>
      <c r="G658" s="39">
        <f t="shared" si="42"/>
        <v>0</v>
      </c>
    </row>
    <row r="659" spans="3:7" ht="23.25" thickBot="1" x14ac:dyDescent="0.3">
      <c r="C659" s="26" t="s">
        <v>55</v>
      </c>
      <c r="D659" s="37"/>
      <c r="E659" s="38">
        <f>E656/D656-1</f>
        <v>0</v>
      </c>
      <c r="F659" s="38">
        <f t="shared" si="42"/>
        <v>0</v>
      </c>
      <c r="G659" s="39">
        <f t="shared" si="42"/>
        <v>0</v>
      </c>
    </row>
    <row r="660" spans="3:7" x14ac:dyDescent="0.25">
      <c r="C660" s="327"/>
      <c r="D660" s="31">
        <v>2018</v>
      </c>
      <c r="E660" s="31">
        <v>2019</v>
      </c>
      <c r="F660" s="31">
        <v>2020</v>
      </c>
      <c r="G660" s="32">
        <v>2021</v>
      </c>
    </row>
    <row r="661" spans="3:7" ht="15.75" thickBot="1" x14ac:dyDescent="0.3">
      <c r="C661" s="328"/>
      <c r="D661" s="33" t="s">
        <v>31</v>
      </c>
      <c r="E661" s="33" t="s">
        <v>32</v>
      </c>
      <c r="F661" s="33" t="s">
        <v>32</v>
      </c>
      <c r="G661" s="34" t="s">
        <v>32</v>
      </c>
    </row>
    <row r="662" spans="3:7" ht="15.75" thickBot="1" x14ac:dyDescent="0.3">
      <c r="C662" s="329" t="s">
        <v>103</v>
      </c>
      <c r="D662" s="330"/>
      <c r="E662" s="330"/>
      <c r="F662" s="330"/>
      <c r="G662" s="331"/>
    </row>
    <row r="663" spans="3:7" x14ac:dyDescent="0.25">
      <c r="C663" s="327"/>
      <c r="D663" s="31">
        <v>2018</v>
      </c>
      <c r="E663" s="31">
        <v>2019</v>
      </c>
      <c r="F663" s="31">
        <v>2020</v>
      </c>
      <c r="G663" s="32">
        <v>2021</v>
      </c>
    </row>
    <row r="664" spans="3:7" ht="15.75" thickBot="1" x14ac:dyDescent="0.3">
      <c r="C664" s="328"/>
      <c r="D664" s="33" t="s">
        <v>31</v>
      </c>
      <c r="E664" s="33" t="s">
        <v>32</v>
      </c>
      <c r="F664" s="33" t="s">
        <v>32</v>
      </c>
      <c r="G664" s="34" t="s">
        <v>32</v>
      </c>
    </row>
    <row r="665" spans="3:7" ht="15.75" thickBot="1" x14ac:dyDescent="0.3">
      <c r="C665" s="148" t="s">
        <v>57</v>
      </c>
      <c r="D665" s="150">
        <v>5400</v>
      </c>
      <c r="E665" s="150">
        <v>5400</v>
      </c>
      <c r="F665" s="150">
        <v>5400</v>
      </c>
      <c r="G665" s="151">
        <v>5400</v>
      </c>
    </row>
    <row r="666" spans="3:7" ht="36.75" thickBot="1" x14ac:dyDescent="0.3">
      <c r="C666" s="55" t="s">
        <v>58</v>
      </c>
      <c r="D666" s="56"/>
      <c r="E666" s="72"/>
      <c r="F666" s="72"/>
      <c r="G666" s="73"/>
    </row>
    <row r="667" spans="3:7" ht="36.75" thickBot="1" x14ac:dyDescent="0.3">
      <c r="C667" s="55" t="s">
        <v>86</v>
      </c>
      <c r="D667" s="56"/>
      <c r="E667" s="72"/>
      <c r="F667" s="72"/>
      <c r="G667" s="73"/>
    </row>
    <row r="668" spans="3:7" ht="24.75" thickBot="1" x14ac:dyDescent="0.3">
      <c r="C668" s="52" t="s">
        <v>60</v>
      </c>
      <c r="D668" s="53">
        <v>940</v>
      </c>
      <c r="E668" s="53">
        <v>940</v>
      </c>
      <c r="F668" s="53">
        <v>940</v>
      </c>
      <c r="G668" s="54">
        <v>940</v>
      </c>
    </row>
    <row r="669" spans="3:7" ht="48.75" thickBot="1" x14ac:dyDescent="0.3">
      <c r="C669" s="55" t="s">
        <v>61</v>
      </c>
      <c r="D669" s="56"/>
      <c r="E669" s="53"/>
      <c r="F669" s="53"/>
      <c r="G669" s="54"/>
    </row>
    <row r="670" spans="3:7" ht="48.75" thickBot="1" x14ac:dyDescent="0.3">
      <c r="C670" s="55" t="s">
        <v>87</v>
      </c>
      <c r="D670" s="56"/>
      <c r="E670" s="53"/>
      <c r="F670" s="53"/>
      <c r="G670" s="54"/>
    </row>
    <row r="671" spans="3:7" ht="15.75" thickBot="1" x14ac:dyDescent="0.3">
      <c r="C671" s="52" t="s">
        <v>63</v>
      </c>
      <c r="D671" s="57">
        <v>0</v>
      </c>
      <c r="E671" s="58">
        <v>0</v>
      </c>
      <c r="F671" s="58">
        <v>0</v>
      </c>
      <c r="G671" s="59">
        <v>0</v>
      </c>
    </row>
    <row r="672" spans="3:7" ht="48.75" thickBot="1" x14ac:dyDescent="0.3">
      <c r="C672" s="55" t="s">
        <v>64</v>
      </c>
      <c r="D672" s="56"/>
      <c r="E672" s="53"/>
      <c r="F672" s="53"/>
      <c r="G672" s="54"/>
    </row>
    <row r="673" spans="3:7" ht="48.75" thickBot="1" x14ac:dyDescent="0.3">
      <c r="C673" s="55" t="s">
        <v>88</v>
      </c>
      <c r="D673" s="56"/>
      <c r="E673" s="53"/>
      <c r="F673" s="53"/>
      <c r="G673" s="54"/>
    </row>
    <row r="674" spans="3:7" ht="15.75" thickBot="1" x14ac:dyDescent="0.3">
      <c r="C674" s="113" t="s">
        <v>66</v>
      </c>
      <c r="D674" s="75">
        <v>0</v>
      </c>
      <c r="E674" s="76">
        <v>0</v>
      </c>
      <c r="F674" s="76">
        <v>0</v>
      </c>
      <c r="G674" s="77">
        <v>0</v>
      </c>
    </row>
    <row r="675" spans="3:7" ht="48.75" thickBot="1" x14ac:dyDescent="0.3">
      <c r="C675" s="48" t="s">
        <v>67</v>
      </c>
      <c r="D675" s="49"/>
      <c r="E675" s="79"/>
      <c r="F675" s="79"/>
      <c r="G675" s="80"/>
    </row>
    <row r="676" spans="3:7" ht="48.75" thickBot="1" x14ac:dyDescent="0.3">
      <c r="C676" s="55" t="s">
        <v>89</v>
      </c>
      <c r="D676" s="56"/>
      <c r="E676" s="53"/>
      <c r="F676" s="53"/>
      <c r="G676" s="54"/>
    </row>
    <row r="677" spans="3:7" ht="24.75" thickBot="1" x14ac:dyDescent="0.3">
      <c r="C677" s="41" t="s">
        <v>69</v>
      </c>
      <c r="D677" s="82">
        <v>0</v>
      </c>
      <c r="E677" s="42">
        <v>0</v>
      </c>
      <c r="F677" s="42">
        <v>0</v>
      </c>
      <c r="G677" s="43">
        <v>0</v>
      </c>
    </row>
    <row r="678" spans="3:7" ht="48.75" thickBot="1" x14ac:dyDescent="0.3">
      <c r="C678" s="55" t="s">
        <v>70</v>
      </c>
      <c r="D678" s="56"/>
      <c r="E678" s="53"/>
      <c r="F678" s="53"/>
      <c r="G678" s="54"/>
    </row>
    <row r="679" spans="3:7" ht="48.75" thickBot="1" x14ac:dyDescent="0.3">
      <c r="C679" s="55" t="s">
        <v>90</v>
      </c>
      <c r="D679" s="56"/>
      <c r="E679" s="53"/>
      <c r="F679" s="53"/>
      <c r="G679" s="54"/>
    </row>
    <row r="680" spans="3:7" ht="15.75" thickBot="1" x14ac:dyDescent="0.3">
      <c r="C680" s="52" t="s">
        <v>72</v>
      </c>
      <c r="D680" s="56">
        <v>0</v>
      </c>
      <c r="E680" s="53">
        <v>0</v>
      </c>
      <c r="F680" s="53">
        <v>0</v>
      </c>
      <c r="G680" s="54">
        <v>0</v>
      </c>
    </row>
    <row r="681" spans="3:7" ht="48.75" thickBot="1" x14ac:dyDescent="0.3">
      <c r="C681" s="55" t="s">
        <v>73</v>
      </c>
      <c r="D681" s="56"/>
      <c r="E681" s="53"/>
      <c r="F681" s="53"/>
      <c r="G681" s="54"/>
    </row>
    <row r="682" spans="3:7" ht="48.75" thickBot="1" x14ac:dyDescent="0.3">
      <c r="C682" s="55" t="s">
        <v>91</v>
      </c>
      <c r="D682" s="56"/>
      <c r="E682" s="53"/>
      <c r="F682" s="53"/>
      <c r="G682" s="54"/>
    </row>
    <row r="683" spans="3:7" ht="24.75" thickBot="1" x14ac:dyDescent="0.3">
      <c r="C683" s="52" t="s">
        <v>75</v>
      </c>
      <c r="D683" s="56">
        <v>0</v>
      </c>
      <c r="E683" s="53">
        <v>0</v>
      </c>
      <c r="F683" s="53">
        <v>0</v>
      </c>
      <c r="G683" s="54">
        <v>0</v>
      </c>
    </row>
    <row r="684" spans="3:7" ht="48.75" thickBot="1" x14ac:dyDescent="0.3">
      <c r="C684" s="55" t="s">
        <v>76</v>
      </c>
      <c r="D684" s="56"/>
      <c r="E684" s="53"/>
      <c r="F684" s="53"/>
      <c r="G684" s="54"/>
    </row>
    <row r="685" spans="3:7" ht="48.75" thickBot="1" x14ac:dyDescent="0.3">
      <c r="C685" s="55" t="s">
        <v>92</v>
      </c>
      <c r="D685" s="56"/>
      <c r="E685" s="53"/>
      <c r="F685" s="53"/>
      <c r="G685" s="54"/>
    </row>
    <row r="686" spans="3:7" ht="36.75" thickBot="1" x14ac:dyDescent="0.3">
      <c r="C686" s="99" t="s">
        <v>104</v>
      </c>
      <c r="D686" s="100">
        <f>D683+D680+D677+D674+D671+D668+D665</f>
        <v>6340</v>
      </c>
      <c r="E686" s="100">
        <f t="shared" ref="E686:G686" si="43">E683+E680+E677+E674+E671+E668+E665</f>
        <v>6340</v>
      </c>
      <c r="F686" s="100">
        <f t="shared" si="43"/>
        <v>6340</v>
      </c>
      <c r="G686" s="101">
        <f t="shared" si="43"/>
        <v>6340</v>
      </c>
    </row>
    <row r="687" spans="3:7" x14ac:dyDescent="0.25">
      <c r="C687" s="332" t="s">
        <v>94</v>
      </c>
      <c r="D687" s="336" t="s">
        <v>53</v>
      </c>
      <c r="E687" s="336"/>
      <c r="F687" s="336"/>
      <c r="G687" s="337"/>
    </row>
    <row r="688" spans="3:7" x14ac:dyDescent="0.25">
      <c r="C688" s="333"/>
      <c r="D688" s="339"/>
      <c r="E688" s="339"/>
      <c r="F688" s="339"/>
      <c r="G688" s="340"/>
    </row>
    <row r="689" spans="3:7" ht="15.75" thickBot="1" x14ac:dyDescent="0.3">
      <c r="C689" s="334"/>
      <c r="D689" s="342"/>
      <c r="E689" s="342"/>
      <c r="F689" s="342"/>
      <c r="G689" s="343"/>
    </row>
    <row r="690" spans="3:7" ht="15.75" thickBot="1" x14ac:dyDescent="0.3">
      <c r="C690" s="84" t="s">
        <v>80</v>
      </c>
      <c r="D690" s="85">
        <f>IF(D686-D655=0,0,"Error")</f>
        <v>0</v>
      </c>
      <c r="E690" s="85">
        <f>IF(E686-E655=0,0,"Error")</f>
        <v>0</v>
      </c>
      <c r="F690" s="85">
        <f>IF(F686-F655=0,0,"Error")</f>
        <v>0</v>
      </c>
      <c r="G690" s="86">
        <f>IF(G686-G655=0,0,"Error")</f>
        <v>0</v>
      </c>
    </row>
    <row r="691" spans="3:7" ht="23.25" thickBot="1" x14ac:dyDescent="0.3">
      <c r="C691" s="102" t="s">
        <v>81</v>
      </c>
      <c r="D691" s="348" t="s">
        <v>172</v>
      </c>
      <c r="E691" s="349"/>
      <c r="F691" s="349"/>
      <c r="G691" s="350"/>
    </row>
    <row r="692" spans="3:7" ht="15.75" thickBot="1" x14ac:dyDescent="0.3">
      <c r="C692" s="26" t="s">
        <v>45</v>
      </c>
      <c r="D692" s="351" t="s">
        <v>172</v>
      </c>
      <c r="E692" s="352"/>
      <c r="F692" s="352"/>
      <c r="G692" s="353"/>
    </row>
    <row r="693" spans="3:7" ht="15.75" thickBot="1" x14ac:dyDescent="0.3">
      <c r="C693" s="26" t="s">
        <v>47</v>
      </c>
      <c r="D693" s="324" t="s">
        <v>48</v>
      </c>
      <c r="E693" s="325"/>
      <c r="F693" s="325"/>
      <c r="G693" s="326"/>
    </row>
    <row r="694" spans="3:7" x14ac:dyDescent="0.25">
      <c r="C694" s="327"/>
      <c r="D694" s="31">
        <v>2018</v>
      </c>
      <c r="E694" s="31">
        <v>2019</v>
      </c>
      <c r="F694" s="31">
        <v>2020</v>
      </c>
      <c r="G694" s="32">
        <v>2021</v>
      </c>
    </row>
    <row r="695" spans="3:7" ht="15.75" thickBot="1" x14ac:dyDescent="0.3">
      <c r="C695" s="328"/>
      <c r="D695" s="33" t="s">
        <v>31</v>
      </c>
      <c r="E695" s="33" t="s">
        <v>32</v>
      </c>
      <c r="F695" s="33" t="s">
        <v>32</v>
      </c>
      <c r="G695" s="34" t="s">
        <v>32</v>
      </c>
    </row>
    <row r="696" spans="3:7" ht="15.75" thickBot="1" x14ac:dyDescent="0.3">
      <c r="C696" s="26" t="s">
        <v>49</v>
      </c>
      <c r="D696" s="35">
        <v>16</v>
      </c>
      <c r="E696" s="35">
        <v>15</v>
      </c>
      <c r="F696" s="35">
        <v>15</v>
      </c>
      <c r="G696" s="36">
        <v>15</v>
      </c>
    </row>
    <row r="697" spans="3:7" ht="15.75" thickBot="1" x14ac:dyDescent="0.3">
      <c r="C697" s="26" t="s">
        <v>50</v>
      </c>
      <c r="D697" s="35">
        <v>7000</v>
      </c>
      <c r="E697" s="35">
        <v>6800</v>
      </c>
      <c r="F697" s="35">
        <v>6800</v>
      </c>
      <c r="G697" s="36">
        <v>6800</v>
      </c>
    </row>
    <row r="698" spans="3:7" ht="15.75" thickBot="1" x14ac:dyDescent="0.3">
      <c r="C698" s="26" t="s">
        <v>51</v>
      </c>
      <c r="D698" s="35">
        <f>D697/D696</f>
        <v>437.5</v>
      </c>
      <c r="E698" s="35">
        <f t="shared" ref="E698:G698" si="44">E697/E696</f>
        <v>453.33333333333331</v>
      </c>
      <c r="F698" s="35">
        <f t="shared" si="44"/>
        <v>453.33333333333331</v>
      </c>
      <c r="G698" s="36">
        <f t="shared" si="44"/>
        <v>453.33333333333331</v>
      </c>
    </row>
    <row r="699" spans="3:7" ht="15.75" thickBot="1" x14ac:dyDescent="0.3">
      <c r="C699" s="154" t="s">
        <v>52</v>
      </c>
      <c r="D699" s="155"/>
      <c r="E699" s="156">
        <f>E696/D696-1</f>
        <v>-6.25E-2</v>
      </c>
      <c r="F699" s="156">
        <f t="shared" ref="F699:G701" si="45">F696/E696-1</f>
        <v>0</v>
      </c>
      <c r="G699" s="157">
        <f t="shared" si="45"/>
        <v>0</v>
      </c>
    </row>
    <row r="700" spans="3:7" ht="15.75" thickBot="1" x14ac:dyDescent="0.3">
      <c r="C700" s="26" t="s">
        <v>54</v>
      </c>
      <c r="D700" s="37"/>
      <c r="E700" s="38">
        <f>E697/D697-1</f>
        <v>-2.8571428571428581E-2</v>
      </c>
      <c r="F700" s="38">
        <f t="shared" si="45"/>
        <v>0</v>
      </c>
      <c r="G700" s="39">
        <f t="shared" si="45"/>
        <v>0</v>
      </c>
    </row>
    <row r="701" spans="3:7" ht="23.25" thickBot="1" x14ac:dyDescent="0.3">
      <c r="C701" s="26" t="s">
        <v>55</v>
      </c>
      <c r="D701" s="37"/>
      <c r="E701" s="38">
        <f>E698/D698-1</f>
        <v>3.6190476190476106E-2</v>
      </c>
      <c r="F701" s="38">
        <f t="shared" si="45"/>
        <v>0</v>
      </c>
      <c r="G701" s="39">
        <f t="shared" si="45"/>
        <v>0</v>
      </c>
    </row>
    <row r="702" spans="3:7" ht="15.75" thickBot="1" x14ac:dyDescent="0.3">
      <c r="C702" s="329" t="s">
        <v>109</v>
      </c>
      <c r="D702" s="330"/>
      <c r="E702" s="330"/>
      <c r="F702" s="330"/>
      <c r="G702" s="331"/>
    </row>
    <row r="703" spans="3:7" x14ac:dyDescent="0.25">
      <c r="C703" s="327"/>
      <c r="D703" s="31">
        <v>2018</v>
      </c>
      <c r="E703" s="31">
        <v>2019</v>
      </c>
      <c r="F703" s="31">
        <v>2020</v>
      </c>
      <c r="G703" s="32">
        <v>2021</v>
      </c>
    </row>
    <row r="704" spans="3:7" ht="15.75" thickBot="1" x14ac:dyDescent="0.3">
      <c r="C704" s="328"/>
      <c r="D704" s="33" t="s">
        <v>31</v>
      </c>
      <c r="E704" s="33" t="s">
        <v>32</v>
      </c>
      <c r="F704" s="33" t="s">
        <v>32</v>
      </c>
      <c r="G704" s="34" t="s">
        <v>32</v>
      </c>
    </row>
    <row r="705" spans="3:7" ht="15.75" thickBot="1" x14ac:dyDescent="0.3">
      <c r="C705" s="52" t="s">
        <v>57</v>
      </c>
      <c r="D705" s="53">
        <v>5400</v>
      </c>
      <c r="E705" s="53">
        <v>5400</v>
      </c>
      <c r="F705" s="53">
        <v>5400</v>
      </c>
      <c r="G705" s="54">
        <v>5400</v>
      </c>
    </row>
    <row r="706" spans="3:7" ht="36.75" thickBot="1" x14ac:dyDescent="0.3">
      <c r="C706" s="55" t="s">
        <v>58</v>
      </c>
      <c r="D706" s="56"/>
      <c r="E706" s="72"/>
      <c r="F706" s="72"/>
      <c r="G706" s="73"/>
    </row>
    <row r="707" spans="3:7" ht="36.75" thickBot="1" x14ac:dyDescent="0.3">
      <c r="C707" s="55" t="s">
        <v>86</v>
      </c>
      <c r="D707" s="56"/>
      <c r="E707" s="72"/>
      <c r="F707" s="72"/>
      <c r="G707" s="73"/>
    </row>
    <row r="708" spans="3:7" ht="24.75" thickBot="1" x14ac:dyDescent="0.3">
      <c r="C708" s="113" t="s">
        <v>60</v>
      </c>
      <c r="D708" s="76">
        <v>940</v>
      </c>
      <c r="E708" s="76">
        <v>940</v>
      </c>
      <c r="F708" s="76">
        <v>940</v>
      </c>
      <c r="G708" s="77">
        <v>940</v>
      </c>
    </row>
    <row r="709" spans="3:7" ht="48.75" thickBot="1" x14ac:dyDescent="0.3">
      <c r="C709" s="48" t="s">
        <v>61</v>
      </c>
      <c r="D709" s="49"/>
      <c r="E709" s="79"/>
      <c r="F709" s="79"/>
      <c r="G709" s="80"/>
    </row>
    <row r="710" spans="3:7" ht="48.75" thickBot="1" x14ac:dyDescent="0.3">
      <c r="C710" s="81" t="s">
        <v>87</v>
      </c>
      <c r="D710" s="82"/>
      <c r="E710" s="42"/>
      <c r="F710" s="42"/>
      <c r="G710" s="43"/>
    </row>
    <row r="711" spans="3:7" ht="15.75" thickBot="1" x14ac:dyDescent="0.3">
      <c r="C711" s="52" t="s">
        <v>63</v>
      </c>
      <c r="D711" s="57">
        <v>660</v>
      </c>
      <c r="E711" s="58">
        <v>460</v>
      </c>
      <c r="F711" s="58">
        <v>460</v>
      </c>
      <c r="G711" s="59">
        <v>460</v>
      </c>
    </row>
    <row r="712" spans="3:7" ht="48.75" thickBot="1" x14ac:dyDescent="0.3">
      <c r="C712" s="55" t="s">
        <v>64</v>
      </c>
      <c r="D712" s="56"/>
      <c r="E712" s="53"/>
      <c r="F712" s="53"/>
      <c r="G712" s="54"/>
    </row>
    <row r="713" spans="3:7" ht="48.75" thickBot="1" x14ac:dyDescent="0.3">
      <c r="C713" s="55" t="s">
        <v>88</v>
      </c>
      <c r="D713" s="56"/>
      <c r="E713" s="53"/>
      <c r="F713" s="53"/>
      <c r="G713" s="54"/>
    </row>
    <row r="714" spans="3:7" ht="15.75" thickBot="1" x14ac:dyDescent="0.3">
      <c r="C714" s="52" t="s">
        <v>66</v>
      </c>
      <c r="D714" s="56">
        <v>0</v>
      </c>
      <c r="E714" s="53">
        <v>0</v>
      </c>
      <c r="F714" s="53">
        <v>0</v>
      </c>
      <c r="G714" s="54">
        <v>0</v>
      </c>
    </row>
    <row r="715" spans="3:7" ht="48.75" thickBot="1" x14ac:dyDescent="0.3">
      <c r="C715" s="55" t="s">
        <v>67</v>
      </c>
      <c r="D715" s="56"/>
      <c r="E715" s="53"/>
      <c r="F715" s="53"/>
      <c r="G715" s="54"/>
    </row>
    <row r="716" spans="3:7" ht="48.75" thickBot="1" x14ac:dyDescent="0.3">
      <c r="C716" s="55" t="s">
        <v>89</v>
      </c>
      <c r="D716" s="56"/>
      <c r="E716" s="53"/>
      <c r="F716" s="53"/>
      <c r="G716" s="54"/>
    </row>
    <row r="717" spans="3:7" ht="24.75" thickBot="1" x14ac:dyDescent="0.3">
      <c r="C717" s="52" t="s">
        <v>69</v>
      </c>
      <c r="D717" s="56">
        <v>0</v>
      </c>
      <c r="E717" s="53">
        <v>0</v>
      </c>
      <c r="F717" s="53">
        <v>0</v>
      </c>
      <c r="G717" s="54">
        <v>0</v>
      </c>
    </row>
    <row r="718" spans="3:7" ht="48.75" thickBot="1" x14ac:dyDescent="0.3">
      <c r="C718" s="55" t="s">
        <v>70</v>
      </c>
      <c r="D718" s="56"/>
      <c r="E718" s="53"/>
      <c r="F718" s="53"/>
      <c r="G718" s="54"/>
    </row>
    <row r="719" spans="3:7" ht="48.75" thickBot="1" x14ac:dyDescent="0.3">
      <c r="C719" s="55" t="s">
        <v>90</v>
      </c>
      <c r="D719" s="56"/>
      <c r="E719" s="53"/>
      <c r="F719" s="53"/>
      <c r="G719" s="54"/>
    </row>
    <row r="720" spans="3:7" ht="15.75" thickBot="1" x14ac:dyDescent="0.3">
      <c r="C720" s="52" t="s">
        <v>72</v>
      </c>
      <c r="D720" s="56">
        <v>0</v>
      </c>
      <c r="E720" s="53">
        <v>0</v>
      </c>
      <c r="F720" s="53">
        <v>0</v>
      </c>
      <c r="G720" s="54">
        <v>0</v>
      </c>
    </row>
    <row r="721" spans="3:7" ht="48.75" thickBot="1" x14ac:dyDescent="0.3">
      <c r="C721" s="55" t="s">
        <v>73</v>
      </c>
      <c r="D721" s="56"/>
      <c r="E721" s="53"/>
      <c r="F721" s="53"/>
      <c r="G721" s="54"/>
    </row>
    <row r="722" spans="3:7" ht="48.75" thickBot="1" x14ac:dyDescent="0.3">
      <c r="C722" s="55" t="s">
        <v>91</v>
      </c>
      <c r="D722" s="56"/>
      <c r="E722" s="53"/>
      <c r="F722" s="53"/>
      <c r="G722" s="54"/>
    </row>
    <row r="723" spans="3:7" ht="24.75" thickBot="1" x14ac:dyDescent="0.3">
      <c r="C723" s="52" t="s">
        <v>75</v>
      </c>
      <c r="D723" s="56">
        <v>0</v>
      </c>
      <c r="E723" s="53">
        <v>0</v>
      </c>
      <c r="F723" s="53">
        <v>0</v>
      </c>
      <c r="G723" s="54">
        <v>0</v>
      </c>
    </row>
    <row r="724" spans="3:7" ht="48.75" thickBot="1" x14ac:dyDescent="0.3">
      <c r="C724" s="55" t="s">
        <v>76</v>
      </c>
      <c r="D724" s="56"/>
      <c r="E724" s="53"/>
      <c r="F724" s="53"/>
      <c r="G724" s="54"/>
    </row>
    <row r="725" spans="3:7" ht="48.75" thickBot="1" x14ac:dyDescent="0.3">
      <c r="C725" s="55" t="s">
        <v>92</v>
      </c>
      <c r="D725" s="56"/>
      <c r="E725" s="53"/>
      <c r="F725" s="53"/>
      <c r="G725" s="54"/>
    </row>
    <row r="726" spans="3:7" ht="36.75" thickBot="1" x14ac:dyDescent="0.3">
      <c r="C726" s="99" t="s">
        <v>104</v>
      </c>
      <c r="D726" s="105">
        <f>D723+D717+D720+D714+D711+D708+D705</f>
        <v>7000</v>
      </c>
      <c r="E726" s="105">
        <f t="shared" ref="E726:G726" si="46">E723+E717+E720+E714+E711+E708+E705</f>
        <v>6800</v>
      </c>
      <c r="F726" s="105">
        <f t="shared" si="46"/>
        <v>6800</v>
      </c>
      <c r="G726" s="106">
        <f t="shared" si="46"/>
        <v>6800</v>
      </c>
    </row>
    <row r="727" spans="3:7" ht="14.45" customHeight="1" x14ac:dyDescent="0.25">
      <c r="C727" s="327" t="s">
        <v>94</v>
      </c>
      <c r="D727" s="335"/>
      <c r="E727" s="336"/>
      <c r="F727" s="336"/>
      <c r="G727" s="337"/>
    </row>
    <row r="728" spans="3:7" x14ac:dyDescent="0.25">
      <c r="C728" s="344"/>
      <c r="D728" s="338"/>
      <c r="E728" s="339"/>
      <c r="F728" s="339"/>
      <c r="G728" s="340"/>
    </row>
    <row r="729" spans="3:7" x14ac:dyDescent="0.25">
      <c r="C729" s="365"/>
      <c r="D729" s="366"/>
      <c r="E729" s="367"/>
      <c r="F729" s="367"/>
      <c r="G729" s="368"/>
    </row>
    <row r="730" spans="3:7" ht="15.75" thickBot="1" x14ac:dyDescent="0.3">
      <c r="C730" s="84" t="s">
        <v>80</v>
      </c>
      <c r="D730" s="85">
        <f>D697-D726</f>
        <v>0</v>
      </c>
      <c r="E730" s="85">
        <f t="shared" ref="E730:G730" si="47">E697-E726</f>
        <v>0</v>
      </c>
      <c r="F730" s="85">
        <f t="shared" si="47"/>
        <v>0</v>
      </c>
      <c r="G730" s="86">
        <f t="shared" si="47"/>
        <v>0</v>
      </c>
    </row>
    <row r="731" spans="3:7" ht="24.6" customHeight="1" thickBot="1" x14ac:dyDescent="0.3">
      <c r="C731" s="102" t="s">
        <v>173</v>
      </c>
      <c r="D731" s="372" t="s">
        <v>174</v>
      </c>
      <c r="E731" s="373"/>
      <c r="F731" s="373"/>
      <c r="G731" s="374"/>
    </row>
    <row r="732" spans="3:7" ht="15.75" thickBot="1" x14ac:dyDescent="0.3">
      <c r="C732" s="26" t="s">
        <v>45</v>
      </c>
      <c r="D732" s="351" t="s">
        <v>175</v>
      </c>
      <c r="E732" s="352"/>
      <c r="F732" s="352"/>
      <c r="G732" s="353"/>
    </row>
    <row r="733" spans="3:7" ht="15.75" thickBot="1" x14ac:dyDescent="0.3">
      <c r="C733" s="26" t="s">
        <v>47</v>
      </c>
      <c r="D733" s="324" t="s">
        <v>176</v>
      </c>
      <c r="E733" s="325"/>
      <c r="F733" s="325"/>
      <c r="G733" s="326"/>
    </row>
    <row r="734" spans="3:7" x14ac:dyDescent="0.25">
      <c r="C734" s="327"/>
      <c r="D734" s="31">
        <v>2018</v>
      </c>
      <c r="E734" s="31">
        <v>2019</v>
      </c>
      <c r="F734" s="31">
        <v>2020</v>
      </c>
      <c r="G734" s="32">
        <v>2021</v>
      </c>
    </row>
    <row r="735" spans="3:7" ht="15.75" thickBot="1" x14ac:dyDescent="0.3">
      <c r="C735" s="328"/>
      <c r="D735" s="33" t="s">
        <v>31</v>
      </c>
      <c r="E735" s="33" t="s">
        <v>32</v>
      </c>
      <c r="F735" s="33" t="s">
        <v>32</v>
      </c>
      <c r="G735" s="34" t="s">
        <v>32</v>
      </c>
    </row>
    <row r="736" spans="3:7" ht="15.75" thickBot="1" x14ac:dyDescent="0.3">
      <c r="C736" s="26" t="s">
        <v>49</v>
      </c>
      <c r="D736" s="35">
        <v>4</v>
      </c>
      <c r="E736" s="35">
        <v>4</v>
      </c>
      <c r="F736" s="35">
        <v>4</v>
      </c>
      <c r="G736" s="36">
        <v>4</v>
      </c>
    </row>
    <row r="737" spans="3:7" ht="15.75" thickBot="1" x14ac:dyDescent="0.3">
      <c r="C737" s="26" t="s">
        <v>50</v>
      </c>
      <c r="D737" s="35">
        <v>320</v>
      </c>
      <c r="E737" s="35">
        <v>120</v>
      </c>
      <c r="F737" s="35">
        <v>120</v>
      </c>
      <c r="G737" s="36">
        <v>120</v>
      </c>
    </row>
    <row r="738" spans="3:7" ht="15.75" thickBot="1" x14ac:dyDescent="0.3">
      <c r="C738" s="108" t="s">
        <v>51</v>
      </c>
      <c r="D738" s="143">
        <f>D737/D736</f>
        <v>80</v>
      </c>
      <c r="E738" s="143">
        <f t="shared" ref="E738:G738" si="48">E737/E736</f>
        <v>30</v>
      </c>
      <c r="F738" s="143">
        <f t="shared" si="48"/>
        <v>30</v>
      </c>
      <c r="G738" s="144">
        <f t="shared" si="48"/>
        <v>30</v>
      </c>
    </row>
    <row r="739" spans="3:7" ht="15.75" thickBot="1" x14ac:dyDescent="0.3">
      <c r="C739" s="115" t="s">
        <v>52</v>
      </c>
      <c r="D739" s="140"/>
      <c r="E739" s="141">
        <f>E736/D736-1</f>
        <v>0</v>
      </c>
      <c r="F739" s="141">
        <f t="shared" ref="F739:G741" si="49">F736/E736-1</f>
        <v>0</v>
      </c>
      <c r="G739" s="142">
        <f t="shared" si="49"/>
        <v>0</v>
      </c>
    </row>
    <row r="740" spans="3:7" ht="15.75" thickBot="1" x14ac:dyDescent="0.3">
      <c r="C740" s="26" t="s">
        <v>54</v>
      </c>
      <c r="D740" s="37"/>
      <c r="E740" s="38">
        <f>E737/D737-1</f>
        <v>-0.625</v>
      </c>
      <c r="F740" s="38">
        <f t="shared" si="49"/>
        <v>0</v>
      </c>
      <c r="G740" s="39">
        <f t="shared" si="49"/>
        <v>0</v>
      </c>
    </row>
    <row r="741" spans="3:7" ht="23.25" thickBot="1" x14ac:dyDescent="0.3">
      <c r="C741" s="26" t="s">
        <v>55</v>
      </c>
      <c r="D741" s="37"/>
      <c r="E741" s="38">
        <f>E738/D738-1</f>
        <v>-0.625</v>
      </c>
      <c r="F741" s="38">
        <f t="shared" si="49"/>
        <v>0</v>
      </c>
      <c r="G741" s="39">
        <f t="shared" si="49"/>
        <v>0</v>
      </c>
    </row>
    <row r="742" spans="3:7" ht="15.75" thickBot="1" x14ac:dyDescent="0.3">
      <c r="C742" s="329" t="s">
        <v>123</v>
      </c>
      <c r="D742" s="330"/>
      <c r="E742" s="330"/>
      <c r="F742" s="330"/>
      <c r="G742" s="331"/>
    </row>
    <row r="743" spans="3:7" x14ac:dyDescent="0.25">
      <c r="C743" s="327"/>
      <c r="D743" s="31">
        <v>2018</v>
      </c>
      <c r="E743" s="31">
        <v>2019</v>
      </c>
      <c r="F743" s="31">
        <v>2020</v>
      </c>
      <c r="G743" s="32">
        <v>2021</v>
      </c>
    </row>
    <row r="744" spans="3:7" ht="15.75" thickBot="1" x14ac:dyDescent="0.3">
      <c r="C744" s="328"/>
      <c r="D744" s="33" t="s">
        <v>31</v>
      </c>
      <c r="E744" s="33" t="s">
        <v>32</v>
      </c>
      <c r="F744" s="33" t="s">
        <v>32</v>
      </c>
      <c r="G744" s="34" t="s">
        <v>32</v>
      </c>
    </row>
    <row r="745" spans="3:7" ht="15.75" thickBot="1" x14ac:dyDescent="0.3">
      <c r="C745" s="41" t="s">
        <v>57</v>
      </c>
      <c r="D745" s="42">
        <v>0</v>
      </c>
      <c r="E745" s="42">
        <v>0</v>
      </c>
      <c r="F745" s="42">
        <v>0</v>
      </c>
      <c r="G745" s="43">
        <v>0</v>
      </c>
    </row>
    <row r="746" spans="3:7" ht="36.75" thickBot="1" x14ac:dyDescent="0.3">
      <c r="C746" s="55" t="s">
        <v>58</v>
      </c>
      <c r="D746" s="56"/>
      <c r="E746" s="72"/>
      <c r="F746" s="72"/>
      <c r="G746" s="73"/>
    </row>
    <row r="747" spans="3:7" ht="36.75" thickBot="1" x14ac:dyDescent="0.3">
      <c r="C747" s="55" t="s">
        <v>86</v>
      </c>
      <c r="D747" s="56"/>
      <c r="E747" s="72"/>
      <c r="F747" s="72"/>
      <c r="G747" s="73"/>
    </row>
    <row r="748" spans="3:7" ht="24.75" thickBot="1" x14ac:dyDescent="0.3">
      <c r="C748" s="52" t="s">
        <v>60</v>
      </c>
      <c r="D748" s="53">
        <v>0</v>
      </c>
      <c r="E748" s="53">
        <v>0</v>
      </c>
      <c r="F748" s="53">
        <v>0</v>
      </c>
      <c r="G748" s="54">
        <v>0</v>
      </c>
    </row>
    <row r="749" spans="3:7" ht="48.75" thickBot="1" x14ac:dyDescent="0.3">
      <c r="C749" s="55" t="s">
        <v>61</v>
      </c>
      <c r="D749" s="56"/>
      <c r="E749" s="53"/>
      <c r="F749" s="53"/>
      <c r="G749" s="54"/>
    </row>
    <row r="750" spans="3:7" ht="48.75" thickBot="1" x14ac:dyDescent="0.3">
      <c r="C750" s="55" t="s">
        <v>87</v>
      </c>
      <c r="D750" s="56"/>
      <c r="E750" s="53"/>
      <c r="F750" s="53"/>
      <c r="G750" s="54"/>
    </row>
    <row r="751" spans="3:7" ht="15.75" thickBot="1" x14ac:dyDescent="0.3">
      <c r="C751" s="52" t="s">
        <v>63</v>
      </c>
      <c r="D751" s="57">
        <v>320</v>
      </c>
      <c r="E751" s="58">
        <v>120</v>
      </c>
      <c r="F751" s="58">
        <v>120</v>
      </c>
      <c r="G751" s="59">
        <v>120</v>
      </c>
    </row>
    <row r="752" spans="3:7" ht="48.75" thickBot="1" x14ac:dyDescent="0.3">
      <c r="C752" s="55" t="s">
        <v>64</v>
      </c>
      <c r="D752" s="56"/>
      <c r="E752" s="53"/>
      <c r="F752" s="53"/>
      <c r="G752" s="54"/>
    </row>
    <row r="753" spans="3:7" ht="48.75" thickBot="1" x14ac:dyDescent="0.3">
      <c r="C753" s="55" t="s">
        <v>88</v>
      </c>
      <c r="D753" s="56"/>
      <c r="E753" s="53"/>
      <c r="F753" s="53"/>
      <c r="G753" s="54"/>
    </row>
    <row r="754" spans="3:7" ht="15.75" thickBot="1" x14ac:dyDescent="0.3">
      <c r="C754" s="52" t="s">
        <v>66</v>
      </c>
      <c r="D754" s="56">
        <v>0</v>
      </c>
      <c r="E754" s="53">
        <v>0</v>
      </c>
      <c r="F754" s="53">
        <v>0</v>
      </c>
      <c r="G754" s="54">
        <v>0</v>
      </c>
    </row>
    <row r="755" spans="3:7" ht="48.75" thickBot="1" x14ac:dyDescent="0.3">
      <c r="C755" s="55" t="s">
        <v>67</v>
      </c>
      <c r="D755" s="56"/>
      <c r="E755" s="53"/>
      <c r="F755" s="53"/>
      <c r="G755" s="54"/>
    </row>
    <row r="756" spans="3:7" ht="48.75" thickBot="1" x14ac:dyDescent="0.3">
      <c r="C756" s="55" t="s">
        <v>89</v>
      </c>
      <c r="D756" s="56"/>
      <c r="E756" s="53"/>
      <c r="F756" s="53"/>
      <c r="G756" s="54"/>
    </row>
    <row r="757" spans="3:7" ht="24.75" thickBot="1" x14ac:dyDescent="0.3">
      <c r="C757" s="52" t="s">
        <v>69</v>
      </c>
      <c r="D757" s="56">
        <v>0</v>
      </c>
      <c r="E757" s="53">
        <v>0</v>
      </c>
      <c r="F757" s="53">
        <v>0</v>
      </c>
      <c r="G757" s="54">
        <v>0</v>
      </c>
    </row>
    <row r="758" spans="3:7" ht="48.75" thickBot="1" x14ac:dyDescent="0.3">
      <c r="C758" s="55" t="s">
        <v>70</v>
      </c>
      <c r="D758" s="56"/>
      <c r="E758" s="53"/>
      <c r="F758" s="53"/>
      <c r="G758" s="54"/>
    </row>
    <row r="759" spans="3:7" ht="48.75" thickBot="1" x14ac:dyDescent="0.3">
      <c r="C759" s="55" t="s">
        <v>90</v>
      </c>
      <c r="D759" s="56"/>
      <c r="E759" s="53"/>
      <c r="F759" s="53"/>
      <c r="G759" s="54"/>
    </row>
    <row r="760" spans="3:7" ht="15.75" thickBot="1" x14ac:dyDescent="0.3">
      <c r="C760" s="52" t="s">
        <v>72</v>
      </c>
      <c r="D760" s="56">
        <v>0</v>
      </c>
      <c r="E760" s="53">
        <v>0</v>
      </c>
      <c r="F760" s="53">
        <v>0</v>
      </c>
      <c r="G760" s="54">
        <v>0</v>
      </c>
    </row>
    <row r="761" spans="3:7" ht="48.75" thickBot="1" x14ac:dyDescent="0.3">
      <c r="C761" s="55" t="s">
        <v>73</v>
      </c>
      <c r="D761" s="56"/>
      <c r="E761" s="53"/>
      <c r="F761" s="53"/>
      <c r="G761" s="54"/>
    </row>
    <row r="762" spans="3:7" ht="48.75" thickBot="1" x14ac:dyDescent="0.3">
      <c r="C762" s="55" t="s">
        <v>91</v>
      </c>
      <c r="D762" s="56"/>
      <c r="E762" s="53"/>
      <c r="F762" s="53"/>
      <c r="G762" s="54"/>
    </row>
    <row r="763" spans="3:7" ht="24.75" thickBot="1" x14ac:dyDescent="0.3">
      <c r="C763" s="52" t="s">
        <v>75</v>
      </c>
      <c r="D763" s="56">
        <v>0</v>
      </c>
      <c r="E763" s="53">
        <v>0</v>
      </c>
      <c r="F763" s="53">
        <v>0</v>
      </c>
      <c r="G763" s="54">
        <v>0</v>
      </c>
    </row>
    <row r="764" spans="3:7" ht="48.75" thickBot="1" x14ac:dyDescent="0.3">
      <c r="C764" s="55" t="s">
        <v>76</v>
      </c>
      <c r="D764" s="56"/>
      <c r="E764" s="53"/>
      <c r="F764" s="53"/>
      <c r="G764" s="54"/>
    </row>
    <row r="765" spans="3:7" ht="48.75" thickBot="1" x14ac:dyDescent="0.3">
      <c r="C765" s="74" t="s">
        <v>92</v>
      </c>
      <c r="D765" s="75"/>
      <c r="E765" s="76"/>
      <c r="F765" s="76"/>
      <c r="G765" s="77"/>
    </row>
    <row r="766" spans="3:7" ht="36.75" thickBot="1" x14ac:dyDescent="0.3">
      <c r="C766" s="158" t="s">
        <v>104</v>
      </c>
      <c r="D766" s="159">
        <f>D763+D757+D760+D754+D751+D748+D745</f>
        <v>320</v>
      </c>
      <c r="E766" s="159">
        <f t="shared" ref="E766:G766" si="50">E763+E757+E760+E754+E751+E748+E745</f>
        <v>120</v>
      </c>
      <c r="F766" s="159">
        <f t="shared" si="50"/>
        <v>120</v>
      </c>
      <c r="G766" s="160">
        <f t="shared" si="50"/>
        <v>120</v>
      </c>
    </row>
    <row r="767" spans="3:7" ht="14.45" customHeight="1" x14ac:dyDescent="0.25">
      <c r="C767" s="327" t="s">
        <v>124</v>
      </c>
      <c r="D767" s="335"/>
      <c r="E767" s="336"/>
      <c r="F767" s="336"/>
      <c r="G767" s="337"/>
    </row>
    <row r="768" spans="3:7" x14ac:dyDescent="0.25">
      <c r="C768" s="344"/>
      <c r="D768" s="338"/>
      <c r="E768" s="339"/>
      <c r="F768" s="339"/>
      <c r="G768" s="340"/>
    </row>
    <row r="769" spans="3:7" ht="4.1500000000000004" customHeight="1" thickBot="1" x14ac:dyDescent="0.3">
      <c r="C769" s="354"/>
      <c r="D769" s="369"/>
      <c r="E769" s="370"/>
      <c r="F769" s="370"/>
      <c r="G769" s="371"/>
    </row>
    <row r="770" spans="3:7" ht="15.75" thickBot="1" x14ac:dyDescent="0.3">
      <c r="C770" s="84" t="s">
        <v>80</v>
      </c>
      <c r="D770" s="85">
        <f>D737-D766</f>
        <v>0</v>
      </c>
      <c r="E770" s="85">
        <f t="shared" ref="E770:G770" si="51">E737-E766</f>
        <v>0</v>
      </c>
      <c r="F770" s="85">
        <f t="shared" si="51"/>
        <v>0</v>
      </c>
      <c r="G770" s="86">
        <f t="shared" si="51"/>
        <v>0</v>
      </c>
    </row>
    <row r="771" spans="3:7" ht="16.899999999999999" customHeight="1" thickBot="1" x14ac:dyDescent="0.3">
      <c r="C771" s="102" t="s">
        <v>125</v>
      </c>
      <c r="D771" s="372" t="s">
        <v>177</v>
      </c>
      <c r="E771" s="373"/>
      <c r="F771" s="373"/>
      <c r="G771" s="374"/>
    </row>
    <row r="772" spans="3:7" ht="15.75" thickBot="1" x14ac:dyDescent="0.3">
      <c r="C772" s="26" t="s">
        <v>45</v>
      </c>
      <c r="D772" s="351" t="s">
        <v>178</v>
      </c>
      <c r="E772" s="352"/>
      <c r="F772" s="352"/>
      <c r="G772" s="353"/>
    </row>
    <row r="773" spans="3:7" ht="23.25" thickBot="1" x14ac:dyDescent="0.3">
      <c r="C773" s="26" t="s">
        <v>179</v>
      </c>
      <c r="D773" s="324" t="s">
        <v>180</v>
      </c>
      <c r="E773" s="325"/>
      <c r="F773" s="325"/>
      <c r="G773" s="326"/>
    </row>
    <row r="774" spans="3:7" ht="13.15" customHeight="1" x14ac:dyDescent="0.25">
      <c r="C774" s="327"/>
      <c r="D774" s="31">
        <v>2018</v>
      </c>
      <c r="E774" s="31">
        <v>2019</v>
      </c>
      <c r="F774" s="31">
        <v>2020</v>
      </c>
      <c r="G774" s="32">
        <v>2021</v>
      </c>
    </row>
    <row r="775" spans="3:7" ht="10.9" customHeight="1" thickBot="1" x14ac:dyDescent="0.3">
      <c r="C775" s="354"/>
      <c r="D775" s="118" t="s">
        <v>31</v>
      </c>
      <c r="E775" s="118" t="s">
        <v>32</v>
      </c>
      <c r="F775" s="118" t="s">
        <v>32</v>
      </c>
      <c r="G775" s="119" t="s">
        <v>32</v>
      </c>
    </row>
    <row r="776" spans="3:7" ht="15.75" thickBot="1" x14ac:dyDescent="0.3">
      <c r="C776" s="26" t="s">
        <v>49</v>
      </c>
      <c r="D776" s="35">
        <v>0</v>
      </c>
      <c r="E776" s="35">
        <v>2</v>
      </c>
      <c r="F776" s="35">
        <v>2</v>
      </c>
      <c r="G776" s="36">
        <v>2</v>
      </c>
    </row>
    <row r="777" spans="3:7" ht="15.75" thickBot="1" x14ac:dyDescent="0.3">
      <c r="C777" s="26" t="s">
        <v>50</v>
      </c>
      <c r="D777" s="35">
        <v>0</v>
      </c>
      <c r="E777" s="35">
        <v>200</v>
      </c>
      <c r="F777" s="35">
        <v>200</v>
      </c>
      <c r="G777" s="36">
        <v>200</v>
      </c>
    </row>
    <row r="778" spans="3:7" ht="15.75" thickBot="1" x14ac:dyDescent="0.3">
      <c r="C778" s="26" t="s">
        <v>51</v>
      </c>
      <c r="D778" s="35" t="e">
        <f>D777/D776</f>
        <v>#DIV/0!</v>
      </c>
      <c r="E778" s="35">
        <f t="shared" ref="E778:G778" si="52">E777/E776</f>
        <v>100</v>
      </c>
      <c r="F778" s="35">
        <f t="shared" si="52"/>
        <v>100</v>
      </c>
      <c r="G778" s="36">
        <f t="shared" si="52"/>
        <v>100</v>
      </c>
    </row>
    <row r="779" spans="3:7" ht="15.75" thickBot="1" x14ac:dyDescent="0.3">
      <c r="C779" s="26" t="s">
        <v>52</v>
      </c>
      <c r="D779" s="37"/>
      <c r="E779" s="38" t="e">
        <f>E776/D776-1</f>
        <v>#DIV/0!</v>
      </c>
      <c r="F779" s="38">
        <f t="shared" ref="F779:G781" si="53">F776/E776-1</f>
        <v>0</v>
      </c>
      <c r="G779" s="39">
        <f t="shared" si="53"/>
        <v>0</v>
      </c>
    </row>
    <row r="780" spans="3:7" ht="15.75" thickBot="1" x14ac:dyDescent="0.3">
      <c r="C780" s="26" t="s">
        <v>54</v>
      </c>
      <c r="D780" s="37"/>
      <c r="E780" s="38" t="e">
        <f>E777/D777-1</f>
        <v>#DIV/0!</v>
      </c>
      <c r="F780" s="38">
        <f t="shared" si="53"/>
        <v>0</v>
      </c>
      <c r="G780" s="39">
        <f t="shared" si="53"/>
        <v>0</v>
      </c>
    </row>
    <row r="781" spans="3:7" ht="23.25" thickBot="1" x14ac:dyDescent="0.3">
      <c r="C781" s="26" t="s">
        <v>55</v>
      </c>
      <c r="D781" s="37"/>
      <c r="E781" s="38" t="e">
        <f>E778/D778-1</f>
        <v>#DIV/0!</v>
      </c>
      <c r="F781" s="38">
        <f t="shared" si="53"/>
        <v>0</v>
      </c>
      <c r="G781" s="39">
        <f t="shared" si="53"/>
        <v>0</v>
      </c>
    </row>
    <row r="782" spans="3:7" ht="15.75" thickBot="1" x14ac:dyDescent="0.3">
      <c r="C782" s="329" t="s">
        <v>129</v>
      </c>
      <c r="D782" s="330"/>
      <c r="E782" s="330"/>
      <c r="F782" s="330"/>
      <c r="G782" s="331"/>
    </row>
    <row r="783" spans="3:7" x14ac:dyDescent="0.25">
      <c r="C783" s="327"/>
      <c r="D783" s="31">
        <v>2018</v>
      </c>
      <c r="E783" s="31">
        <v>2019</v>
      </c>
      <c r="F783" s="31">
        <v>2020</v>
      </c>
      <c r="G783" s="32">
        <v>2021</v>
      </c>
    </row>
    <row r="784" spans="3:7" ht="15.75" thickBot="1" x14ac:dyDescent="0.3">
      <c r="C784" s="328"/>
      <c r="D784" s="33" t="s">
        <v>31</v>
      </c>
      <c r="E784" s="33" t="s">
        <v>32</v>
      </c>
      <c r="F784" s="33" t="s">
        <v>32</v>
      </c>
      <c r="G784" s="34" t="s">
        <v>32</v>
      </c>
    </row>
    <row r="785" spans="3:7" ht="15.75" thickBot="1" x14ac:dyDescent="0.3">
      <c r="C785" s="52" t="s">
        <v>57</v>
      </c>
      <c r="D785" s="53">
        <v>0</v>
      </c>
      <c r="E785" s="53">
        <v>0</v>
      </c>
      <c r="F785" s="53">
        <v>0</v>
      </c>
      <c r="G785" s="54">
        <v>0</v>
      </c>
    </row>
    <row r="786" spans="3:7" ht="36.75" thickBot="1" x14ac:dyDescent="0.3">
      <c r="C786" s="55" t="s">
        <v>58</v>
      </c>
      <c r="D786" s="56"/>
      <c r="E786" s="72"/>
      <c r="F786" s="72"/>
      <c r="G786" s="73"/>
    </row>
    <row r="787" spans="3:7" ht="36.75" thickBot="1" x14ac:dyDescent="0.3">
      <c r="C787" s="55" t="s">
        <v>86</v>
      </c>
      <c r="D787" s="56"/>
      <c r="E787" s="72"/>
      <c r="F787" s="72"/>
      <c r="G787" s="73"/>
    </row>
    <row r="788" spans="3:7" ht="24.75" thickBot="1" x14ac:dyDescent="0.3">
      <c r="C788" s="52" t="s">
        <v>60</v>
      </c>
      <c r="D788" s="53">
        <v>0</v>
      </c>
      <c r="E788" s="53">
        <v>0</v>
      </c>
      <c r="F788" s="53">
        <v>0</v>
      </c>
      <c r="G788" s="54">
        <v>0</v>
      </c>
    </row>
    <row r="789" spans="3:7" ht="48.75" thickBot="1" x14ac:dyDescent="0.3">
      <c r="C789" s="55" t="s">
        <v>61</v>
      </c>
      <c r="D789" s="56"/>
      <c r="E789" s="53"/>
      <c r="F789" s="53"/>
      <c r="G789" s="54"/>
    </row>
    <row r="790" spans="3:7" ht="48.75" thickBot="1" x14ac:dyDescent="0.3">
      <c r="C790" s="55" t="s">
        <v>87</v>
      </c>
      <c r="D790" s="56"/>
      <c r="E790" s="53"/>
      <c r="F790" s="53"/>
      <c r="G790" s="54"/>
    </row>
    <row r="791" spans="3:7" ht="15.75" thickBot="1" x14ac:dyDescent="0.3">
      <c r="C791" s="52" t="s">
        <v>63</v>
      </c>
      <c r="D791" s="57">
        <v>0</v>
      </c>
      <c r="E791" s="58">
        <v>200</v>
      </c>
      <c r="F791" s="58">
        <v>200</v>
      </c>
      <c r="G791" s="59">
        <v>200</v>
      </c>
    </row>
    <row r="792" spans="3:7" ht="48.75" thickBot="1" x14ac:dyDescent="0.3">
      <c r="C792" s="55" t="s">
        <v>64</v>
      </c>
      <c r="D792" s="56"/>
      <c r="E792" s="53"/>
      <c r="F792" s="53"/>
      <c r="G792" s="54"/>
    </row>
    <row r="793" spans="3:7" ht="48.75" thickBot="1" x14ac:dyDescent="0.3">
      <c r="C793" s="55" t="s">
        <v>88</v>
      </c>
      <c r="D793" s="56"/>
      <c r="E793" s="53"/>
      <c r="F793" s="53"/>
      <c r="G793" s="54"/>
    </row>
    <row r="794" spans="3:7" ht="15.75" thickBot="1" x14ac:dyDescent="0.3">
      <c r="C794" s="52" t="s">
        <v>66</v>
      </c>
      <c r="D794" s="56">
        <v>0</v>
      </c>
      <c r="E794" s="53">
        <v>0</v>
      </c>
      <c r="F794" s="53">
        <v>0</v>
      </c>
      <c r="G794" s="54">
        <v>0</v>
      </c>
    </row>
    <row r="795" spans="3:7" ht="48.75" thickBot="1" x14ac:dyDescent="0.3">
      <c r="C795" s="55" t="s">
        <v>67</v>
      </c>
      <c r="D795" s="56"/>
      <c r="E795" s="53"/>
      <c r="F795" s="53"/>
      <c r="G795" s="54"/>
    </row>
    <row r="796" spans="3:7" ht="48.75" thickBot="1" x14ac:dyDescent="0.3">
      <c r="C796" s="55" t="s">
        <v>89</v>
      </c>
      <c r="D796" s="56"/>
      <c r="E796" s="53"/>
      <c r="F796" s="53"/>
      <c r="G796" s="54"/>
    </row>
    <row r="797" spans="3:7" ht="24.75" thickBot="1" x14ac:dyDescent="0.3">
      <c r="C797" s="52" t="s">
        <v>69</v>
      </c>
      <c r="D797" s="56">
        <v>0</v>
      </c>
      <c r="E797" s="53">
        <v>0</v>
      </c>
      <c r="F797" s="53">
        <v>0</v>
      </c>
      <c r="G797" s="54">
        <v>0</v>
      </c>
    </row>
    <row r="798" spans="3:7" ht="48.75" thickBot="1" x14ac:dyDescent="0.3">
      <c r="C798" s="55" t="s">
        <v>70</v>
      </c>
      <c r="D798" s="56"/>
      <c r="E798" s="53"/>
      <c r="F798" s="53"/>
      <c r="G798" s="54"/>
    </row>
    <row r="799" spans="3:7" ht="48.75" thickBot="1" x14ac:dyDescent="0.3">
      <c r="C799" s="74" t="s">
        <v>90</v>
      </c>
      <c r="D799" s="75"/>
      <c r="E799" s="76"/>
      <c r="F799" s="76"/>
      <c r="G799" s="77"/>
    </row>
    <row r="800" spans="3:7" ht="15.75" thickBot="1" x14ac:dyDescent="0.3">
      <c r="C800" s="78" t="s">
        <v>72</v>
      </c>
      <c r="D800" s="49">
        <v>0</v>
      </c>
      <c r="E800" s="79">
        <v>0</v>
      </c>
      <c r="F800" s="79">
        <v>0</v>
      </c>
      <c r="G800" s="80">
        <v>0</v>
      </c>
    </row>
    <row r="801" spans="2:7" ht="48.75" thickBot="1" x14ac:dyDescent="0.3">
      <c r="C801" s="55" t="s">
        <v>73</v>
      </c>
      <c r="D801" s="56"/>
      <c r="E801" s="53"/>
      <c r="F801" s="53"/>
      <c r="G801" s="54"/>
    </row>
    <row r="802" spans="2:7" ht="48.75" thickBot="1" x14ac:dyDescent="0.3">
      <c r="C802" s="55" t="s">
        <v>91</v>
      </c>
      <c r="D802" s="56"/>
      <c r="E802" s="53"/>
      <c r="F802" s="53"/>
      <c r="G802" s="54"/>
    </row>
    <row r="803" spans="2:7" ht="24.75" thickBot="1" x14ac:dyDescent="0.3">
      <c r="C803" s="41" t="s">
        <v>75</v>
      </c>
      <c r="D803" s="82">
        <v>0</v>
      </c>
      <c r="E803" s="42">
        <v>0</v>
      </c>
      <c r="F803" s="42">
        <v>0</v>
      </c>
      <c r="G803" s="43">
        <v>0</v>
      </c>
    </row>
    <row r="804" spans="2:7" ht="48.75" thickBot="1" x14ac:dyDescent="0.3">
      <c r="C804" s="81" t="s">
        <v>76</v>
      </c>
      <c r="D804" s="82"/>
      <c r="E804" s="42"/>
      <c r="F804" s="42"/>
      <c r="G804" s="43"/>
    </row>
    <row r="805" spans="2:7" ht="48.75" thickBot="1" x14ac:dyDescent="0.3">
      <c r="C805" s="55" t="s">
        <v>92</v>
      </c>
      <c r="D805" s="56"/>
      <c r="E805" s="53"/>
      <c r="F805" s="53"/>
      <c r="G805" s="54"/>
    </row>
    <row r="806" spans="2:7" ht="36.75" thickBot="1" x14ac:dyDescent="0.3">
      <c r="C806" s="99" t="s">
        <v>104</v>
      </c>
      <c r="D806" s="105">
        <f>D803+D797+D800+D794+D791+D788+D785</f>
        <v>0</v>
      </c>
      <c r="E806" s="105">
        <f t="shared" ref="E806:G806" si="54">E803+E797+E800+E794+E791+E788+E785</f>
        <v>200</v>
      </c>
      <c r="F806" s="105">
        <f t="shared" si="54"/>
        <v>200</v>
      </c>
      <c r="G806" s="106">
        <f t="shared" si="54"/>
        <v>200</v>
      </c>
    </row>
    <row r="807" spans="2:7" ht="14.45" customHeight="1" x14ac:dyDescent="0.25">
      <c r="C807" s="327" t="s">
        <v>130</v>
      </c>
      <c r="D807" s="335"/>
      <c r="E807" s="336"/>
      <c r="F807" s="336"/>
      <c r="G807" s="337"/>
    </row>
    <row r="808" spans="2:7" ht="5.45" customHeight="1" x14ac:dyDescent="0.25">
      <c r="C808" s="344"/>
      <c r="D808" s="338"/>
      <c r="E808" s="339"/>
      <c r="F808" s="339"/>
      <c r="G808" s="340"/>
    </row>
    <row r="809" spans="2:7" ht="5.45" customHeight="1" x14ac:dyDescent="0.25">
      <c r="C809" s="365"/>
      <c r="D809" s="366"/>
      <c r="E809" s="367"/>
      <c r="F809" s="367"/>
      <c r="G809" s="368"/>
    </row>
    <row r="810" spans="2:7" ht="15.75" thickBot="1" x14ac:dyDescent="0.3">
      <c r="C810" s="84" t="s">
        <v>80</v>
      </c>
      <c r="D810" s="85">
        <f>D777-D806</f>
        <v>0</v>
      </c>
      <c r="E810" s="85">
        <f t="shared" ref="E810:G810" si="55">E777-E806</f>
        <v>0</v>
      </c>
      <c r="F810" s="85">
        <f t="shared" si="55"/>
        <v>0</v>
      </c>
      <c r="G810" s="86">
        <f t="shared" si="55"/>
        <v>0</v>
      </c>
    </row>
    <row r="811" spans="2:7" ht="24.75" thickBot="1" x14ac:dyDescent="0.3">
      <c r="B811" s="27"/>
      <c r="C811" s="28" t="s">
        <v>181</v>
      </c>
      <c r="D811" s="358" t="s">
        <v>182</v>
      </c>
      <c r="E811" s="359"/>
      <c r="F811" s="359"/>
      <c r="G811" s="360"/>
    </row>
    <row r="812" spans="2:7" ht="15.75" thickBot="1" x14ac:dyDescent="0.3">
      <c r="C812" s="361" t="s">
        <v>179</v>
      </c>
      <c r="D812" s="352"/>
      <c r="E812" s="352"/>
      <c r="F812" s="352"/>
      <c r="G812" s="353"/>
    </row>
    <row r="813" spans="2:7" ht="15.75" thickBot="1" x14ac:dyDescent="0.3">
      <c r="C813" s="23" t="s">
        <v>33</v>
      </c>
      <c r="D813" s="24" t="s">
        <v>34</v>
      </c>
      <c r="E813" s="24" t="s">
        <v>35</v>
      </c>
      <c r="F813" s="24" t="s">
        <v>35</v>
      </c>
      <c r="G813" s="25" t="s">
        <v>35</v>
      </c>
    </row>
    <row r="814" spans="2:7" ht="15.75" thickBot="1" x14ac:dyDescent="0.3">
      <c r="C814" s="26" t="s">
        <v>36</v>
      </c>
      <c r="D814" s="24" t="s">
        <v>34</v>
      </c>
      <c r="E814" s="24" t="s">
        <v>35</v>
      </c>
      <c r="F814" s="24" t="s">
        <v>35</v>
      </c>
      <c r="G814" s="25" t="s">
        <v>35</v>
      </c>
    </row>
    <row r="815" spans="2:7" ht="23.25" thickBot="1" x14ac:dyDescent="0.3">
      <c r="C815" s="26" t="s">
        <v>37</v>
      </c>
      <c r="D815" s="24" t="s">
        <v>34</v>
      </c>
      <c r="E815" s="24" t="s">
        <v>35</v>
      </c>
      <c r="F815" s="24" t="s">
        <v>35</v>
      </c>
      <c r="G815" s="25" t="s">
        <v>35</v>
      </c>
    </row>
    <row r="816" spans="2:7" ht="15.75" thickBot="1" x14ac:dyDescent="0.3">
      <c r="C816" s="362" t="s">
        <v>183</v>
      </c>
      <c r="D816" s="363"/>
      <c r="E816" s="363"/>
      <c r="F816" s="363"/>
      <c r="G816" s="364"/>
    </row>
    <row r="817" spans="3:7" ht="15.75" thickBot="1" x14ac:dyDescent="0.3">
      <c r="C817" s="362" t="s">
        <v>184</v>
      </c>
      <c r="D817" s="363"/>
      <c r="E817" s="363"/>
      <c r="F817" s="363"/>
      <c r="G817" s="364"/>
    </row>
    <row r="818" spans="3:7" ht="15.75" thickBot="1" x14ac:dyDescent="0.3">
      <c r="C818" s="161" t="s">
        <v>185</v>
      </c>
      <c r="D818" s="345" t="s">
        <v>186</v>
      </c>
      <c r="E818" s="346"/>
      <c r="F818" s="346"/>
      <c r="G818" s="347"/>
    </row>
    <row r="819" spans="3:7" ht="15.75" thickBot="1" x14ac:dyDescent="0.3">
      <c r="C819" s="30" t="s">
        <v>43</v>
      </c>
      <c r="D819" s="348" t="s">
        <v>187</v>
      </c>
      <c r="E819" s="349"/>
      <c r="F819" s="349"/>
      <c r="G819" s="350"/>
    </row>
    <row r="820" spans="3:7" ht="15.75" thickBot="1" x14ac:dyDescent="0.3">
      <c r="C820" s="26" t="s">
        <v>45</v>
      </c>
      <c r="D820" s="351" t="s">
        <v>187</v>
      </c>
      <c r="E820" s="352"/>
      <c r="F820" s="352"/>
      <c r="G820" s="353"/>
    </row>
    <row r="821" spans="3:7" ht="15.75" thickBot="1" x14ac:dyDescent="0.3">
      <c r="C821" s="26" t="s">
        <v>47</v>
      </c>
      <c r="D821" s="324" t="s">
        <v>188</v>
      </c>
      <c r="E821" s="325"/>
      <c r="F821" s="325"/>
      <c r="G821" s="326"/>
    </row>
    <row r="822" spans="3:7" x14ac:dyDescent="0.25">
      <c r="C822" s="327"/>
      <c r="D822" s="31">
        <v>2018</v>
      </c>
      <c r="E822" s="31">
        <v>2019</v>
      </c>
      <c r="F822" s="31">
        <v>2020</v>
      </c>
      <c r="G822" s="32">
        <v>2021</v>
      </c>
    </row>
    <row r="823" spans="3:7" ht="15.75" thickBot="1" x14ac:dyDescent="0.3">
      <c r="C823" s="328"/>
      <c r="D823" s="33" t="s">
        <v>31</v>
      </c>
      <c r="E823" s="33" t="s">
        <v>32</v>
      </c>
      <c r="F823" s="33" t="s">
        <v>32</v>
      </c>
      <c r="G823" s="34" t="s">
        <v>32</v>
      </c>
    </row>
    <row r="824" spans="3:7" ht="15.75" thickBot="1" x14ac:dyDescent="0.3">
      <c r="C824" s="26" t="s">
        <v>49</v>
      </c>
      <c r="D824" s="35">
        <v>280</v>
      </c>
      <c r="E824" s="35">
        <v>280</v>
      </c>
      <c r="F824" s="35">
        <v>280</v>
      </c>
      <c r="G824" s="36">
        <v>280</v>
      </c>
    </row>
    <row r="825" spans="3:7" ht="15.75" thickBot="1" x14ac:dyDescent="0.3">
      <c r="C825" s="26" t="s">
        <v>50</v>
      </c>
      <c r="D825" s="162">
        <v>5000</v>
      </c>
      <c r="E825" s="162">
        <v>4000</v>
      </c>
      <c r="F825" s="162">
        <v>6000</v>
      </c>
      <c r="G825" s="163">
        <v>6000</v>
      </c>
    </row>
    <row r="826" spans="3:7" ht="15.75" thickBot="1" x14ac:dyDescent="0.3">
      <c r="C826" s="26" t="s">
        <v>51</v>
      </c>
      <c r="D826" s="35">
        <f>D825/D824</f>
        <v>17.857142857142858</v>
      </c>
      <c r="E826" s="35">
        <f t="shared" ref="E826:G826" si="56">E825/E824</f>
        <v>14.285714285714286</v>
      </c>
      <c r="F826" s="35">
        <f t="shared" si="56"/>
        <v>21.428571428571427</v>
      </c>
      <c r="G826" s="36">
        <f t="shared" si="56"/>
        <v>21.428571428571427</v>
      </c>
    </row>
    <row r="827" spans="3:7" ht="15.75" thickBot="1" x14ac:dyDescent="0.3">
      <c r="C827" s="26" t="s">
        <v>52</v>
      </c>
      <c r="D827" s="37" t="s">
        <v>53</v>
      </c>
      <c r="E827" s="38">
        <f>E824/D824-1</f>
        <v>0</v>
      </c>
      <c r="F827" s="38">
        <f t="shared" ref="F827:G829" si="57">F824/E824-1</f>
        <v>0</v>
      </c>
      <c r="G827" s="39">
        <f t="shared" si="57"/>
        <v>0</v>
      </c>
    </row>
    <row r="828" spans="3:7" ht="15.75" thickBot="1" x14ac:dyDescent="0.3">
      <c r="C828" s="26" t="s">
        <v>54</v>
      </c>
      <c r="D828" s="37" t="s">
        <v>53</v>
      </c>
      <c r="E828" s="38">
        <f>E825/D825-1</f>
        <v>-0.19999999999999996</v>
      </c>
      <c r="F828" s="38">
        <f t="shared" si="57"/>
        <v>0.5</v>
      </c>
      <c r="G828" s="39">
        <f t="shared" si="57"/>
        <v>0</v>
      </c>
    </row>
    <row r="829" spans="3:7" ht="23.25" thickBot="1" x14ac:dyDescent="0.3">
      <c r="C829" s="26" t="s">
        <v>55</v>
      </c>
      <c r="D829" s="37" t="s">
        <v>53</v>
      </c>
      <c r="E829" s="38">
        <f>E826/D826-1</f>
        <v>-0.19999999999999996</v>
      </c>
      <c r="F829" s="38">
        <f t="shared" si="57"/>
        <v>0.49999999999999978</v>
      </c>
      <c r="G829" s="39">
        <f t="shared" si="57"/>
        <v>0</v>
      </c>
    </row>
    <row r="830" spans="3:7" ht="15.75" thickBot="1" x14ac:dyDescent="0.3">
      <c r="C830" s="329" t="s">
        <v>56</v>
      </c>
      <c r="D830" s="330"/>
      <c r="E830" s="330"/>
      <c r="F830" s="330"/>
      <c r="G830" s="331"/>
    </row>
    <row r="831" spans="3:7" x14ac:dyDescent="0.25">
      <c r="C831" s="327"/>
      <c r="D831" s="31">
        <v>2018</v>
      </c>
      <c r="E831" s="31">
        <v>2019</v>
      </c>
      <c r="F831" s="31">
        <v>2020</v>
      </c>
      <c r="G831" s="32">
        <v>2021</v>
      </c>
    </row>
    <row r="832" spans="3:7" ht="10.15" customHeight="1" thickBot="1" x14ac:dyDescent="0.3">
      <c r="C832" s="328"/>
      <c r="D832" s="33" t="s">
        <v>31</v>
      </c>
      <c r="E832" s="33" t="s">
        <v>32</v>
      </c>
      <c r="F832" s="33" t="s">
        <v>32</v>
      </c>
      <c r="G832" s="34" t="s">
        <v>32</v>
      </c>
    </row>
    <row r="833" spans="3:7" ht="15.75" thickBot="1" x14ac:dyDescent="0.3">
      <c r="C833" s="52" t="s">
        <v>189</v>
      </c>
      <c r="D833" s="53">
        <v>0</v>
      </c>
      <c r="E833" s="53">
        <v>0</v>
      </c>
      <c r="F833" s="53">
        <v>0</v>
      </c>
      <c r="G833" s="54">
        <v>0</v>
      </c>
    </row>
    <row r="834" spans="3:7" ht="15.75" thickBot="1" x14ac:dyDescent="0.3">
      <c r="C834" s="52" t="s">
        <v>190</v>
      </c>
      <c r="D834" s="57">
        <v>5000</v>
      </c>
      <c r="E834" s="58">
        <v>4000</v>
      </c>
      <c r="F834" s="58">
        <v>6000</v>
      </c>
      <c r="G834" s="59">
        <v>6000</v>
      </c>
    </row>
    <row r="835" spans="3:7" ht="24.75" thickBot="1" x14ac:dyDescent="0.3">
      <c r="C835" s="60" t="s">
        <v>78</v>
      </c>
      <c r="D835" s="56">
        <f>D834+D833</f>
        <v>5000</v>
      </c>
      <c r="E835" s="56">
        <f t="shared" ref="E835:G835" si="58">E834+E833</f>
        <v>4000</v>
      </c>
      <c r="F835" s="56">
        <f t="shared" si="58"/>
        <v>6000</v>
      </c>
      <c r="G835" s="61">
        <f t="shared" si="58"/>
        <v>6000</v>
      </c>
    </row>
    <row r="836" spans="3:7" x14ac:dyDescent="0.25">
      <c r="C836" s="332" t="s">
        <v>191</v>
      </c>
      <c r="D836" s="335"/>
      <c r="E836" s="336"/>
      <c r="F836" s="336"/>
      <c r="G836" s="337"/>
    </row>
    <row r="837" spans="3:7" ht="6.6" customHeight="1" x14ac:dyDescent="0.25">
      <c r="C837" s="333"/>
      <c r="D837" s="338"/>
      <c r="E837" s="339"/>
      <c r="F837" s="339"/>
      <c r="G837" s="340"/>
    </row>
    <row r="838" spans="3:7" ht="4.1500000000000004" customHeight="1" thickBot="1" x14ac:dyDescent="0.3">
      <c r="C838" s="334"/>
      <c r="D838" s="341"/>
      <c r="E838" s="342"/>
      <c r="F838" s="342"/>
      <c r="G838" s="343"/>
    </row>
    <row r="839" spans="3:7" ht="15.75" thickBot="1" x14ac:dyDescent="0.3">
      <c r="C839" s="161" t="s">
        <v>185</v>
      </c>
      <c r="D839" s="345" t="s">
        <v>192</v>
      </c>
      <c r="E839" s="346"/>
      <c r="F839" s="346"/>
      <c r="G839" s="347"/>
    </row>
    <row r="840" spans="3:7" ht="15.75" thickBot="1" x14ac:dyDescent="0.3">
      <c r="C840" s="30" t="s">
        <v>193</v>
      </c>
      <c r="D840" s="348" t="s">
        <v>194</v>
      </c>
      <c r="E840" s="349"/>
      <c r="F840" s="349"/>
      <c r="G840" s="350"/>
    </row>
    <row r="841" spans="3:7" ht="15.75" thickBot="1" x14ac:dyDescent="0.3">
      <c r="C841" s="26" t="s">
        <v>45</v>
      </c>
      <c r="D841" s="351" t="s">
        <v>195</v>
      </c>
      <c r="E841" s="352"/>
      <c r="F841" s="352"/>
      <c r="G841" s="353"/>
    </row>
    <row r="842" spans="3:7" ht="15.75" thickBot="1" x14ac:dyDescent="0.3">
      <c r="C842" s="26" t="s">
        <v>47</v>
      </c>
      <c r="D842" s="324" t="s">
        <v>196</v>
      </c>
      <c r="E842" s="325"/>
      <c r="F842" s="325"/>
      <c r="G842" s="326"/>
    </row>
    <row r="843" spans="3:7" x14ac:dyDescent="0.25">
      <c r="C843" s="327"/>
      <c r="D843" s="31">
        <v>2018</v>
      </c>
      <c r="E843" s="31">
        <v>2019</v>
      </c>
      <c r="F843" s="31">
        <v>2020</v>
      </c>
      <c r="G843" s="32">
        <v>2021</v>
      </c>
    </row>
    <row r="844" spans="3:7" ht="15.75" thickBot="1" x14ac:dyDescent="0.3">
      <c r="C844" s="354"/>
      <c r="D844" s="118" t="s">
        <v>31</v>
      </c>
      <c r="E844" s="118" t="s">
        <v>32</v>
      </c>
      <c r="F844" s="118" t="s">
        <v>32</v>
      </c>
      <c r="G844" s="119" t="s">
        <v>32</v>
      </c>
    </row>
    <row r="845" spans="3:7" ht="15.75" thickBot="1" x14ac:dyDescent="0.3">
      <c r="C845" s="115" t="s">
        <v>49</v>
      </c>
      <c r="D845" s="164">
        <v>0</v>
      </c>
      <c r="E845" s="164">
        <v>0</v>
      </c>
      <c r="F845" s="164">
        <v>0</v>
      </c>
      <c r="G845" s="165">
        <v>0</v>
      </c>
    </row>
    <row r="846" spans="3:7" ht="15.75" thickBot="1" x14ac:dyDescent="0.3">
      <c r="C846" s="26" t="s">
        <v>50</v>
      </c>
      <c r="D846" s="162">
        <v>94000</v>
      </c>
      <c r="E846" s="162">
        <v>40000</v>
      </c>
      <c r="F846" s="162">
        <v>38000</v>
      </c>
      <c r="G846" s="163">
        <v>38000</v>
      </c>
    </row>
    <row r="847" spans="3:7" ht="15.75" thickBot="1" x14ac:dyDescent="0.3">
      <c r="C847" s="26" t="s">
        <v>51</v>
      </c>
      <c r="D847" s="35" t="e">
        <f>D846/D845</f>
        <v>#DIV/0!</v>
      </c>
      <c r="E847" s="35" t="e">
        <f t="shared" ref="E847:G847" si="59">E846/E845</f>
        <v>#DIV/0!</v>
      </c>
      <c r="F847" s="35" t="e">
        <f t="shared" si="59"/>
        <v>#DIV/0!</v>
      </c>
      <c r="G847" s="36" t="e">
        <f t="shared" si="59"/>
        <v>#DIV/0!</v>
      </c>
    </row>
    <row r="848" spans="3:7" ht="15.75" thickBot="1" x14ac:dyDescent="0.3">
      <c r="C848" s="26" t="s">
        <v>52</v>
      </c>
      <c r="D848" s="37" t="s">
        <v>53</v>
      </c>
      <c r="E848" s="38" t="e">
        <f>E845/D845-1</f>
        <v>#DIV/0!</v>
      </c>
      <c r="F848" s="38" t="e">
        <f t="shared" ref="F848:G850" si="60">F845/E845-1</f>
        <v>#DIV/0!</v>
      </c>
      <c r="G848" s="39" t="e">
        <f t="shared" si="60"/>
        <v>#DIV/0!</v>
      </c>
    </row>
    <row r="849" spans="3:7" ht="15.75" thickBot="1" x14ac:dyDescent="0.3">
      <c r="C849" s="26" t="s">
        <v>54</v>
      </c>
      <c r="D849" s="37" t="s">
        <v>53</v>
      </c>
      <c r="E849" s="38">
        <f>E846/D846-1</f>
        <v>-0.57446808510638303</v>
      </c>
      <c r="F849" s="38">
        <f t="shared" si="60"/>
        <v>-5.0000000000000044E-2</v>
      </c>
      <c r="G849" s="39">
        <f t="shared" si="60"/>
        <v>0</v>
      </c>
    </row>
    <row r="850" spans="3:7" ht="23.25" thickBot="1" x14ac:dyDescent="0.3">
      <c r="C850" s="26" t="s">
        <v>55</v>
      </c>
      <c r="D850" s="37" t="s">
        <v>53</v>
      </c>
      <c r="E850" s="38" t="e">
        <f>E847/D847-1</f>
        <v>#DIV/0!</v>
      </c>
      <c r="F850" s="38" t="e">
        <f t="shared" si="60"/>
        <v>#DIV/0!</v>
      </c>
      <c r="G850" s="39" t="e">
        <f t="shared" si="60"/>
        <v>#DIV/0!</v>
      </c>
    </row>
    <row r="851" spans="3:7" ht="15.75" thickBot="1" x14ac:dyDescent="0.3">
      <c r="C851" s="355" t="s">
        <v>109</v>
      </c>
      <c r="D851" s="356"/>
      <c r="E851" s="356"/>
      <c r="F851" s="356"/>
      <c r="G851" s="357"/>
    </row>
    <row r="852" spans="3:7" x14ac:dyDescent="0.25">
      <c r="C852" s="344"/>
      <c r="D852" s="31">
        <v>2018</v>
      </c>
      <c r="E852" s="31">
        <v>2019</v>
      </c>
      <c r="F852" s="31">
        <v>2020</v>
      </c>
      <c r="G852" s="32">
        <v>2021</v>
      </c>
    </row>
    <row r="853" spans="3:7" ht="15.75" thickBot="1" x14ac:dyDescent="0.3">
      <c r="C853" s="328"/>
      <c r="D853" s="33" t="s">
        <v>31</v>
      </c>
      <c r="E853" s="33" t="s">
        <v>32</v>
      </c>
      <c r="F853" s="33" t="s">
        <v>32</v>
      </c>
      <c r="G853" s="34" t="s">
        <v>32</v>
      </c>
    </row>
    <row r="854" spans="3:7" ht="15.75" thickBot="1" x14ac:dyDescent="0.3">
      <c r="C854" s="52" t="s">
        <v>189</v>
      </c>
      <c r="D854" s="53">
        <v>0</v>
      </c>
      <c r="E854" s="53">
        <v>0</v>
      </c>
      <c r="F854" s="53">
        <v>0</v>
      </c>
      <c r="G854" s="54">
        <v>0</v>
      </c>
    </row>
    <row r="855" spans="3:7" ht="15.75" thickBot="1" x14ac:dyDescent="0.3">
      <c r="C855" s="52" t="s">
        <v>190</v>
      </c>
      <c r="D855" s="57">
        <v>94000</v>
      </c>
      <c r="E855" s="58">
        <v>40000</v>
      </c>
      <c r="F855" s="58">
        <v>38000</v>
      </c>
      <c r="G855" s="59">
        <v>38000</v>
      </c>
    </row>
    <row r="856" spans="3:7" ht="24.75" thickBot="1" x14ac:dyDescent="0.3">
      <c r="C856" s="60" t="s">
        <v>93</v>
      </c>
      <c r="D856" s="56">
        <f>D855+D854</f>
        <v>94000</v>
      </c>
      <c r="E856" s="56">
        <f t="shared" ref="E856:G856" si="61">E855+E854</f>
        <v>40000</v>
      </c>
      <c r="F856" s="56">
        <f t="shared" si="61"/>
        <v>38000</v>
      </c>
      <c r="G856" s="61">
        <f t="shared" si="61"/>
        <v>38000</v>
      </c>
    </row>
    <row r="857" spans="3:7" x14ac:dyDescent="0.25">
      <c r="C857" s="332" t="s">
        <v>94</v>
      </c>
      <c r="D857" s="335"/>
      <c r="E857" s="336"/>
      <c r="F857" s="336"/>
      <c r="G857" s="337"/>
    </row>
    <row r="858" spans="3:7" x14ac:dyDescent="0.25">
      <c r="C858" s="333"/>
      <c r="D858" s="338"/>
      <c r="E858" s="339"/>
      <c r="F858" s="339"/>
      <c r="G858" s="340"/>
    </row>
    <row r="859" spans="3:7" ht="15.75" thickBot="1" x14ac:dyDescent="0.3">
      <c r="C859" s="334"/>
      <c r="D859" s="341"/>
      <c r="E859" s="342"/>
      <c r="F859" s="342"/>
      <c r="G859" s="343"/>
    </row>
    <row r="860" spans="3:7" ht="15.75" thickBot="1" x14ac:dyDescent="0.3">
      <c r="C860" s="161" t="s">
        <v>185</v>
      </c>
      <c r="D860" s="345" t="s">
        <v>197</v>
      </c>
      <c r="E860" s="346"/>
      <c r="F860" s="346"/>
      <c r="G860" s="347"/>
    </row>
    <row r="861" spans="3:7" ht="15.75" thickBot="1" x14ac:dyDescent="0.3">
      <c r="C861" s="30" t="s">
        <v>198</v>
      </c>
      <c r="D861" s="348" t="s">
        <v>199</v>
      </c>
      <c r="E861" s="349"/>
      <c r="F861" s="349"/>
      <c r="G861" s="350"/>
    </row>
    <row r="862" spans="3:7" ht="15.75" thickBot="1" x14ac:dyDescent="0.3">
      <c r="C862" s="26" t="s">
        <v>45</v>
      </c>
      <c r="D862" s="351" t="s">
        <v>199</v>
      </c>
      <c r="E862" s="352"/>
      <c r="F862" s="352"/>
      <c r="G862" s="353"/>
    </row>
    <row r="863" spans="3:7" ht="15.75" thickBot="1" x14ac:dyDescent="0.3">
      <c r="C863" s="26" t="s">
        <v>47</v>
      </c>
      <c r="D863" s="324" t="s">
        <v>188</v>
      </c>
      <c r="E863" s="325"/>
      <c r="F863" s="325"/>
      <c r="G863" s="326"/>
    </row>
    <row r="864" spans="3:7" x14ac:dyDescent="0.25">
      <c r="C864" s="327"/>
      <c r="D864" s="31">
        <v>2018</v>
      </c>
      <c r="E864" s="31">
        <v>2019</v>
      </c>
      <c r="F864" s="31">
        <v>2020</v>
      </c>
      <c r="G864" s="32">
        <v>2021</v>
      </c>
    </row>
    <row r="865" spans="3:7" ht="15.75" thickBot="1" x14ac:dyDescent="0.3">
      <c r="C865" s="328"/>
      <c r="D865" s="33" t="s">
        <v>31</v>
      </c>
      <c r="E865" s="33" t="s">
        <v>32</v>
      </c>
      <c r="F865" s="33" t="s">
        <v>32</v>
      </c>
      <c r="G865" s="34" t="s">
        <v>32</v>
      </c>
    </row>
    <row r="866" spans="3:7" ht="15.75" thickBot="1" x14ac:dyDescent="0.3">
      <c r="C866" s="26" t="s">
        <v>49</v>
      </c>
      <c r="D866" s="35">
        <v>0</v>
      </c>
      <c r="E866" s="35">
        <v>0</v>
      </c>
      <c r="F866" s="35">
        <v>0</v>
      </c>
      <c r="G866" s="36">
        <v>0</v>
      </c>
    </row>
    <row r="867" spans="3:7" ht="15.75" thickBot="1" x14ac:dyDescent="0.3">
      <c r="C867" s="26" t="s">
        <v>50</v>
      </c>
      <c r="D867" s="162">
        <v>3000</v>
      </c>
      <c r="E867" s="162">
        <v>3000</v>
      </c>
      <c r="F867" s="162">
        <v>3000</v>
      </c>
      <c r="G867" s="163">
        <v>3000</v>
      </c>
    </row>
    <row r="868" spans="3:7" ht="15.75" thickBot="1" x14ac:dyDescent="0.3">
      <c r="C868" s="26" t="s">
        <v>51</v>
      </c>
      <c r="D868" s="35" t="e">
        <f>D867/D866</f>
        <v>#DIV/0!</v>
      </c>
      <c r="E868" s="35" t="e">
        <f t="shared" ref="E868:G868" si="62">E867/E866</f>
        <v>#DIV/0!</v>
      </c>
      <c r="F868" s="35" t="e">
        <f t="shared" si="62"/>
        <v>#DIV/0!</v>
      </c>
      <c r="G868" s="36" t="e">
        <f t="shared" si="62"/>
        <v>#DIV/0!</v>
      </c>
    </row>
    <row r="869" spans="3:7" ht="15.75" thickBot="1" x14ac:dyDescent="0.3">
      <c r="C869" s="26" t="s">
        <v>52</v>
      </c>
      <c r="D869" s="37" t="s">
        <v>53</v>
      </c>
      <c r="E869" s="38" t="e">
        <f>E866/D866-1</f>
        <v>#DIV/0!</v>
      </c>
      <c r="F869" s="38" t="e">
        <f t="shared" ref="F869:G871" si="63">F866/E866-1</f>
        <v>#DIV/0!</v>
      </c>
      <c r="G869" s="39" t="e">
        <f t="shared" si="63"/>
        <v>#DIV/0!</v>
      </c>
    </row>
    <row r="870" spans="3:7" ht="15.75" thickBot="1" x14ac:dyDescent="0.3">
      <c r="C870" s="26" t="s">
        <v>54</v>
      </c>
      <c r="D870" s="37" t="s">
        <v>53</v>
      </c>
      <c r="E870" s="38">
        <f>E867/D867-1</f>
        <v>0</v>
      </c>
      <c r="F870" s="38">
        <f t="shared" si="63"/>
        <v>0</v>
      </c>
      <c r="G870" s="39">
        <f t="shared" si="63"/>
        <v>0</v>
      </c>
    </row>
    <row r="871" spans="3:7" ht="23.25" thickBot="1" x14ac:dyDescent="0.3">
      <c r="C871" s="26" t="s">
        <v>55</v>
      </c>
      <c r="D871" s="37" t="s">
        <v>53</v>
      </c>
      <c r="E871" s="38" t="e">
        <f>E868/D868-1</f>
        <v>#DIV/0!</v>
      </c>
      <c r="F871" s="38" t="e">
        <f t="shared" si="63"/>
        <v>#DIV/0!</v>
      </c>
      <c r="G871" s="39" t="e">
        <f t="shared" si="63"/>
        <v>#DIV/0!</v>
      </c>
    </row>
    <row r="872" spans="3:7" ht="15.75" thickBot="1" x14ac:dyDescent="0.3">
      <c r="C872" s="329" t="s">
        <v>123</v>
      </c>
      <c r="D872" s="330"/>
      <c r="E872" s="330"/>
      <c r="F872" s="330"/>
      <c r="G872" s="331"/>
    </row>
    <row r="873" spans="3:7" x14ac:dyDescent="0.25">
      <c r="C873" s="327"/>
      <c r="D873" s="31">
        <v>2018</v>
      </c>
      <c r="E873" s="31">
        <v>2019</v>
      </c>
      <c r="F873" s="31">
        <v>2020</v>
      </c>
      <c r="G873" s="32">
        <v>2021</v>
      </c>
    </row>
    <row r="874" spans="3:7" ht="15.75" thickBot="1" x14ac:dyDescent="0.3">
      <c r="C874" s="328"/>
      <c r="D874" s="33" t="s">
        <v>31</v>
      </c>
      <c r="E874" s="33" t="s">
        <v>32</v>
      </c>
      <c r="F874" s="33" t="s">
        <v>32</v>
      </c>
      <c r="G874" s="34" t="s">
        <v>32</v>
      </c>
    </row>
    <row r="875" spans="3:7" ht="15.75" thickBot="1" x14ac:dyDescent="0.3">
      <c r="C875" s="52" t="s">
        <v>189</v>
      </c>
      <c r="D875" s="53">
        <v>0</v>
      </c>
      <c r="E875" s="53">
        <v>0</v>
      </c>
      <c r="F875" s="53">
        <v>0</v>
      </c>
      <c r="G875" s="54">
        <v>0</v>
      </c>
    </row>
    <row r="876" spans="3:7" ht="15.75" thickBot="1" x14ac:dyDescent="0.3">
      <c r="C876" s="52" t="s">
        <v>190</v>
      </c>
      <c r="D876" s="57">
        <v>3000</v>
      </c>
      <c r="E876" s="58">
        <v>3000</v>
      </c>
      <c r="F876" s="58">
        <v>3000</v>
      </c>
      <c r="G876" s="59">
        <v>3000</v>
      </c>
    </row>
    <row r="877" spans="3:7" ht="24.75" thickBot="1" x14ac:dyDescent="0.3">
      <c r="C877" s="60" t="s">
        <v>200</v>
      </c>
      <c r="D877" s="56">
        <f>D876+D875</f>
        <v>3000</v>
      </c>
      <c r="E877" s="56">
        <f t="shared" ref="E877:G877" si="64">E876+E875</f>
        <v>3000</v>
      </c>
      <c r="F877" s="56">
        <f t="shared" si="64"/>
        <v>3000</v>
      </c>
      <c r="G877" s="61">
        <f t="shared" si="64"/>
        <v>3000</v>
      </c>
    </row>
    <row r="878" spans="3:7" x14ac:dyDescent="0.25">
      <c r="C878" s="332" t="s">
        <v>201</v>
      </c>
      <c r="D878" s="335"/>
      <c r="E878" s="336"/>
      <c r="F878" s="336"/>
      <c r="G878" s="337"/>
    </row>
    <row r="879" spans="3:7" x14ac:dyDescent="0.25">
      <c r="C879" s="333"/>
      <c r="D879" s="338"/>
      <c r="E879" s="339"/>
      <c r="F879" s="339"/>
      <c r="G879" s="340"/>
    </row>
    <row r="880" spans="3:7" ht="15.75" thickBot="1" x14ac:dyDescent="0.3">
      <c r="C880" s="334"/>
      <c r="D880" s="341"/>
      <c r="E880" s="342"/>
      <c r="F880" s="342"/>
      <c r="G880" s="343"/>
    </row>
    <row r="881" spans="3:7" ht="15.75" thickBot="1" x14ac:dyDescent="0.3">
      <c r="C881" s="166"/>
      <c r="D881" s="167"/>
      <c r="E881" s="167"/>
      <c r="F881" s="167"/>
      <c r="G881" s="168"/>
    </row>
    <row r="882" spans="3:7" ht="36.75" thickBot="1" x14ac:dyDescent="0.3">
      <c r="C882" s="28" t="s">
        <v>202</v>
      </c>
      <c r="D882" s="169">
        <f>D867+D846+D825+D777+D737+D697+D655+D604+D555+D513+D464+D422+D373+D333+D293+D251+D209+D161+D119+D70+D30</f>
        <v>251600</v>
      </c>
      <c r="E882" s="169">
        <f t="shared" ref="E882:G882" si="65">E867+E846+E825+E777+E737+E697+E655+E604+E555+E513+E464+E422+E373+E333+E293+E251+E209+E161+E119+E70+E30</f>
        <v>196600</v>
      </c>
      <c r="F882" s="169">
        <f t="shared" si="65"/>
        <v>197000</v>
      </c>
      <c r="G882" s="170">
        <f t="shared" si="65"/>
        <v>198000</v>
      </c>
    </row>
    <row r="883" spans="3:7" ht="36.75" thickBot="1" x14ac:dyDescent="0.3">
      <c r="C883" s="28" t="s">
        <v>203</v>
      </c>
      <c r="D883" s="169">
        <f>D885+D887+D889+D891+D893+D895+D897+D899+D901</f>
        <v>251600</v>
      </c>
      <c r="E883" s="169">
        <f t="shared" ref="E883:G883" si="66">E885+E887+E889+E891+E893+E895+E897+E899+E901</f>
        <v>196600</v>
      </c>
      <c r="F883" s="169">
        <f t="shared" si="66"/>
        <v>197000</v>
      </c>
      <c r="G883" s="170">
        <f t="shared" si="66"/>
        <v>198000</v>
      </c>
    </row>
    <row r="884" spans="3:7" ht="36.75" thickBot="1" x14ac:dyDescent="0.3">
      <c r="C884" s="171" t="s">
        <v>204</v>
      </c>
      <c r="D884" s="172"/>
      <c r="E884" s="173">
        <f>E883/D883-1</f>
        <v>-0.2186009538950715</v>
      </c>
      <c r="F884" s="173">
        <f t="shared" ref="F884:G884" si="67">F883/E883-1</f>
        <v>2.0345879959309254E-3</v>
      </c>
      <c r="G884" s="174">
        <f t="shared" si="67"/>
        <v>5.0761421319795996E-3</v>
      </c>
    </row>
    <row r="885" spans="3:7" ht="15.75" thickBot="1" x14ac:dyDescent="0.3">
      <c r="C885" s="52" t="s">
        <v>57</v>
      </c>
      <c r="D885" s="53">
        <f>D785+D745+D705+D665+D614+D563+D523+D472+D432+D381+D341+D301+D261+D219+D169+D129+D78+D38</f>
        <v>86900</v>
      </c>
      <c r="E885" s="53">
        <f t="shared" ref="E885:G885" si="68">E785+E745+E705+E665+E614+E563+E523+E472+E432+E381+E341+E301+E261+E219+E169+E129+E78+E38</f>
        <v>86900</v>
      </c>
      <c r="F885" s="53">
        <f t="shared" si="68"/>
        <v>86900</v>
      </c>
      <c r="G885" s="54">
        <f t="shared" si="68"/>
        <v>86900</v>
      </c>
    </row>
    <row r="886" spans="3:7" ht="15.75" thickBot="1" x14ac:dyDescent="0.3">
      <c r="C886" s="55" t="s">
        <v>205</v>
      </c>
      <c r="D886" s="56"/>
      <c r="E886" s="72">
        <f>E885/D885-1</f>
        <v>0</v>
      </c>
      <c r="F886" s="72">
        <f t="shared" ref="F886:G886" si="69">F885/E885-1</f>
        <v>0</v>
      </c>
      <c r="G886" s="73">
        <f t="shared" si="69"/>
        <v>0</v>
      </c>
    </row>
    <row r="887" spans="3:7" ht="24.75" thickBot="1" x14ac:dyDescent="0.3">
      <c r="C887" s="52" t="s">
        <v>60</v>
      </c>
      <c r="D887" s="53">
        <f>D788+D748+D708+D668+D617+D566+D526+D475+D435+D384+D344+D304+D264+D222+D172+D132+D81+D41</f>
        <v>14700</v>
      </c>
      <c r="E887" s="53">
        <f t="shared" ref="E887:G887" si="70">E788+E748+E708+E668+E617+E566+E526+E475+E435+E384+E344+E304+E264+E222+E172+E132+E81+E41</f>
        <v>14700</v>
      </c>
      <c r="F887" s="53">
        <f t="shared" si="70"/>
        <v>14700</v>
      </c>
      <c r="G887" s="54">
        <f t="shared" si="70"/>
        <v>14700</v>
      </c>
    </row>
    <row r="888" spans="3:7" ht="24.75" thickBot="1" x14ac:dyDescent="0.3">
      <c r="C888" s="55" t="s">
        <v>206</v>
      </c>
      <c r="D888" s="56"/>
      <c r="E888" s="72">
        <f>E887/D887-1</f>
        <v>0</v>
      </c>
      <c r="F888" s="72">
        <f t="shared" ref="F888:G888" si="71">F887/E887-1</f>
        <v>0</v>
      </c>
      <c r="G888" s="73">
        <f t="shared" si="71"/>
        <v>0</v>
      </c>
    </row>
    <row r="889" spans="3:7" ht="15.75" thickBot="1" x14ac:dyDescent="0.3">
      <c r="C889" s="113" t="s">
        <v>63</v>
      </c>
      <c r="D889" s="76">
        <f>D791+D751+D711+D671+D620+D569+D529+D478+D438+D387+D347+D307+D267+D225+D175+D135+D84+D44</f>
        <v>48000</v>
      </c>
      <c r="E889" s="76">
        <f t="shared" ref="E889:G889" si="72">E791+E751+E711+E671+E620+E569+E529+E478+E438+E387+E347+E307+E267+E225+E175+E135+E84+E44</f>
        <v>47550</v>
      </c>
      <c r="F889" s="76">
        <f t="shared" si="72"/>
        <v>47950</v>
      </c>
      <c r="G889" s="77">
        <f t="shared" si="72"/>
        <v>48950</v>
      </c>
    </row>
    <row r="890" spans="3:7" ht="24.75" thickBot="1" x14ac:dyDescent="0.3">
      <c r="C890" s="48" t="s">
        <v>207</v>
      </c>
      <c r="D890" s="49"/>
      <c r="E890" s="50">
        <f>E889/D889-1</f>
        <v>-9.3750000000000222E-3</v>
      </c>
      <c r="F890" s="50">
        <f t="shared" ref="F890:G890" si="73">F889/E889-1</f>
        <v>8.4121976866455839E-3</v>
      </c>
      <c r="G890" s="51">
        <f t="shared" si="73"/>
        <v>2.0855057351407691E-2</v>
      </c>
    </row>
    <row r="891" spans="3:7" ht="15.75" thickBot="1" x14ac:dyDescent="0.3">
      <c r="C891" s="41" t="s">
        <v>66</v>
      </c>
      <c r="D891" s="42">
        <v>0</v>
      </c>
      <c r="E891" s="42">
        <v>0</v>
      </c>
      <c r="F891" s="42">
        <v>0</v>
      </c>
      <c r="G891" s="43">
        <v>0</v>
      </c>
    </row>
    <row r="892" spans="3:7" ht="24.75" thickBot="1" x14ac:dyDescent="0.3">
      <c r="C892" s="55" t="s">
        <v>208</v>
      </c>
      <c r="D892" s="56"/>
      <c r="E892" s="72" t="e">
        <f>E891/D891-1</f>
        <v>#DIV/0!</v>
      </c>
      <c r="F892" s="72" t="e">
        <f t="shared" ref="F892:G892" si="74">F891/E891-1</f>
        <v>#DIV/0!</v>
      </c>
      <c r="G892" s="73" t="e">
        <f t="shared" si="74"/>
        <v>#DIV/0!</v>
      </c>
    </row>
    <row r="893" spans="3:7" ht="24.75" thickBot="1" x14ac:dyDescent="0.3">
      <c r="C893" s="52" t="s">
        <v>69</v>
      </c>
      <c r="D893" s="53">
        <v>0</v>
      </c>
      <c r="E893" s="53">
        <v>0</v>
      </c>
      <c r="F893" s="53">
        <v>0</v>
      </c>
      <c r="G893" s="54">
        <v>0</v>
      </c>
    </row>
    <row r="894" spans="3:7" ht="24.75" thickBot="1" x14ac:dyDescent="0.3">
      <c r="C894" s="55" t="s">
        <v>209</v>
      </c>
      <c r="D894" s="56"/>
      <c r="E894" s="72" t="e">
        <f>E893/D893-1</f>
        <v>#DIV/0!</v>
      </c>
      <c r="F894" s="72" t="e">
        <f t="shared" ref="F894:G894" si="75">F893/E893-1</f>
        <v>#DIV/0!</v>
      </c>
      <c r="G894" s="73" t="e">
        <f t="shared" si="75"/>
        <v>#DIV/0!</v>
      </c>
    </row>
    <row r="895" spans="3:7" ht="15.75" thickBot="1" x14ac:dyDescent="0.3">
      <c r="C895" s="52" t="s">
        <v>72</v>
      </c>
      <c r="D895" s="53">
        <v>0</v>
      </c>
      <c r="E895" s="53">
        <v>0</v>
      </c>
      <c r="F895" s="53">
        <v>0</v>
      </c>
      <c r="G895" s="54">
        <v>0</v>
      </c>
    </row>
    <row r="896" spans="3:7" ht="24.75" thickBot="1" x14ac:dyDescent="0.3">
      <c r="C896" s="55" t="s">
        <v>210</v>
      </c>
      <c r="D896" s="56"/>
      <c r="E896" s="72" t="e">
        <f>E895/D895-1</f>
        <v>#DIV/0!</v>
      </c>
      <c r="F896" s="72" t="e">
        <f t="shared" ref="F896:G896" si="76">F895/E895-1</f>
        <v>#DIV/0!</v>
      </c>
      <c r="G896" s="73" t="e">
        <f t="shared" si="76"/>
        <v>#DIV/0!</v>
      </c>
    </row>
    <row r="897" spans="3:7" ht="24.75" thickBot="1" x14ac:dyDescent="0.3">
      <c r="C897" s="148" t="s">
        <v>75</v>
      </c>
      <c r="D897" s="150">
        <v>0</v>
      </c>
      <c r="E897" s="150">
        <v>450</v>
      </c>
      <c r="F897" s="150">
        <v>450</v>
      </c>
      <c r="G897" s="151">
        <v>450</v>
      </c>
    </row>
    <row r="898" spans="3:7" ht="24.75" thickBot="1" x14ac:dyDescent="0.3">
      <c r="C898" s="55" t="s">
        <v>211</v>
      </c>
      <c r="D898" s="56"/>
      <c r="E898" s="72" t="e">
        <f>E897/D897-1</f>
        <v>#DIV/0!</v>
      </c>
      <c r="F898" s="72">
        <f t="shared" ref="F898:G898" si="77">F897/E897-1</f>
        <v>0</v>
      </c>
      <c r="G898" s="73">
        <f t="shared" si="77"/>
        <v>0</v>
      </c>
    </row>
    <row r="899" spans="3:7" ht="15.75" thickBot="1" x14ac:dyDescent="0.3">
      <c r="C899" s="52" t="s">
        <v>212</v>
      </c>
      <c r="D899" s="53">
        <f>D875+D854+D833</f>
        <v>0</v>
      </c>
      <c r="E899" s="53">
        <v>0</v>
      </c>
      <c r="F899" s="53">
        <v>0</v>
      </c>
      <c r="G899" s="54">
        <v>0</v>
      </c>
    </row>
    <row r="900" spans="3:7" ht="24.75" thickBot="1" x14ac:dyDescent="0.3">
      <c r="C900" s="55" t="s">
        <v>213</v>
      </c>
      <c r="D900" s="56"/>
      <c r="E900" s="56"/>
      <c r="F900" s="56"/>
      <c r="G900" s="61"/>
    </row>
    <row r="901" spans="3:7" ht="15.75" thickBot="1" x14ac:dyDescent="0.3">
      <c r="C901" s="52" t="s">
        <v>214</v>
      </c>
      <c r="D901" s="53">
        <f>D876+D855+D834</f>
        <v>102000</v>
      </c>
      <c r="E901" s="53">
        <f t="shared" ref="E901:G901" si="78">E876+E855+E834</f>
        <v>47000</v>
      </c>
      <c r="F901" s="53">
        <f t="shared" si="78"/>
        <v>47000</v>
      </c>
      <c r="G901" s="54">
        <f t="shared" si="78"/>
        <v>47000</v>
      </c>
    </row>
    <row r="902" spans="3:7" ht="24.75" thickBot="1" x14ac:dyDescent="0.3">
      <c r="C902" s="55" t="s">
        <v>215</v>
      </c>
      <c r="D902" s="56"/>
      <c r="E902" s="72">
        <f>E901/D901-1</f>
        <v>-0.53921568627450989</v>
      </c>
      <c r="F902" s="72">
        <f t="shared" ref="F902:G902" si="79">F901/E901-1</f>
        <v>0</v>
      </c>
      <c r="G902" s="73">
        <f t="shared" si="79"/>
        <v>0</v>
      </c>
    </row>
    <row r="903" spans="3:7" x14ac:dyDescent="0.25">
      <c r="C903" s="315" t="s">
        <v>216</v>
      </c>
      <c r="D903" s="318"/>
      <c r="E903" s="318"/>
      <c r="F903" s="318"/>
      <c r="G903" s="319"/>
    </row>
    <row r="904" spans="3:7" x14ac:dyDescent="0.25">
      <c r="C904" s="316"/>
      <c r="D904" s="320"/>
      <c r="E904" s="320"/>
      <c r="F904" s="320"/>
      <c r="G904" s="321"/>
    </row>
    <row r="905" spans="3:7" ht="15.75" thickBot="1" x14ac:dyDescent="0.3">
      <c r="C905" s="317"/>
      <c r="D905" s="322"/>
      <c r="E905" s="322"/>
      <c r="F905" s="322"/>
      <c r="G905" s="323"/>
    </row>
    <row r="906" spans="3:7" ht="15.75" thickBot="1" x14ac:dyDescent="0.3">
      <c r="C906" s="84" t="s">
        <v>80</v>
      </c>
      <c r="D906" s="85">
        <f>IF(D883-D882=0,0,"Error")</f>
        <v>0</v>
      </c>
      <c r="E906" s="85">
        <f t="shared" ref="E906:G906" si="80">IF(E883-E882=0,0,"Error")</f>
        <v>0</v>
      </c>
      <c r="F906" s="85">
        <f t="shared" si="80"/>
        <v>0</v>
      </c>
      <c r="G906" s="86">
        <f t="shared" si="80"/>
        <v>0</v>
      </c>
    </row>
    <row r="907" spans="3:7" ht="36.75" thickBot="1" x14ac:dyDescent="0.3">
      <c r="C907" s="175" t="s">
        <v>217</v>
      </c>
      <c r="D907" s="53">
        <v>45</v>
      </c>
      <c r="E907" s="53">
        <v>45</v>
      </c>
      <c r="F907" s="53">
        <v>45</v>
      </c>
      <c r="G907" s="54">
        <v>45</v>
      </c>
    </row>
    <row r="908" spans="3:7" ht="36.75" thickBot="1" x14ac:dyDescent="0.3">
      <c r="C908" s="176" t="s">
        <v>218</v>
      </c>
      <c r="D908" s="42">
        <v>14</v>
      </c>
      <c r="E908" s="42">
        <v>14</v>
      </c>
      <c r="F908" s="42">
        <v>14</v>
      </c>
      <c r="G908" s="43">
        <v>14</v>
      </c>
    </row>
    <row r="909" spans="3:7" x14ac:dyDescent="0.25">
      <c r="C909" s="177"/>
      <c r="D909" s="178"/>
      <c r="E909" s="178"/>
      <c r="F909" s="178"/>
      <c r="G909" s="178"/>
    </row>
  </sheetData>
  <mergeCells count="225">
    <mergeCell ref="D11:G11"/>
    <mergeCell ref="C12:C13"/>
    <mergeCell ref="D17:G17"/>
    <mergeCell ref="C18:G18"/>
    <mergeCell ref="C22:G22"/>
    <mergeCell ref="C23:G23"/>
    <mergeCell ref="D4:G4"/>
    <mergeCell ref="D5:G5"/>
    <mergeCell ref="D6:G6"/>
    <mergeCell ref="C7:G7"/>
    <mergeCell ref="C8:G10"/>
    <mergeCell ref="C60:C62"/>
    <mergeCell ref="D60:G62"/>
    <mergeCell ref="D64:G64"/>
    <mergeCell ref="D65:G65"/>
    <mergeCell ref="D66:G66"/>
    <mergeCell ref="C68:C69"/>
    <mergeCell ref="D24:G24"/>
    <mergeCell ref="D25:G25"/>
    <mergeCell ref="D26:G26"/>
    <mergeCell ref="C27:C28"/>
    <mergeCell ref="C35:G35"/>
    <mergeCell ref="C36:C37"/>
    <mergeCell ref="C109:G109"/>
    <mergeCell ref="C110:G110"/>
    <mergeCell ref="C111:C112"/>
    <mergeCell ref="D113:G113"/>
    <mergeCell ref="D114:G114"/>
    <mergeCell ref="D115:G115"/>
    <mergeCell ref="C75:G75"/>
    <mergeCell ref="C76:C77"/>
    <mergeCell ref="C100:C102"/>
    <mergeCell ref="D100:G102"/>
    <mergeCell ref="D104:G104"/>
    <mergeCell ref="C105:G105"/>
    <mergeCell ref="D155:G155"/>
    <mergeCell ref="D156:G156"/>
    <mergeCell ref="D157:G157"/>
    <mergeCell ref="C158:C159"/>
    <mergeCell ref="C166:G166"/>
    <mergeCell ref="C167:C168"/>
    <mergeCell ref="C116:C117"/>
    <mergeCell ref="C124:C125"/>
    <mergeCell ref="C126:G126"/>
    <mergeCell ref="C127:C128"/>
    <mergeCell ref="C151:C153"/>
    <mergeCell ref="D151:G153"/>
    <mergeCell ref="C201:C202"/>
    <mergeCell ref="D203:G203"/>
    <mergeCell ref="D204:G204"/>
    <mergeCell ref="D205:G205"/>
    <mergeCell ref="C206:C207"/>
    <mergeCell ref="C214:C215"/>
    <mergeCell ref="C191:C193"/>
    <mergeCell ref="D191:G193"/>
    <mergeCell ref="D194:G194"/>
    <mergeCell ref="C195:G195"/>
    <mergeCell ref="C199:G199"/>
    <mergeCell ref="C200:G200"/>
    <mergeCell ref="D247:G247"/>
    <mergeCell ref="C248:C249"/>
    <mergeCell ref="C256:C257"/>
    <mergeCell ref="C258:G258"/>
    <mergeCell ref="C259:C260"/>
    <mergeCell ref="C283:C285"/>
    <mergeCell ref="D283:G285"/>
    <mergeCell ref="C216:G216"/>
    <mergeCell ref="C217:C218"/>
    <mergeCell ref="C241:C243"/>
    <mergeCell ref="D241:G243"/>
    <mergeCell ref="D245:G245"/>
    <mergeCell ref="D246:G246"/>
    <mergeCell ref="C323:C325"/>
    <mergeCell ref="D323:G325"/>
    <mergeCell ref="D327:G327"/>
    <mergeCell ref="D328:G328"/>
    <mergeCell ref="D329:G329"/>
    <mergeCell ref="C330:C331"/>
    <mergeCell ref="D287:G287"/>
    <mergeCell ref="D288:G288"/>
    <mergeCell ref="D289:G289"/>
    <mergeCell ref="C290:C291"/>
    <mergeCell ref="C298:G298"/>
    <mergeCell ref="C299:C300"/>
    <mergeCell ref="D369:G369"/>
    <mergeCell ref="C370:C371"/>
    <mergeCell ref="C378:G378"/>
    <mergeCell ref="C379:C380"/>
    <mergeCell ref="C403:C405"/>
    <mergeCell ref="D403:G405"/>
    <mergeCell ref="C338:G338"/>
    <mergeCell ref="C339:C340"/>
    <mergeCell ref="C363:C365"/>
    <mergeCell ref="D363:G365"/>
    <mergeCell ref="D367:G367"/>
    <mergeCell ref="D368:G368"/>
    <mergeCell ref="D417:G417"/>
    <mergeCell ref="D418:G418"/>
    <mergeCell ref="C419:C420"/>
    <mergeCell ref="C427:C428"/>
    <mergeCell ref="C429:G429"/>
    <mergeCell ref="C430:C431"/>
    <mergeCell ref="D407:G407"/>
    <mergeCell ref="C408:G408"/>
    <mergeCell ref="C412:G412"/>
    <mergeCell ref="C413:G413"/>
    <mergeCell ref="C414:C415"/>
    <mergeCell ref="D416:G416"/>
    <mergeCell ref="C469:G469"/>
    <mergeCell ref="C470:C471"/>
    <mergeCell ref="C494:C496"/>
    <mergeCell ref="D494:G496"/>
    <mergeCell ref="D498:G498"/>
    <mergeCell ref="C499:G499"/>
    <mergeCell ref="C454:C456"/>
    <mergeCell ref="D454:G456"/>
    <mergeCell ref="D458:G458"/>
    <mergeCell ref="D459:G459"/>
    <mergeCell ref="D460:G460"/>
    <mergeCell ref="C461:C462"/>
    <mergeCell ref="C510:C511"/>
    <mergeCell ref="C518:C519"/>
    <mergeCell ref="C520:G520"/>
    <mergeCell ref="C521:C522"/>
    <mergeCell ref="C545:C547"/>
    <mergeCell ref="D545:G547"/>
    <mergeCell ref="C503:G503"/>
    <mergeCell ref="C504:G504"/>
    <mergeCell ref="C505:C506"/>
    <mergeCell ref="D507:G507"/>
    <mergeCell ref="D508:G508"/>
    <mergeCell ref="D509:G509"/>
    <mergeCell ref="C585:C587"/>
    <mergeCell ref="D585:G587"/>
    <mergeCell ref="D589:G589"/>
    <mergeCell ref="C590:G590"/>
    <mergeCell ref="C594:G594"/>
    <mergeCell ref="C595:G595"/>
    <mergeCell ref="D549:G549"/>
    <mergeCell ref="D550:G550"/>
    <mergeCell ref="D551:G551"/>
    <mergeCell ref="C552:C553"/>
    <mergeCell ref="C560:G560"/>
    <mergeCell ref="C561:C562"/>
    <mergeCell ref="C611:G611"/>
    <mergeCell ref="C612:C613"/>
    <mergeCell ref="C636:C638"/>
    <mergeCell ref="D636:G638"/>
    <mergeCell ref="D640:G640"/>
    <mergeCell ref="C641:G641"/>
    <mergeCell ref="C596:C597"/>
    <mergeCell ref="D598:G598"/>
    <mergeCell ref="D599:G599"/>
    <mergeCell ref="D600:G600"/>
    <mergeCell ref="C601:C602"/>
    <mergeCell ref="C609:C610"/>
    <mergeCell ref="C652:C653"/>
    <mergeCell ref="C660:C661"/>
    <mergeCell ref="C662:G662"/>
    <mergeCell ref="C663:C664"/>
    <mergeCell ref="C687:C689"/>
    <mergeCell ref="D687:G689"/>
    <mergeCell ref="C645:G645"/>
    <mergeCell ref="C646:G646"/>
    <mergeCell ref="C647:C648"/>
    <mergeCell ref="D649:G649"/>
    <mergeCell ref="D650:G650"/>
    <mergeCell ref="D651:G651"/>
    <mergeCell ref="C727:C729"/>
    <mergeCell ref="D727:G729"/>
    <mergeCell ref="D731:G731"/>
    <mergeCell ref="D732:G732"/>
    <mergeCell ref="D733:G733"/>
    <mergeCell ref="C734:C735"/>
    <mergeCell ref="D691:G691"/>
    <mergeCell ref="D692:G692"/>
    <mergeCell ref="D693:G693"/>
    <mergeCell ref="C694:C695"/>
    <mergeCell ref="C702:G702"/>
    <mergeCell ref="C703:C704"/>
    <mergeCell ref="D773:G773"/>
    <mergeCell ref="C774:C775"/>
    <mergeCell ref="C782:G782"/>
    <mergeCell ref="C783:C784"/>
    <mergeCell ref="C807:C809"/>
    <mergeCell ref="D807:G809"/>
    <mergeCell ref="C742:G742"/>
    <mergeCell ref="C743:C744"/>
    <mergeCell ref="C767:C769"/>
    <mergeCell ref="D767:G769"/>
    <mergeCell ref="D771:G771"/>
    <mergeCell ref="D772:G772"/>
    <mergeCell ref="D820:G820"/>
    <mergeCell ref="D821:G821"/>
    <mergeCell ref="C822:C823"/>
    <mergeCell ref="C830:G830"/>
    <mergeCell ref="C831:C832"/>
    <mergeCell ref="C836:C838"/>
    <mergeCell ref="D836:G838"/>
    <mergeCell ref="D811:G811"/>
    <mergeCell ref="C812:G812"/>
    <mergeCell ref="C816:G816"/>
    <mergeCell ref="C817:G817"/>
    <mergeCell ref="D818:G818"/>
    <mergeCell ref="D819:G819"/>
    <mergeCell ref="C852:C853"/>
    <mergeCell ref="C857:C859"/>
    <mergeCell ref="D857:G859"/>
    <mergeCell ref="D860:G860"/>
    <mergeCell ref="D861:G861"/>
    <mergeCell ref="D862:G862"/>
    <mergeCell ref="D839:G839"/>
    <mergeCell ref="D840:G840"/>
    <mergeCell ref="D841:G841"/>
    <mergeCell ref="D842:G842"/>
    <mergeCell ref="C843:C844"/>
    <mergeCell ref="C851:G851"/>
    <mergeCell ref="C903:C905"/>
    <mergeCell ref="D903:G905"/>
    <mergeCell ref="D863:G863"/>
    <mergeCell ref="C864:C865"/>
    <mergeCell ref="C872:G872"/>
    <mergeCell ref="C873:C874"/>
    <mergeCell ref="C878:C880"/>
    <mergeCell ref="D878:G88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58"/>
  <sheetViews>
    <sheetView zoomScale="130" zoomScaleNormal="130" workbookViewId="0">
      <selection activeCell="O660" sqref="O660"/>
    </sheetView>
  </sheetViews>
  <sheetFormatPr defaultRowHeight="15" x14ac:dyDescent="0.25"/>
  <cols>
    <col min="1" max="1" width="7.140625" customWidth="1"/>
    <col min="2" max="2" width="6.7109375" customWidth="1"/>
    <col min="3" max="3" width="29.140625" customWidth="1"/>
    <col min="4" max="4" width="11.42578125" customWidth="1"/>
    <col min="5" max="5" width="10.7109375" customWidth="1"/>
    <col min="6" max="6" width="11.140625" customWidth="1"/>
    <col min="7" max="7" width="11.7109375" customWidth="1"/>
  </cols>
  <sheetData>
    <row r="2" spans="1:9" x14ac:dyDescent="0.25">
      <c r="A2" s="15"/>
      <c r="B2" s="15"/>
      <c r="C2" s="15" t="s">
        <v>260</v>
      </c>
      <c r="D2" s="15"/>
      <c r="E2" s="15"/>
      <c r="F2" s="15"/>
      <c r="G2" s="15"/>
      <c r="H2" s="15"/>
      <c r="I2" s="15"/>
    </row>
    <row r="3" spans="1:9" ht="15.75" thickBot="1" x14ac:dyDescent="0.3"/>
    <row r="4" spans="1:9" ht="14.25" customHeight="1" thickBot="1" x14ac:dyDescent="0.3">
      <c r="C4" s="179" t="s">
        <v>23</v>
      </c>
      <c r="D4" s="488" t="s">
        <v>261</v>
      </c>
      <c r="E4" s="488"/>
      <c r="F4" s="488"/>
      <c r="G4" s="488"/>
    </row>
    <row r="5" spans="1:9" ht="16.5" customHeight="1" thickBot="1" x14ac:dyDescent="0.3">
      <c r="C5" s="179" t="s">
        <v>8</v>
      </c>
      <c r="D5" s="450" t="s">
        <v>17</v>
      </c>
      <c r="E5" s="451"/>
      <c r="F5" s="451"/>
      <c r="G5" s="489"/>
    </row>
    <row r="6" spans="1:9" ht="15" customHeight="1" thickBot="1" x14ac:dyDescent="0.3">
      <c r="C6" s="179" t="s">
        <v>25</v>
      </c>
      <c r="D6" s="453" t="s">
        <v>26</v>
      </c>
      <c r="E6" s="454"/>
      <c r="F6" s="454"/>
      <c r="G6" s="490"/>
    </row>
    <row r="7" spans="1:9" ht="15.75" thickBot="1" x14ac:dyDescent="0.3">
      <c r="C7" s="491" t="s">
        <v>9</v>
      </c>
      <c r="D7" s="457"/>
      <c r="E7" s="457"/>
      <c r="F7" s="457"/>
      <c r="G7" s="492"/>
    </row>
    <row r="8" spans="1:9" ht="6.75" customHeight="1" x14ac:dyDescent="0.25">
      <c r="C8" s="493" t="s">
        <v>262</v>
      </c>
      <c r="D8" s="494"/>
      <c r="E8" s="494"/>
      <c r="F8" s="494"/>
      <c r="G8" s="495"/>
    </row>
    <row r="9" spans="1:9" ht="5.25" customHeight="1" x14ac:dyDescent="0.25">
      <c r="C9" s="496"/>
      <c r="D9" s="497"/>
      <c r="E9" s="497"/>
      <c r="F9" s="497"/>
      <c r="G9" s="498"/>
    </row>
    <row r="10" spans="1:9" ht="15.75" thickBot="1" x14ac:dyDescent="0.3">
      <c r="C10" s="499"/>
      <c r="D10" s="500"/>
      <c r="E10" s="500"/>
      <c r="F10" s="500"/>
      <c r="G10" s="501"/>
    </row>
    <row r="11" spans="1:9" ht="203.25" customHeight="1" thickBot="1" x14ac:dyDescent="0.3">
      <c r="C11" s="180" t="s">
        <v>28</v>
      </c>
      <c r="D11" s="442" t="s">
        <v>263</v>
      </c>
      <c r="E11" s="483"/>
      <c r="F11" s="483"/>
      <c r="G11" s="484"/>
    </row>
    <row r="12" spans="1:9" ht="16.5" customHeight="1" x14ac:dyDescent="0.25">
      <c r="C12" s="222" t="s">
        <v>222</v>
      </c>
      <c r="D12" s="19">
        <v>2018</v>
      </c>
      <c r="E12" s="19">
        <v>2019</v>
      </c>
      <c r="F12" s="19">
        <v>2020</v>
      </c>
      <c r="G12" s="19">
        <v>2021</v>
      </c>
    </row>
    <row r="13" spans="1:9" ht="15" customHeight="1" thickBot="1" x14ac:dyDescent="0.3">
      <c r="C13" s="181"/>
      <c r="D13" s="21" t="s">
        <v>31</v>
      </c>
      <c r="E13" s="21" t="s">
        <v>32</v>
      </c>
      <c r="F13" s="21" t="s">
        <v>32</v>
      </c>
      <c r="G13" s="21" t="s">
        <v>32</v>
      </c>
    </row>
    <row r="14" spans="1:9" ht="45" customHeight="1" thickBot="1" x14ac:dyDescent="0.3">
      <c r="C14" s="181" t="s">
        <v>264</v>
      </c>
      <c r="D14" s="24" t="s">
        <v>34</v>
      </c>
      <c r="E14" s="24" t="s">
        <v>35</v>
      </c>
      <c r="F14" s="24" t="s">
        <v>35</v>
      </c>
      <c r="G14" s="24" t="s">
        <v>35</v>
      </c>
    </row>
    <row r="15" spans="1:9" ht="30" customHeight="1" thickBot="1" x14ac:dyDescent="0.3">
      <c r="C15" s="181" t="s">
        <v>265</v>
      </c>
      <c r="D15" s="24" t="s">
        <v>34</v>
      </c>
      <c r="E15" s="24" t="s">
        <v>35</v>
      </c>
      <c r="F15" s="24" t="s">
        <v>35</v>
      </c>
      <c r="G15" s="24" t="s">
        <v>35</v>
      </c>
    </row>
    <row r="16" spans="1:9" ht="54" customHeight="1" thickBot="1" x14ac:dyDescent="0.3">
      <c r="C16" s="126" t="s">
        <v>266</v>
      </c>
      <c r="D16" s="24" t="s">
        <v>34</v>
      </c>
      <c r="E16" s="24" t="s">
        <v>35</v>
      </c>
      <c r="F16" s="24" t="s">
        <v>35</v>
      </c>
      <c r="G16" s="24" t="s">
        <v>35</v>
      </c>
    </row>
    <row r="17" spans="3:7" ht="45.75" customHeight="1" thickBot="1" x14ac:dyDescent="0.3">
      <c r="C17" s="181" t="s">
        <v>267</v>
      </c>
      <c r="D17" s="24" t="s">
        <v>34</v>
      </c>
      <c r="E17" s="24" t="s">
        <v>35</v>
      </c>
      <c r="F17" s="24" t="s">
        <v>35</v>
      </c>
      <c r="G17" s="24" t="s">
        <v>35</v>
      </c>
    </row>
    <row r="18" spans="3:7" ht="50.25" customHeight="1" thickBot="1" x14ac:dyDescent="0.3">
      <c r="C18" s="181" t="s">
        <v>268</v>
      </c>
      <c r="D18" s="24" t="s">
        <v>34</v>
      </c>
      <c r="E18" s="24" t="s">
        <v>35</v>
      </c>
      <c r="F18" s="24" t="s">
        <v>35</v>
      </c>
      <c r="G18" s="24" t="s">
        <v>35</v>
      </c>
    </row>
    <row r="19" spans="3:7" ht="36.75" customHeight="1" thickBot="1" x14ac:dyDescent="0.3">
      <c r="C19" s="181" t="s">
        <v>269</v>
      </c>
      <c r="D19" s="24" t="s">
        <v>34</v>
      </c>
      <c r="E19" s="24" t="s">
        <v>35</v>
      </c>
      <c r="F19" s="24" t="s">
        <v>35</v>
      </c>
      <c r="G19" s="24" t="s">
        <v>35</v>
      </c>
    </row>
    <row r="20" spans="3:7" ht="27" customHeight="1" thickBot="1" x14ac:dyDescent="0.3">
      <c r="C20" s="181" t="s">
        <v>270</v>
      </c>
      <c r="D20" s="24" t="s">
        <v>34</v>
      </c>
      <c r="E20" s="24" t="s">
        <v>35</v>
      </c>
      <c r="F20" s="24" t="s">
        <v>35</v>
      </c>
      <c r="G20" s="24" t="s">
        <v>35</v>
      </c>
    </row>
    <row r="21" spans="3:7" ht="79.5" customHeight="1" thickBot="1" x14ac:dyDescent="0.3">
      <c r="C21" s="181" t="s">
        <v>271</v>
      </c>
      <c r="D21" s="24" t="s">
        <v>34</v>
      </c>
      <c r="E21" s="24" t="s">
        <v>35</v>
      </c>
      <c r="F21" s="24" t="s">
        <v>35</v>
      </c>
      <c r="G21" s="24" t="s">
        <v>35</v>
      </c>
    </row>
    <row r="22" spans="3:7" ht="39" customHeight="1" thickBot="1" x14ac:dyDescent="0.3">
      <c r="C22" s="181" t="s">
        <v>272</v>
      </c>
      <c r="D22" s="24" t="s">
        <v>34</v>
      </c>
      <c r="E22" s="24" t="s">
        <v>35</v>
      </c>
      <c r="F22" s="24" t="s">
        <v>35</v>
      </c>
      <c r="G22" s="24" t="s">
        <v>35</v>
      </c>
    </row>
    <row r="23" spans="3:7" ht="49.5" customHeight="1" thickBot="1" x14ac:dyDescent="0.3">
      <c r="C23" s="180" t="s">
        <v>38</v>
      </c>
      <c r="D23" s="442" t="s">
        <v>273</v>
      </c>
      <c r="E23" s="483"/>
      <c r="F23" s="483"/>
      <c r="G23" s="484"/>
    </row>
    <row r="24" spans="3:7" ht="15.75" customHeight="1" thickBot="1" x14ac:dyDescent="0.3">
      <c r="C24" s="223" t="s">
        <v>224</v>
      </c>
      <c r="D24" s="224"/>
      <c r="E24" s="224"/>
      <c r="F24" s="224"/>
      <c r="G24" s="225"/>
    </row>
    <row r="25" spans="3:7" ht="24.75" customHeight="1" thickBot="1" x14ac:dyDescent="0.3">
      <c r="C25" s="181" t="s">
        <v>274</v>
      </c>
      <c r="D25" s="24" t="s">
        <v>34</v>
      </c>
      <c r="E25" s="24" t="s">
        <v>35</v>
      </c>
      <c r="F25" s="24" t="s">
        <v>35</v>
      </c>
      <c r="G25" s="24" t="s">
        <v>35</v>
      </c>
    </row>
    <row r="26" spans="3:7" ht="16.5" customHeight="1" thickBot="1" x14ac:dyDescent="0.3">
      <c r="C26" s="181" t="s">
        <v>36</v>
      </c>
      <c r="D26" s="24" t="s">
        <v>34</v>
      </c>
      <c r="E26" s="24" t="s">
        <v>35</v>
      </c>
      <c r="F26" s="24" t="s">
        <v>35</v>
      </c>
      <c r="G26" s="24" t="s">
        <v>35</v>
      </c>
    </row>
    <row r="27" spans="3:7" ht="17.25" customHeight="1" thickBot="1" x14ac:dyDescent="0.3">
      <c r="C27" s="181" t="s">
        <v>275</v>
      </c>
      <c r="D27" s="24" t="s">
        <v>34</v>
      </c>
      <c r="E27" s="24" t="s">
        <v>35</v>
      </c>
      <c r="F27" s="24" t="s">
        <v>35</v>
      </c>
      <c r="G27" s="24" t="s">
        <v>35</v>
      </c>
    </row>
    <row r="28" spans="3:7" ht="15.75" customHeight="1" thickBot="1" x14ac:dyDescent="0.3">
      <c r="C28" s="481" t="s">
        <v>41</v>
      </c>
      <c r="D28" s="446"/>
      <c r="E28" s="446"/>
      <c r="F28" s="446"/>
      <c r="G28" s="482"/>
    </row>
    <row r="29" spans="3:7" ht="15.75" customHeight="1" thickBot="1" x14ac:dyDescent="0.3">
      <c r="C29" s="463" t="s">
        <v>42</v>
      </c>
      <c r="D29" s="363"/>
      <c r="E29" s="363"/>
      <c r="F29" s="363"/>
      <c r="G29" s="464"/>
    </row>
    <row r="30" spans="3:7" ht="15.75" customHeight="1" thickBot="1" x14ac:dyDescent="0.3">
      <c r="C30" s="182" t="s">
        <v>43</v>
      </c>
      <c r="D30" s="485" t="s">
        <v>276</v>
      </c>
      <c r="E30" s="486"/>
      <c r="F30" s="486"/>
      <c r="G30" s="487"/>
    </row>
    <row r="31" spans="3:7" ht="25.5" customHeight="1" x14ac:dyDescent="0.25">
      <c r="C31" s="226" t="s">
        <v>45</v>
      </c>
      <c r="D31" s="475" t="s">
        <v>277</v>
      </c>
      <c r="E31" s="476"/>
      <c r="F31" s="476"/>
      <c r="G31" s="477"/>
    </row>
    <row r="32" spans="3:7" ht="15.75" thickBot="1" x14ac:dyDescent="0.3">
      <c r="C32" s="227" t="s">
        <v>47</v>
      </c>
      <c r="D32" s="478" t="s">
        <v>278</v>
      </c>
      <c r="E32" s="479"/>
      <c r="F32" s="479"/>
      <c r="G32" s="480"/>
    </row>
    <row r="33" spans="3:9" ht="9.75" customHeight="1" x14ac:dyDescent="0.25">
      <c r="C33" s="222"/>
      <c r="D33" s="31">
        <v>2018</v>
      </c>
      <c r="E33" s="31">
        <v>2019</v>
      </c>
      <c r="F33" s="31">
        <v>2020</v>
      </c>
      <c r="G33" s="31">
        <v>2021</v>
      </c>
    </row>
    <row r="34" spans="3:9" ht="15" customHeight="1" thickBot="1" x14ac:dyDescent="0.3">
      <c r="C34" s="181"/>
      <c r="D34" s="33" t="s">
        <v>31</v>
      </c>
      <c r="E34" s="33" t="s">
        <v>32</v>
      </c>
      <c r="F34" s="33" t="s">
        <v>32</v>
      </c>
      <c r="G34" s="33" t="s">
        <v>32</v>
      </c>
    </row>
    <row r="35" spans="3:9" ht="15.75" customHeight="1" thickBot="1" x14ac:dyDescent="0.3">
      <c r="C35" s="126" t="s">
        <v>49</v>
      </c>
      <c r="D35" s="183">
        <v>20</v>
      </c>
      <c r="E35" s="35">
        <v>10</v>
      </c>
      <c r="F35" s="35">
        <v>15</v>
      </c>
      <c r="G35" s="35">
        <v>8</v>
      </c>
    </row>
    <row r="36" spans="3:9" ht="15.75" customHeight="1" thickBot="1" x14ac:dyDescent="0.3">
      <c r="C36" s="126" t="s">
        <v>50</v>
      </c>
      <c r="D36" s="35">
        <v>15935</v>
      </c>
      <c r="E36" s="35">
        <v>14150</v>
      </c>
      <c r="F36" s="35">
        <v>15050</v>
      </c>
      <c r="G36" s="35">
        <v>13790</v>
      </c>
    </row>
    <row r="37" spans="3:9" ht="15.75" customHeight="1" thickBot="1" x14ac:dyDescent="0.3">
      <c r="C37" s="126" t="s">
        <v>51</v>
      </c>
      <c r="D37" s="35">
        <f>D36/D35</f>
        <v>796.75</v>
      </c>
      <c r="E37" s="35">
        <f t="shared" ref="E37:G37" si="0">E36/E35</f>
        <v>1415</v>
      </c>
      <c r="F37" s="35">
        <f t="shared" si="0"/>
        <v>1003.3333333333334</v>
      </c>
      <c r="G37" s="35">
        <f t="shared" si="0"/>
        <v>1723.75</v>
      </c>
    </row>
    <row r="38" spans="3:9" ht="15.75" customHeight="1" thickBot="1" x14ac:dyDescent="0.3">
      <c r="C38" s="126" t="s">
        <v>52</v>
      </c>
      <c r="D38" s="37" t="s">
        <v>53</v>
      </c>
      <c r="E38" s="38">
        <f>E35/D35-1</f>
        <v>-0.5</v>
      </c>
      <c r="F38" s="38">
        <f t="shared" ref="F38:G40" si="1">F35/E35-1</f>
        <v>0.5</v>
      </c>
      <c r="G38" s="38">
        <f t="shared" si="1"/>
        <v>-0.46666666666666667</v>
      </c>
      <c r="I38" s="40"/>
    </row>
    <row r="39" spans="3:9" ht="15.75" customHeight="1" thickBot="1" x14ac:dyDescent="0.3">
      <c r="C39" s="126" t="s">
        <v>54</v>
      </c>
      <c r="D39" s="37" t="s">
        <v>53</v>
      </c>
      <c r="E39" s="38">
        <f>E36/D36-1</f>
        <v>-0.11201757138374646</v>
      </c>
      <c r="F39" s="38">
        <f t="shared" si="1"/>
        <v>6.360424028268552E-2</v>
      </c>
      <c r="G39" s="38">
        <f t="shared" si="1"/>
        <v>-8.3720930232558111E-2</v>
      </c>
    </row>
    <row r="40" spans="3:9" ht="15.75" customHeight="1" thickBot="1" x14ac:dyDescent="0.3">
      <c r="C40" s="126" t="s">
        <v>55</v>
      </c>
      <c r="D40" s="37" t="s">
        <v>53</v>
      </c>
      <c r="E40" s="38">
        <f>E37/D37-1</f>
        <v>0.77596485723250708</v>
      </c>
      <c r="F40" s="38">
        <f t="shared" si="1"/>
        <v>-0.29093050647820962</v>
      </c>
      <c r="G40" s="38">
        <f t="shared" si="1"/>
        <v>0.71802325581395343</v>
      </c>
    </row>
    <row r="41" spans="3:9" ht="16.5" customHeight="1" thickBot="1" x14ac:dyDescent="0.3">
      <c r="C41" s="405" t="s">
        <v>279</v>
      </c>
      <c r="D41" s="330"/>
      <c r="E41" s="330"/>
      <c r="F41" s="330"/>
      <c r="G41" s="406"/>
    </row>
    <row r="42" spans="3:9" ht="9.75" customHeight="1" x14ac:dyDescent="0.25">
      <c r="C42" s="222"/>
      <c r="D42" s="31">
        <v>2018</v>
      </c>
      <c r="E42" s="31">
        <v>2019</v>
      </c>
      <c r="F42" s="31">
        <v>2020</v>
      </c>
      <c r="G42" s="31">
        <v>2021</v>
      </c>
    </row>
    <row r="43" spans="3:9" ht="15.75" customHeight="1" thickBot="1" x14ac:dyDescent="0.3">
      <c r="C43" s="181"/>
      <c r="D43" s="33" t="s">
        <v>31</v>
      </c>
      <c r="E43" s="33" t="s">
        <v>32</v>
      </c>
      <c r="F43" s="33" t="s">
        <v>32</v>
      </c>
      <c r="G43" s="33" t="s">
        <v>32</v>
      </c>
    </row>
    <row r="44" spans="3:9" ht="15.75" customHeight="1" thickBot="1" x14ac:dyDescent="0.3">
      <c r="C44" s="129" t="s">
        <v>57</v>
      </c>
      <c r="D44" s="56">
        <v>10500</v>
      </c>
      <c r="E44" s="53">
        <v>10500</v>
      </c>
      <c r="F44" s="53">
        <v>10500</v>
      </c>
      <c r="G44" s="53">
        <v>10500</v>
      </c>
    </row>
    <row r="45" spans="3:9" ht="26.25" customHeight="1" thickBot="1" x14ac:dyDescent="0.3">
      <c r="C45" s="129" t="s">
        <v>60</v>
      </c>
      <c r="D45" s="56">
        <v>1850</v>
      </c>
      <c r="E45" s="53">
        <v>1850</v>
      </c>
      <c r="F45" s="53">
        <v>1850</v>
      </c>
      <c r="G45" s="53">
        <v>1850</v>
      </c>
    </row>
    <row r="46" spans="3:9" ht="15.75" customHeight="1" thickBot="1" x14ac:dyDescent="0.3">
      <c r="C46" s="129" t="s">
        <v>63</v>
      </c>
      <c r="D46" s="56">
        <v>3585</v>
      </c>
      <c r="E46" s="53">
        <v>1800</v>
      </c>
      <c r="F46" s="53">
        <v>2700</v>
      </c>
      <c r="G46" s="53">
        <v>1440</v>
      </c>
    </row>
    <row r="47" spans="3:9" ht="15.75" customHeight="1" thickBot="1" x14ac:dyDescent="0.3">
      <c r="C47" s="129" t="s">
        <v>66</v>
      </c>
      <c r="D47" s="56">
        <v>0</v>
      </c>
      <c r="E47" s="53">
        <v>0</v>
      </c>
      <c r="F47" s="53">
        <v>0</v>
      </c>
      <c r="G47" s="53">
        <v>0</v>
      </c>
    </row>
    <row r="48" spans="3:9" ht="15.75" customHeight="1" thickBot="1" x14ac:dyDescent="0.3">
      <c r="C48" s="129" t="s">
        <v>69</v>
      </c>
      <c r="D48" s="56">
        <v>0</v>
      </c>
      <c r="E48" s="53">
        <v>0</v>
      </c>
      <c r="F48" s="53">
        <v>0</v>
      </c>
      <c r="G48" s="53">
        <v>0</v>
      </c>
    </row>
    <row r="49" spans="3:7" ht="15.75" customHeight="1" thickBot="1" x14ac:dyDescent="0.3">
      <c r="C49" s="129" t="s">
        <v>72</v>
      </c>
      <c r="D49" s="56">
        <v>0</v>
      </c>
      <c r="E49" s="53">
        <v>0</v>
      </c>
      <c r="F49" s="53">
        <v>0</v>
      </c>
      <c r="G49" s="53">
        <v>0</v>
      </c>
    </row>
    <row r="50" spans="3:7" ht="26.25" customHeight="1" thickBot="1" x14ac:dyDescent="0.3">
      <c r="C50" s="129" t="s">
        <v>75</v>
      </c>
      <c r="D50" s="56">
        <v>0</v>
      </c>
      <c r="E50" s="53">
        <v>0</v>
      </c>
      <c r="F50" s="53">
        <v>0</v>
      </c>
      <c r="G50" s="53">
        <v>0</v>
      </c>
    </row>
    <row r="51" spans="3:7" ht="11.25" customHeight="1" thickBot="1" x14ac:dyDescent="0.3">
      <c r="C51" s="184" t="s">
        <v>78</v>
      </c>
      <c r="D51" s="56">
        <f>D50+D49+D48+D47+D46+D45+D44</f>
        <v>15935</v>
      </c>
      <c r="E51" s="56">
        <f>E50+E49+E48+E47+E46+E45+E44</f>
        <v>14150</v>
      </c>
      <c r="F51" s="56">
        <f>F50+F49+F48+F47+F46+F45+F44</f>
        <v>15050</v>
      </c>
      <c r="G51" s="56">
        <f>G50+G49+G48+G47+G46+G45+G44</f>
        <v>13790</v>
      </c>
    </row>
    <row r="52" spans="3:7" ht="12" customHeight="1" thickBot="1" x14ac:dyDescent="0.3">
      <c r="C52" s="185" t="s">
        <v>80</v>
      </c>
      <c r="D52" s="85">
        <f>IF(D51-D36=0,0,"Error")</f>
        <v>0</v>
      </c>
      <c r="E52" s="85">
        <f>IF(E51-E36=0,0,"Error")</f>
        <v>0</v>
      </c>
      <c r="F52" s="85">
        <f>IF(F51-F36=0,0,"Error")</f>
        <v>0</v>
      </c>
      <c r="G52" s="85">
        <f>IF(G51-G36=0,0,"Error")</f>
        <v>0</v>
      </c>
    </row>
    <row r="53" spans="3:7" ht="17.25" customHeight="1" thickBot="1" x14ac:dyDescent="0.3">
      <c r="C53" s="200" t="s">
        <v>117</v>
      </c>
      <c r="D53" s="465" t="s">
        <v>280</v>
      </c>
      <c r="E53" s="466"/>
      <c r="F53" s="466"/>
      <c r="G53" s="467"/>
    </row>
    <row r="54" spans="3:7" ht="15" customHeight="1" thickBot="1" x14ac:dyDescent="0.3">
      <c r="C54" s="126" t="s">
        <v>45</v>
      </c>
      <c r="D54" s="432" t="s">
        <v>281</v>
      </c>
      <c r="E54" s="433"/>
      <c r="F54" s="433"/>
      <c r="G54" s="462"/>
    </row>
    <row r="55" spans="3:7" ht="14.25" customHeight="1" thickBot="1" x14ac:dyDescent="0.3">
      <c r="C55" s="126" t="s">
        <v>47</v>
      </c>
      <c r="D55" s="324" t="s">
        <v>282</v>
      </c>
      <c r="E55" s="325"/>
      <c r="F55" s="325"/>
      <c r="G55" s="402"/>
    </row>
    <row r="56" spans="3:7" ht="9.75" customHeight="1" x14ac:dyDescent="0.25">
      <c r="C56" s="222"/>
      <c r="D56" s="31">
        <v>2018</v>
      </c>
      <c r="E56" s="31">
        <v>2019</v>
      </c>
      <c r="F56" s="31">
        <v>2020</v>
      </c>
      <c r="G56" s="31">
        <v>2021</v>
      </c>
    </row>
    <row r="57" spans="3:7" ht="12.75" customHeight="1" thickBot="1" x14ac:dyDescent="0.3">
      <c r="C57" s="181"/>
      <c r="D57" s="33" t="s">
        <v>31</v>
      </c>
      <c r="E57" s="33" t="s">
        <v>32</v>
      </c>
      <c r="F57" s="33" t="s">
        <v>32</v>
      </c>
      <c r="G57" s="33" t="s">
        <v>32</v>
      </c>
    </row>
    <row r="58" spans="3:7" ht="15.75" customHeight="1" thickBot="1" x14ac:dyDescent="0.3">
      <c r="C58" s="126" t="s">
        <v>49</v>
      </c>
      <c r="D58" s="35">
        <v>15</v>
      </c>
      <c r="E58" s="35">
        <v>22</v>
      </c>
      <c r="F58" s="35">
        <v>25</v>
      </c>
      <c r="G58" s="35">
        <v>27</v>
      </c>
    </row>
    <row r="59" spans="3:7" ht="15.75" customHeight="1" thickBot="1" x14ac:dyDescent="0.3">
      <c r="C59" s="126" t="s">
        <v>50</v>
      </c>
      <c r="D59" s="35">
        <v>5300</v>
      </c>
      <c r="E59" s="35">
        <v>9615</v>
      </c>
      <c r="F59" s="35">
        <v>10100</v>
      </c>
      <c r="G59" s="35">
        <v>10200</v>
      </c>
    </row>
    <row r="60" spans="3:7" ht="15.75" customHeight="1" thickBot="1" x14ac:dyDescent="0.3">
      <c r="C60" s="126" t="s">
        <v>51</v>
      </c>
      <c r="D60" s="35">
        <f>D59/D58</f>
        <v>353.33333333333331</v>
      </c>
      <c r="E60" s="35">
        <f>E59/E58</f>
        <v>437.04545454545456</v>
      </c>
      <c r="F60" s="35">
        <f>F59/F58</f>
        <v>404</v>
      </c>
      <c r="G60" s="35">
        <f>G59/G58</f>
        <v>377.77777777777777</v>
      </c>
    </row>
    <row r="61" spans="3:7" ht="15.75" customHeight="1" thickBot="1" x14ac:dyDescent="0.3">
      <c r="C61" s="126" t="s">
        <v>52</v>
      </c>
      <c r="D61" s="37"/>
      <c r="E61" s="38">
        <f>E58/D58-1</f>
        <v>0.46666666666666656</v>
      </c>
      <c r="F61" s="38">
        <f>F58/E58-1</f>
        <v>0.13636363636363646</v>
      </c>
      <c r="G61" s="38">
        <f>G58/F58-1</f>
        <v>8.0000000000000071E-2</v>
      </c>
    </row>
    <row r="62" spans="3:7" ht="15.75" customHeight="1" thickBot="1" x14ac:dyDescent="0.3">
      <c r="C62" s="126" t="s">
        <v>54</v>
      </c>
      <c r="D62" s="37"/>
      <c r="E62" s="38">
        <f>E59/D59-1</f>
        <v>0.8141509433962264</v>
      </c>
      <c r="F62" s="38">
        <f t="shared" ref="F62:G63" si="2">F59/E59-1</f>
        <v>5.0442017680707218E-2</v>
      </c>
      <c r="G62" s="38">
        <f t="shared" si="2"/>
        <v>9.9009900990099098E-3</v>
      </c>
    </row>
    <row r="63" spans="3:7" ht="15.75" customHeight="1" thickBot="1" x14ac:dyDescent="0.3">
      <c r="C63" s="126" t="s">
        <v>55</v>
      </c>
      <c r="D63" s="37"/>
      <c r="E63" s="38">
        <f>E60/D60-1</f>
        <v>0.23692109777015458</v>
      </c>
      <c r="F63" s="38">
        <f t="shared" si="2"/>
        <v>-7.561102444097767E-2</v>
      </c>
      <c r="G63" s="38">
        <f t="shared" si="2"/>
        <v>-6.4906490649064952E-2</v>
      </c>
    </row>
    <row r="64" spans="3:7" ht="15.75" customHeight="1" thickBot="1" x14ac:dyDescent="0.3">
      <c r="C64" s="405" t="s">
        <v>283</v>
      </c>
      <c r="D64" s="330"/>
      <c r="E64" s="330"/>
      <c r="F64" s="330"/>
      <c r="G64" s="406"/>
    </row>
    <row r="65" spans="3:7" ht="12" customHeight="1" x14ac:dyDescent="0.25">
      <c r="C65" s="222"/>
      <c r="D65" s="31">
        <v>2018</v>
      </c>
      <c r="E65" s="31">
        <v>2019</v>
      </c>
      <c r="F65" s="31">
        <v>2020</v>
      </c>
      <c r="G65" s="31">
        <v>2021</v>
      </c>
    </row>
    <row r="66" spans="3:7" ht="11.25" customHeight="1" thickBot="1" x14ac:dyDescent="0.3">
      <c r="C66" s="181"/>
      <c r="D66" s="33" t="s">
        <v>31</v>
      </c>
      <c r="E66" s="33" t="s">
        <v>32</v>
      </c>
      <c r="F66" s="33" t="s">
        <v>32</v>
      </c>
      <c r="G66" s="33" t="s">
        <v>32</v>
      </c>
    </row>
    <row r="67" spans="3:7" ht="15.75" customHeight="1" thickBot="1" x14ac:dyDescent="0.3">
      <c r="C67" s="129" t="s">
        <v>57</v>
      </c>
      <c r="D67" s="56">
        <v>3000</v>
      </c>
      <c r="E67" s="53">
        <v>6000</v>
      </c>
      <c r="F67" s="53">
        <v>6000</v>
      </c>
      <c r="G67" s="53">
        <v>6000</v>
      </c>
    </row>
    <row r="68" spans="3:7" ht="27.75" customHeight="1" thickBot="1" x14ac:dyDescent="0.3">
      <c r="C68" s="129" t="s">
        <v>60</v>
      </c>
      <c r="D68" s="56">
        <v>500</v>
      </c>
      <c r="E68" s="53">
        <v>1000</v>
      </c>
      <c r="F68" s="53">
        <v>1000</v>
      </c>
      <c r="G68" s="53">
        <v>1000</v>
      </c>
    </row>
    <row r="69" spans="3:7" ht="15.75" customHeight="1" thickBot="1" x14ac:dyDescent="0.3">
      <c r="C69" s="129" t="s">
        <v>63</v>
      </c>
      <c r="D69" s="56">
        <v>1800</v>
      </c>
      <c r="E69" s="53">
        <v>2615</v>
      </c>
      <c r="F69" s="53">
        <v>3100</v>
      </c>
      <c r="G69" s="53">
        <v>3200</v>
      </c>
    </row>
    <row r="70" spans="3:7" ht="15.75" customHeight="1" thickBot="1" x14ac:dyDescent="0.3">
      <c r="C70" s="129" t="s">
        <v>66</v>
      </c>
      <c r="D70" s="56">
        <v>0</v>
      </c>
      <c r="E70" s="53">
        <v>0</v>
      </c>
      <c r="F70" s="53">
        <v>0</v>
      </c>
      <c r="G70" s="53">
        <v>0</v>
      </c>
    </row>
    <row r="71" spans="3:7" ht="15.75" customHeight="1" thickBot="1" x14ac:dyDescent="0.3">
      <c r="C71" s="129" t="s">
        <v>69</v>
      </c>
      <c r="D71" s="56">
        <v>0</v>
      </c>
      <c r="E71" s="53">
        <v>0</v>
      </c>
      <c r="F71" s="53">
        <v>0</v>
      </c>
      <c r="G71" s="53">
        <v>0</v>
      </c>
    </row>
    <row r="72" spans="3:7" ht="15.75" customHeight="1" thickBot="1" x14ac:dyDescent="0.3">
      <c r="C72" s="129" t="s">
        <v>72</v>
      </c>
      <c r="D72" s="56">
        <v>0</v>
      </c>
      <c r="E72" s="53">
        <v>0</v>
      </c>
      <c r="F72" s="53">
        <v>0</v>
      </c>
      <c r="G72" s="53">
        <v>0</v>
      </c>
    </row>
    <row r="73" spans="3:7" ht="28.5" customHeight="1" thickBot="1" x14ac:dyDescent="0.3">
      <c r="C73" s="129" t="s">
        <v>75</v>
      </c>
      <c r="D73" s="56">
        <v>0</v>
      </c>
      <c r="E73" s="53">
        <v>0</v>
      </c>
      <c r="F73" s="53">
        <v>0</v>
      </c>
      <c r="G73" s="53">
        <v>0</v>
      </c>
    </row>
    <row r="74" spans="3:7" ht="15.75" customHeight="1" thickBot="1" x14ac:dyDescent="0.3">
      <c r="C74" s="228" t="s">
        <v>93</v>
      </c>
      <c r="D74" s="56">
        <f>D73+D72+D71+D70+D69+D68+D67</f>
        <v>5300</v>
      </c>
      <c r="E74" s="56">
        <f>E73+E72+E71+E70+E69+E68+E67</f>
        <v>9615</v>
      </c>
      <c r="F74" s="56">
        <f>F73+F72+F71+F70+F69+F68+F67</f>
        <v>10100</v>
      </c>
      <c r="G74" s="56">
        <f>G73+G72+G71+G70+G69+G68+G67</f>
        <v>10200</v>
      </c>
    </row>
    <row r="75" spans="3:7" ht="15.75" thickBot="1" x14ac:dyDescent="0.3">
      <c r="C75" s="185" t="s">
        <v>80</v>
      </c>
      <c r="D75" s="85">
        <f>IF(D74-D59=0,0,"Error")</f>
        <v>0</v>
      </c>
      <c r="E75" s="85">
        <f>IF(E74-E59=0,0,"Error")</f>
        <v>0</v>
      </c>
      <c r="F75" s="85">
        <f>IF(F74-F59=0,0,"Error")</f>
        <v>0</v>
      </c>
      <c r="G75" s="85">
        <f>IF(G74-G59=0,0,"Error")</f>
        <v>0</v>
      </c>
    </row>
    <row r="76" spans="3:7" ht="27.75" customHeight="1" thickBot="1" x14ac:dyDescent="0.3">
      <c r="C76" s="200" t="s">
        <v>284</v>
      </c>
      <c r="D76" s="465" t="s">
        <v>285</v>
      </c>
      <c r="E76" s="466"/>
      <c r="F76" s="466"/>
      <c r="G76" s="467"/>
    </row>
    <row r="77" spans="3:7" ht="28.5" customHeight="1" thickBot="1" x14ac:dyDescent="0.3">
      <c r="C77" s="126" t="s">
        <v>45</v>
      </c>
      <c r="D77" s="465" t="s">
        <v>285</v>
      </c>
      <c r="E77" s="466"/>
      <c r="F77" s="466"/>
      <c r="G77" s="467"/>
    </row>
    <row r="78" spans="3:7" ht="15.75" thickBot="1" x14ac:dyDescent="0.3">
      <c r="C78" s="126" t="s">
        <v>47</v>
      </c>
      <c r="D78" s="324" t="s">
        <v>282</v>
      </c>
      <c r="E78" s="325"/>
      <c r="F78" s="325"/>
      <c r="G78" s="402"/>
    </row>
    <row r="79" spans="3:7" ht="10.5" customHeight="1" x14ac:dyDescent="0.25">
      <c r="C79" s="222"/>
      <c r="D79" s="31">
        <v>2018</v>
      </c>
      <c r="E79" s="31">
        <v>2019</v>
      </c>
      <c r="F79" s="31">
        <v>2020</v>
      </c>
      <c r="G79" s="31">
        <v>2021</v>
      </c>
    </row>
    <row r="80" spans="3:7" ht="10.5" customHeight="1" thickBot="1" x14ac:dyDescent="0.3">
      <c r="C80" s="181"/>
      <c r="D80" s="33" t="s">
        <v>31</v>
      </c>
      <c r="E80" s="33" t="s">
        <v>32</v>
      </c>
      <c r="F80" s="33" t="s">
        <v>32</v>
      </c>
      <c r="G80" s="33" t="s">
        <v>32</v>
      </c>
    </row>
    <row r="81" spans="3:9" ht="15.75" thickBot="1" x14ac:dyDescent="0.3">
      <c r="C81" s="126" t="s">
        <v>49</v>
      </c>
      <c r="D81" s="35">
        <v>15</v>
      </c>
      <c r="E81" s="183">
        <v>0</v>
      </c>
      <c r="F81" s="183">
        <v>0</v>
      </c>
      <c r="G81" s="183">
        <v>0</v>
      </c>
    </row>
    <row r="82" spans="3:9" ht="15.75" thickBot="1" x14ac:dyDescent="0.3">
      <c r="C82" s="126" t="s">
        <v>50</v>
      </c>
      <c r="D82" s="35">
        <v>5300</v>
      </c>
      <c r="E82" s="35">
        <v>0</v>
      </c>
      <c r="F82" s="35">
        <v>0</v>
      </c>
      <c r="G82" s="35">
        <v>0</v>
      </c>
      <c r="I82" s="229"/>
    </row>
    <row r="83" spans="3:9" ht="15.75" thickBot="1" x14ac:dyDescent="0.3">
      <c r="C83" s="126" t="s">
        <v>51</v>
      </c>
      <c r="D83" s="35">
        <f>D82/D81</f>
        <v>353.33333333333331</v>
      </c>
      <c r="E83" s="35" t="e">
        <f>E82/E81</f>
        <v>#DIV/0!</v>
      </c>
      <c r="F83" s="35" t="e">
        <f>F82/F81</f>
        <v>#DIV/0!</v>
      </c>
      <c r="G83" s="35" t="e">
        <f>G82/G81</f>
        <v>#DIV/0!</v>
      </c>
    </row>
    <row r="84" spans="3:9" ht="15.75" thickBot="1" x14ac:dyDescent="0.3">
      <c r="C84" s="126" t="s">
        <v>52</v>
      </c>
      <c r="D84" s="37"/>
      <c r="E84" s="38">
        <f>E81/D81-1</f>
        <v>-1</v>
      </c>
      <c r="F84" s="38" t="e">
        <f>F81/E81-1</f>
        <v>#DIV/0!</v>
      </c>
      <c r="G84" s="38" t="e">
        <f>G81/F81-1</f>
        <v>#DIV/0!</v>
      </c>
    </row>
    <row r="85" spans="3:9" ht="15.75" thickBot="1" x14ac:dyDescent="0.3">
      <c r="C85" s="126" t="s">
        <v>54</v>
      </c>
      <c r="D85" s="37"/>
      <c r="E85" s="38">
        <f>E82/D82-1</f>
        <v>-1</v>
      </c>
      <c r="F85" s="38" t="e">
        <f t="shared" ref="F85:G86" si="3">F82/E82-1</f>
        <v>#DIV/0!</v>
      </c>
      <c r="G85" s="38" t="e">
        <f t="shared" si="3"/>
        <v>#DIV/0!</v>
      </c>
    </row>
    <row r="86" spans="3:9" ht="15.75" thickBot="1" x14ac:dyDescent="0.3">
      <c r="C86" s="126" t="s">
        <v>55</v>
      </c>
      <c r="D86" s="37"/>
      <c r="E86" s="38" t="e">
        <f>E83/D83-1</f>
        <v>#DIV/0!</v>
      </c>
      <c r="F86" s="38" t="e">
        <f t="shared" si="3"/>
        <v>#DIV/0!</v>
      </c>
      <c r="G86" s="38" t="e">
        <f t="shared" si="3"/>
        <v>#DIV/0!</v>
      </c>
    </row>
    <row r="87" spans="3:9" ht="15.75" thickBot="1" x14ac:dyDescent="0.3">
      <c r="C87" s="405" t="s">
        <v>286</v>
      </c>
      <c r="D87" s="330"/>
      <c r="E87" s="330"/>
      <c r="F87" s="330"/>
      <c r="G87" s="406"/>
    </row>
    <row r="88" spans="3:9" ht="10.5" customHeight="1" x14ac:dyDescent="0.25">
      <c r="C88" s="222"/>
      <c r="D88" s="31">
        <v>2018</v>
      </c>
      <c r="E88" s="31">
        <v>2019</v>
      </c>
      <c r="F88" s="31">
        <v>2020</v>
      </c>
      <c r="G88" s="31">
        <v>2021</v>
      </c>
    </row>
    <row r="89" spans="3:9" ht="14.25" customHeight="1" thickBot="1" x14ac:dyDescent="0.3">
      <c r="C89" s="181"/>
      <c r="D89" s="33" t="s">
        <v>31</v>
      </c>
      <c r="E89" s="33" t="s">
        <v>32</v>
      </c>
      <c r="F89" s="33" t="s">
        <v>32</v>
      </c>
      <c r="G89" s="33" t="s">
        <v>32</v>
      </c>
    </row>
    <row r="90" spans="3:9" ht="15.75" thickBot="1" x14ac:dyDescent="0.3">
      <c r="C90" s="129" t="s">
        <v>57</v>
      </c>
      <c r="D90" s="56">
        <v>3000</v>
      </c>
      <c r="E90" s="53">
        <v>0</v>
      </c>
      <c r="F90" s="53">
        <v>0</v>
      </c>
      <c r="G90" s="53">
        <v>0</v>
      </c>
    </row>
    <row r="91" spans="3:9" ht="27" customHeight="1" thickBot="1" x14ac:dyDescent="0.3">
      <c r="C91" s="129" t="s">
        <v>60</v>
      </c>
      <c r="D91" s="56">
        <v>500</v>
      </c>
      <c r="E91" s="53">
        <v>0</v>
      </c>
      <c r="F91" s="53">
        <v>0</v>
      </c>
      <c r="G91" s="53">
        <v>0</v>
      </c>
    </row>
    <row r="92" spans="3:9" x14ac:dyDescent="0.25">
      <c r="C92" s="230" t="s">
        <v>63</v>
      </c>
      <c r="D92" s="231">
        <v>1800</v>
      </c>
      <c r="E92" s="232">
        <v>0</v>
      </c>
      <c r="F92" s="232">
        <v>0</v>
      </c>
      <c r="G92" s="232">
        <v>0</v>
      </c>
    </row>
    <row r="93" spans="3:9" ht="15.75" thickBot="1" x14ac:dyDescent="0.3">
      <c r="C93" s="189" t="s">
        <v>66</v>
      </c>
      <c r="D93" s="233">
        <v>0</v>
      </c>
      <c r="E93" s="190">
        <v>0</v>
      </c>
      <c r="F93" s="190">
        <v>0</v>
      </c>
      <c r="G93" s="190">
        <v>0</v>
      </c>
    </row>
    <row r="94" spans="3:9" ht="15.75" thickBot="1" x14ac:dyDescent="0.3">
      <c r="C94" s="129" t="s">
        <v>69</v>
      </c>
      <c r="D94" s="56">
        <v>0</v>
      </c>
      <c r="E94" s="53">
        <v>0</v>
      </c>
      <c r="F94" s="53"/>
      <c r="G94" s="53">
        <v>0</v>
      </c>
    </row>
    <row r="95" spans="3:9" ht="15.75" thickBot="1" x14ac:dyDescent="0.3">
      <c r="C95" s="129" t="s">
        <v>72</v>
      </c>
      <c r="D95" s="56">
        <v>0</v>
      </c>
      <c r="E95" s="53">
        <v>0</v>
      </c>
      <c r="F95" s="53">
        <v>0</v>
      </c>
      <c r="G95" s="53">
        <v>0</v>
      </c>
    </row>
    <row r="96" spans="3:9" ht="24.75" thickBot="1" x14ac:dyDescent="0.3">
      <c r="C96" s="129" t="s">
        <v>75</v>
      </c>
      <c r="D96" s="56">
        <v>0</v>
      </c>
      <c r="E96" s="53">
        <v>0</v>
      </c>
      <c r="F96" s="53">
        <v>0</v>
      </c>
      <c r="G96" s="53">
        <v>0</v>
      </c>
    </row>
    <row r="97" spans="3:7" ht="15.75" thickBot="1" x14ac:dyDescent="0.3">
      <c r="C97" s="228" t="s">
        <v>200</v>
      </c>
      <c r="D97" s="56">
        <f>D96+D95+D94+D93+D92+D91+D90</f>
        <v>5300</v>
      </c>
      <c r="E97" s="56">
        <f>E96+E95+E94+E93+E92+E91+E90</f>
        <v>0</v>
      </c>
      <c r="F97" s="56">
        <f>F96+F95+F94+F93+F92+F91+F90</f>
        <v>0</v>
      </c>
      <c r="G97" s="56">
        <f>G96+G95+G94+G93+G92+G91+G90</f>
        <v>0</v>
      </c>
    </row>
    <row r="98" spans="3:7" ht="15.75" thickBot="1" x14ac:dyDescent="0.3">
      <c r="C98" s="185" t="s">
        <v>80</v>
      </c>
      <c r="D98" s="85">
        <f>IF(D97-D82=0,0,"Error")</f>
        <v>0</v>
      </c>
      <c r="E98" s="85">
        <f>IF(E97-E82=0,0,"Error")</f>
        <v>0</v>
      </c>
      <c r="F98" s="85">
        <f>IF(F97-F82=0,0,"Error")</f>
        <v>0</v>
      </c>
      <c r="G98" s="85">
        <f>IF(G97-G82=0,0,"Error")</f>
        <v>0</v>
      </c>
    </row>
    <row r="99" spans="3:7" ht="38.25" customHeight="1" thickBot="1" x14ac:dyDescent="0.3">
      <c r="C99" s="300" t="s">
        <v>95</v>
      </c>
      <c r="D99" s="465" t="s">
        <v>287</v>
      </c>
      <c r="E99" s="466"/>
      <c r="F99" s="466"/>
      <c r="G99" s="467"/>
    </row>
    <row r="100" spans="3:7" ht="23.25" thickBot="1" x14ac:dyDescent="0.3">
      <c r="C100" s="223" t="s">
        <v>288</v>
      </c>
      <c r="D100" s="224"/>
      <c r="E100" s="224"/>
      <c r="F100" s="224"/>
      <c r="G100" s="225"/>
    </row>
    <row r="101" spans="3:7" ht="27" customHeight="1" thickBot="1" x14ac:dyDescent="0.3">
      <c r="C101" s="181" t="s">
        <v>289</v>
      </c>
      <c r="D101" s="24" t="s">
        <v>34</v>
      </c>
      <c r="E101" s="24" t="s">
        <v>35</v>
      </c>
      <c r="F101" s="24" t="s">
        <v>35</v>
      </c>
      <c r="G101" s="24" t="s">
        <v>35</v>
      </c>
    </row>
    <row r="102" spans="3:7" ht="27.75" customHeight="1" thickBot="1" x14ac:dyDescent="0.3">
      <c r="C102" s="126" t="s">
        <v>290</v>
      </c>
      <c r="D102" s="24" t="s">
        <v>34</v>
      </c>
      <c r="E102" s="24" t="s">
        <v>35</v>
      </c>
      <c r="F102" s="24" t="s">
        <v>35</v>
      </c>
      <c r="G102" s="24" t="s">
        <v>35</v>
      </c>
    </row>
    <row r="103" spans="3:7" ht="25.5" customHeight="1" thickBot="1" x14ac:dyDescent="0.3">
      <c r="C103" s="126" t="s">
        <v>291</v>
      </c>
      <c r="D103" s="24" t="s">
        <v>34</v>
      </c>
      <c r="E103" s="24" t="s">
        <v>35</v>
      </c>
      <c r="F103" s="24" t="s">
        <v>35</v>
      </c>
      <c r="G103" s="24" t="s">
        <v>35</v>
      </c>
    </row>
    <row r="104" spans="3:7" ht="24" customHeight="1" thickBot="1" x14ac:dyDescent="0.3">
      <c r="C104" s="126" t="s">
        <v>292</v>
      </c>
      <c r="D104" s="24" t="s">
        <v>34</v>
      </c>
      <c r="E104" s="24" t="s">
        <v>35</v>
      </c>
      <c r="F104" s="24" t="s">
        <v>35</v>
      </c>
      <c r="G104" s="24" t="s">
        <v>35</v>
      </c>
    </row>
    <row r="105" spans="3:7" ht="27" customHeight="1" thickBot="1" x14ac:dyDescent="0.3">
      <c r="C105" s="126" t="s">
        <v>293</v>
      </c>
      <c r="D105" s="24" t="s">
        <v>34</v>
      </c>
      <c r="E105" s="24" t="s">
        <v>35</v>
      </c>
      <c r="F105" s="24" t="s">
        <v>35</v>
      </c>
      <c r="G105" s="24" t="s">
        <v>35</v>
      </c>
    </row>
    <row r="106" spans="3:7" ht="15.75" thickBot="1" x14ac:dyDescent="0.3">
      <c r="C106" s="481" t="s">
        <v>98</v>
      </c>
      <c r="D106" s="446"/>
      <c r="E106" s="446"/>
      <c r="F106" s="446"/>
      <c r="G106" s="482"/>
    </row>
    <row r="107" spans="3:7" ht="15.75" thickBot="1" x14ac:dyDescent="0.3">
      <c r="C107" s="463" t="s">
        <v>42</v>
      </c>
      <c r="D107" s="363"/>
      <c r="E107" s="363"/>
      <c r="F107" s="363"/>
      <c r="G107" s="464"/>
    </row>
    <row r="108" spans="3:7" ht="33" customHeight="1" thickBot="1" x14ac:dyDescent="0.3">
      <c r="C108" s="182" t="s">
        <v>43</v>
      </c>
      <c r="D108" s="465" t="s">
        <v>294</v>
      </c>
      <c r="E108" s="466"/>
      <c r="F108" s="466"/>
      <c r="G108" s="467"/>
    </row>
    <row r="109" spans="3:7" ht="33" customHeight="1" thickBot="1" x14ac:dyDescent="0.3">
      <c r="C109" s="126" t="s">
        <v>45</v>
      </c>
      <c r="D109" s="432" t="s">
        <v>295</v>
      </c>
      <c r="E109" s="433"/>
      <c r="F109" s="433"/>
      <c r="G109" s="462"/>
    </row>
    <row r="110" spans="3:7" ht="15.75" customHeight="1" thickBot="1" x14ac:dyDescent="0.3">
      <c r="C110" s="126" t="s">
        <v>47</v>
      </c>
      <c r="D110" s="324" t="s">
        <v>282</v>
      </c>
      <c r="E110" s="325"/>
      <c r="F110" s="325"/>
      <c r="G110" s="402"/>
    </row>
    <row r="111" spans="3:7" ht="9.75" customHeight="1" x14ac:dyDescent="0.25">
      <c r="C111" s="222"/>
      <c r="D111" s="31">
        <v>2018</v>
      </c>
      <c r="E111" s="31">
        <v>2019</v>
      </c>
      <c r="F111" s="31">
        <v>2020</v>
      </c>
      <c r="G111" s="31">
        <v>2021</v>
      </c>
    </row>
    <row r="112" spans="3:7" ht="11.25" customHeight="1" thickBot="1" x14ac:dyDescent="0.3">
      <c r="C112" s="181"/>
      <c r="D112" s="33" t="s">
        <v>31</v>
      </c>
      <c r="E112" s="33" t="s">
        <v>32</v>
      </c>
      <c r="F112" s="33" t="s">
        <v>32</v>
      </c>
      <c r="G112" s="33" t="s">
        <v>32</v>
      </c>
    </row>
    <row r="113" spans="3:7" ht="15.75" customHeight="1" thickBot="1" x14ac:dyDescent="0.3">
      <c r="C113" s="126" t="s">
        <v>49</v>
      </c>
      <c r="D113" s="35">
        <v>16</v>
      </c>
      <c r="E113" s="87">
        <v>16</v>
      </c>
      <c r="F113" s="87">
        <v>16</v>
      </c>
      <c r="G113" s="87">
        <v>16</v>
      </c>
    </row>
    <row r="114" spans="3:7" ht="15.75" customHeight="1" thickBot="1" x14ac:dyDescent="0.3">
      <c r="C114" s="126" t="s">
        <v>50</v>
      </c>
      <c r="D114" s="35">
        <v>11080</v>
      </c>
      <c r="E114" s="35">
        <v>11080</v>
      </c>
      <c r="F114" s="35">
        <v>11080</v>
      </c>
      <c r="G114" s="35">
        <v>11100</v>
      </c>
    </row>
    <row r="115" spans="3:7" ht="15.75" customHeight="1" thickBot="1" x14ac:dyDescent="0.3">
      <c r="C115" s="126" t="s">
        <v>51</v>
      </c>
      <c r="D115" s="35">
        <f>D114/D113</f>
        <v>692.5</v>
      </c>
      <c r="E115" s="35">
        <f>E114/E113</f>
        <v>692.5</v>
      </c>
      <c r="F115" s="35">
        <f>F114/F113</f>
        <v>692.5</v>
      </c>
      <c r="G115" s="35">
        <f>G114/G113</f>
        <v>693.75</v>
      </c>
    </row>
    <row r="116" spans="3:7" ht="15.75" customHeight="1" thickBot="1" x14ac:dyDescent="0.3">
      <c r="C116" s="126" t="s">
        <v>52</v>
      </c>
      <c r="D116" s="37"/>
      <c r="E116" s="38">
        <f>E113/D113-1</f>
        <v>0</v>
      </c>
      <c r="F116" s="38">
        <f>F113/E113-1</f>
        <v>0</v>
      </c>
      <c r="G116" s="38">
        <f>G113/F113-1</f>
        <v>0</v>
      </c>
    </row>
    <row r="117" spans="3:7" ht="15.75" customHeight="1" thickBot="1" x14ac:dyDescent="0.3">
      <c r="C117" s="126" t="s">
        <v>54</v>
      </c>
      <c r="D117" s="37"/>
      <c r="E117" s="38">
        <f>E114/D114-1</f>
        <v>0</v>
      </c>
      <c r="F117" s="38">
        <f t="shared" ref="F117:G117" si="4">F114/E114-1</f>
        <v>0</v>
      </c>
      <c r="G117" s="38">
        <f t="shared" si="4"/>
        <v>1.8050541516245744E-3</v>
      </c>
    </row>
    <row r="118" spans="3:7" ht="15.75" customHeight="1" thickBot="1" x14ac:dyDescent="0.3">
      <c r="C118" s="126" t="s">
        <v>55</v>
      </c>
      <c r="D118" s="37"/>
      <c r="E118" s="38">
        <f>E114/D114-1</f>
        <v>0</v>
      </c>
      <c r="F118" s="38">
        <f>F114/E114-1</f>
        <v>0</v>
      </c>
      <c r="G118" s="38">
        <f>G114/F114-1</f>
        <v>1.8050541516245744E-3</v>
      </c>
    </row>
    <row r="119" spans="3:7" ht="15.75" customHeight="1" thickBot="1" x14ac:dyDescent="0.3">
      <c r="C119" s="405" t="s">
        <v>279</v>
      </c>
      <c r="D119" s="330"/>
      <c r="E119" s="330"/>
      <c r="F119" s="330"/>
      <c r="G119" s="406"/>
    </row>
    <row r="120" spans="3:7" ht="12" customHeight="1" x14ac:dyDescent="0.25">
      <c r="C120" s="222"/>
      <c r="D120" s="31">
        <v>2018</v>
      </c>
      <c r="E120" s="31">
        <v>2019</v>
      </c>
      <c r="F120" s="31">
        <v>2020</v>
      </c>
      <c r="G120" s="31">
        <v>2021</v>
      </c>
    </row>
    <row r="121" spans="3:7" ht="12" customHeight="1" thickBot="1" x14ac:dyDescent="0.3">
      <c r="C121" s="181"/>
      <c r="D121" s="33" t="s">
        <v>31</v>
      </c>
      <c r="E121" s="33" t="s">
        <v>32</v>
      </c>
      <c r="F121" s="33" t="s">
        <v>32</v>
      </c>
      <c r="G121" s="33" t="s">
        <v>32</v>
      </c>
    </row>
    <row r="122" spans="3:7" ht="15.75" customHeight="1" thickBot="1" x14ac:dyDescent="0.3">
      <c r="C122" s="129" t="s">
        <v>57</v>
      </c>
      <c r="D122" s="53">
        <v>8000</v>
      </c>
      <c r="E122" s="53">
        <v>8000</v>
      </c>
      <c r="F122" s="53">
        <v>8000</v>
      </c>
      <c r="G122" s="53">
        <v>8000</v>
      </c>
    </row>
    <row r="123" spans="3:7" ht="24" customHeight="1" thickBot="1" x14ac:dyDescent="0.3">
      <c r="C123" s="129" t="s">
        <v>60</v>
      </c>
      <c r="D123" s="53">
        <v>1300</v>
      </c>
      <c r="E123" s="53">
        <v>1300</v>
      </c>
      <c r="F123" s="53">
        <v>1300</v>
      </c>
      <c r="G123" s="53">
        <v>1300</v>
      </c>
    </row>
    <row r="124" spans="3:7" ht="15.75" customHeight="1" thickBot="1" x14ac:dyDescent="0.3">
      <c r="C124" s="129" t="s">
        <v>63</v>
      </c>
      <c r="D124" s="56">
        <v>1780</v>
      </c>
      <c r="E124" s="53">
        <v>1780</v>
      </c>
      <c r="F124" s="53">
        <v>1780</v>
      </c>
      <c r="G124" s="53">
        <v>1800</v>
      </c>
    </row>
    <row r="125" spans="3:7" ht="15.75" customHeight="1" thickBot="1" x14ac:dyDescent="0.3">
      <c r="C125" s="129" t="s">
        <v>66</v>
      </c>
      <c r="D125" s="56">
        <v>0</v>
      </c>
      <c r="E125" s="53">
        <v>0</v>
      </c>
      <c r="F125" s="53">
        <v>0</v>
      </c>
      <c r="G125" s="53">
        <v>0</v>
      </c>
    </row>
    <row r="126" spans="3:7" ht="15.75" customHeight="1" thickBot="1" x14ac:dyDescent="0.3">
      <c r="C126" s="129" t="s">
        <v>69</v>
      </c>
      <c r="D126" s="56">
        <v>0</v>
      </c>
      <c r="E126" s="53">
        <v>0</v>
      </c>
      <c r="F126" s="53">
        <v>0</v>
      </c>
      <c r="G126" s="53">
        <v>0</v>
      </c>
    </row>
    <row r="127" spans="3:7" ht="15.75" customHeight="1" thickBot="1" x14ac:dyDescent="0.3">
      <c r="C127" s="129" t="s">
        <v>72</v>
      </c>
      <c r="D127" s="56">
        <v>0</v>
      </c>
      <c r="E127" s="53">
        <v>0</v>
      </c>
      <c r="F127" s="53">
        <v>0</v>
      </c>
      <c r="G127" s="53">
        <v>0</v>
      </c>
    </row>
    <row r="128" spans="3:7" ht="15.75" customHeight="1" thickBot="1" x14ac:dyDescent="0.3">
      <c r="C128" s="129" t="s">
        <v>75</v>
      </c>
      <c r="D128" s="56">
        <v>0</v>
      </c>
      <c r="E128" s="53">
        <v>0</v>
      </c>
      <c r="F128" s="53">
        <v>0</v>
      </c>
      <c r="G128" s="53">
        <v>0</v>
      </c>
    </row>
    <row r="129" spans="3:7" ht="12.75" customHeight="1" thickBot="1" x14ac:dyDescent="0.3">
      <c r="C129" s="228" t="s">
        <v>78</v>
      </c>
      <c r="D129" s="56">
        <f>D128+D127+D126+D125+D124+D123+D122</f>
        <v>11080</v>
      </c>
      <c r="E129" s="56">
        <f>E128+E127+E126+E125+E124+E123+E122</f>
        <v>11080</v>
      </c>
      <c r="F129" s="56">
        <f>F128+F127+F126+F125+F124+F123+F122</f>
        <v>11080</v>
      </c>
      <c r="G129" s="56">
        <f>G128+G127+G126+G125+G124+G123+G122</f>
        <v>11100</v>
      </c>
    </row>
    <row r="130" spans="3:7" ht="12" customHeight="1" thickBot="1" x14ac:dyDescent="0.3">
      <c r="C130" s="185" t="s">
        <v>80</v>
      </c>
      <c r="D130" s="85">
        <f>IF(D129-D114=0,0,"Error")</f>
        <v>0</v>
      </c>
      <c r="E130" s="85">
        <f>IF(E129-E114=0,0,"Error")</f>
        <v>0</v>
      </c>
      <c r="F130" s="85">
        <f>IF(F129-F114=0,0,"Error")</f>
        <v>0</v>
      </c>
      <c r="G130" s="85">
        <f>IF(G129-G114=0,0,"Error")</f>
        <v>0</v>
      </c>
    </row>
    <row r="131" spans="3:7" ht="33" customHeight="1" thickBot="1" x14ac:dyDescent="0.3">
      <c r="C131" s="182" t="s">
        <v>117</v>
      </c>
      <c r="D131" s="465" t="s">
        <v>296</v>
      </c>
      <c r="E131" s="466"/>
      <c r="F131" s="466"/>
      <c r="G131" s="467"/>
    </row>
    <row r="132" spans="3:7" ht="35.25" customHeight="1" thickBot="1" x14ac:dyDescent="0.3">
      <c r="C132" s="126" t="s">
        <v>45</v>
      </c>
      <c r="D132" s="465" t="s">
        <v>297</v>
      </c>
      <c r="E132" s="466"/>
      <c r="F132" s="466"/>
      <c r="G132" s="467"/>
    </row>
    <row r="133" spans="3:7" ht="15.75" customHeight="1" thickBot="1" x14ac:dyDescent="0.3">
      <c r="C133" s="126" t="s">
        <v>47</v>
      </c>
      <c r="D133" s="324" t="s">
        <v>298</v>
      </c>
      <c r="E133" s="325"/>
      <c r="F133" s="325"/>
      <c r="G133" s="402"/>
    </row>
    <row r="134" spans="3:7" ht="12.75" customHeight="1" x14ac:dyDescent="0.25">
      <c r="C134" s="222"/>
      <c r="D134" s="31">
        <v>2018</v>
      </c>
      <c r="E134" s="31">
        <v>2019</v>
      </c>
      <c r="F134" s="31">
        <v>2020</v>
      </c>
      <c r="G134" s="31">
        <v>2021</v>
      </c>
    </row>
    <row r="135" spans="3:7" ht="12.75" customHeight="1" thickBot="1" x14ac:dyDescent="0.3">
      <c r="C135" s="181"/>
      <c r="D135" s="33" t="s">
        <v>31</v>
      </c>
      <c r="E135" s="33" t="s">
        <v>32</v>
      </c>
      <c r="F135" s="33" t="s">
        <v>32</v>
      </c>
      <c r="G135" s="33" t="s">
        <v>32</v>
      </c>
    </row>
    <row r="136" spans="3:7" ht="15.75" customHeight="1" thickBot="1" x14ac:dyDescent="0.3">
      <c r="C136" s="126" t="s">
        <v>49</v>
      </c>
      <c r="D136" s="234">
        <v>22</v>
      </c>
      <c r="E136" s="183">
        <v>30</v>
      </c>
      <c r="F136" s="183">
        <v>30</v>
      </c>
      <c r="G136" s="183">
        <v>37</v>
      </c>
    </row>
    <row r="137" spans="3:7" ht="15.75" customHeight="1" thickBot="1" x14ac:dyDescent="0.3">
      <c r="C137" s="126" t="s">
        <v>50</v>
      </c>
      <c r="D137" s="194">
        <v>10440</v>
      </c>
      <c r="E137" s="35">
        <v>11120</v>
      </c>
      <c r="F137" s="35">
        <v>11160</v>
      </c>
      <c r="G137" s="35">
        <v>11360</v>
      </c>
    </row>
    <row r="138" spans="3:7" ht="15.75" customHeight="1" thickBot="1" x14ac:dyDescent="0.3">
      <c r="C138" s="126" t="s">
        <v>51</v>
      </c>
      <c r="D138" s="35">
        <f>D137/D136</f>
        <v>474.54545454545456</v>
      </c>
      <c r="E138" s="35">
        <f>E137/E136</f>
        <v>370.66666666666669</v>
      </c>
      <c r="F138" s="35">
        <f>F137/F136</f>
        <v>372</v>
      </c>
      <c r="G138" s="35">
        <f>G137/G136</f>
        <v>307.02702702702703</v>
      </c>
    </row>
    <row r="139" spans="3:7" ht="15.75" customHeight="1" thickBot="1" x14ac:dyDescent="0.3">
      <c r="C139" s="126" t="s">
        <v>52</v>
      </c>
      <c r="D139" s="37"/>
      <c r="E139" s="38">
        <f>E136/D136-1</f>
        <v>0.36363636363636354</v>
      </c>
      <c r="F139" s="38">
        <f>F136/E136-1</f>
        <v>0</v>
      </c>
      <c r="G139" s="38">
        <f>G136/F136-1</f>
        <v>0.23333333333333339</v>
      </c>
    </row>
    <row r="140" spans="3:7" ht="15.75" customHeight="1" thickBot="1" x14ac:dyDescent="0.3">
      <c r="C140" s="126" t="s">
        <v>54</v>
      </c>
      <c r="D140" s="37"/>
      <c r="E140" s="38">
        <f>E137/D137-1</f>
        <v>6.5134099616858343E-2</v>
      </c>
      <c r="F140" s="38">
        <f t="shared" ref="F140:G140" si="5">F137/E137-1</f>
        <v>3.597122302158251E-3</v>
      </c>
      <c r="G140" s="38">
        <f t="shared" si="5"/>
        <v>1.7921146953405076E-2</v>
      </c>
    </row>
    <row r="141" spans="3:7" ht="15.75" customHeight="1" thickBot="1" x14ac:dyDescent="0.3">
      <c r="C141" s="126" t="s">
        <v>55</v>
      </c>
      <c r="D141" s="37"/>
      <c r="E141" s="38">
        <f>E137/D137-1</f>
        <v>6.5134099616858343E-2</v>
      </c>
      <c r="F141" s="38">
        <f>F137/E137-1</f>
        <v>3.597122302158251E-3</v>
      </c>
      <c r="G141" s="38">
        <f>G137/F137-1</f>
        <v>1.7921146953405076E-2</v>
      </c>
    </row>
    <row r="142" spans="3:7" ht="16.5" customHeight="1" thickBot="1" x14ac:dyDescent="0.3">
      <c r="C142" s="405" t="s">
        <v>283</v>
      </c>
      <c r="D142" s="330"/>
      <c r="E142" s="330"/>
      <c r="F142" s="330"/>
      <c r="G142" s="406"/>
    </row>
    <row r="143" spans="3:7" ht="12" customHeight="1" x14ac:dyDescent="0.25">
      <c r="C143" s="222"/>
      <c r="D143" s="31">
        <v>2018</v>
      </c>
      <c r="E143" s="31">
        <v>2019</v>
      </c>
      <c r="F143" s="31">
        <v>2020</v>
      </c>
      <c r="G143" s="31">
        <v>2021</v>
      </c>
    </row>
    <row r="144" spans="3:7" ht="11.25" customHeight="1" thickBot="1" x14ac:dyDescent="0.3">
      <c r="C144" s="181"/>
      <c r="D144" s="33" t="s">
        <v>31</v>
      </c>
      <c r="E144" s="33" t="s">
        <v>32</v>
      </c>
      <c r="F144" s="33" t="s">
        <v>32</v>
      </c>
      <c r="G144" s="33" t="s">
        <v>32</v>
      </c>
    </row>
    <row r="145" spans="3:7" x14ac:dyDescent="0.25">
      <c r="C145" s="230" t="s">
        <v>57</v>
      </c>
      <c r="D145" s="231">
        <v>7360</v>
      </c>
      <c r="E145" s="232">
        <v>7360</v>
      </c>
      <c r="F145" s="232">
        <v>7360</v>
      </c>
      <c r="G145" s="232">
        <v>7360</v>
      </c>
    </row>
    <row r="146" spans="3:7" ht="23.25" customHeight="1" x14ac:dyDescent="0.25">
      <c r="C146" s="210" t="s">
        <v>60</v>
      </c>
      <c r="D146" s="75">
        <v>1200</v>
      </c>
      <c r="E146" s="76">
        <v>1200</v>
      </c>
      <c r="F146" s="76">
        <v>1200</v>
      </c>
      <c r="G146" s="76">
        <v>1200</v>
      </c>
    </row>
    <row r="147" spans="3:7" ht="15.75" thickBot="1" x14ac:dyDescent="0.3">
      <c r="C147" s="189" t="s">
        <v>63</v>
      </c>
      <c r="D147" s="233">
        <v>1880</v>
      </c>
      <c r="E147" s="190">
        <v>2560</v>
      </c>
      <c r="F147" s="190">
        <v>2600</v>
      </c>
      <c r="G147" s="190">
        <v>2800</v>
      </c>
    </row>
    <row r="148" spans="3:7" ht="15.75" thickBot="1" x14ac:dyDescent="0.3">
      <c r="C148" s="129" t="s">
        <v>66</v>
      </c>
      <c r="D148" s="56">
        <v>0</v>
      </c>
      <c r="E148" s="53">
        <v>0</v>
      </c>
      <c r="F148" s="53">
        <v>0</v>
      </c>
      <c r="G148" s="53">
        <v>0</v>
      </c>
    </row>
    <row r="149" spans="3:7" ht="15.75" thickBot="1" x14ac:dyDescent="0.3">
      <c r="C149" s="129" t="s">
        <v>69</v>
      </c>
      <c r="D149" s="56">
        <v>0</v>
      </c>
      <c r="E149" s="53">
        <v>0</v>
      </c>
      <c r="F149" s="53">
        <v>0</v>
      </c>
      <c r="G149" s="53">
        <v>0</v>
      </c>
    </row>
    <row r="150" spans="3:7" ht="15.75" thickBot="1" x14ac:dyDescent="0.3">
      <c r="C150" s="129" t="s">
        <v>72</v>
      </c>
      <c r="D150" s="56">
        <v>0</v>
      </c>
      <c r="E150" s="53">
        <v>0</v>
      </c>
      <c r="F150" s="53">
        <v>0</v>
      </c>
      <c r="G150" s="53">
        <v>0</v>
      </c>
    </row>
    <row r="151" spans="3:7" ht="24.75" thickBot="1" x14ac:dyDescent="0.3">
      <c r="C151" s="129" t="s">
        <v>75</v>
      </c>
      <c r="D151" s="56">
        <v>0</v>
      </c>
      <c r="E151" s="53">
        <v>0</v>
      </c>
      <c r="F151" s="53">
        <v>0</v>
      </c>
      <c r="G151" s="53">
        <v>0</v>
      </c>
    </row>
    <row r="152" spans="3:7" ht="12.75" customHeight="1" thickBot="1" x14ac:dyDescent="0.3">
      <c r="C152" s="228" t="s">
        <v>93</v>
      </c>
      <c r="D152" s="56">
        <f>D151+D150+D149+D148+D147+D146+D145</f>
        <v>10440</v>
      </c>
      <c r="E152" s="56">
        <f>E151+E150+E149+E148+E147+E146+E145</f>
        <v>11120</v>
      </c>
      <c r="F152" s="56">
        <f>F151+F150+F149+F148+F147+F146+F145</f>
        <v>11160</v>
      </c>
      <c r="G152" s="56">
        <f>G151+G150+G149+G148+G147+G146+G145</f>
        <v>11360</v>
      </c>
    </row>
    <row r="153" spans="3:7" ht="12.75" customHeight="1" thickBot="1" x14ac:dyDescent="0.3">
      <c r="C153" s="185" t="s">
        <v>80</v>
      </c>
      <c r="D153" s="85">
        <f>IF(D152-D137=0,0,"Error")</f>
        <v>0</v>
      </c>
      <c r="E153" s="85">
        <f>IF(E152-E137=0,0,"Error")</f>
        <v>0</v>
      </c>
      <c r="F153" s="85">
        <f>IF(F152-F137=0,0,"Error")</f>
        <v>0</v>
      </c>
      <c r="G153" s="85">
        <f>IF(G152-G137=0,0,"Error")</f>
        <v>0</v>
      </c>
    </row>
    <row r="154" spans="3:7" ht="15.75" thickBot="1" x14ac:dyDescent="0.3">
      <c r="C154" s="200" t="s">
        <v>284</v>
      </c>
      <c r="D154" s="465" t="s">
        <v>299</v>
      </c>
      <c r="E154" s="466"/>
      <c r="F154" s="466"/>
      <c r="G154" s="467"/>
    </row>
    <row r="155" spans="3:7" ht="24" customHeight="1" thickBot="1" x14ac:dyDescent="0.3">
      <c r="C155" s="126" t="s">
        <v>45</v>
      </c>
      <c r="D155" s="465" t="s">
        <v>300</v>
      </c>
      <c r="E155" s="466"/>
      <c r="F155" s="466"/>
      <c r="G155" s="467"/>
    </row>
    <row r="156" spans="3:7" ht="12.75" customHeight="1" thickBot="1" x14ac:dyDescent="0.3">
      <c r="C156" s="126" t="s">
        <v>47</v>
      </c>
      <c r="D156" s="324" t="s">
        <v>301</v>
      </c>
      <c r="E156" s="325"/>
      <c r="F156" s="325"/>
      <c r="G156" s="402"/>
    </row>
    <row r="157" spans="3:7" ht="12" customHeight="1" x14ac:dyDescent="0.25">
      <c r="C157" s="403"/>
      <c r="D157" s="31">
        <v>2018</v>
      </c>
      <c r="E157" s="31">
        <v>2019</v>
      </c>
      <c r="F157" s="31">
        <v>2020</v>
      </c>
      <c r="G157" s="31">
        <v>2021</v>
      </c>
    </row>
    <row r="158" spans="3:7" ht="12.75" customHeight="1" thickBot="1" x14ac:dyDescent="0.3">
      <c r="C158" s="404"/>
      <c r="D158" s="33" t="s">
        <v>31</v>
      </c>
      <c r="E158" s="33" t="s">
        <v>32</v>
      </c>
      <c r="F158" s="33" t="s">
        <v>32</v>
      </c>
      <c r="G158" s="33" t="s">
        <v>32</v>
      </c>
    </row>
    <row r="159" spans="3:7" ht="15.75" thickBot="1" x14ac:dyDescent="0.3">
      <c r="C159" s="126" t="s">
        <v>49</v>
      </c>
      <c r="D159" s="35">
        <v>12</v>
      </c>
      <c r="E159" s="35">
        <v>12</v>
      </c>
      <c r="F159" s="35">
        <v>12</v>
      </c>
      <c r="G159" s="35">
        <v>12</v>
      </c>
    </row>
    <row r="160" spans="3:7" ht="15.75" thickBot="1" x14ac:dyDescent="0.3">
      <c r="C160" s="126" t="s">
        <v>50</v>
      </c>
      <c r="D160" s="35">
        <v>15900</v>
      </c>
      <c r="E160" s="35">
        <v>15900</v>
      </c>
      <c r="F160" s="35">
        <v>15900</v>
      </c>
      <c r="G160" s="35">
        <v>15900</v>
      </c>
    </row>
    <row r="161" spans="3:7" ht="15.75" thickBot="1" x14ac:dyDescent="0.3">
      <c r="C161" s="126" t="s">
        <v>51</v>
      </c>
      <c r="D161" s="35">
        <f>D160/D159</f>
        <v>1325</v>
      </c>
      <c r="E161" s="35">
        <f t="shared" ref="E161:G161" si="6">E160/E159</f>
        <v>1325</v>
      </c>
      <c r="F161" s="35">
        <f t="shared" si="6"/>
        <v>1325</v>
      </c>
      <c r="G161" s="35">
        <f t="shared" si="6"/>
        <v>1325</v>
      </c>
    </row>
    <row r="162" spans="3:7" ht="15.75" thickBot="1" x14ac:dyDescent="0.3">
      <c r="C162" s="126" t="s">
        <v>52</v>
      </c>
      <c r="D162" s="37"/>
      <c r="E162" s="38">
        <f>E159/D159-1</f>
        <v>0</v>
      </c>
      <c r="F162" s="38">
        <f t="shared" ref="F162:G164" si="7">F159/E159-1</f>
        <v>0</v>
      </c>
      <c r="G162" s="38">
        <f t="shared" si="7"/>
        <v>0</v>
      </c>
    </row>
    <row r="163" spans="3:7" ht="15.75" thickBot="1" x14ac:dyDescent="0.3">
      <c r="C163" s="126" t="s">
        <v>54</v>
      </c>
      <c r="D163" s="37"/>
      <c r="E163" s="38">
        <f>E160/D160-1</f>
        <v>0</v>
      </c>
      <c r="F163" s="38">
        <f t="shared" si="7"/>
        <v>0</v>
      </c>
      <c r="G163" s="38">
        <f t="shared" si="7"/>
        <v>0</v>
      </c>
    </row>
    <row r="164" spans="3:7" ht="15.75" thickBot="1" x14ac:dyDescent="0.3">
      <c r="C164" s="126" t="s">
        <v>55</v>
      </c>
      <c r="D164" s="37"/>
      <c r="E164" s="38">
        <f>E161/D161-1</f>
        <v>0</v>
      </c>
      <c r="F164" s="38">
        <f t="shared" si="7"/>
        <v>0</v>
      </c>
      <c r="G164" s="38">
        <f t="shared" si="7"/>
        <v>0</v>
      </c>
    </row>
    <row r="165" spans="3:7" ht="15.75" thickBot="1" x14ac:dyDescent="0.3">
      <c r="C165" s="405" t="s">
        <v>286</v>
      </c>
      <c r="D165" s="330"/>
      <c r="E165" s="330"/>
      <c r="F165" s="330"/>
      <c r="G165" s="406"/>
    </row>
    <row r="166" spans="3:7" ht="12.75" customHeight="1" x14ac:dyDescent="0.25">
      <c r="C166" s="222"/>
      <c r="D166" s="31">
        <v>2018</v>
      </c>
      <c r="E166" s="31">
        <v>2019</v>
      </c>
      <c r="F166" s="31">
        <v>2020</v>
      </c>
      <c r="G166" s="31">
        <v>2021</v>
      </c>
    </row>
    <row r="167" spans="3:7" ht="12.75" customHeight="1" thickBot="1" x14ac:dyDescent="0.3">
      <c r="C167" s="181"/>
      <c r="D167" s="33" t="s">
        <v>31</v>
      </c>
      <c r="E167" s="33" t="s">
        <v>32</v>
      </c>
      <c r="F167" s="33" t="s">
        <v>32</v>
      </c>
      <c r="G167" s="33" t="s">
        <v>32</v>
      </c>
    </row>
    <row r="168" spans="3:7" ht="15.75" customHeight="1" thickBot="1" x14ac:dyDescent="0.3">
      <c r="C168" s="129" t="s">
        <v>57</v>
      </c>
      <c r="D168" s="56">
        <v>12000</v>
      </c>
      <c r="E168" s="53">
        <v>12000</v>
      </c>
      <c r="F168" s="53">
        <v>12000</v>
      </c>
      <c r="G168" s="53">
        <v>12000</v>
      </c>
    </row>
    <row r="169" spans="3:7" ht="24" customHeight="1" thickBot="1" x14ac:dyDescent="0.3">
      <c r="C169" s="129" t="s">
        <v>60</v>
      </c>
      <c r="D169" s="56">
        <v>2000</v>
      </c>
      <c r="E169" s="53">
        <v>2000</v>
      </c>
      <c r="F169" s="53">
        <v>2000</v>
      </c>
      <c r="G169" s="53">
        <v>2000</v>
      </c>
    </row>
    <row r="170" spans="3:7" ht="15.75" customHeight="1" thickBot="1" x14ac:dyDescent="0.3">
      <c r="C170" s="129" t="s">
        <v>63</v>
      </c>
      <c r="D170" s="56">
        <v>1900</v>
      </c>
      <c r="E170" s="53">
        <v>1900</v>
      </c>
      <c r="F170" s="53">
        <v>1900</v>
      </c>
      <c r="G170" s="53">
        <v>1900</v>
      </c>
    </row>
    <row r="171" spans="3:7" ht="15.75" customHeight="1" thickBot="1" x14ac:dyDescent="0.3">
      <c r="C171" s="129" t="s">
        <v>66</v>
      </c>
      <c r="D171" s="56">
        <v>0</v>
      </c>
      <c r="E171" s="53">
        <v>0</v>
      </c>
      <c r="F171" s="53">
        <v>0</v>
      </c>
      <c r="G171" s="53">
        <v>0</v>
      </c>
    </row>
    <row r="172" spans="3:7" ht="15.75" customHeight="1" thickBot="1" x14ac:dyDescent="0.3">
      <c r="C172" s="129" t="s">
        <v>69</v>
      </c>
      <c r="D172" s="56">
        <v>0</v>
      </c>
      <c r="E172" s="53">
        <v>0</v>
      </c>
      <c r="F172" s="53">
        <v>0</v>
      </c>
      <c r="G172" s="53">
        <v>0</v>
      </c>
    </row>
    <row r="173" spans="3:7" ht="15.75" customHeight="1" thickBot="1" x14ac:dyDescent="0.3">
      <c r="C173" s="129" t="s">
        <v>72</v>
      </c>
      <c r="D173" s="56">
        <v>0</v>
      </c>
      <c r="E173" s="53">
        <v>0</v>
      </c>
      <c r="F173" s="53">
        <v>0</v>
      </c>
      <c r="G173" s="53">
        <v>0</v>
      </c>
    </row>
    <row r="174" spans="3:7" ht="24.75" customHeight="1" thickBot="1" x14ac:dyDescent="0.3">
      <c r="C174" s="129" t="s">
        <v>75</v>
      </c>
      <c r="D174" s="56">
        <v>0</v>
      </c>
      <c r="E174" s="53">
        <v>0</v>
      </c>
      <c r="F174" s="53">
        <v>0</v>
      </c>
      <c r="G174" s="53">
        <v>0</v>
      </c>
    </row>
    <row r="175" spans="3:7" ht="12.75" customHeight="1" thickBot="1" x14ac:dyDescent="0.3">
      <c r="C175" s="228" t="s">
        <v>93</v>
      </c>
      <c r="D175" s="56">
        <f>D174+D173+D172+D171+D170+D169+D168</f>
        <v>15900</v>
      </c>
      <c r="E175" s="56">
        <f>E174+E173+E172+E171+E170+E169+E168</f>
        <v>15900</v>
      </c>
      <c r="F175" s="56">
        <f>F174+F173+F172+F171+F170+F169+F168</f>
        <v>15900</v>
      </c>
      <c r="G175" s="56">
        <f>G174+G173+G172+G171+G170+G169+G168</f>
        <v>15900</v>
      </c>
    </row>
    <row r="176" spans="3:7" ht="12.75" customHeight="1" thickBot="1" x14ac:dyDescent="0.3">
      <c r="C176" s="185" t="s">
        <v>80</v>
      </c>
      <c r="D176" s="85">
        <f>IF(D175-D160=0,0,"Error")</f>
        <v>0</v>
      </c>
      <c r="E176" s="85">
        <f>IF(E175-E160=0,0,"Error")</f>
        <v>0</v>
      </c>
      <c r="F176" s="85">
        <f>IF(F175-F160=0,0,"Error")</f>
        <v>0</v>
      </c>
      <c r="G176" s="85">
        <f>IF(G175-G160=0,0,"Error")</f>
        <v>0</v>
      </c>
    </row>
    <row r="177" spans="3:7" ht="37.5" customHeight="1" thickBot="1" x14ac:dyDescent="0.3">
      <c r="C177" s="300" t="s">
        <v>110</v>
      </c>
      <c r="D177" s="465" t="s">
        <v>302</v>
      </c>
      <c r="E177" s="466"/>
      <c r="F177" s="466"/>
      <c r="G177" s="467"/>
    </row>
    <row r="178" spans="3:7" ht="12.75" customHeight="1" thickBot="1" x14ac:dyDescent="0.3">
      <c r="C178" s="351" t="s">
        <v>112</v>
      </c>
      <c r="D178" s="352"/>
      <c r="E178" s="352"/>
      <c r="F178" s="352"/>
      <c r="G178" s="468"/>
    </row>
    <row r="179" spans="3:7" ht="27.75" customHeight="1" thickBot="1" x14ac:dyDescent="0.3">
      <c r="C179" s="181" t="s">
        <v>303</v>
      </c>
      <c r="D179" s="24" t="s">
        <v>34</v>
      </c>
      <c r="E179" s="24" t="s">
        <v>35</v>
      </c>
      <c r="F179" s="24" t="s">
        <v>35</v>
      </c>
      <c r="G179" s="24" t="s">
        <v>35</v>
      </c>
    </row>
    <row r="180" spans="3:7" ht="12.75" customHeight="1" thickBot="1" x14ac:dyDescent="0.3">
      <c r="C180" s="126" t="s">
        <v>36</v>
      </c>
      <c r="D180" s="24" t="s">
        <v>34</v>
      </c>
      <c r="E180" s="24" t="s">
        <v>35</v>
      </c>
      <c r="F180" s="24" t="s">
        <v>35</v>
      </c>
      <c r="G180" s="24" t="s">
        <v>35</v>
      </c>
    </row>
    <row r="181" spans="3:7" ht="22.5" customHeight="1" thickBot="1" x14ac:dyDescent="0.3">
      <c r="C181" s="126" t="s">
        <v>37</v>
      </c>
      <c r="D181" s="24" t="s">
        <v>34</v>
      </c>
      <c r="E181" s="24" t="s">
        <v>35</v>
      </c>
      <c r="F181" s="24" t="s">
        <v>35</v>
      </c>
      <c r="G181" s="24" t="s">
        <v>35</v>
      </c>
    </row>
    <row r="182" spans="3:7" ht="12.75" customHeight="1" thickBot="1" x14ac:dyDescent="0.3">
      <c r="C182" s="472" t="s">
        <v>99</v>
      </c>
      <c r="D182" s="379"/>
      <c r="E182" s="379"/>
      <c r="F182" s="379"/>
      <c r="G182" s="473"/>
    </row>
    <row r="183" spans="3:7" ht="24" customHeight="1" thickBot="1" x14ac:dyDescent="0.3">
      <c r="C183" s="200" t="s">
        <v>43</v>
      </c>
      <c r="D183" s="465" t="s">
        <v>304</v>
      </c>
      <c r="E183" s="466"/>
      <c r="F183" s="466"/>
      <c r="G183" s="467"/>
    </row>
    <row r="184" spans="3:7" ht="24" customHeight="1" thickBot="1" x14ac:dyDescent="0.3">
      <c r="C184" s="126" t="s">
        <v>45</v>
      </c>
      <c r="D184" s="432" t="s">
        <v>304</v>
      </c>
      <c r="E184" s="433"/>
      <c r="F184" s="433"/>
      <c r="G184" s="462"/>
    </row>
    <row r="185" spans="3:7" ht="15" customHeight="1" thickBot="1" x14ac:dyDescent="0.3">
      <c r="C185" s="126" t="s">
        <v>47</v>
      </c>
      <c r="D185" s="324" t="s">
        <v>282</v>
      </c>
      <c r="E185" s="325"/>
      <c r="F185" s="325"/>
      <c r="G185" s="402"/>
    </row>
    <row r="186" spans="3:7" ht="12.75" customHeight="1" x14ac:dyDescent="0.25">
      <c r="C186" s="403"/>
      <c r="D186" s="31">
        <v>2018</v>
      </c>
      <c r="E186" s="31">
        <v>2019</v>
      </c>
      <c r="F186" s="31">
        <v>2020</v>
      </c>
      <c r="G186" s="31">
        <v>2021</v>
      </c>
    </row>
    <row r="187" spans="3:7" ht="11.25" customHeight="1" thickBot="1" x14ac:dyDescent="0.3">
      <c r="C187" s="404"/>
      <c r="D187" s="33" t="s">
        <v>31</v>
      </c>
      <c r="E187" s="33" t="s">
        <v>32</v>
      </c>
      <c r="F187" s="33" t="s">
        <v>32</v>
      </c>
      <c r="G187" s="33" t="s">
        <v>32</v>
      </c>
    </row>
    <row r="188" spans="3:7" ht="15.75" customHeight="1" thickBot="1" x14ac:dyDescent="0.3">
      <c r="C188" s="126" t="s">
        <v>49</v>
      </c>
      <c r="D188" s="35">
        <v>13</v>
      </c>
      <c r="E188" s="35">
        <v>20</v>
      </c>
      <c r="F188" s="35">
        <v>20</v>
      </c>
      <c r="G188" s="35">
        <v>20</v>
      </c>
    </row>
    <row r="189" spans="3:7" ht="15.75" customHeight="1" thickBot="1" x14ac:dyDescent="0.3">
      <c r="C189" s="126" t="s">
        <v>50</v>
      </c>
      <c r="D189" s="35">
        <v>10800</v>
      </c>
      <c r="E189" s="35">
        <v>12200</v>
      </c>
      <c r="F189" s="35">
        <v>12200</v>
      </c>
      <c r="G189" s="35">
        <v>12200</v>
      </c>
    </row>
    <row r="190" spans="3:7" ht="15.75" customHeight="1" thickBot="1" x14ac:dyDescent="0.3">
      <c r="C190" s="126" t="s">
        <v>51</v>
      </c>
      <c r="D190" s="35">
        <f>D189/D188</f>
        <v>830.76923076923072</v>
      </c>
      <c r="E190" s="35">
        <f t="shared" ref="E190:G190" si="8">E189/E188</f>
        <v>610</v>
      </c>
      <c r="F190" s="35">
        <f t="shared" si="8"/>
        <v>610</v>
      </c>
      <c r="G190" s="35">
        <f t="shared" si="8"/>
        <v>610</v>
      </c>
    </row>
    <row r="191" spans="3:7" ht="15.75" customHeight="1" thickBot="1" x14ac:dyDescent="0.3">
      <c r="C191" s="126" t="s">
        <v>52</v>
      </c>
      <c r="D191" s="37"/>
      <c r="E191" s="38">
        <f>E188/D188-1</f>
        <v>0.53846153846153855</v>
      </c>
      <c r="F191" s="38">
        <f t="shared" ref="F191:G193" si="9">F188/E188-1</f>
        <v>0</v>
      </c>
      <c r="G191" s="38">
        <f t="shared" si="9"/>
        <v>0</v>
      </c>
    </row>
    <row r="192" spans="3:7" ht="15.75" customHeight="1" thickBot="1" x14ac:dyDescent="0.3">
      <c r="C192" s="126" t="s">
        <v>54</v>
      </c>
      <c r="D192" s="37"/>
      <c r="E192" s="38">
        <f>E189/D189-1</f>
        <v>0.12962962962962954</v>
      </c>
      <c r="F192" s="38">
        <f t="shared" si="9"/>
        <v>0</v>
      </c>
      <c r="G192" s="38">
        <f t="shared" si="9"/>
        <v>0</v>
      </c>
    </row>
    <row r="193" spans="3:7" ht="15.75" customHeight="1" thickBot="1" x14ac:dyDescent="0.3">
      <c r="C193" s="126" t="s">
        <v>55</v>
      </c>
      <c r="D193" s="37"/>
      <c r="E193" s="38">
        <f>E190/D190-1</f>
        <v>-0.26574074074074072</v>
      </c>
      <c r="F193" s="38">
        <f t="shared" si="9"/>
        <v>0</v>
      </c>
      <c r="G193" s="38">
        <f t="shared" si="9"/>
        <v>0</v>
      </c>
    </row>
    <row r="194" spans="3:7" ht="15" customHeight="1" thickBot="1" x14ac:dyDescent="0.3">
      <c r="C194" s="405" t="s">
        <v>279</v>
      </c>
      <c r="D194" s="330"/>
      <c r="E194" s="330"/>
      <c r="F194" s="330"/>
      <c r="G194" s="406"/>
    </row>
    <row r="195" spans="3:7" ht="15.75" customHeight="1" x14ac:dyDescent="0.25">
      <c r="C195" s="403"/>
      <c r="D195" s="31">
        <v>2018</v>
      </c>
      <c r="E195" s="31">
        <v>2019</v>
      </c>
      <c r="F195" s="31">
        <v>2020</v>
      </c>
      <c r="G195" s="31">
        <v>2021</v>
      </c>
    </row>
    <row r="196" spans="3:7" ht="15.75" customHeight="1" thickBot="1" x14ac:dyDescent="0.3">
      <c r="C196" s="404"/>
      <c r="D196" s="33" t="s">
        <v>31</v>
      </c>
      <c r="E196" s="33" t="s">
        <v>32</v>
      </c>
      <c r="F196" s="33" t="s">
        <v>32</v>
      </c>
      <c r="G196" s="33" t="s">
        <v>32</v>
      </c>
    </row>
    <row r="197" spans="3:7" ht="15.75" customHeight="1" thickBot="1" x14ac:dyDescent="0.3">
      <c r="C197" s="129" t="s">
        <v>57</v>
      </c>
      <c r="D197" s="235">
        <v>7000</v>
      </c>
      <c r="E197" s="235">
        <v>7000</v>
      </c>
      <c r="F197" s="235">
        <v>7000</v>
      </c>
      <c r="G197" s="235">
        <v>7000</v>
      </c>
    </row>
    <row r="198" spans="3:7" ht="28.5" customHeight="1" thickBot="1" x14ac:dyDescent="0.3">
      <c r="C198" s="129" t="s">
        <v>60</v>
      </c>
      <c r="D198" s="56">
        <v>1200</v>
      </c>
      <c r="E198" s="53">
        <v>1200</v>
      </c>
      <c r="F198" s="53">
        <v>1200</v>
      </c>
      <c r="G198" s="53">
        <v>1200</v>
      </c>
    </row>
    <row r="199" spans="3:7" ht="15.75" customHeight="1" thickBot="1" x14ac:dyDescent="0.3">
      <c r="C199" s="129" t="s">
        <v>63</v>
      </c>
      <c r="D199" s="56">
        <v>2600</v>
      </c>
      <c r="E199" s="53">
        <v>4000</v>
      </c>
      <c r="F199" s="53">
        <v>4000</v>
      </c>
      <c r="G199" s="53">
        <v>4000</v>
      </c>
    </row>
    <row r="200" spans="3:7" ht="15.75" customHeight="1" thickBot="1" x14ac:dyDescent="0.3">
      <c r="C200" s="129" t="s">
        <v>66</v>
      </c>
      <c r="D200" s="56">
        <v>0</v>
      </c>
      <c r="E200" s="53">
        <v>0</v>
      </c>
      <c r="F200" s="53">
        <v>0</v>
      </c>
      <c r="G200" s="53">
        <v>0</v>
      </c>
    </row>
    <row r="201" spans="3:7" ht="15.75" customHeight="1" thickBot="1" x14ac:dyDescent="0.3">
      <c r="C201" s="129" t="s">
        <v>69</v>
      </c>
      <c r="D201" s="56">
        <v>0</v>
      </c>
      <c r="E201" s="53">
        <v>0</v>
      </c>
      <c r="F201" s="53">
        <v>0</v>
      </c>
      <c r="G201" s="53">
        <v>0</v>
      </c>
    </row>
    <row r="202" spans="3:7" ht="15.75" customHeight="1" thickBot="1" x14ac:dyDescent="0.3">
      <c r="C202" s="129" t="s">
        <v>72</v>
      </c>
      <c r="D202" s="56">
        <v>0</v>
      </c>
      <c r="E202" s="53">
        <v>0</v>
      </c>
      <c r="F202" s="53">
        <v>0</v>
      </c>
      <c r="G202" s="53">
        <v>0</v>
      </c>
    </row>
    <row r="203" spans="3:7" ht="27" customHeight="1" thickBot="1" x14ac:dyDescent="0.3">
      <c r="C203" s="129" t="s">
        <v>75</v>
      </c>
      <c r="D203" s="56">
        <v>0</v>
      </c>
      <c r="E203" s="53">
        <v>0</v>
      </c>
      <c r="F203" s="53">
        <v>0</v>
      </c>
      <c r="G203" s="53">
        <v>0</v>
      </c>
    </row>
    <row r="204" spans="3:7" ht="15.75" customHeight="1" x14ac:dyDescent="0.25">
      <c r="C204" s="236" t="s">
        <v>78</v>
      </c>
      <c r="D204" s="231">
        <f>D203+D202+D201+D200+D199+D198+D197</f>
        <v>10800</v>
      </c>
      <c r="E204" s="231">
        <f>E203+E202+E201+E200+E199+E198+E197</f>
        <v>12200</v>
      </c>
      <c r="F204" s="231">
        <f>F203+F202+F201+F200+F199+F198+F197</f>
        <v>12200</v>
      </c>
      <c r="G204" s="231">
        <f>G203+G202+G201+G200+G199+G198+G197</f>
        <v>12200</v>
      </c>
    </row>
    <row r="205" spans="3:7" ht="15.75" customHeight="1" thickBot="1" x14ac:dyDescent="0.3">
      <c r="C205" s="237" t="s">
        <v>80</v>
      </c>
      <c r="D205" s="238">
        <f>IF(D204-D189=0,0,"Error")</f>
        <v>0</v>
      </c>
      <c r="E205" s="238">
        <f>IF(E204-E189=0,0,"Error")</f>
        <v>0</v>
      </c>
      <c r="F205" s="238">
        <f>IF(F204-F189=0,0,"Error")</f>
        <v>0</v>
      </c>
      <c r="G205" s="238">
        <f>IF(G204-G189=0,0,"Error")</f>
        <v>0</v>
      </c>
    </row>
    <row r="206" spans="3:7" ht="21.75" customHeight="1" thickBot="1" x14ac:dyDescent="0.3">
      <c r="C206" s="200" t="s">
        <v>117</v>
      </c>
      <c r="D206" s="465" t="s">
        <v>305</v>
      </c>
      <c r="E206" s="466"/>
      <c r="F206" s="466"/>
      <c r="G206" s="467"/>
    </row>
    <row r="207" spans="3:7" ht="21.75" customHeight="1" thickBot="1" x14ac:dyDescent="0.3">
      <c r="C207" s="126" t="s">
        <v>45</v>
      </c>
      <c r="D207" s="465" t="s">
        <v>305</v>
      </c>
      <c r="E207" s="466"/>
      <c r="F207" s="466"/>
      <c r="G207" s="467"/>
    </row>
    <row r="208" spans="3:7" ht="15.75" customHeight="1" thickBot="1" x14ac:dyDescent="0.3">
      <c r="C208" s="126" t="s">
        <v>47</v>
      </c>
      <c r="D208" s="324" t="s">
        <v>306</v>
      </c>
      <c r="E208" s="325"/>
      <c r="F208" s="325"/>
      <c r="G208" s="402"/>
    </row>
    <row r="209" spans="3:7" ht="13.5" customHeight="1" x14ac:dyDescent="0.25">
      <c r="C209" s="403"/>
      <c r="D209" s="31">
        <v>2018</v>
      </c>
      <c r="E209" s="31">
        <v>2019</v>
      </c>
      <c r="F209" s="31">
        <v>2020</v>
      </c>
      <c r="G209" s="31">
        <v>2021</v>
      </c>
    </row>
    <row r="210" spans="3:7" ht="13.5" customHeight="1" thickBot="1" x14ac:dyDescent="0.3">
      <c r="C210" s="404"/>
      <c r="D210" s="33" t="s">
        <v>31</v>
      </c>
      <c r="E210" s="33" t="s">
        <v>32</v>
      </c>
      <c r="F210" s="33" t="s">
        <v>32</v>
      </c>
      <c r="G210" s="33" t="s">
        <v>32</v>
      </c>
    </row>
    <row r="211" spans="3:7" ht="15.75" customHeight="1" thickBot="1" x14ac:dyDescent="0.3">
      <c r="C211" s="126" t="s">
        <v>49</v>
      </c>
      <c r="D211" s="35">
        <v>4</v>
      </c>
      <c r="E211" s="35">
        <v>4</v>
      </c>
      <c r="F211" s="35">
        <v>4</v>
      </c>
      <c r="G211" s="35">
        <v>4</v>
      </c>
    </row>
    <row r="212" spans="3:7" ht="15.75" customHeight="1" thickBot="1" x14ac:dyDescent="0.3">
      <c r="C212" s="126" t="s">
        <v>50</v>
      </c>
      <c r="D212" s="35">
        <v>11760</v>
      </c>
      <c r="E212" s="183">
        <v>11760</v>
      </c>
      <c r="F212" s="183">
        <v>11800</v>
      </c>
      <c r="G212" s="183">
        <v>11810</v>
      </c>
    </row>
    <row r="213" spans="3:7" ht="15.75" customHeight="1" thickBot="1" x14ac:dyDescent="0.3">
      <c r="C213" s="126" t="s">
        <v>51</v>
      </c>
      <c r="D213" s="35">
        <f>D212/D211</f>
        <v>2940</v>
      </c>
      <c r="E213" s="35">
        <f t="shared" ref="E213:G213" si="10">E212/E211</f>
        <v>2940</v>
      </c>
      <c r="F213" s="35">
        <f t="shared" si="10"/>
        <v>2950</v>
      </c>
      <c r="G213" s="35">
        <f t="shared" si="10"/>
        <v>2952.5</v>
      </c>
    </row>
    <row r="214" spans="3:7" ht="15.75" customHeight="1" thickBot="1" x14ac:dyDescent="0.3">
      <c r="C214" s="126" t="s">
        <v>52</v>
      </c>
      <c r="D214" s="37"/>
      <c r="E214" s="38">
        <f>E211/D211-1</f>
        <v>0</v>
      </c>
      <c r="F214" s="38">
        <f t="shared" ref="F214:G216" si="11">F211/E211-1</f>
        <v>0</v>
      </c>
      <c r="G214" s="38">
        <f t="shared" si="11"/>
        <v>0</v>
      </c>
    </row>
    <row r="215" spans="3:7" ht="15.75" customHeight="1" thickBot="1" x14ac:dyDescent="0.3">
      <c r="C215" s="126" t="s">
        <v>54</v>
      </c>
      <c r="D215" s="37"/>
      <c r="E215" s="38">
        <f>E212/D212-1</f>
        <v>0</v>
      </c>
      <c r="F215" s="38">
        <f t="shared" si="11"/>
        <v>3.4013605442175798E-3</v>
      </c>
      <c r="G215" s="38">
        <f t="shared" si="11"/>
        <v>8.4745762711868622E-4</v>
      </c>
    </row>
    <row r="216" spans="3:7" ht="15.75" customHeight="1" thickBot="1" x14ac:dyDescent="0.3">
      <c r="C216" s="126" t="s">
        <v>55</v>
      </c>
      <c r="D216" s="37"/>
      <c r="E216" s="38">
        <f>E213/D213-1</f>
        <v>0</v>
      </c>
      <c r="F216" s="38">
        <f t="shared" si="11"/>
        <v>3.4013605442175798E-3</v>
      </c>
      <c r="G216" s="38">
        <f t="shared" si="11"/>
        <v>8.4745762711868622E-4</v>
      </c>
    </row>
    <row r="217" spans="3:7" ht="15.75" customHeight="1" thickBot="1" x14ac:dyDescent="0.3">
      <c r="C217" s="405" t="s">
        <v>283</v>
      </c>
      <c r="D217" s="330"/>
      <c r="E217" s="330"/>
      <c r="F217" s="330"/>
      <c r="G217" s="406"/>
    </row>
    <row r="218" spans="3:7" ht="12.75" customHeight="1" x14ac:dyDescent="0.25">
      <c r="C218" s="403"/>
      <c r="D218" s="31">
        <v>2018</v>
      </c>
      <c r="E218" s="31">
        <v>2019</v>
      </c>
      <c r="F218" s="31">
        <v>2020</v>
      </c>
      <c r="G218" s="31">
        <v>2021</v>
      </c>
    </row>
    <row r="219" spans="3:7" ht="12.75" customHeight="1" thickBot="1" x14ac:dyDescent="0.3">
      <c r="C219" s="404"/>
      <c r="D219" s="33" t="s">
        <v>31</v>
      </c>
      <c r="E219" s="33" t="s">
        <v>32</v>
      </c>
      <c r="F219" s="33" t="s">
        <v>32</v>
      </c>
      <c r="G219" s="33" t="s">
        <v>32</v>
      </c>
    </row>
    <row r="220" spans="3:7" ht="16.5" customHeight="1" thickBot="1" x14ac:dyDescent="0.3">
      <c r="C220" s="129" t="s">
        <v>57</v>
      </c>
      <c r="D220" s="235">
        <v>7000</v>
      </c>
      <c r="E220" s="235">
        <v>7000</v>
      </c>
      <c r="F220" s="235">
        <v>7000</v>
      </c>
      <c r="G220" s="235">
        <v>7000</v>
      </c>
    </row>
    <row r="221" spans="3:7" ht="24" customHeight="1" thickBot="1" x14ac:dyDescent="0.3">
      <c r="C221" s="129" t="s">
        <v>60</v>
      </c>
      <c r="D221" s="56">
        <v>1200</v>
      </c>
      <c r="E221" s="56">
        <v>1200</v>
      </c>
      <c r="F221" s="56">
        <v>1200</v>
      </c>
      <c r="G221" s="56">
        <v>1200</v>
      </c>
    </row>
    <row r="222" spans="3:7" ht="15.75" customHeight="1" thickBot="1" x14ac:dyDescent="0.3">
      <c r="C222" s="129" t="s">
        <v>63</v>
      </c>
      <c r="D222" s="56">
        <v>3560</v>
      </c>
      <c r="E222" s="53">
        <v>3560</v>
      </c>
      <c r="F222" s="53">
        <v>3600</v>
      </c>
      <c r="G222" s="53">
        <v>3610</v>
      </c>
    </row>
    <row r="223" spans="3:7" ht="15.75" customHeight="1" thickBot="1" x14ac:dyDescent="0.3">
      <c r="C223" s="129" t="s">
        <v>66</v>
      </c>
      <c r="D223" s="56">
        <v>0</v>
      </c>
      <c r="E223" s="53">
        <v>0</v>
      </c>
      <c r="F223" s="53">
        <v>0</v>
      </c>
      <c r="G223" s="53">
        <v>0</v>
      </c>
    </row>
    <row r="224" spans="3:7" ht="15.75" customHeight="1" thickBot="1" x14ac:dyDescent="0.3">
      <c r="C224" s="129" t="s">
        <v>69</v>
      </c>
      <c r="D224" s="56">
        <v>0</v>
      </c>
      <c r="E224" s="53">
        <v>0</v>
      </c>
      <c r="F224" s="53">
        <v>0</v>
      </c>
      <c r="G224" s="53">
        <v>0</v>
      </c>
    </row>
    <row r="225" spans="3:11" ht="15.75" customHeight="1" thickBot="1" x14ac:dyDescent="0.3">
      <c r="C225" s="129" t="s">
        <v>72</v>
      </c>
      <c r="D225" s="56">
        <v>0</v>
      </c>
      <c r="E225" s="53">
        <v>0</v>
      </c>
      <c r="F225" s="53">
        <v>0</v>
      </c>
      <c r="G225" s="53">
        <v>0</v>
      </c>
    </row>
    <row r="226" spans="3:11" ht="24.75" customHeight="1" thickBot="1" x14ac:dyDescent="0.3">
      <c r="C226" s="129" t="s">
        <v>75</v>
      </c>
      <c r="D226" s="56">
        <v>0</v>
      </c>
      <c r="E226" s="53">
        <v>0</v>
      </c>
      <c r="F226" s="53">
        <v>0</v>
      </c>
      <c r="G226" s="53">
        <v>0</v>
      </c>
    </row>
    <row r="227" spans="3:11" ht="15.75" customHeight="1" thickBot="1" x14ac:dyDescent="0.3">
      <c r="C227" s="228" t="s">
        <v>78</v>
      </c>
      <c r="D227" s="56">
        <f>D226+D225+D224+D223+D222+D221+D220</f>
        <v>11760</v>
      </c>
      <c r="E227" s="56">
        <f>E220+E226+E225+E224+E223+E222+E221</f>
        <v>11760</v>
      </c>
      <c r="F227" s="56">
        <f>F220+F226+F225+F224+F223+F222+F221</f>
        <v>11800</v>
      </c>
      <c r="G227" s="56">
        <f>G220+G226+G225+G224+G223+G222+G221</f>
        <v>11810</v>
      </c>
    </row>
    <row r="228" spans="3:11" ht="15.75" customHeight="1" thickBot="1" x14ac:dyDescent="0.3">
      <c r="C228" s="185" t="s">
        <v>80</v>
      </c>
      <c r="D228" s="85">
        <f>IF(D227-D212=0,0,"Error")</f>
        <v>0</v>
      </c>
      <c r="E228" s="85">
        <f>IF(E227-E212=0,0,"Error")</f>
        <v>0</v>
      </c>
      <c r="F228" s="85">
        <f>IF(F227-F212=0,0,"Error")</f>
        <v>0</v>
      </c>
      <c r="G228" s="85">
        <f>IF(G227-G212=0,0,"Error")</f>
        <v>0</v>
      </c>
    </row>
    <row r="229" spans="3:11" ht="30.75" customHeight="1" thickBot="1" x14ac:dyDescent="0.3">
      <c r="C229" s="300" t="s">
        <v>136</v>
      </c>
      <c r="D229" s="465" t="s">
        <v>307</v>
      </c>
      <c r="E229" s="466"/>
      <c r="F229" s="466"/>
      <c r="G229" s="467"/>
    </row>
    <row r="230" spans="3:11" ht="15.75" customHeight="1" thickBot="1" x14ac:dyDescent="0.3">
      <c r="C230" s="351" t="s">
        <v>138</v>
      </c>
      <c r="D230" s="352"/>
      <c r="E230" s="352"/>
      <c r="F230" s="352"/>
      <c r="G230" s="468"/>
    </row>
    <row r="231" spans="3:11" ht="31.5" customHeight="1" thickBot="1" x14ac:dyDescent="0.3">
      <c r="C231" s="181" t="s">
        <v>308</v>
      </c>
      <c r="D231" s="24" t="s">
        <v>34</v>
      </c>
      <c r="E231" s="24" t="s">
        <v>35</v>
      </c>
      <c r="F231" s="24" t="s">
        <v>35</v>
      </c>
      <c r="G231" s="24" t="s">
        <v>35</v>
      </c>
    </row>
    <row r="232" spans="3:11" ht="33.75" customHeight="1" thickBot="1" x14ac:dyDescent="0.3">
      <c r="C232" s="126" t="s">
        <v>309</v>
      </c>
      <c r="D232" s="24" t="s">
        <v>34</v>
      </c>
      <c r="E232" s="24" t="s">
        <v>35</v>
      </c>
      <c r="F232" s="24" t="s">
        <v>35</v>
      </c>
      <c r="G232" s="24" t="s">
        <v>35</v>
      </c>
    </row>
    <row r="233" spans="3:11" ht="34.5" customHeight="1" thickBot="1" x14ac:dyDescent="0.3">
      <c r="C233" s="126" t="s">
        <v>310</v>
      </c>
      <c r="D233" s="24" t="s">
        <v>34</v>
      </c>
      <c r="E233" s="24" t="s">
        <v>35</v>
      </c>
      <c r="F233" s="24" t="s">
        <v>35</v>
      </c>
      <c r="G233" s="24" t="s">
        <v>35</v>
      </c>
    </row>
    <row r="234" spans="3:11" ht="15.75" customHeight="1" thickBot="1" x14ac:dyDescent="0.3">
      <c r="C234" s="472" t="s">
        <v>99</v>
      </c>
      <c r="D234" s="379"/>
      <c r="E234" s="379"/>
      <c r="F234" s="379"/>
      <c r="G234" s="473"/>
    </row>
    <row r="235" spans="3:11" ht="26.25" customHeight="1" thickBot="1" x14ac:dyDescent="0.3">
      <c r="C235" s="182" t="s">
        <v>43</v>
      </c>
      <c r="D235" s="465" t="s">
        <v>311</v>
      </c>
      <c r="E235" s="466"/>
      <c r="F235" s="466"/>
      <c r="G235" s="467"/>
    </row>
    <row r="236" spans="3:11" ht="24" customHeight="1" thickBot="1" x14ac:dyDescent="0.3">
      <c r="C236" s="126" t="s">
        <v>45</v>
      </c>
      <c r="D236" s="432" t="s">
        <v>312</v>
      </c>
      <c r="E236" s="433"/>
      <c r="F236" s="433"/>
      <c r="G236" s="462"/>
    </row>
    <row r="237" spans="3:11" ht="15" customHeight="1" thickBot="1" x14ac:dyDescent="0.3">
      <c r="C237" s="126" t="s">
        <v>47</v>
      </c>
      <c r="D237" s="324" t="s">
        <v>313</v>
      </c>
      <c r="E237" s="325"/>
      <c r="F237" s="325"/>
      <c r="G237" s="402"/>
      <c r="I237" s="121"/>
      <c r="J237" s="121"/>
      <c r="K237" s="121"/>
    </row>
    <row r="238" spans="3:11" ht="12.75" customHeight="1" x14ac:dyDescent="0.25">
      <c r="C238" s="403"/>
      <c r="D238" s="31">
        <v>2018</v>
      </c>
      <c r="E238" s="31">
        <v>2019</v>
      </c>
      <c r="F238" s="31">
        <v>2020</v>
      </c>
      <c r="G238" s="31">
        <v>2021</v>
      </c>
      <c r="I238" s="121"/>
      <c r="J238" s="121"/>
      <c r="K238" s="121"/>
    </row>
    <row r="239" spans="3:11" ht="12.75" customHeight="1" thickBot="1" x14ac:dyDescent="0.3">
      <c r="C239" s="404"/>
      <c r="D239" s="33" t="s">
        <v>31</v>
      </c>
      <c r="E239" s="33" t="s">
        <v>32</v>
      </c>
      <c r="F239" s="33" t="s">
        <v>32</v>
      </c>
      <c r="G239" s="33" t="s">
        <v>32</v>
      </c>
      <c r="I239" s="121"/>
      <c r="J239" s="121"/>
      <c r="K239" s="121"/>
    </row>
    <row r="240" spans="3:11" ht="15.75" customHeight="1" thickBot="1" x14ac:dyDescent="0.3">
      <c r="C240" s="126" t="s">
        <v>49</v>
      </c>
      <c r="D240" s="183">
        <v>13</v>
      </c>
      <c r="E240" s="183">
        <v>20</v>
      </c>
      <c r="F240" s="183">
        <v>20</v>
      </c>
      <c r="G240" s="183">
        <v>20</v>
      </c>
      <c r="I240" s="229"/>
      <c r="J240" s="229"/>
      <c r="K240" s="229"/>
    </row>
    <row r="241" spans="3:7" ht="15.75" customHeight="1" thickBot="1" x14ac:dyDescent="0.3">
      <c r="C241" s="126" t="s">
        <v>50</v>
      </c>
      <c r="D241" s="35">
        <v>16460</v>
      </c>
      <c r="E241" s="35">
        <v>19500</v>
      </c>
      <c r="F241" s="35">
        <v>19550</v>
      </c>
      <c r="G241" s="35">
        <v>19600</v>
      </c>
    </row>
    <row r="242" spans="3:7" ht="15.75" customHeight="1" thickBot="1" x14ac:dyDescent="0.3">
      <c r="C242" s="126" t="s">
        <v>51</v>
      </c>
      <c r="D242" s="35">
        <f>D241/D240</f>
        <v>1266.1538461538462</v>
      </c>
      <c r="E242" s="35">
        <f t="shared" ref="E242:G242" si="12">E241/E240</f>
        <v>975</v>
      </c>
      <c r="F242" s="35">
        <f t="shared" si="12"/>
        <v>977.5</v>
      </c>
      <c r="G242" s="35">
        <f t="shared" si="12"/>
        <v>980</v>
      </c>
    </row>
    <row r="243" spans="3:7" ht="15.75" customHeight="1" thickBot="1" x14ac:dyDescent="0.3">
      <c r="C243" s="126" t="s">
        <v>52</v>
      </c>
      <c r="D243" s="37"/>
      <c r="E243" s="38">
        <f>E240/D240-1</f>
        <v>0.53846153846153855</v>
      </c>
      <c r="F243" s="38">
        <f t="shared" ref="F243:G245" si="13">F240/E240-1</f>
        <v>0</v>
      </c>
      <c r="G243" s="38">
        <f t="shared" si="13"/>
        <v>0</v>
      </c>
    </row>
    <row r="244" spans="3:7" ht="15.75" customHeight="1" thickBot="1" x14ac:dyDescent="0.3">
      <c r="C244" s="126" t="s">
        <v>54</v>
      </c>
      <c r="D244" s="37"/>
      <c r="E244" s="38">
        <f>E241/D241-1</f>
        <v>0.18469015795868771</v>
      </c>
      <c r="F244" s="38">
        <f t="shared" si="13"/>
        <v>2.564102564102555E-3</v>
      </c>
      <c r="G244" s="38">
        <f t="shared" si="13"/>
        <v>2.5575447570331811E-3</v>
      </c>
    </row>
    <row r="245" spans="3:7" ht="15.75" customHeight="1" thickBot="1" x14ac:dyDescent="0.3">
      <c r="C245" s="126" t="s">
        <v>55</v>
      </c>
      <c r="D245" s="37"/>
      <c r="E245" s="38">
        <f>E242/D242-1</f>
        <v>-0.22995139732685299</v>
      </c>
      <c r="F245" s="38">
        <f t="shared" si="13"/>
        <v>2.564102564102555E-3</v>
      </c>
      <c r="G245" s="38">
        <f t="shared" si="13"/>
        <v>2.5575447570331811E-3</v>
      </c>
    </row>
    <row r="246" spans="3:7" ht="15.75" customHeight="1" thickBot="1" x14ac:dyDescent="0.3">
      <c r="C246" s="405" t="s">
        <v>279</v>
      </c>
      <c r="D246" s="330"/>
      <c r="E246" s="330"/>
      <c r="F246" s="330"/>
      <c r="G246" s="406"/>
    </row>
    <row r="247" spans="3:7" ht="10.5" customHeight="1" x14ac:dyDescent="0.25">
      <c r="C247" s="403"/>
      <c r="D247" s="31">
        <v>2018</v>
      </c>
      <c r="E247" s="31">
        <v>2019</v>
      </c>
      <c r="F247" s="31">
        <v>2020</v>
      </c>
      <c r="G247" s="31">
        <v>2021</v>
      </c>
    </row>
    <row r="248" spans="3:7" ht="12.75" customHeight="1" thickBot="1" x14ac:dyDescent="0.3">
      <c r="C248" s="404"/>
      <c r="D248" s="33" t="s">
        <v>31</v>
      </c>
      <c r="E248" s="33" t="s">
        <v>32</v>
      </c>
      <c r="F248" s="33" t="s">
        <v>32</v>
      </c>
      <c r="G248" s="33" t="s">
        <v>32</v>
      </c>
    </row>
    <row r="249" spans="3:7" ht="16.5" customHeight="1" thickBot="1" x14ac:dyDescent="0.3">
      <c r="C249" s="129" t="s">
        <v>57</v>
      </c>
      <c r="D249" s="235">
        <v>9000</v>
      </c>
      <c r="E249" s="21">
        <v>9000</v>
      </c>
      <c r="F249" s="21">
        <v>9000</v>
      </c>
      <c r="G249" s="21">
        <v>9000</v>
      </c>
    </row>
    <row r="250" spans="3:7" ht="25.5" customHeight="1" thickBot="1" x14ac:dyDescent="0.3">
      <c r="C250" s="129" t="s">
        <v>60</v>
      </c>
      <c r="D250" s="56">
        <v>1500</v>
      </c>
      <c r="E250" s="53">
        <v>1500</v>
      </c>
      <c r="F250" s="53">
        <v>1500</v>
      </c>
      <c r="G250" s="53">
        <v>1500</v>
      </c>
    </row>
    <row r="251" spans="3:7" ht="15.75" customHeight="1" thickBot="1" x14ac:dyDescent="0.3">
      <c r="C251" s="129" t="s">
        <v>63</v>
      </c>
      <c r="D251" s="56">
        <v>5960</v>
      </c>
      <c r="E251" s="53">
        <v>9000</v>
      </c>
      <c r="F251" s="53">
        <v>9050</v>
      </c>
      <c r="G251" s="53">
        <v>9100</v>
      </c>
    </row>
    <row r="252" spans="3:7" ht="15.75" customHeight="1" thickBot="1" x14ac:dyDescent="0.3">
      <c r="C252" s="129" t="s">
        <v>66</v>
      </c>
      <c r="D252" s="56">
        <v>0</v>
      </c>
      <c r="E252" s="53">
        <v>0</v>
      </c>
      <c r="F252" s="53">
        <v>0</v>
      </c>
      <c r="G252" s="53">
        <v>0</v>
      </c>
    </row>
    <row r="253" spans="3:7" ht="15.75" customHeight="1" thickBot="1" x14ac:dyDescent="0.3">
      <c r="C253" s="129" t="s">
        <v>69</v>
      </c>
      <c r="D253" s="56">
        <v>0</v>
      </c>
      <c r="E253" s="53">
        <v>0</v>
      </c>
      <c r="F253" s="53">
        <v>0</v>
      </c>
      <c r="G253" s="53">
        <v>0</v>
      </c>
    </row>
    <row r="254" spans="3:7" ht="15.75" customHeight="1" thickBot="1" x14ac:dyDescent="0.3">
      <c r="C254" s="129" t="s">
        <v>72</v>
      </c>
      <c r="D254" s="56">
        <v>0</v>
      </c>
      <c r="E254" s="53">
        <v>0</v>
      </c>
      <c r="F254" s="53">
        <v>0</v>
      </c>
      <c r="G254" s="53">
        <v>0</v>
      </c>
    </row>
    <row r="255" spans="3:7" ht="25.5" customHeight="1" thickBot="1" x14ac:dyDescent="0.3">
      <c r="C255" s="129" t="s">
        <v>75</v>
      </c>
      <c r="D255" s="56">
        <v>0</v>
      </c>
      <c r="E255" s="53">
        <v>0</v>
      </c>
      <c r="F255" s="53">
        <v>0</v>
      </c>
      <c r="G255" s="53">
        <v>0</v>
      </c>
    </row>
    <row r="256" spans="3:7" ht="15.75" customHeight="1" thickBot="1" x14ac:dyDescent="0.3">
      <c r="C256" s="228" t="s">
        <v>78</v>
      </c>
      <c r="D256" s="56">
        <f>D255+D254+D253+D252+D251+D250+D249</f>
        <v>16460</v>
      </c>
      <c r="E256" s="56">
        <f>E255+E254+E253+E252+E251+E250+E249</f>
        <v>19500</v>
      </c>
      <c r="F256" s="56">
        <f>F255+F254+F253+F252+F251+F250+F249</f>
        <v>19550</v>
      </c>
      <c r="G256" s="56">
        <f>G255+G254+G253+G252+G251+G250+G249</f>
        <v>19600</v>
      </c>
    </row>
    <row r="257" spans="3:11" ht="15.75" customHeight="1" thickBot="1" x14ac:dyDescent="0.3">
      <c r="C257" s="185" t="s">
        <v>80</v>
      </c>
      <c r="D257" s="85">
        <f>IF(D256-D241=0,0,"Error")</f>
        <v>0</v>
      </c>
      <c r="E257" s="85">
        <f>IF(E256-E241=0,0,"Error")</f>
        <v>0</v>
      </c>
      <c r="F257" s="85">
        <f>IF(F256-F241=0,0,"Error")</f>
        <v>0</v>
      </c>
      <c r="G257" s="85">
        <f>IF(G256-G241=0,0,"Error")</f>
        <v>0</v>
      </c>
    </row>
    <row r="258" spans="3:11" ht="20.25" customHeight="1" thickBot="1" x14ac:dyDescent="0.3">
      <c r="C258" s="182" t="s">
        <v>117</v>
      </c>
      <c r="D258" s="465" t="s">
        <v>314</v>
      </c>
      <c r="E258" s="466"/>
      <c r="F258" s="466"/>
      <c r="G258" s="467"/>
    </row>
    <row r="259" spans="3:11" ht="15.75" customHeight="1" x14ac:dyDescent="0.25">
      <c r="C259" s="226" t="s">
        <v>45</v>
      </c>
      <c r="D259" s="475" t="s">
        <v>315</v>
      </c>
      <c r="E259" s="476"/>
      <c r="F259" s="476"/>
      <c r="G259" s="477"/>
    </row>
    <row r="260" spans="3:11" ht="12" customHeight="1" thickBot="1" x14ac:dyDescent="0.3">
      <c r="C260" s="227" t="s">
        <v>47</v>
      </c>
      <c r="D260" s="478" t="s">
        <v>313</v>
      </c>
      <c r="E260" s="479"/>
      <c r="F260" s="479"/>
      <c r="G260" s="480"/>
    </row>
    <row r="261" spans="3:11" ht="12" customHeight="1" x14ac:dyDescent="0.25">
      <c r="C261" s="403"/>
      <c r="D261" s="31">
        <v>2018</v>
      </c>
      <c r="E261" s="31">
        <v>2019</v>
      </c>
      <c r="F261" s="31">
        <v>2020</v>
      </c>
      <c r="G261" s="31">
        <v>2021</v>
      </c>
    </row>
    <row r="262" spans="3:11" ht="12" customHeight="1" thickBot="1" x14ac:dyDescent="0.3">
      <c r="C262" s="404"/>
      <c r="D262" s="33" t="s">
        <v>31</v>
      </c>
      <c r="E262" s="33" t="s">
        <v>32</v>
      </c>
      <c r="F262" s="33" t="s">
        <v>32</v>
      </c>
      <c r="G262" s="33" t="s">
        <v>32</v>
      </c>
    </row>
    <row r="263" spans="3:11" ht="15.75" customHeight="1" thickBot="1" x14ac:dyDescent="0.3">
      <c r="C263" s="126" t="s">
        <v>49</v>
      </c>
      <c r="D263" s="35">
        <v>18</v>
      </c>
      <c r="E263" s="35">
        <v>6</v>
      </c>
      <c r="F263" s="35">
        <v>7</v>
      </c>
      <c r="G263" s="35">
        <v>8</v>
      </c>
      <c r="I263" s="229"/>
      <c r="J263" s="229"/>
      <c r="K263" s="229"/>
    </row>
    <row r="264" spans="3:11" ht="15.75" customHeight="1" thickBot="1" x14ac:dyDescent="0.3">
      <c r="C264" s="126" t="s">
        <v>50</v>
      </c>
      <c r="D264" s="35">
        <v>10950</v>
      </c>
      <c r="E264" s="35">
        <v>7650</v>
      </c>
      <c r="F264" s="35">
        <v>8000</v>
      </c>
      <c r="G264" s="35">
        <v>8200</v>
      </c>
      <c r="I264" s="121"/>
      <c r="J264" s="121"/>
      <c r="K264" s="121"/>
    </row>
    <row r="265" spans="3:11" ht="15.75" customHeight="1" thickBot="1" x14ac:dyDescent="0.3">
      <c r="C265" s="126" t="s">
        <v>51</v>
      </c>
      <c r="D265" s="35">
        <f>D264/D263</f>
        <v>608.33333333333337</v>
      </c>
      <c r="E265" s="35">
        <f t="shared" ref="E265:G265" si="14">E264/E263</f>
        <v>1275</v>
      </c>
      <c r="F265" s="35">
        <f t="shared" si="14"/>
        <v>1142.8571428571429</v>
      </c>
      <c r="G265" s="35">
        <f t="shared" si="14"/>
        <v>1025</v>
      </c>
    </row>
    <row r="266" spans="3:11" ht="15.75" customHeight="1" thickBot="1" x14ac:dyDescent="0.3">
      <c r="C266" s="126" t="s">
        <v>52</v>
      </c>
      <c r="D266" s="37"/>
      <c r="E266" s="38">
        <f>E263/D263-1</f>
        <v>-0.66666666666666674</v>
      </c>
      <c r="F266" s="38">
        <f t="shared" ref="F266:G268" si="15">F263/E263-1</f>
        <v>0.16666666666666674</v>
      </c>
      <c r="G266" s="38">
        <f t="shared" si="15"/>
        <v>0.14285714285714279</v>
      </c>
    </row>
    <row r="267" spans="3:11" ht="15.75" customHeight="1" thickBot="1" x14ac:dyDescent="0.3">
      <c r="C267" s="126" t="s">
        <v>54</v>
      </c>
      <c r="D267" s="37"/>
      <c r="E267" s="38">
        <f>E264/D264-1</f>
        <v>-0.30136986301369861</v>
      </c>
      <c r="F267" s="38">
        <f t="shared" si="15"/>
        <v>4.5751633986928164E-2</v>
      </c>
      <c r="G267" s="38">
        <f t="shared" si="15"/>
        <v>2.4999999999999911E-2</v>
      </c>
    </row>
    <row r="268" spans="3:11" ht="15.75" customHeight="1" thickBot="1" x14ac:dyDescent="0.3">
      <c r="C268" s="126" t="s">
        <v>55</v>
      </c>
      <c r="D268" s="37"/>
      <c r="E268" s="38">
        <f>E265/D265-1</f>
        <v>1.095890410958904</v>
      </c>
      <c r="F268" s="38">
        <f t="shared" si="15"/>
        <v>-0.10364145658263302</v>
      </c>
      <c r="G268" s="38">
        <f t="shared" si="15"/>
        <v>-0.10312500000000002</v>
      </c>
    </row>
    <row r="269" spans="3:11" ht="13.5" customHeight="1" thickBot="1" x14ac:dyDescent="0.3">
      <c r="C269" s="405" t="s">
        <v>283</v>
      </c>
      <c r="D269" s="330"/>
      <c r="E269" s="330"/>
      <c r="F269" s="330"/>
      <c r="G269" s="406"/>
    </row>
    <row r="270" spans="3:11" ht="12.75" customHeight="1" x14ac:dyDescent="0.25">
      <c r="C270" s="403"/>
      <c r="D270" s="31">
        <v>2018</v>
      </c>
      <c r="E270" s="31">
        <v>2019</v>
      </c>
      <c r="F270" s="31">
        <v>2020</v>
      </c>
      <c r="G270" s="31">
        <v>2021</v>
      </c>
    </row>
    <row r="271" spans="3:11" ht="10.5" customHeight="1" thickBot="1" x14ac:dyDescent="0.3">
      <c r="C271" s="404"/>
      <c r="D271" s="33" t="s">
        <v>31</v>
      </c>
      <c r="E271" s="33" t="s">
        <v>32</v>
      </c>
      <c r="F271" s="33" t="s">
        <v>32</v>
      </c>
      <c r="G271" s="33" t="s">
        <v>32</v>
      </c>
    </row>
    <row r="272" spans="3:11" ht="15" customHeight="1" thickBot="1" x14ac:dyDescent="0.3">
      <c r="C272" s="129" t="s">
        <v>57</v>
      </c>
      <c r="D272" s="235">
        <v>5000</v>
      </c>
      <c r="E272" s="235">
        <v>5000</v>
      </c>
      <c r="F272" s="235">
        <v>5000</v>
      </c>
      <c r="G272" s="235">
        <v>5000</v>
      </c>
    </row>
    <row r="273" spans="3:7" ht="24" customHeight="1" thickBot="1" x14ac:dyDescent="0.3">
      <c r="C273" s="129" t="s">
        <v>60</v>
      </c>
      <c r="D273" s="56">
        <v>1000</v>
      </c>
      <c r="E273" s="56">
        <v>1000</v>
      </c>
      <c r="F273" s="56">
        <v>1000</v>
      </c>
      <c r="G273" s="56">
        <v>1000</v>
      </c>
    </row>
    <row r="274" spans="3:7" ht="15.75" customHeight="1" thickBot="1" x14ac:dyDescent="0.3">
      <c r="C274" s="129" t="s">
        <v>63</v>
      </c>
      <c r="D274" s="56">
        <v>4950</v>
      </c>
      <c r="E274" s="56">
        <v>1650</v>
      </c>
      <c r="F274" s="56">
        <v>2000</v>
      </c>
      <c r="G274" s="56">
        <v>2200</v>
      </c>
    </row>
    <row r="275" spans="3:7" ht="15.75" customHeight="1" thickBot="1" x14ac:dyDescent="0.3">
      <c r="C275" s="129" t="s">
        <v>66</v>
      </c>
      <c r="D275" s="56">
        <v>0</v>
      </c>
      <c r="E275" s="53">
        <v>0</v>
      </c>
      <c r="F275" s="53">
        <v>0</v>
      </c>
      <c r="G275" s="53">
        <v>0</v>
      </c>
    </row>
    <row r="276" spans="3:7" ht="15.75" customHeight="1" thickBot="1" x14ac:dyDescent="0.3">
      <c r="C276" s="129" t="s">
        <v>69</v>
      </c>
      <c r="D276" s="56">
        <v>0</v>
      </c>
      <c r="E276" s="53">
        <v>0</v>
      </c>
      <c r="F276" s="53">
        <v>0</v>
      </c>
      <c r="G276" s="53">
        <v>0</v>
      </c>
    </row>
    <row r="277" spans="3:7" ht="15.75" customHeight="1" thickBot="1" x14ac:dyDescent="0.3">
      <c r="C277" s="129" t="s">
        <v>72</v>
      </c>
      <c r="D277" s="56">
        <v>0</v>
      </c>
      <c r="E277" s="53">
        <v>0</v>
      </c>
      <c r="F277" s="53">
        <v>0</v>
      </c>
      <c r="G277" s="53">
        <v>0</v>
      </c>
    </row>
    <row r="278" spans="3:7" ht="28.5" customHeight="1" thickBot="1" x14ac:dyDescent="0.3">
      <c r="C278" s="129" t="s">
        <v>75</v>
      </c>
      <c r="D278" s="56">
        <v>0</v>
      </c>
      <c r="E278" s="53">
        <v>0</v>
      </c>
      <c r="F278" s="53">
        <v>0</v>
      </c>
      <c r="G278" s="53">
        <v>0</v>
      </c>
    </row>
    <row r="279" spans="3:7" ht="12.75" customHeight="1" thickBot="1" x14ac:dyDescent="0.3">
      <c r="C279" s="228" t="s">
        <v>93</v>
      </c>
      <c r="D279" s="56">
        <f>D278+D277+D276+D275+D274+D273+D272</f>
        <v>10950</v>
      </c>
      <c r="E279" s="56">
        <f>E278+E277+E276+E275+E274+E273+E272</f>
        <v>7650</v>
      </c>
      <c r="F279" s="56">
        <f>F278+F277+F276+F275+F274+F273+F272</f>
        <v>8000</v>
      </c>
      <c r="G279" s="56">
        <f>G278+G277+G276+G275+G274+G273+G272</f>
        <v>8200</v>
      </c>
    </row>
    <row r="280" spans="3:7" ht="12.75" customHeight="1" thickBot="1" x14ac:dyDescent="0.3">
      <c r="C280" s="185" t="s">
        <v>80</v>
      </c>
      <c r="D280" s="85">
        <f>IF(D279-D264=0,0,"Error")</f>
        <v>0</v>
      </c>
      <c r="E280" s="85">
        <f>IF(E279-E264=0,0,"Error")</f>
        <v>0</v>
      </c>
      <c r="F280" s="85">
        <f>IF(F279-F264=0,0,"Error")</f>
        <v>0</v>
      </c>
      <c r="G280" s="85">
        <f>IF(G279-G264=0,0,"Error")</f>
        <v>0</v>
      </c>
    </row>
    <row r="281" spans="3:7" ht="27.75" customHeight="1" thickBot="1" x14ac:dyDescent="0.3">
      <c r="C281" s="182" t="s">
        <v>284</v>
      </c>
      <c r="D281" s="465" t="s">
        <v>316</v>
      </c>
      <c r="E281" s="466"/>
      <c r="F281" s="466"/>
      <c r="G281" s="467"/>
    </row>
    <row r="282" spans="3:7" ht="23.25" customHeight="1" thickBot="1" x14ac:dyDescent="0.3">
      <c r="C282" s="126" t="s">
        <v>45</v>
      </c>
      <c r="D282" s="432" t="s">
        <v>317</v>
      </c>
      <c r="E282" s="433"/>
      <c r="F282" s="433"/>
      <c r="G282" s="462"/>
    </row>
    <row r="283" spans="3:7" ht="15.75" customHeight="1" thickBot="1" x14ac:dyDescent="0.3">
      <c r="C283" s="126" t="s">
        <v>47</v>
      </c>
      <c r="D283" s="324" t="s">
        <v>313</v>
      </c>
      <c r="E283" s="325"/>
      <c r="F283" s="325"/>
      <c r="G283" s="402"/>
    </row>
    <row r="284" spans="3:7" ht="11.25" customHeight="1" x14ac:dyDescent="0.25">
      <c r="C284" s="403"/>
      <c r="D284" s="31">
        <v>2018</v>
      </c>
      <c r="E284" s="31">
        <v>2019</v>
      </c>
      <c r="F284" s="31">
        <v>2020</v>
      </c>
      <c r="G284" s="31">
        <v>2021</v>
      </c>
    </row>
    <row r="285" spans="3:7" ht="12.75" customHeight="1" thickBot="1" x14ac:dyDescent="0.3">
      <c r="C285" s="404"/>
      <c r="D285" s="33" t="s">
        <v>31</v>
      </c>
      <c r="E285" s="33" t="s">
        <v>32</v>
      </c>
      <c r="F285" s="33" t="s">
        <v>32</v>
      </c>
      <c r="G285" s="33" t="s">
        <v>32</v>
      </c>
    </row>
    <row r="286" spans="3:7" ht="15.75" customHeight="1" thickBot="1" x14ac:dyDescent="0.3">
      <c r="C286" s="126" t="s">
        <v>49</v>
      </c>
      <c r="D286" s="35">
        <v>5</v>
      </c>
      <c r="E286" s="183">
        <v>5</v>
      </c>
      <c r="F286" s="183">
        <v>5</v>
      </c>
      <c r="G286" s="183">
        <v>5</v>
      </c>
    </row>
    <row r="287" spans="3:7" ht="15.75" customHeight="1" thickBot="1" x14ac:dyDescent="0.3">
      <c r="C287" s="126" t="s">
        <v>50</v>
      </c>
      <c r="D287" s="35">
        <v>8980</v>
      </c>
      <c r="E287" s="35">
        <v>8980</v>
      </c>
      <c r="F287" s="35">
        <v>9000</v>
      </c>
      <c r="G287" s="35">
        <v>9050</v>
      </c>
    </row>
    <row r="288" spans="3:7" ht="15.75" customHeight="1" thickBot="1" x14ac:dyDescent="0.3">
      <c r="C288" s="126" t="s">
        <v>51</v>
      </c>
      <c r="D288" s="35">
        <f>D287/D286</f>
        <v>1796</v>
      </c>
      <c r="E288" s="35">
        <f t="shared" ref="E288:G288" si="16">E287/E286</f>
        <v>1796</v>
      </c>
      <c r="F288" s="35">
        <f t="shared" si="16"/>
        <v>1800</v>
      </c>
      <c r="G288" s="35">
        <f t="shared" si="16"/>
        <v>1810</v>
      </c>
    </row>
    <row r="289" spans="3:7" ht="15.75" customHeight="1" thickBot="1" x14ac:dyDescent="0.3">
      <c r="C289" s="126" t="s">
        <v>52</v>
      </c>
      <c r="D289" s="37"/>
      <c r="E289" s="38">
        <f>E286/D286-1</f>
        <v>0</v>
      </c>
      <c r="F289" s="38">
        <f t="shared" ref="F289:G291" si="17">F286/E286-1</f>
        <v>0</v>
      </c>
      <c r="G289" s="38">
        <f t="shared" si="17"/>
        <v>0</v>
      </c>
    </row>
    <row r="290" spans="3:7" ht="15.75" customHeight="1" thickBot="1" x14ac:dyDescent="0.3">
      <c r="C290" s="126" t="s">
        <v>54</v>
      </c>
      <c r="D290" s="37"/>
      <c r="E290" s="38">
        <f>E287/D287-1</f>
        <v>0</v>
      </c>
      <c r="F290" s="38">
        <f t="shared" si="17"/>
        <v>2.2271714922048602E-3</v>
      </c>
      <c r="G290" s="38">
        <f t="shared" si="17"/>
        <v>5.5555555555555358E-3</v>
      </c>
    </row>
    <row r="291" spans="3:7" ht="15.75" customHeight="1" thickBot="1" x14ac:dyDescent="0.3">
      <c r="C291" s="126" t="s">
        <v>55</v>
      </c>
      <c r="D291" s="37"/>
      <c r="E291" s="38">
        <f>E288/D288-1</f>
        <v>0</v>
      </c>
      <c r="F291" s="38">
        <f t="shared" si="17"/>
        <v>2.2271714922048602E-3</v>
      </c>
      <c r="G291" s="38">
        <f t="shared" si="17"/>
        <v>5.5555555555555358E-3</v>
      </c>
    </row>
    <row r="292" spans="3:7" ht="15.75" customHeight="1" thickBot="1" x14ac:dyDescent="0.3">
      <c r="C292" s="405" t="s">
        <v>286</v>
      </c>
      <c r="D292" s="330"/>
      <c r="E292" s="330"/>
      <c r="F292" s="330"/>
      <c r="G292" s="406"/>
    </row>
    <row r="293" spans="3:7" ht="14.25" customHeight="1" x14ac:dyDescent="0.25">
      <c r="C293" s="403"/>
      <c r="D293" s="31">
        <v>2018</v>
      </c>
      <c r="E293" s="31">
        <v>2019</v>
      </c>
      <c r="F293" s="31">
        <v>2020</v>
      </c>
      <c r="G293" s="31">
        <v>2021</v>
      </c>
    </row>
    <row r="294" spans="3:7" ht="10.5" customHeight="1" thickBot="1" x14ac:dyDescent="0.3">
      <c r="C294" s="404"/>
      <c r="D294" s="33" t="s">
        <v>31</v>
      </c>
      <c r="E294" s="33" t="s">
        <v>32</v>
      </c>
      <c r="F294" s="33" t="s">
        <v>32</v>
      </c>
      <c r="G294" s="33" t="s">
        <v>32</v>
      </c>
    </row>
    <row r="295" spans="3:7" ht="15.75" customHeight="1" thickBot="1" x14ac:dyDescent="0.3">
      <c r="C295" s="129" t="s">
        <v>57</v>
      </c>
      <c r="D295" s="235">
        <v>4000</v>
      </c>
      <c r="E295" s="21">
        <v>4000</v>
      </c>
      <c r="F295" s="21">
        <v>4000</v>
      </c>
      <c r="G295" s="21">
        <v>4000</v>
      </c>
    </row>
    <row r="296" spans="3:7" ht="23.25" customHeight="1" thickBot="1" x14ac:dyDescent="0.3">
      <c r="C296" s="129" t="s">
        <v>60</v>
      </c>
      <c r="D296" s="56">
        <v>700</v>
      </c>
      <c r="E296" s="53">
        <v>700</v>
      </c>
      <c r="F296" s="53">
        <v>700</v>
      </c>
      <c r="G296" s="53">
        <v>700</v>
      </c>
    </row>
    <row r="297" spans="3:7" ht="15.75" customHeight="1" thickBot="1" x14ac:dyDescent="0.3">
      <c r="C297" s="129" t="s">
        <v>63</v>
      </c>
      <c r="D297" s="56">
        <v>4280</v>
      </c>
      <c r="E297" s="53">
        <v>4280</v>
      </c>
      <c r="F297" s="53">
        <v>4300</v>
      </c>
      <c r="G297" s="53">
        <v>4350</v>
      </c>
    </row>
    <row r="298" spans="3:7" ht="15.75" customHeight="1" thickBot="1" x14ac:dyDescent="0.3">
      <c r="C298" s="129" t="s">
        <v>66</v>
      </c>
      <c r="D298" s="56">
        <v>0</v>
      </c>
      <c r="E298" s="53">
        <v>0</v>
      </c>
      <c r="F298" s="53">
        <v>0</v>
      </c>
      <c r="G298" s="53">
        <v>0</v>
      </c>
    </row>
    <row r="299" spans="3:7" ht="15.75" customHeight="1" thickBot="1" x14ac:dyDescent="0.3">
      <c r="C299" s="129" t="s">
        <v>69</v>
      </c>
      <c r="D299" s="56">
        <v>0</v>
      </c>
      <c r="E299" s="53">
        <v>0</v>
      </c>
      <c r="F299" s="53">
        <v>0</v>
      </c>
      <c r="G299" s="53">
        <v>0</v>
      </c>
    </row>
    <row r="300" spans="3:7" ht="15.75" customHeight="1" thickBot="1" x14ac:dyDescent="0.3">
      <c r="C300" s="129" t="s">
        <v>72</v>
      </c>
      <c r="D300" s="56">
        <v>0</v>
      </c>
      <c r="E300" s="53">
        <v>0</v>
      </c>
      <c r="F300" s="53">
        <v>0</v>
      </c>
      <c r="G300" s="53">
        <v>0</v>
      </c>
    </row>
    <row r="301" spans="3:7" ht="26.25" customHeight="1" thickBot="1" x14ac:dyDescent="0.3">
      <c r="C301" s="129" t="s">
        <v>75</v>
      </c>
      <c r="D301" s="56">
        <v>0</v>
      </c>
      <c r="E301" s="53">
        <v>0</v>
      </c>
      <c r="F301" s="53">
        <v>0</v>
      </c>
      <c r="G301" s="53">
        <v>0</v>
      </c>
    </row>
    <row r="302" spans="3:7" ht="15.75" customHeight="1" thickBot="1" x14ac:dyDescent="0.3">
      <c r="C302" s="228" t="s">
        <v>200</v>
      </c>
      <c r="D302" s="56">
        <f>D301+D300+D299+D298+D297+D296+D295</f>
        <v>8980</v>
      </c>
      <c r="E302" s="56">
        <f>E301+E300+E299+E298+E297+E296+E295</f>
        <v>8980</v>
      </c>
      <c r="F302" s="56">
        <f>F301+F300+F299+F298+F297+F296+F295</f>
        <v>9000</v>
      </c>
      <c r="G302" s="56">
        <f>G301+G300+G299+G298+G297+G296+G295</f>
        <v>9050</v>
      </c>
    </row>
    <row r="303" spans="3:7" ht="15.75" customHeight="1" thickBot="1" x14ac:dyDescent="0.3">
      <c r="C303" s="185" t="s">
        <v>80</v>
      </c>
      <c r="D303" s="85">
        <f>IF(D302-D287=0,0,"Error")</f>
        <v>0</v>
      </c>
      <c r="E303" s="85">
        <f>IF(E302-E287=0,0,"Error")</f>
        <v>0</v>
      </c>
      <c r="F303" s="85">
        <f>IF(F302-F287=0,0,"Error")</f>
        <v>0</v>
      </c>
      <c r="G303" s="85">
        <f>IF(G302-G287=0,0,"Error")</f>
        <v>0</v>
      </c>
    </row>
    <row r="304" spans="3:7" ht="23.25" customHeight="1" thickBot="1" x14ac:dyDescent="0.3">
      <c r="C304" s="182" t="s">
        <v>318</v>
      </c>
      <c r="D304" s="465" t="s">
        <v>319</v>
      </c>
      <c r="E304" s="466"/>
      <c r="F304" s="466"/>
      <c r="G304" s="467"/>
    </row>
    <row r="305" spans="3:7" ht="15.75" customHeight="1" thickBot="1" x14ac:dyDescent="0.3">
      <c r="C305" s="126" t="s">
        <v>45</v>
      </c>
      <c r="D305" s="432" t="s">
        <v>320</v>
      </c>
      <c r="E305" s="433"/>
      <c r="F305" s="433"/>
      <c r="G305" s="462"/>
    </row>
    <row r="306" spans="3:7" ht="12.75" customHeight="1" thickBot="1" x14ac:dyDescent="0.3">
      <c r="C306" s="126" t="s">
        <v>47</v>
      </c>
      <c r="D306" s="324" t="s">
        <v>313</v>
      </c>
      <c r="E306" s="325"/>
      <c r="F306" s="325"/>
      <c r="G306" s="402"/>
    </row>
    <row r="307" spans="3:7" ht="12.75" customHeight="1" x14ac:dyDescent="0.25">
      <c r="C307" s="403"/>
      <c r="D307" s="31">
        <v>2018</v>
      </c>
      <c r="E307" s="31">
        <v>2019</v>
      </c>
      <c r="F307" s="31">
        <v>2020</v>
      </c>
      <c r="G307" s="31">
        <v>2021</v>
      </c>
    </row>
    <row r="308" spans="3:7" ht="11.25" customHeight="1" thickBot="1" x14ac:dyDescent="0.3">
      <c r="C308" s="404"/>
      <c r="D308" s="33" t="s">
        <v>31</v>
      </c>
      <c r="E308" s="33" t="s">
        <v>32</v>
      </c>
      <c r="F308" s="33" t="s">
        <v>32</v>
      </c>
      <c r="G308" s="33" t="s">
        <v>32</v>
      </c>
    </row>
    <row r="309" spans="3:7" ht="15.75" customHeight="1" thickBot="1" x14ac:dyDescent="0.3">
      <c r="C309" s="126" t="s">
        <v>49</v>
      </c>
      <c r="D309" s="35">
        <v>2</v>
      </c>
      <c r="E309" s="183">
        <v>3</v>
      </c>
      <c r="F309" s="183">
        <v>2</v>
      </c>
      <c r="G309" s="183">
        <v>2</v>
      </c>
    </row>
    <row r="310" spans="3:7" ht="15.75" customHeight="1" thickBot="1" x14ac:dyDescent="0.3">
      <c r="C310" s="126" t="s">
        <v>50</v>
      </c>
      <c r="D310" s="35">
        <v>3105</v>
      </c>
      <c r="E310" s="35">
        <v>4105</v>
      </c>
      <c r="F310" s="35">
        <v>3105</v>
      </c>
      <c r="G310" s="35">
        <v>3105</v>
      </c>
    </row>
    <row r="311" spans="3:7" ht="15.75" customHeight="1" thickBot="1" x14ac:dyDescent="0.3">
      <c r="C311" s="126" t="s">
        <v>51</v>
      </c>
      <c r="D311" s="35">
        <f>D310/D309</f>
        <v>1552.5</v>
      </c>
      <c r="E311" s="35">
        <f t="shared" ref="E311:G311" si="18">E310/E309</f>
        <v>1368.3333333333333</v>
      </c>
      <c r="F311" s="35">
        <f t="shared" si="18"/>
        <v>1552.5</v>
      </c>
      <c r="G311" s="35">
        <f t="shared" si="18"/>
        <v>1552.5</v>
      </c>
    </row>
    <row r="312" spans="3:7" ht="15.75" customHeight="1" thickBot="1" x14ac:dyDescent="0.3">
      <c r="C312" s="126" t="s">
        <v>52</v>
      </c>
      <c r="D312" s="37"/>
      <c r="E312" s="38">
        <f>E309/D309-1</f>
        <v>0.5</v>
      </c>
      <c r="F312" s="38">
        <f t="shared" ref="F312:G314" si="19">F309/E309-1</f>
        <v>-0.33333333333333337</v>
      </c>
      <c r="G312" s="38">
        <f t="shared" si="19"/>
        <v>0</v>
      </c>
    </row>
    <row r="313" spans="3:7" ht="15.75" customHeight="1" thickBot="1" x14ac:dyDescent="0.3">
      <c r="C313" s="126" t="s">
        <v>54</v>
      </c>
      <c r="D313" s="37"/>
      <c r="E313" s="38">
        <f>E310/D310-1</f>
        <v>0.32206119162640912</v>
      </c>
      <c r="F313" s="38">
        <f t="shared" si="19"/>
        <v>-0.24360535931790495</v>
      </c>
      <c r="G313" s="38">
        <f t="shared" si="19"/>
        <v>0</v>
      </c>
    </row>
    <row r="314" spans="3:7" ht="15.75" customHeight="1" thickBot="1" x14ac:dyDescent="0.3">
      <c r="C314" s="126" t="s">
        <v>55</v>
      </c>
      <c r="D314" s="37"/>
      <c r="E314" s="38">
        <f>E311/D311-1</f>
        <v>-0.11862587224906074</v>
      </c>
      <c r="F314" s="38">
        <f t="shared" si="19"/>
        <v>0.13459196102314253</v>
      </c>
      <c r="G314" s="38">
        <f t="shared" si="19"/>
        <v>0</v>
      </c>
    </row>
    <row r="315" spans="3:7" ht="15.75" customHeight="1" thickBot="1" x14ac:dyDescent="0.3">
      <c r="C315" s="405" t="s">
        <v>321</v>
      </c>
      <c r="D315" s="330"/>
      <c r="E315" s="330"/>
      <c r="F315" s="330"/>
      <c r="G315" s="406"/>
    </row>
    <row r="316" spans="3:7" ht="13.5" customHeight="1" x14ac:dyDescent="0.25">
      <c r="C316" s="403"/>
      <c r="D316" s="31">
        <v>2018</v>
      </c>
      <c r="E316" s="31">
        <v>2019</v>
      </c>
      <c r="F316" s="31">
        <v>2020</v>
      </c>
      <c r="G316" s="31">
        <v>2021</v>
      </c>
    </row>
    <row r="317" spans="3:7" ht="12.75" customHeight="1" thickBot="1" x14ac:dyDescent="0.3">
      <c r="C317" s="404"/>
      <c r="D317" s="33" t="s">
        <v>31</v>
      </c>
      <c r="E317" s="33" t="s">
        <v>32</v>
      </c>
      <c r="F317" s="33" t="s">
        <v>32</v>
      </c>
      <c r="G317" s="33" t="s">
        <v>32</v>
      </c>
    </row>
    <row r="318" spans="3:7" ht="15.75" customHeight="1" thickBot="1" x14ac:dyDescent="0.3">
      <c r="C318" s="129" t="s">
        <v>57</v>
      </c>
      <c r="D318" s="235">
        <v>955</v>
      </c>
      <c r="E318" s="235">
        <v>955</v>
      </c>
      <c r="F318" s="235">
        <v>955</v>
      </c>
      <c r="G318" s="235">
        <v>955</v>
      </c>
    </row>
    <row r="319" spans="3:7" ht="22.5" customHeight="1" thickBot="1" x14ac:dyDescent="0.3">
      <c r="C319" s="129" t="s">
        <v>60</v>
      </c>
      <c r="D319" s="56">
        <v>150</v>
      </c>
      <c r="E319" s="56">
        <v>150</v>
      </c>
      <c r="F319" s="56">
        <v>150</v>
      </c>
      <c r="G319" s="56">
        <v>150</v>
      </c>
    </row>
    <row r="320" spans="3:7" ht="15.75" customHeight="1" x14ac:dyDescent="0.25">
      <c r="C320" s="230" t="s">
        <v>63</v>
      </c>
      <c r="D320" s="231">
        <v>2000</v>
      </c>
      <c r="E320" s="231">
        <v>3000</v>
      </c>
      <c r="F320" s="231">
        <v>2000</v>
      </c>
      <c r="G320" s="231">
        <v>2000</v>
      </c>
    </row>
    <row r="321" spans="3:7" ht="15.75" customHeight="1" thickBot="1" x14ac:dyDescent="0.3">
      <c r="C321" s="189" t="s">
        <v>66</v>
      </c>
      <c r="D321" s="233">
        <v>0</v>
      </c>
      <c r="E321" s="190">
        <v>0</v>
      </c>
      <c r="F321" s="190">
        <v>0</v>
      </c>
      <c r="G321" s="190">
        <v>0</v>
      </c>
    </row>
    <row r="322" spans="3:7" ht="15.75" customHeight="1" thickBot="1" x14ac:dyDescent="0.3">
      <c r="C322" s="129" t="s">
        <v>69</v>
      </c>
      <c r="D322" s="56">
        <v>0</v>
      </c>
      <c r="E322" s="53">
        <v>0</v>
      </c>
      <c r="F322" s="53">
        <v>0</v>
      </c>
      <c r="G322" s="53">
        <v>0</v>
      </c>
    </row>
    <row r="323" spans="3:7" ht="15.75" customHeight="1" thickBot="1" x14ac:dyDescent="0.3">
      <c r="C323" s="129" t="s">
        <v>72</v>
      </c>
      <c r="D323" s="56">
        <v>0</v>
      </c>
      <c r="E323" s="53">
        <v>0</v>
      </c>
      <c r="F323" s="53">
        <v>0</v>
      </c>
      <c r="G323" s="53">
        <v>0</v>
      </c>
    </row>
    <row r="324" spans="3:7" ht="27" customHeight="1" thickBot="1" x14ac:dyDescent="0.3">
      <c r="C324" s="129" t="s">
        <v>75</v>
      </c>
      <c r="D324" s="56">
        <v>0</v>
      </c>
      <c r="E324" s="53">
        <v>0</v>
      </c>
      <c r="F324" s="53">
        <v>0</v>
      </c>
      <c r="G324" s="53">
        <v>0</v>
      </c>
    </row>
    <row r="325" spans="3:7" ht="15.75" customHeight="1" thickBot="1" x14ac:dyDescent="0.3">
      <c r="C325" s="228" t="s">
        <v>322</v>
      </c>
      <c r="D325" s="56">
        <f>D324+D323+D322+D321+D320+D319+D318</f>
        <v>3105</v>
      </c>
      <c r="E325" s="56">
        <f>E324+E323+E322+E321+E320+E319+E318</f>
        <v>4105</v>
      </c>
      <c r="F325" s="56">
        <f>F324+F323+F322+F321+F320+F319+F318</f>
        <v>3105</v>
      </c>
      <c r="G325" s="56">
        <f>G324+G323+G322+G321+G320+G319+G318</f>
        <v>3105</v>
      </c>
    </row>
    <row r="326" spans="3:7" ht="15.75" customHeight="1" thickBot="1" x14ac:dyDescent="0.3">
      <c r="C326" s="185" t="s">
        <v>80</v>
      </c>
      <c r="D326" s="85">
        <f>IF(D325-D310=0,0,"Error")</f>
        <v>0</v>
      </c>
      <c r="E326" s="85">
        <f>IF(E325-E310=0,0,"Error")</f>
        <v>0</v>
      </c>
      <c r="F326" s="85">
        <f>IF(F325-F310=0,0,"Error")</f>
        <v>0</v>
      </c>
      <c r="G326" s="85">
        <f>IF(G325-G310=0,0,"Error")</f>
        <v>0</v>
      </c>
    </row>
    <row r="327" spans="3:7" ht="23.25" customHeight="1" thickBot="1" x14ac:dyDescent="0.3">
      <c r="C327" s="182" t="s">
        <v>323</v>
      </c>
      <c r="D327" s="465" t="s">
        <v>324</v>
      </c>
      <c r="E327" s="466"/>
      <c r="F327" s="466"/>
      <c r="G327" s="467"/>
    </row>
    <row r="328" spans="3:7" ht="24" customHeight="1" thickBot="1" x14ac:dyDescent="0.3">
      <c r="C328" s="126" t="s">
        <v>45</v>
      </c>
      <c r="D328" s="432" t="s">
        <v>325</v>
      </c>
      <c r="E328" s="433"/>
      <c r="F328" s="433"/>
      <c r="G328" s="462"/>
    </row>
    <row r="329" spans="3:7" ht="15.75" customHeight="1" thickBot="1" x14ac:dyDescent="0.3">
      <c r="C329" s="126" t="s">
        <v>47</v>
      </c>
      <c r="D329" s="324" t="s">
        <v>313</v>
      </c>
      <c r="E329" s="325"/>
      <c r="F329" s="325"/>
      <c r="G329" s="402"/>
    </row>
    <row r="330" spans="3:7" ht="11.25" customHeight="1" x14ac:dyDescent="0.25">
      <c r="C330" s="403"/>
      <c r="D330" s="31">
        <v>2018</v>
      </c>
      <c r="E330" s="31">
        <v>2019</v>
      </c>
      <c r="F330" s="31">
        <v>2020</v>
      </c>
      <c r="G330" s="31">
        <v>2021</v>
      </c>
    </row>
    <row r="331" spans="3:7" ht="12.75" customHeight="1" thickBot="1" x14ac:dyDescent="0.3">
      <c r="C331" s="404"/>
      <c r="D331" s="33" t="s">
        <v>31</v>
      </c>
      <c r="E331" s="33" t="s">
        <v>32</v>
      </c>
      <c r="F331" s="33" t="s">
        <v>32</v>
      </c>
      <c r="G331" s="33" t="s">
        <v>32</v>
      </c>
    </row>
    <row r="332" spans="3:7" ht="15.75" customHeight="1" thickBot="1" x14ac:dyDescent="0.3">
      <c r="C332" s="126" t="s">
        <v>49</v>
      </c>
      <c r="D332" s="35">
        <v>11</v>
      </c>
      <c r="E332" s="183">
        <v>12</v>
      </c>
      <c r="F332" s="183">
        <v>12</v>
      </c>
      <c r="G332" s="183">
        <v>12</v>
      </c>
    </row>
    <row r="333" spans="3:7" ht="15.75" customHeight="1" thickBot="1" x14ac:dyDescent="0.3">
      <c r="C333" s="126" t="s">
        <v>50</v>
      </c>
      <c r="D333" s="35">
        <v>7405</v>
      </c>
      <c r="E333" s="35">
        <v>7975</v>
      </c>
      <c r="F333" s="35">
        <v>8005</v>
      </c>
      <c r="G333" s="35">
        <v>8055</v>
      </c>
    </row>
    <row r="334" spans="3:7" ht="15.75" customHeight="1" thickBot="1" x14ac:dyDescent="0.3">
      <c r="C334" s="126" t="s">
        <v>51</v>
      </c>
      <c r="D334" s="35">
        <f>D333/D332</f>
        <v>673.18181818181813</v>
      </c>
      <c r="E334" s="35">
        <f t="shared" ref="E334:G334" si="20">E333/E332</f>
        <v>664.58333333333337</v>
      </c>
      <c r="F334" s="35">
        <f t="shared" si="20"/>
        <v>667.08333333333337</v>
      </c>
      <c r="G334" s="35">
        <f t="shared" si="20"/>
        <v>671.25</v>
      </c>
    </row>
    <row r="335" spans="3:7" ht="15.75" customHeight="1" thickBot="1" x14ac:dyDescent="0.3">
      <c r="C335" s="126" t="s">
        <v>52</v>
      </c>
      <c r="D335" s="37"/>
      <c r="E335" s="38">
        <f>E332/D332-1</f>
        <v>9.0909090909090828E-2</v>
      </c>
      <c r="F335" s="38">
        <f t="shared" ref="F335:G337" si="21">F332/E332-1</f>
        <v>0</v>
      </c>
      <c r="G335" s="38">
        <f t="shared" si="21"/>
        <v>0</v>
      </c>
    </row>
    <row r="336" spans="3:7" ht="15.75" customHeight="1" thickBot="1" x14ac:dyDescent="0.3">
      <c r="C336" s="126" t="s">
        <v>54</v>
      </c>
      <c r="D336" s="37"/>
      <c r="E336" s="38">
        <f>E333/D333-1</f>
        <v>7.6975016880486136E-2</v>
      </c>
      <c r="F336" s="38">
        <f t="shared" si="21"/>
        <v>3.7617554858935254E-3</v>
      </c>
      <c r="G336" s="38">
        <f t="shared" si="21"/>
        <v>6.2460961898813672E-3</v>
      </c>
    </row>
    <row r="337" spans="3:7" ht="15.75" customHeight="1" thickBot="1" x14ac:dyDescent="0.3">
      <c r="C337" s="126" t="s">
        <v>55</v>
      </c>
      <c r="D337" s="37"/>
      <c r="E337" s="38">
        <f>E334/D334-1</f>
        <v>-1.2772901192887542E-2</v>
      </c>
      <c r="F337" s="38">
        <f t="shared" si="21"/>
        <v>3.7617554858935254E-3</v>
      </c>
      <c r="G337" s="38">
        <f t="shared" si="21"/>
        <v>6.2460961898813672E-3</v>
      </c>
    </row>
    <row r="338" spans="3:7" ht="15.75" customHeight="1" thickBot="1" x14ac:dyDescent="0.3">
      <c r="C338" s="405" t="s">
        <v>326</v>
      </c>
      <c r="D338" s="330"/>
      <c r="E338" s="330"/>
      <c r="F338" s="330"/>
      <c r="G338" s="406"/>
    </row>
    <row r="339" spans="3:7" ht="11.25" customHeight="1" x14ac:dyDescent="0.25">
      <c r="C339" s="403"/>
      <c r="D339" s="31">
        <v>2018</v>
      </c>
      <c r="E339" s="31">
        <v>2019</v>
      </c>
      <c r="F339" s="31">
        <v>2020</v>
      </c>
      <c r="G339" s="31">
        <v>2021</v>
      </c>
    </row>
    <row r="340" spans="3:7" ht="12" customHeight="1" thickBot="1" x14ac:dyDescent="0.3">
      <c r="C340" s="404"/>
      <c r="D340" s="33" t="s">
        <v>31</v>
      </c>
      <c r="E340" s="33" t="s">
        <v>32</v>
      </c>
      <c r="F340" s="33" t="s">
        <v>32</v>
      </c>
      <c r="G340" s="33" t="s">
        <v>32</v>
      </c>
    </row>
    <row r="341" spans="3:7" ht="15.75" customHeight="1" thickBot="1" x14ac:dyDescent="0.3">
      <c r="C341" s="129" t="s">
        <v>57</v>
      </c>
      <c r="D341" s="21">
        <v>955</v>
      </c>
      <c r="E341" s="21">
        <v>955</v>
      </c>
      <c r="F341" s="21">
        <v>955</v>
      </c>
      <c r="G341" s="21">
        <v>955</v>
      </c>
    </row>
    <row r="342" spans="3:7" ht="26.25" customHeight="1" thickBot="1" x14ac:dyDescent="0.3">
      <c r="C342" s="129" t="s">
        <v>60</v>
      </c>
      <c r="D342" s="53">
        <v>150</v>
      </c>
      <c r="E342" s="53">
        <v>150</v>
      </c>
      <c r="F342" s="53">
        <v>150</v>
      </c>
      <c r="G342" s="53">
        <v>150</v>
      </c>
    </row>
    <row r="343" spans="3:7" ht="15.75" customHeight="1" thickBot="1" x14ac:dyDescent="0.3">
      <c r="C343" s="129" t="s">
        <v>63</v>
      </c>
      <c r="D343" s="53">
        <v>6300</v>
      </c>
      <c r="E343" s="53">
        <v>6870</v>
      </c>
      <c r="F343" s="53">
        <v>6900</v>
      </c>
      <c r="G343" s="53">
        <v>6950</v>
      </c>
    </row>
    <row r="344" spans="3:7" ht="15.75" customHeight="1" thickBot="1" x14ac:dyDescent="0.3">
      <c r="C344" s="129" t="s">
        <v>66</v>
      </c>
      <c r="D344" s="56">
        <v>0</v>
      </c>
      <c r="E344" s="53">
        <v>0</v>
      </c>
      <c r="F344" s="53">
        <v>0</v>
      </c>
      <c r="G344" s="53">
        <v>0</v>
      </c>
    </row>
    <row r="345" spans="3:7" ht="15.75" customHeight="1" thickBot="1" x14ac:dyDescent="0.3">
      <c r="C345" s="129" t="s">
        <v>69</v>
      </c>
      <c r="D345" s="56">
        <v>0</v>
      </c>
      <c r="E345" s="53">
        <v>0</v>
      </c>
      <c r="F345" s="53">
        <v>0</v>
      </c>
      <c r="G345" s="53">
        <v>0</v>
      </c>
    </row>
    <row r="346" spans="3:7" ht="15.75" customHeight="1" thickBot="1" x14ac:dyDescent="0.3">
      <c r="C346" s="129" t="s">
        <v>72</v>
      </c>
      <c r="D346" s="56">
        <v>0</v>
      </c>
      <c r="E346" s="53">
        <v>0</v>
      </c>
      <c r="F346" s="53">
        <v>0</v>
      </c>
      <c r="G346" s="53">
        <v>0</v>
      </c>
    </row>
    <row r="347" spans="3:7" ht="27" customHeight="1" thickBot="1" x14ac:dyDescent="0.3">
      <c r="C347" s="129" t="s">
        <v>75</v>
      </c>
      <c r="D347" s="56">
        <v>0</v>
      </c>
      <c r="E347" s="53">
        <v>0</v>
      </c>
      <c r="F347" s="53">
        <v>0</v>
      </c>
      <c r="G347" s="53">
        <v>0</v>
      </c>
    </row>
    <row r="348" spans="3:7" ht="12.75" customHeight="1" thickBot="1" x14ac:dyDescent="0.3">
      <c r="C348" s="228" t="s">
        <v>327</v>
      </c>
      <c r="D348" s="56">
        <f>D347+D346+D345+D344+D343+D342+D341</f>
        <v>7405</v>
      </c>
      <c r="E348" s="56">
        <f>E347+E346+E345+E344+E343+E342+E341</f>
        <v>7975</v>
      </c>
      <c r="F348" s="56">
        <f>F347+F346+F345+F344+F343+F342+F341</f>
        <v>8005</v>
      </c>
      <c r="G348" s="56">
        <f>G347+G346+G345+G344+G343+G342+G341</f>
        <v>8055</v>
      </c>
    </row>
    <row r="349" spans="3:7" ht="13.5" customHeight="1" thickBot="1" x14ac:dyDescent="0.3">
      <c r="C349" s="239" t="s">
        <v>80</v>
      </c>
      <c r="D349" s="240">
        <f>IF(D348-D333=0,0,"Error")</f>
        <v>0</v>
      </c>
      <c r="E349" s="240">
        <f>IF(E348-E333=0,0,"Error")</f>
        <v>0</v>
      </c>
      <c r="F349" s="240">
        <f>IF(F348-F333=0,0,"Error")</f>
        <v>0</v>
      </c>
      <c r="G349" s="240">
        <f>IF(G348-G333=0,0,"Error")</f>
        <v>0</v>
      </c>
    </row>
    <row r="350" spans="3:7" ht="27" customHeight="1" thickBot="1" x14ac:dyDescent="0.3">
      <c r="C350" s="182" t="s">
        <v>328</v>
      </c>
      <c r="D350" s="465" t="s">
        <v>329</v>
      </c>
      <c r="E350" s="466"/>
      <c r="F350" s="466"/>
      <c r="G350" s="467"/>
    </row>
    <row r="351" spans="3:7" ht="15.75" customHeight="1" thickBot="1" x14ac:dyDescent="0.3">
      <c r="C351" s="126" t="s">
        <v>45</v>
      </c>
      <c r="D351" s="432" t="s">
        <v>330</v>
      </c>
      <c r="E351" s="433"/>
      <c r="F351" s="433"/>
      <c r="G351" s="462"/>
    </row>
    <row r="352" spans="3:7" ht="15.75" customHeight="1" thickBot="1" x14ac:dyDescent="0.3">
      <c r="C352" s="126" t="s">
        <v>47</v>
      </c>
      <c r="D352" s="324" t="s">
        <v>313</v>
      </c>
      <c r="E352" s="325"/>
      <c r="F352" s="325"/>
      <c r="G352" s="402"/>
    </row>
    <row r="353" spans="3:7" ht="15.75" customHeight="1" x14ac:dyDescent="0.25">
      <c r="C353" s="403"/>
      <c r="D353" s="31">
        <v>2018</v>
      </c>
      <c r="E353" s="31">
        <v>2019</v>
      </c>
      <c r="F353" s="31">
        <v>2020</v>
      </c>
      <c r="G353" s="31">
        <v>2021</v>
      </c>
    </row>
    <row r="354" spans="3:7" ht="15.75" customHeight="1" thickBot="1" x14ac:dyDescent="0.3">
      <c r="C354" s="404"/>
      <c r="D354" s="33" t="s">
        <v>31</v>
      </c>
      <c r="E354" s="33" t="s">
        <v>32</v>
      </c>
      <c r="F354" s="33" t="s">
        <v>32</v>
      </c>
      <c r="G354" s="33" t="s">
        <v>32</v>
      </c>
    </row>
    <row r="355" spans="3:7" ht="15.75" customHeight="1" thickBot="1" x14ac:dyDescent="0.3">
      <c r="C355" s="126" t="s">
        <v>49</v>
      </c>
      <c r="D355" s="35">
        <v>10</v>
      </c>
      <c r="E355" s="183">
        <v>12</v>
      </c>
      <c r="F355" s="183">
        <v>10</v>
      </c>
      <c r="G355" s="183">
        <v>10</v>
      </c>
    </row>
    <row r="356" spans="3:7" ht="15.75" customHeight="1" thickBot="1" x14ac:dyDescent="0.3">
      <c r="C356" s="126" t="s">
        <v>50</v>
      </c>
      <c r="D356" s="35">
        <v>10600</v>
      </c>
      <c r="E356" s="35">
        <v>11520</v>
      </c>
      <c r="F356" s="35">
        <v>10600</v>
      </c>
      <c r="G356" s="35">
        <v>10600</v>
      </c>
    </row>
    <row r="357" spans="3:7" ht="15.75" customHeight="1" thickBot="1" x14ac:dyDescent="0.3">
      <c r="C357" s="126" t="s">
        <v>51</v>
      </c>
      <c r="D357" s="35">
        <f>D356/D355</f>
        <v>1060</v>
      </c>
      <c r="E357" s="35">
        <f t="shared" ref="E357:G357" si="22">E356/E355</f>
        <v>960</v>
      </c>
      <c r="F357" s="35">
        <f t="shared" si="22"/>
        <v>1060</v>
      </c>
      <c r="G357" s="35">
        <f t="shared" si="22"/>
        <v>1060</v>
      </c>
    </row>
    <row r="358" spans="3:7" ht="15.75" customHeight="1" thickBot="1" x14ac:dyDescent="0.3">
      <c r="C358" s="126" t="s">
        <v>52</v>
      </c>
      <c r="D358" s="37"/>
      <c r="E358" s="38">
        <f>E355/D355-1</f>
        <v>0.19999999999999996</v>
      </c>
      <c r="F358" s="38">
        <f t="shared" ref="F358:G360" si="23">F355/E355-1</f>
        <v>-0.16666666666666663</v>
      </c>
      <c r="G358" s="38">
        <f t="shared" si="23"/>
        <v>0</v>
      </c>
    </row>
    <row r="359" spans="3:7" ht="15.75" customHeight="1" thickBot="1" x14ac:dyDescent="0.3">
      <c r="C359" s="126" t="s">
        <v>54</v>
      </c>
      <c r="D359" s="37"/>
      <c r="E359" s="38">
        <f>E356/D356-1</f>
        <v>8.679245283018866E-2</v>
      </c>
      <c r="F359" s="38">
        <f t="shared" si="23"/>
        <v>-7.986111111111116E-2</v>
      </c>
      <c r="G359" s="38">
        <f t="shared" si="23"/>
        <v>0</v>
      </c>
    </row>
    <row r="360" spans="3:7" ht="15.75" customHeight="1" thickBot="1" x14ac:dyDescent="0.3">
      <c r="C360" s="126" t="s">
        <v>55</v>
      </c>
      <c r="D360" s="37"/>
      <c r="E360" s="38">
        <f>E357/D357-1</f>
        <v>-9.4339622641509413E-2</v>
      </c>
      <c r="F360" s="38">
        <f t="shared" si="23"/>
        <v>0.10416666666666674</v>
      </c>
      <c r="G360" s="38">
        <f t="shared" si="23"/>
        <v>0</v>
      </c>
    </row>
    <row r="361" spans="3:7" ht="15.75" customHeight="1" thickBot="1" x14ac:dyDescent="0.3">
      <c r="C361" s="405" t="s">
        <v>331</v>
      </c>
      <c r="D361" s="330"/>
      <c r="E361" s="330"/>
      <c r="F361" s="330"/>
      <c r="G361" s="406"/>
    </row>
    <row r="362" spans="3:7" ht="12.75" customHeight="1" x14ac:dyDescent="0.25">
      <c r="C362" s="403"/>
      <c r="D362" s="31">
        <v>2018</v>
      </c>
      <c r="E362" s="31">
        <v>2019</v>
      </c>
      <c r="F362" s="31">
        <v>2020</v>
      </c>
      <c r="G362" s="31">
        <v>2021</v>
      </c>
    </row>
    <row r="363" spans="3:7" ht="11.25" customHeight="1" thickBot="1" x14ac:dyDescent="0.3">
      <c r="C363" s="404"/>
      <c r="D363" s="33" t="s">
        <v>31</v>
      </c>
      <c r="E363" s="33" t="s">
        <v>32</v>
      </c>
      <c r="F363" s="33" t="s">
        <v>32</v>
      </c>
      <c r="G363" s="33" t="s">
        <v>32</v>
      </c>
    </row>
    <row r="364" spans="3:7" ht="15" customHeight="1" thickBot="1" x14ac:dyDescent="0.3">
      <c r="C364" s="129" t="s">
        <v>57</v>
      </c>
      <c r="D364" s="235">
        <v>5000</v>
      </c>
      <c r="E364" s="33">
        <v>5000</v>
      </c>
      <c r="F364" s="33">
        <v>5000</v>
      </c>
      <c r="G364" s="33">
        <v>5000</v>
      </c>
    </row>
    <row r="365" spans="3:7" ht="24.75" customHeight="1" thickBot="1" x14ac:dyDescent="0.3">
      <c r="C365" s="129" t="s">
        <v>60</v>
      </c>
      <c r="D365" s="56">
        <v>1000</v>
      </c>
      <c r="E365" s="53">
        <v>1000</v>
      </c>
      <c r="F365" s="53">
        <v>1000</v>
      </c>
      <c r="G365" s="53">
        <v>1000</v>
      </c>
    </row>
    <row r="366" spans="3:7" ht="15.75" customHeight="1" thickBot="1" x14ac:dyDescent="0.3">
      <c r="C366" s="129" t="s">
        <v>63</v>
      </c>
      <c r="D366" s="56">
        <v>4600</v>
      </c>
      <c r="E366" s="53">
        <v>5520</v>
      </c>
      <c r="F366" s="53">
        <v>4600</v>
      </c>
      <c r="G366" s="53">
        <v>4600</v>
      </c>
    </row>
    <row r="367" spans="3:7" ht="15.75" customHeight="1" thickBot="1" x14ac:dyDescent="0.3">
      <c r="C367" s="129" t="s">
        <v>66</v>
      </c>
      <c r="D367" s="56">
        <v>0</v>
      </c>
      <c r="E367" s="53">
        <v>0</v>
      </c>
      <c r="F367" s="53">
        <v>0</v>
      </c>
      <c r="G367" s="53">
        <v>0</v>
      </c>
    </row>
    <row r="368" spans="3:7" ht="15.75" customHeight="1" thickBot="1" x14ac:dyDescent="0.3">
      <c r="C368" s="129" t="s">
        <v>69</v>
      </c>
      <c r="D368" s="56">
        <v>0</v>
      </c>
      <c r="E368" s="53">
        <v>0</v>
      </c>
      <c r="F368" s="53">
        <v>0</v>
      </c>
      <c r="G368" s="53">
        <v>0</v>
      </c>
    </row>
    <row r="369" spans="3:7" ht="15.75" customHeight="1" thickBot="1" x14ac:dyDescent="0.3">
      <c r="C369" s="129" t="s">
        <v>72</v>
      </c>
      <c r="D369" s="56">
        <v>0</v>
      </c>
      <c r="E369" s="53">
        <v>0</v>
      </c>
      <c r="F369" s="53">
        <v>0</v>
      </c>
      <c r="G369" s="53">
        <v>0</v>
      </c>
    </row>
    <row r="370" spans="3:7" ht="25.5" customHeight="1" thickBot="1" x14ac:dyDescent="0.3">
      <c r="C370" s="129" t="s">
        <v>75</v>
      </c>
      <c r="D370" s="56">
        <v>0</v>
      </c>
      <c r="E370" s="53">
        <v>0</v>
      </c>
      <c r="F370" s="53">
        <v>0</v>
      </c>
      <c r="G370" s="53">
        <v>0</v>
      </c>
    </row>
    <row r="371" spans="3:7" ht="12" customHeight="1" thickBot="1" x14ac:dyDescent="0.3">
      <c r="C371" s="228" t="s">
        <v>332</v>
      </c>
      <c r="D371" s="56">
        <f>D370+D369+D368+D367+D366+D365+D364</f>
        <v>10600</v>
      </c>
      <c r="E371" s="56">
        <f>E370+E369+E368+E367+E366+E365+E364</f>
        <v>11520</v>
      </c>
      <c r="F371" s="56">
        <f>F370+F369+F368+F367+F366+F365+F364</f>
        <v>10600</v>
      </c>
      <c r="G371" s="56">
        <f>G370+G369+G368+G367+G366+G365+G364</f>
        <v>10600</v>
      </c>
    </row>
    <row r="372" spans="3:7" ht="12.75" customHeight="1" thickBot="1" x14ac:dyDescent="0.3">
      <c r="C372" s="239" t="s">
        <v>80</v>
      </c>
      <c r="D372" s="240">
        <f>IF(D371-D356=0,0,"Error")</f>
        <v>0</v>
      </c>
      <c r="E372" s="240">
        <f>IF(E371-E356=0,0,"Error")</f>
        <v>0</v>
      </c>
      <c r="F372" s="240">
        <f>IF(F371-F356=0,0,"Error")</f>
        <v>0</v>
      </c>
      <c r="G372" s="240">
        <f>IF(G371-G356=0,0,"Error")</f>
        <v>0</v>
      </c>
    </row>
    <row r="373" spans="3:7" ht="15.75" customHeight="1" thickBot="1" x14ac:dyDescent="0.3">
      <c r="C373" s="182" t="s">
        <v>333</v>
      </c>
      <c r="D373" s="465" t="s">
        <v>334</v>
      </c>
      <c r="E373" s="466"/>
      <c r="F373" s="466"/>
      <c r="G373" s="467"/>
    </row>
    <row r="374" spans="3:7" ht="48" customHeight="1" thickBot="1" x14ac:dyDescent="0.3">
      <c r="C374" s="126" t="s">
        <v>45</v>
      </c>
      <c r="D374" s="432" t="s">
        <v>335</v>
      </c>
      <c r="E374" s="433"/>
      <c r="F374" s="433"/>
      <c r="G374" s="462"/>
    </row>
    <row r="375" spans="3:7" ht="15.75" customHeight="1" thickBot="1" x14ac:dyDescent="0.3">
      <c r="C375" s="126" t="s">
        <v>47</v>
      </c>
      <c r="D375" s="324" t="s">
        <v>48</v>
      </c>
      <c r="E375" s="325"/>
      <c r="F375" s="325"/>
      <c r="G375" s="402"/>
    </row>
    <row r="376" spans="3:7" ht="12" customHeight="1" x14ac:dyDescent="0.25">
      <c r="C376" s="403"/>
      <c r="D376" s="31">
        <v>2018</v>
      </c>
      <c r="E376" s="31">
        <v>2019</v>
      </c>
      <c r="F376" s="31">
        <v>2020</v>
      </c>
      <c r="G376" s="31">
        <v>2021</v>
      </c>
    </row>
    <row r="377" spans="3:7" ht="10.5" customHeight="1" thickBot="1" x14ac:dyDescent="0.3">
      <c r="C377" s="404"/>
      <c r="D377" s="33" t="s">
        <v>31</v>
      </c>
      <c r="E377" s="33" t="s">
        <v>32</v>
      </c>
      <c r="F377" s="33" t="s">
        <v>32</v>
      </c>
      <c r="G377" s="33" t="s">
        <v>32</v>
      </c>
    </row>
    <row r="378" spans="3:7" ht="15.75" customHeight="1" x14ac:dyDescent="0.25">
      <c r="C378" s="226" t="s">
        <v>49</v>
      </c>
      <c r="D378" s="241">
        <v>8</v>
      </c>
      <c r="E378" s="242">
        <v>8</v>
      </c>
      <c r="F378" s="242">
        <v>8</v>
      </c>
      <c r="G378" s="242">
        <v>8</v>
      </c>
    </row>
    <row r="379" spans="3:7" ht="15.75" customHeight="1" thickBot="1" x14ac:dyDescent="0.3">
      <c r="C379" s="227" t="s">
        <v>50</v>
      </c>
      <c r="D379" s="243">
        <v>6605</v>
      </c>
      <c r="E379" s="243">
        <v>6605</v>
      </c>
      <c r="F379" s="243">
        <v>6655</v>
      </c>
      <c r="G379" s="243">
        <v>7105</v>
      </c>
    </row>
    <row r="380" spans="3:7" ht="15.75" customHeight="1" thickBot="1" x14ac:dyDescent="0.3">
      <c r="C380" s="126" t="s">
        <v>51</v>
      </c>
      <c r="D380" s="35">
        <f>D379/D378</f>
        <v>825.625</v>
      </c>
      <c r="E380" s="35">
        <f t="shared" ref="E380:G380" si="24">E379/E378</f>
        <v>825.625</v>
      </c>
      <c r="F380" s="35">
        <f t="shared" si="24"/>
        <v>831.875</v>
      </c>
      <c r="G380" s="35">
        <f t="shared" si="24"/>
        <v>888.125</v>
      </c>
    </row>
    <row r="381" spans="3:7" ht="15.75" customHeight="1" thickBot="1" x14ac:dyDescent="0.3">
      <c r="C381" s="126" t="s">
        <v>52</v>
      </c>
      <c r="D381" s="37"/>
      <c r="E381" s="38">
        <f>E378/D378-1</f>
        <v>0</v>
      </c>
      <c r="F381" s="38">
        <f t="shared" ref="F381:G383" si="25">F378/E378-1</f>
        <v>0</v>
      </c>
      <c r="G381" s="38">
        <f t="shared" si="25"/>
        <v>0</v>
      </c>
    </row>
    <row r="382" spans="3:7" ht="15.75" customHeight="1" thickBot="1" x14ac:dyDescent="0.3">
      <c r="C382" s="126" t="s">
        <v>54</v>
      </c>
      <c r="D382" s="37"/>
      <c r="E382" s="38">
        <f>E379/D379-1</f>
        <v>0</v>
      </c>
      <c r="F382" s="38">
        <f t="shared" si="25"/>
        <v>7.570022710068125E-3</v>
      </c>
      <c r="G382" s="38">
        <f t="shared" si="25"/>
        <v>6.7618332081142096E-2</v>
      </c>
    </row>
    <row r="383" spans="3:7" ht="15.75" customHeight="1" thickBot="1" x14ac:dyDescent="0.3">
      <c r="C383" s="126" t="s">
        <v>55</v>
      </c>
      <c r="D383" s="37"/>
      <c r="E383" s="38">
        <f>E380/D380-1</f>
        <v>0</v>
      </c>
      <c r="F383" s="38">
        <f t="shared" si="25"/>
        <v>7.570022710068125E-3</v>
      </c>
      <c r="G383" s="38">
        <f t="shared" si="25"/>
        <v>6.7618332081142096E-2</v>
      </c>
    </row>
    <row r="384" spans="3:7" ht="15.75" customHeight="1" thickBot="1" x14ac:dyDescent="0.3">
      <c r="C384" s="405" t="s">
        <v>336</v>
      </c>
      <c r="D384" s="330"/>
      <c r="E384" s="330"/>
      <c r="F384" s="330"/>
      <c r="G384" s="406"/>
    </row>
    <row r="385" spans="3:7" ht="13.5" customHeight="1" x14ac:dyDescent="0.25">
      <c r="C385" s="403"/>
      <c r="D385" s="31">
        <v>2018</v>
      </c>
      <c r="E385" s="31">
        <v>2019</v>
      </c>
      <c r="F385" s="31">
        <v>2020</v>
      </c>
      <c r="G385" s="31">
        <v>2021</v>
      </c>
    </row>
    <row r="386" spans="3:7" ht="12.75" customHeight="1" thickBot="1" x14ac:dyDescent="0.3">
      <c r="C386" s="404"/>
      <c r="D386" s="33" t="s">
        <v>31</v>
      </c>
      <c r="E386" s="33" t="s">
        <v>32</v>
      </c>
      <c r="F386" s="33" t="s">
        <v>32</v>
      </c>
      <c r="G386" s="33" t="s">
        <v>32</v>
      </c>
    </row>
    <row r="387" spans="3:7" ht="16.5" customHeight="1" thickBot="1" x14ac:dyDescent="0.3">
      <c r="C387" s="129" t="s">
        <v>57</v>
      </c>
      <c r="D387" s="235">
        <v>955</v>
      </c>
      <c r="E387" s="235">
        <v>955</v>
      </c>
      <c r="F387" s="235">
        <v>955</v>
      </c>
      <c r="G387" s="235">
        <v>955</v>
      </c>
    </row>
    <row r="388" spans="3:7" ht="25.5" customHeight="1" thickBot="1" x14ac:dyDescent="0.3">
      <c r="C388" s="129" t="s">
        <v>60</v>
      </c>
      <c r="D388" s="56">
        <v>150</v>
      </c>
      <c r="E388" s="56">
        <v>150</v>
      </c>
      <c r="F388" s="56">
        <v>150</v>
      </c>
      <c r="G388" s="56">
        <v>150</v>
      </c>
    </row>
    <row r="389" spans="3:7" ht="15.75" customHeight="1" thickBot="1" x14ac:dyDescent="0.3">
      <c r="C389" s="129" t="s">
        <v>63</v>
      </c>
      <c r="D389" s="56">
        <v>5500</v>
      </c>
      <c r="E389" s="56">
        <v>5500</v>
      </c>
      <c r="F389" s="56">
        <v>5550</v>
      </c>
      <c r="G389" s="56">
        <v>6000</v>
      </c>
    </row>
    <row r="390" spans="3:7" ht="15.75" customHeight="1" thickBot="1" x14ac:dyDescent="0.3">
      <c r="C390" s="129" t="s">
        <v>66</v>
      </c>
      <c r="D390" s="56">
        <v>0</v>
      </c>
      <c r="E390" s="53">
        <v>0</v>
      </c>
      <c r="F390" s="53">
        <v>0</v>
      </c>
      <c r="G390" s="53">
        <v>0</v>
      </c>
    </row>
    <row r="391" spans="3:7" ht="15.75" customHeight="1" thickBot="1" x14ac:dyDescent="0.3">
      <c r="C391" s="129" t="s">
        <v>69</v>
      </c>
      <c r="D391" s="56">
        <v>0</v>
      </c>
      <c r="E391" s="53">
        <v>0</v>
      </c>
      <c r="F391" s="53">
        <v>0</v>
      </c>
      <c r="G391" s="53">
        <v>0</v>
      </c>
    </row>
    <row r="392" spans="3:7" ht="15.75" customHeight="1" thickBot="1" x14ac:dyDescent="0.3">
      <c r="C392" s="129" t="s">
        <v>72</v>
      </c>
      <c r="D392" s="56">
        <v>0</v>
      </c>
      <c r="E392" s="53">
        <v>0</v>
      </c>
      <c r="F392" s="53">
        <v>0</v>
      </c>
      <c r="G392" s="53">
        <v>0</v>
      </c>
    </row>
    <row r="393" spans="3:7" ht="25.5" customHeight="1" thickBot="1" x14ac:dyDescent="0.3">
      <c r="C393" s="129" t="s">
        <v>75</v>
      </c>
      <c r="D393" s="56">
        <v>0</v>
      </c>
      <c r="E393" s="53">
        <v>0</v>
      </c>
      <c r="F393" s="53">
        <v>0</v>
      </c>
      <c r="G393" s="53">
        <v>0</v>
      </c>
    </row>
    <row r="394" spans="3:7" ht="13.5" customHeight="1" thickBot="1" x14ac:dyDescent="0.3">
      <c r="C394" s="228" t="s">
        <v>337</v>
      </c>
      <c r="D394" s="56">
        <f>D393+D392+D391+D390+D389+D388+D387</f>
        <v>6605</v>
      </c>
      <c r="E394" s="56">
        <f>E393+E392+E391+E390+E389+E388+E387</f>
        <v>6605</v>
      </c>
      <c r="F394" s="56">
        <f>F393+F392+F391+F390+F389+F388+F387</f>
        <v>6655</v>
      </c>
      <c r="G394" s="56">
        <f>G393+G392+G391+G390+G389+G388+G387</f>
        <v>7105</v>
      </c>
    </row>
    <row r="395" spans="3:7" ht="13.5" customHeight="1" thickBot="1" x14ac:dyDescent="0.3">
      <c r="C395" s="244" t="s">
        <v>80</v>
      </c>
      <c r="D395" s="245">
        <f>IF(D394-D379=0,0,"Error")</f>
        <v>0</v>
      </c>
      <c r="E395" s="245">
        <f>IF(E394-E379=0,0,"Error")</f>
        <v>0</v>
      </c>
      <c r="F395" s="245">
        <f>IF(F394-F379=0,0,"Error")</f>
        <v>0</v>
      </c>
      <c r="G395" s="245">
        <f>IF(G394-G379=0,0,"Error")</f>
        <v>0</v>
      </c>
    </row>
    <row r="396" spans="3:7" ht="23.25" customHeight="1" thickBot="1" x14ac:dyDescent="0.3">
      <c r="C396" s="246" t="s">
        <v>338</v>
      </c>
      <c r="D396" s="432" t="s">
        <v>339</v>
      </c>
      <c r="E396" s="433"/>
      <c r="F396" s="433"/>
      <c r="G396" s="462"/>
    </row>
    <row r="397" spans="3:7" ht="13.5" customHeight="1" thickBot="1" x14ac:dyDescent="0.3">
      <c r="C397" s="126" t="s">
        <v>45</v>
      </c>
      <c r="D397" s="432" t="s">
        <v>340</v>
      </c>
      <c r="E397" s="433"/>
      <c r="F397" s="433"/>
      <c r="G397" s="462"/>
    </row>
    <row r="398" spans="3:7" ht="13.5" customHeight="1" thickBot="1" x14ac:dyDescent="0.3">
      <c r="C398" s="126" t="s">
        <v>47</v>
      </c>
      <c r="D398" s="324" t="s">
        <v>313</v>
      </c>
      <c r="E398" s="325"/>
      <c r="F398" s="325"/>
      <c r="G398" s="402"/>
    </row>
    <row r="399" spans="3:7" ht="10.5" customHeight="1" x14ac:dyDescent="0.25">
      <c r="C399" s="403"/>
      <c r="D399" s="31">
        <v>2018</v>
      </c>
      <c r="E399" s="31">
        <v>2019</v>
      </c>
      <c r="F399" s="31">
        <v>2020</v>
      </c>
      <c r="G399" s="31">
        <v>2021</v>
      </c>
    </row>
    <row r="400" spans="3:7" ht="16.5" customHeight="1" thickBot="1" x14ac:dyDescent="0.3">
      <c r="C400" s="404"/>
      <c r="D400" s="33" t="s">
        <v>31</v>
      </c>
      <c r="E400" s="33" t="s">
        <v>32</v>
      </c>
      <c r="F400" s="33" t="s">
        <v>32</v>
      </c>
      <c r="G400" s="33" t="s">
        <v>32</v>
      </c>
    </row>
    <row r="401" spans="3:7" ht="15.75" customHeight="1" thickBot="1" x14ac:dyDescent="0.3">
      <c r="C401" s="126" t="s">
        <v>49</v>
      </c>
      <c r="D401" s="35">
        <v>8</v>
      </c>
      <c r="E401" s="35">
        <v>6</v>
      </c>
      <c r="F401" s="35">
        <v>6</v>
      </c>
      <c r="G401" s="35">
        <v>6</v>
      </c>
    </row>
    <row r="402" spans="3:7" ht="15.75" customHeight="1" thickBot="1" x14ac:dyDescent="0.3">
      <c r="C402" s="126" t="s">
        <v>50</v>
      </c>
      <c r="D402" s="35">
        <v>4605</v>
      </c>
      <c r="E402" s="35">
        <v>3730</v>
      </c>
      <c r="F402" s="35">
        <v>3755</v>
      </c>
      <c r="G402" s="35">
        <v>3805</v>
      </c>
    </row>
    <row r="403" spans="3:7" ht="15.75" customHeight="1" thickBot="1" x14ac:dyDescent="0.3">
      <c r="C403" s="126" t="s">
        <v>51</v>
      </c>
      <c r="D403" s="35">
        <f>D402/D401</f>
        <v>575.625</v>
      </c>
      <c r="E403" s="35">
        <f t="shared" ref="E403:G403" si="26">E402/E401</f>
        <v>621.66666666666663</v>
      </c>
      <c r="F403" s="35">
        <f t="shared" si="26"/>
        <v>625.83333333333337</v>
      </c>
      <c r="G403" s="35">
        <f t="shared" si="26"/>
        <v>634.16666666666663</v>
      </c>
    </row>
    <row r="404" spans="3:7" ht="15.75" customHeight="1" thickBot="1" x14ac:dyDescent="0.3">
      <c r="C404" s="126" t="s">
        <v>52</v>
      </c>
      <c r="D404" s="37"/>
      <c r="E404" s="38">
        <f>E401/D401-1</f>
        <v>-0.25</v>
      </c>
      <c r="F404" s="38">
        <f t="shared" ref="F404:G406" si="27">F401/E401-1</f>
        <v>0</v>
      </c>
      <c r="G404" s="38">
        <f t="shared" si="27"/>
        <v>0</v>
      </c>
    </row>
    <row r="405" spans="3:7" ht="15.75" customHeight="1" thickBot="1" x14ac:dyDescent="0.3">
      <c r="C405" s="126" t="s">
        <v>54</v>
      </c>
      <c r="D405" s="37"/>
      <c r="E405" s="38">
        <f>E402/D402-1</f>
        <v>-0.19001085776330073</v>
      </c>
      <c r="F405" s="38">
        <f t="shared" si="27"/>
        <v>6.7024128686326012E-3</v>
      </c>
      <c r="G405" s="38">
        <f t="shared" si="27"/>
        <v>1.3315579227696439E-2</v>
      </c>
    </row>
    <row r="406" spans="3:7" ht="15.75" customHeight="1" thickBot="1" x14ac:dyDescent="0.3">
      <c r="C406" s="126" t="s">
        <v>55</v>
      </c>
      <c r="D406" s="37"/>
      <c r="E406" s="38">
        <f>E403/D403-1</f>
        <v>7.9985522982265689E-2</v>
      </c>
      <c r="F406" s="38">
        <f t="shared" si="27"/>
        <v>6.7024128686328233E-3</v>
      </c>
      <c r="G406" s="38">
        <f t="shared" si="27"/>
        <v>1.3315579227696217E-2</v>
      </c>
    </row>
    <row r="407" spans="3:7" ht="15.75" customHeight="1" thickBot="1" x14ac:dyDescent="0.3">
      <c r="C407" s="405" t="s">
        <v>341</v>
      </c>
      <c r="D407" s="330"/>
      <c r="E407" s="330"/>
      <c r="F407" s="330"/>
      <c r="G407" s="406"/>
    </row>
    <row r="408" spans="3:7" ht="12" customHeight="1" x14ac:dyDescent="0.25">
      <c r="C408" s="403"/>
      <c r="D408" s="31">
        <v>2018</v>
      </c>
      <c r="E408" s="31">
        <v>2019</v>
      </c>
      <c r="F408" s="31">
        <v>2020</v>
      </c>
      <c r="G408" s="31">
        <v>2021</v>
      </c>
    </row>
    <row r="409" spans="3:7" ht="12" customHeight="1" thickBot="1" x14ac:dyDescent="0.3">
      <c r="C409" s="404"/>
      <c r="D409" s="33" t="s">
        <v>31</v>
      </c>
      <c r="E409" s="33" t="s">
        <v>32</v>
      </c>
      <c r="F409" s="33" t="s">
        <v>32</v>
      </c>
      <c r="G409" s="33" t="s">
        <v>32</v>
      </c>
    </row>
    <row r="410" spans="3:7" ht="16.5" customHeight="1" thickBot="1" x14ac:dyDescent="0.3">
      <c r="C410" s="129" t="s">
        <v>57</v>
      </c>
      <c r="D410" s="235">
        <v>955</v>
      </c>
      <c r="E410" s="235">
        <v>955</v>
      </c>
      <c r="F410" s="235">
        <v>955</v>
      </c>
      <c r="G410" s="235">
        <v>955</v>
      </c>
    </row>
    <row r="411" spans="3:7" ht="27.75" customHeight="1" thickBot="1" x14ac:dyDescent="0.3">
      <c r="C411" s="129" t="s">
        <v>60</v>
      </c>
      <c r="D411" s="56">
        <v>150</v>
      </c>
      <c r="E411" s="56">
        <v>150</v>
      </c>
      <c r="F411" s="56">
        <v>150</v>
      </c>
      <c r="G411" s="56">
        <v>150</v>
      </c>
    </row>
    <row r="412" spans="3:7" ht="15.75" customHeight="1" thickBot="1" x14ac:dyDescent="0.3">
      <c r="C412" s="129" t="s">
        <v>63</v>
      </c>
      <c r="D412" s="56">
        <v>3500</v>
      </c>
      <c r="E412" s="56">
        <v>2625</v>
      </c>
      <c r="F412" s="56">
        <v>2650</v>
      </c>
      <c r="G412" s="56">
        <v>2700</v>
      </c>
    </row>
    <row r="413" spans="3:7" ht="15.75" customHeight="1" thickBot="1" x14ac:dyDescent="0.3">
      <c r="C413" s="129" t="s">
        <v>66</v>
      </c>
      <c r="D413" s="56">
        <v>0</v>
      </c>
      <c r="E413" s="53">
        <v>0</v>
      </c>
      <c r="F413" s="53">
        <v>0</v>
      </c>
      <c r="G413" s="53">
        <v>0</v>
      </c>
    </row>
    <row r="414" spans="3:7" ht="15.75" customHeight="1" thickBot="1" x14ac:dyDescent="0.3">
      <c r="C414" s="129" t="s">
        <v>69</v>
      </c>
      <c r="D414" s="56">
        <v>0</v>
      </c>
      <c r="E414" s="53">
        <v>0</v>
      </c>
      <c r="F414" s="53">
        <v>0</v>
      </c>
      <c r="G414" s="53">
        <v>0</v>
      </c>
    </row>
    <row r="415" spans="3:7" ht="15.75" customHeight="1" thickBot="1" x14ac:dyDescent="0.3">
      <c r="C415" s="129" t="s">
        <v>72</v>
      </c>
      <c r="D415" s="56">
        <v>0</v>
      </c>
      <c r="E415" s="53">
        <v>0</v>
      </c>
      <c r="F415" s="53">
        <v>0</v>
      </c>
      <c r="G415" s="53">
        <v>0</v>
      </c>
    </row>
    <row r="416" spans="3:7" ht="26.25" customHeight="1" thickBot="1" x14ac:dyDescent="0.3">
      <c r="C416" s="129" t="s">
        <v>75</v>
      </c>
      <c r="D416" s="56">
        <v>0</v>
      </c>
      <c r="E416" s="53">
        <v>0</v>
      </c>
      <c r="F416" s="53">
        <v>0</v>
      </c>
      <c r="G416" s="53">
        <v>0</v>
      </c>
    </row>
    <row r="417" spans="3:7" ht="14.25" customHeight="1" thickBot="1" x14ac:dyDescent="0.3">
      <c r="C417" s="228" t="s">
        <v>342</v>
      </c>
      <c r="D417" s="56">
        <f>D416+D415+D414+D413+D412+D411+D410</f>
        <v>4605</v>
      </c>
      <c r="E417" s="56">
        <f>E416+E415+E414+E413+E412+E411+E410</f>
        <v>3730</v>
      </c>
      <c r="F417" s="56">
        <f>F416+F415+F414+F413+F412+F411+F410</f>
        <v>3755</v>
      </c>
      <c r="G417" s="56">
        <f>G416+G415+G414+G413+G412+G411+G410</f>
        <v>3805</v>
      </c>
    </row>
    <row r="418" spans="3:7" ht="15" customHeight="1" thickBot="1" x14ac:dyDescent="0.3">
      <c r="C418" s="244" t="s">
        <v>80</v>
      </c>
      <c r="D418" s="245">
        <f>IF(D417-D402=0,0,"Error")</f>
        <v>0</v>
      </c>
      <c r="E418" s="245">
        <f>IF(E417-E402=0,0,"Error")</f>
        <v>0</v>
      </c>
      <c r="F418" s="245">
        <f>IF(F417-F402=0,0,"Error")</f>
        <v>0</v>
      </c>
      <c r="G418" s="245">
        <f>IF(G417-G402=0,0,"Error")</f>
        <v>0</v>
      </c>
    </row>
    <row r="419" spans="3:7" ht="33.75" customHeight="1" thickBot="1" x14ac:dyDescent="0.3">
      <c r="C419" s="300" t="s">
        <v>146</v>
      </c>
      <c r="D419" s="465" t="s">
        <v>343</v>
      </c>
      <c r="E419" s="466"/>
      <c r="F419" s="466"/>
      <c r="G419" s="467"/>
    </row>
    <row r="420" spans="3:7" ht="15" customHeight="1" thickBot="1" x14ac:dyDescent="0.3">
      <c r="C420" s="351" t="s">
        <v>148</v>
      </c>
      <c r="D420" s="352"/>
      <c r="E420" s="352"/>
      <c r="F420" s="352"/>
      <c r="G420" s="468"/>
    </row>
    <row r="421" spans="3:7" ht="15" customHeight="1" thickBot="1" x14ac:dyDescent="0.3">
      <c r="C421" s="181" t="s">
        <v>344</v>
      </c>
      <c r="D421" s="24" t="s">
        <v>34</v>
      </c>
      <c r="E421" s="24" t="s">
        <v>35</v>
      </c>
      <c r="F421" s="24" t="s">
        <v>35</v>
      </c>
      <c r="G421" s="24" t="s">
        <v>35</v>
      </c>
    </row>
    <row r="422" spans="3:7" ht="15.75" customHeight="1" thickBot="1" x14ac:dyDescent="0.3">
      <c r="C422" s="247" t="s">
        <v>345</v>
      </c>
      <c r="D422" s="24" t="s">
        <v>34</v>
      </c>
      <c r="E422" s="24" t="s">
        <v>35</v>
      </c>
      <c r="F422" s="24" t="s">
        <v>35</v>
      </c>
      <c r="G422" s="24" t="s">
        <v>35</v>
      </c>
    </row>
    <row r="423" spans="3:7" ht="15" customHeight="1" thickBot="1" x14ac:dyDescent="0.3">
      <c r="C423" s="472" t="s">
        <v>99</v>
      </c>
      <c r="D423" s="379"/>
      <c r="E423" s="379"/>
      <c r="F423" s="379"/>
      <c r="G423" s="473"/>
    </row>
    <row r="424" spans="3:7" ht="33.75" customHeight="1" thickBot="1" x14ac:dyDescent="0.3">
      <c r="C424" s="182" t="s">
        <v>43</v>
      </c>
      <c r="D424" s="465" t="s">
        <v>346</v>
      </c>
      <c r="E424" s="466"/>
      <c r="F424" s="466"/>
      <c r="G424" s="467"/>
    </row>
    <row r="425" spans="3:7" ht="38.25" customHeight="1" thickBot="1" x14ac:dyDescent="0.3">
      <c r="C425" s="126" t="s">
        <v>45</v>
      </c>
      <c r="D425" s="432" t="s">
        <v>347</v>
      </c>
      <c r="E425" s="433"/>
      <c r="F425" s="433"/>
      <c r="G425" s="462"/>
    </row>
    <row r="426" spans="3:7" ht="15" customHeight="1" thickBot="1" x14ac:dyDescent="0.3">
      <c r="C426" s="126" t="s">
        <v>47</v>
      </c>
      <c r="D426" s="324" t="s">
        <v>348</v>
      </c>
      <c r="E426" s="325"/>
      <c r="F426" s="325"/>
      <c r="G426" s="402"/>
    </row>
    <row r="427" spans="3:7" ht="11.25" customHeight="1" x14ac:dyDescent="0.25">
      <c r="C427" s="403"/>
      <c r="D427" s="31">
        <v>2018</v>
      </c>
      <c r="E427" s="31">
        <v>2019</v>
      </c>
      <c r="F427" s="31">
        <v>2020</v>
      </c>
      <c r="G427" s="31">
        <v>2021</v>
      </c>
    </row>
    <row r="428" spans="3:7" ht="12" customHeight="1" thickBot="1" x14ac:dyDescent="0.3">
      <c r="C428" s="404"/>
      <c r="D428" s="33" t="s">
        <v>31</v>
      </c>
      <c r="E428" s="33" t="s">
        <v>32</v>
      </c>
      <c r="F428" s="33" t="s">
        <v>32</v>
      </c>
      <c r="G428" s="33" t="s">
        <v>32</v>
      </c>
    </row>
    <row r="429" spans="3:7" ht="15" customHeight="1" thickBot="1" x14ac:dyDescent="0.3">
      <c r="C429" s="126" t="s">
        <v>49</v>
      </c>
      <c r="D429" s="35">
        <v>32</v>
      </c>
      <c r="E429" s="35">
        <v>32</v>
      </c>
      <c r="F429" s="35">
        <v>31</v>
      </c>
      <c r="G429" s="35">
        <v>32</v>
      </c>
    </row>
    <row r="430" spans="3:7" ht="15" customHeight="1" thickBot="1" x14ac:dyDescent="0.3">
      <c r="C430" s="126" t="s">
        <v>50</v>
      </c>
      <c r="D430" s="35">
        <v>13140</v>
      </c>
      <c r="E430" s="35">
        <v>13140</v>
      </c>
      <c r="F430" s="35">
        <v>13000</v>
      </c>
      <c r="G430" s="35">
        <v>13200</v>
      </c>
    </row>
    <row r="431" spans="3:7" ht="15" customHeight="1" thickBot="1" x14ac:dyDescent="0.3">
      <c r="C431" s="126" t="s">
        <v>51</v>
      </c>
      <c r="D431" s="35">
        <f>D430/D429</f>
        <v>410.625</v>
      </c>
      <c r="E431" s="35">
        <f t="shared" ref="E431:G431" si="28">E430/E429</f>
        <v>410.625</v>
      </c>
      <c r="F431" s="35">
        <f t="shared" si="28"/>
        <v>419.35483870967744</v>
      </c>
      <c r="G431" s="35">
        <f t="shared" si="28"/>
        <v>412.5</v>
      </c>
    </row>
    <row r="432" spans="3:7" ht="15" customHeight="1" thickBot="1" x14ac:dyDescent="0.3">
      <c r="C432" s="126" t="s">
        <v>52</v>
      </c>
      <c r="D432" s="37"/>
      <c r="E432" s="38">
        <f>E429/D429-1</f>
        <v>0</v>
      </c>
      <c r="F432" s="38">
        <f t="shared" ref="F432:G434" si="29">F429/E429-1</f>
        <v>-3.125E-2</v>
      </c>
      <c r="G432" s="38">
        <f t="shared" si="29"/>
        <v>3.2258064516129004E-2</v>
      </c>
    </row>
    <row r="433" spans="3:7" ht="15" customHeight="1" thickBot="1" x14ac:dyDescent="0.3">
      <c r="C433" s="126" t="s">
        <v>54</v>
      </c>
      <c r="D433" s="37"/>
      <c r="E433" s="38">
        <f>E430/D430-1</f>
        <v>0</v>
      </c>
      <c r="F433" s="38">
        <f t="shared" si="29"/>
        <v>-1.0654490106544956E-2</v>
      </c>
      <c r="G433" s="38">
        <f t="shared" si="29"/>
        <v>1.538461538461533E-2</v>
      </c>
    </row>
    <row r="434" spans="3:7" ht="15" customHeight="1" thickBot="1" x14ac:dyDescent="0.3">
      <c r="C434" s="126" t="s">
        <v>55</v>
      </c>
      <c r="D434" s="37"/>
      <c r="E434" s="38">
        <f>E431/D431-1</f>
        <v>0</v>
      </c>
      <c r="F434" s="38">
        <f t="shared" si="29"/>
        <v>2.1259881180340834E-2</v>
      </c>
      <c r="G434" s="38">
        <f t="shared" si="29"/>
        <v>-1.6346153846153899E-2</v>
      </c>
    </row>
    <row r="435" spans="3:7" ht="15" customHeight="1" thickBot="1" x14ac:dyDescent="0.3">
      <c r="C435" s="405" t="s">
        <v>279</v>
      </c>
      <c r="D435" s="330"/>
      <c r="E435" s="330"/>
      <c r="F435" s="330"/>
      <c r="G435" s="406"/>
    </row>
    <row r="436" spans="3:7" ht="12" customHeight="1" x14ac:dyDescent="0.25">
      <c r="C436" s="403"/>
      <c r="D436" s="248">
        <v>2018</v>
      </c>
      <c r="E436" s="248">
        <v>2019</v>
      </c>
      <c r="F436" s="248">
        <v>2020</v>
      </c>
      <c r="G436" s="248">
        <v>2021</v>
      </c>
    </row>
    <row r="437" spans="3:7" ht="12.75" customHeight="1" x14ac:dyDescent="0.25">
      <c r="C437" s="474"/>
      <c r="D437" s="249" t="s">
        <v>31</v>
      </c>
      <c r="E437" s="249" t="s">
        <v>32</v>
      </c>
      <c r="F437" s="249" t="s">
        <v>32</v>
      </c>
      <c r="G437" s="249" t="s">
        <v>32</v>
      </c>
    </row>
    <row r="438" spans="3:7" ht="15.75" customHeight="1" thickBot="1" x14ac:dyDescent="0.3">
      <c r="C438" s="189" t="s">
        <v>57</v>
      </c>
      <c r="D438" s="250">
        <v>9000</v>
      </c>
      <c r="E438" s="251">
        <v>9000</v>
      </c>
      <c r="F438" s="251">
        <v>9000</v>
      </c>
      <c r="G438" s="251">
        <v>9000</v>
      </c>
    </row>
    <row r="439" spans="3:7" ht="27" customHeight="1" thickBot="1" x14ac:dyDescent="0.3">
      <c r="C439" s="129" t="s">
        <v>60</v>
      </c>
      <c r="D439" s="56">
        <v>2000</v>
      </c>
      <c r="E439" s="53">
        <v>2000</v>
      </c>
      <c r="F439" s="53">
        <v>2000</v>
      </c>
      <c r="G439" s="53">
        <v>2000</v>
      </c>
    </row>
    <row r="440" spans="3:7" ht="15" customHeight="1" thickBot="1" x14ac:dyDescent="0.3">
      <c r="C440" s="129" t="s">
        <v>63</v>
      </c>
      <c r="D440" s="56">
        <v>2140</v>
      </c>
      <c r="E440" s="53">
        <v>2140</v>
      </c>
      <c r="F440" s="53">
        <v>2000</v>
      </c>
      <c r="G440" s="53">
        <v>2200</v>
      </c>
    </row>
    <row r="441" spans="3:7" ht="15" customHeight="1" thickBot="1" x14ac:dyDescent="0.3">
      <c r="C441" s="129" t="s">
        <v>66</v>
      </c>
      <c r="D441" s="56">
        <v>0</v>
      </c>
      <c r="E441" s="53">
        <v>0</v>
      </c>
      <c r="F441" s="53">
        <v>0</v>
      </c>
      <c r="G441" s="53">
        <v>0</v>
      </c>
    </row>
    <row r="442" spans="3:7" ht="18" customHeight="1" thickBot="1" x14ac:dyDescent="0.3">
      <c r="C442" s="129" t="s">
        <v>69</v>
      </c>
      <c r="D442" s="56">
        <v>0</v>
      </c>
      <c r="E442" s="53">
        <v>0</v>
      </c>
      <c r="F442" s="53">
        <v>0</v>
      </c>
      <c r="G442" s="53">
        <v>0</v>
      </c>
    </row>
    <row r="443" spans="3:7" ht="17.25" customHeight="1" thickBot="1" x14ac:dyDescent="0.3">
      <c r="C443" s="129" t="s">
        <v>72</v>
      </c>
      <c r="D443" s="56">
        <v>0</v>
      </c>
      <c r="E443" s="53">
        <v>0</v>
      </c>
      <c r="F443" s="53">
        <v>0</v>
      </c>
      <c r="G443" s="53">
        <v>0</v>
      </c>
    </row>
    <row r="444" spans="3:7" ht="29.25" customHeight="1" thickBot="1" x14ac:dyDescent="0.3">
      <c r="C444" s="129" t="s">
        <v>75</v>
      </c>
      <c r="D444" s="56">
        <v>0</v>
      </c>
      <c r="E444" s="53">
        <v>0</v>
      </c>
      <c r="F444" s="53">
        <v>0</v>
      </c>
      <c r="G444" s="53">
        <v>0</v>
      </c>
    </row>
    <row r="445" spans="3:7" ht="13.5" customHeight="1" thickBot="1" x14ac:dyDescent="0.3">
      <c r="C445" s="228" t="s">
        <v>78</v>
      </c>
      <c r="D445" s="56">
        <f>D444+D443+D442+D441+D440+D439+D438</f>
        <v>13140</v>
      </c>
      <c r="E445" s="56">
        <f>E444+E443+E442+E441+E440+E439+E438</f>
        <v>13140</v>
      </c>
      <c r="F445" s="56">
        <f>F444+F443+F442+F441+F440+F439+F438</f>
        <v>13000</v>
      </c>
      <c r="G445" s="56">
        <f>G444+G443+G442+G441+G440+G439+G438</f>
        <v>13200</v>
      </c>
    </row>
    <row r="446" spans="3:7" ht="12" customHeight="1" thickBot="1" x14ac:dyDescent="0.3">
      <c r="C446" s="244" t="s">
        <v>80</v>
      </c>
      <c r="D446" s="245">
        <f>IF(D445-D430=0,0,"Error")</f>
        <v>0</v>
      </c>
      <c r="E446" s="245">
        <f>IF(E445-E430=0,0,"Error")</f>
        <v>0</v>
      </c>
      <c r="F446" s="245">
        <f>IF(F445-F430=0,0,"Error")</f>
        <v>0</v>
      </c>
      <c r="G446" s="245">
        <f>IF(G445-G430=0,0,"Error")</f>
        <v>0</v>
      </c>
    </row>
    <row r="447" spans="3:7" ht="65.25" customHeight="1" thickBot="1" x14ac:dyDescent="0.3">
      <c r="C447" s="300" t="s">
        <v>156</v>
      </c>
      <c r="D447" s="465" t="s">
        <v>349</v>
      </c>
      <c r="E447" s="466"/>
      <c r="F447" s="466"/>
      <c r="G447" s="467"/>
    </row>
    <row r="448" spans="3:7" ht="15.75" customHeight="1" thickBot="1" x14ac:dyDescent="0.3">
      <c r="C448" s="351" t="s">
        <v>158</v>
      </c>
      <c r="D448" s="352"/>
      <c r="E448" s="352"/>
      <c r="F448" s="352"/>
      <c r="G448" s="468"/>
    </row>
    <row r="449" spans="3:7" ht="72.75" customHeight="1" thickBot="1" x14ac:dyDescent="0.3">
      <c r="C449" s="181" t="s">
        <v>350</v>
      </c>
      <c r="D449" s="24" t="s">
        <v>34</v>
      </c>
      <c r="E449" s="24" t="s">
        <v>35</v>
      </c>
      <c r="F449" s="24" t="s">
        <v>35</v>
      </c>
      <c r="G449" s="24" t="s">
        <v>35</v>
      </c>
    </row>
    <row r="450" spans="3:7" ht="42.75" customHeight="1" thickBot="1" x14ac:dyDescent="0.3">
      <c r="C450" s="126" t="s">
        <v>351</v>
      </c>
      <c r="D450" s="24" t="s">
        <v>34</v>
      </c>
      <c r="E450" s="24" t="s">
        <v>35</v>
      </c>
      <c r="F450" s="24" t="s">
        <v>35</v>
      </c>
      <c r="G450" s="24" t="s">
        <v>35</v>
      </c>
    </row>
    <row r="451" spans="3:7" ht="55.5" customHeight="1" thickBot="1" x14ac:dyDescent="0.3">
      <c r="C451" s="126" t="s">
        <v>352</v>
      </c>
      <c r="D451" s="24" t="s">
        <v>34</v>
      </c>
      <c r="E451" s="24" t="s">
        <v>35</v>
      </c>
      <c r="F451" s="24" t="s">
        <v>35</v>
      </c>
      <c r="G451" s="24" t="s">
        <v>35</v>
      </c>
    </row>
    <row r="452" spans="3:7" ht="42.75" customHeight="1" thickBot="1" x14ac:dyDescent="0.3">
      <c r="C452" s="126" t="s">
        <v>353</v>
      </c>
      <c r="D452" s="24" t="s">
        <v>34</v>
      </c>
      <c r="E452" s="24" t="s">
        <v>35</v>
      </c>
      <c r="F452" s="24" t="s">
        <v>35</v>
      </c>
      <c r="G452" s="24" t="s">
        <v>35</v>
      </c>
    </row>
    <row r="453" spans="3:7" ht="27" customHeight="1" thickBot="1" x14ac:dyDescent="0.3">
      <c r="C453" s="126" t="s">
        <v>354</v>
      </c>
      <c r="D453" s="24" t="s">
        <v>34</v>
      </c>
      <c r="E453" s="24" t="s">
        <v>35</v>
      </c>
      <c r="F453" s="24" t="s">
        <v>35</v>
      </c>
      <c r="G453" s="24" t="s">
        <v>35</v>
      </c>
    </row>
    <row r="454" spans="3:7" ht="15.75" customHeight="1" thickBot="1" x14ac:dyDescent="0.3">
      <c r="C454" s="472" t="s">
        <v>99</v>
      </c>
      <c r="D454" s="379"/>
      <c r="E454" s="379"/>
      <c r="F454" s="379"/>
      <c r="G454" s="473"/>
    </row>
    <row r="455" spans="3:7" ht="32.25" customHeight="1" thickBot="1" x14ac:dyDescent="0.3">
      <c r="C455" s="182" t="s">
        <v>43</v>
      </c>
      <c r="D455" s="465" t="s">
        <v>355</v>
      </c>
      <c r="E455" s="466"/>
      <c r="F455" s="466"/>
      <c r="G455" s="467"/>
    </row>
    <row r="456" spans="3:7" ht="33.75" customHeight="1" thickBot="1" x14ac:dyDescent="0.3">
      <c r="C456" s="126" t="s">
        <v>45</v>
      </c>
      <c r="D456" s="432" t="s">
        <v>355</v>
      </c>
      <c r="E456" s="433"/>
      <c r="F456" s="433"/>
      <c r="G456" s="462"/>
    </row>
    <row r="457" spans="3:7" ht="12.75" customHeight="1" thickBot="1" x14ac:dyDescent="0.3">
      <c r="C457" s="126" t="s">
        <v>47</v>
      </c>
      <c r="D457" s="324" t="s">
        <v>356</v>
      </c>
      <c r="E457" s="325"/>
      <c r="F457" s="325"/>
      <c r="G457" s="402"/>
    </row>
    <row r="458" spans="3:7" ht="13.5" customHeight="1" x14ac:dyDescent="0.25">
      <c r="C458" s="403"/>
      <c r="D458" s="31">
        <v>2018</v>
      </c>
      <c r="E458" s="31">
        <v>2019</v>
      </c>
      <c r="F458" s="31">
        <v>2020</v>
      </c>
      <c r="G458" s="31">
        <v>2021</v>
      </c>
    </row>
    <row r="459" spans="3:7" ht="12" customHeight="1" thickBot="1" x14ac:dyDescent="0.3">
      <c r="C459" s="404"/>
      <c r="D459" s="33" t="s">
        <v>31</v>
      </c>
      <c r="E459" s="33" t="s">
        <v>32</v>
      </c>
      <c r="F459" s="33" t="s">
        <v>32</v>
      </c>
      <c r="G459" s="33" t="s">
        <v>32</v>
      </c>
    </row>
    <row r="460" spans="3:7" ht="15.75" customHeight="1" thickBot="1" x14ac:dyDescent="0.3">
      <c r="C460" s="126" t="s">
        <v>49</v>
      </c>
      <c r="D460" s="35">
        <v>18</v>
      </c>
      <c r="E460" s="35">
        <v>20</v>
      </c>
      <c r="F460" s="35">
        <v>20</v>
      </c>
      <c r="G460" s="35">
        <v>20</v>
      </c>
    </row>
    <row r="461" spans="3:7" ht="15.75" customHeight="1" thickBot="1" x14ac:dyDescent="0.3">
      <c r="C461" s="126" t="s">
        <v>50</v>
      </c>
      <c r="D461" s="35">
        <v>19930</v>
      </c>
      <c r="E461" s="35">
        <v>20680</v>
      </c>
      <c r="F461" s="35">
        <v>20715</v>
      </c>
      <c r="G461" s="35">
        <v>20980</v>
      </c>
    </row>
    <row r="462" spans="3:7" ht="15.75" customHeight="1" thickBot="1" x14ac:dyDescent="0.3">
      <c r="C462" s="126" t="s">
        <v>51</v>
      </c>
      <c r="D462" s="35">
        <f>D461/D460</f>
        <v>1107.2222222222222</v>
      </c>
      <c r="E462" s="35">
        <f t="shared" ref="E462:G462" si="30">E461/E460</f>
        <v>1034</v>
      </c>
      <c r="F462" s="35">
        <f t="shared" si="30"/>
        <v>1035.75</v>
      </c>
      <c r="G462" s="35">
        <f t="shared" si="30"/>
        <v>1049</v>
      </c>
    </row>
    <row r="463" spans="3:7" ht="15.75" customHeight="1" thickBot="1" x14ac:dyDescent="0.3">
      <c r="C463" s="126" t="s">
        <v>52</v>
      </c>
      <c r="D463" s="37"/>
      <c r="E463" s="38">
        <f>E460/D460-1</f>
        <v>0.11111111111111116</v>
      </c>
      <c r="F463" s="38">
        <f t="shared" ref="F463:G465" si="31">F460/E460-1</f>
        <v>0</v>
      </c>
      <c r="G463" s="38">
        <f t="shared" si="31"/>
        <v>0</v>
      </c>
    </row>
    <row r="464" spans="3:7" ht="15.75" customHeight="1" thickBot="1" x14ac:dyDescent="0.3">
      <c r="C464" s="126" t="s">
        <v>54</v>
      </c>
      <c r="D464" s="37"/>
      <c r="E464" s="38">
        <f>E461/D461-1</f>
        <v>3.7631710988459632E-2</v>
      </c>
      <c r="F464" s="38">
        <f t="shared" si="31"/>
        <v>1.6924564796905184E-3</v>
      </c>
      <c r="G464" s="38">
        <f t="shared" si="31"/>
        <v>1.2792662321988946E-2</v>
      </c>
    </row>
    <row r="465" spans="3:7" ht="15.75" customHeight="1" thickBot="1" x14ac:dyDescent="0.3">
      <c r="C465" s="126" t="s">
        <v>55</v>
      </c>
      <c r="D465" s="37"/>
      <c r="E465" s="38">
        <f>E462/D462-1</f>
        <v>-6.6131460110386286E-2</v>
      </c>
      <c r="F465" s="38">
        <f t="shared" si="31"/>
        <v>1.6924564796905184E-3</v>
      </c>
      <c r="G465" s="38">
        <f t="shared" si="31"/>
        <v>1.2792662321988946E-2</v>
      </c>
    </row>
    <row r="466" spans="3:7" ht="15.75" customHeight="1" thickBot="1" x14ac:dyDescent="0.3">
      <c r="C466" s="405" t="s">
        <v>279</v>
      </c>
      <c r="D466" s="330"/>
      <c r="E466" s="330"/>
      <c r="F466" s="330"/>
      <c r="G466" s="406"/>
    </row>
    <row r="467" spans="3:7" ht="12.75" customHeight="1" x14ac:dyDescent="0.25">
      <c r="C467" s="403"/>
      <c r="D467" s="31">
        <v>2018</v>
      </c>
      <c r="E467" s="31">
        <v>2019</v>
      </c>
      <c r="F467" s="31">
        <v>2020</v>
      </c>
      <c r="G467" s="31">
        <v>2021</v>
      </c>
    </row>
    <row r="468" spans="3:7" ht="11.25" customHeight="1" thickBot="1" x14ac:dyDescent="0.3">
      <c r="C468" s="404"/>
      <c r="D468" s="33" t="s">
        <v>31</v>
      </c>
      <c r="E468" s="33" t="s">
        <v>32</v>
      </c>
      <c r="F468" s="33" t="s">
        <v>32</v>
      </c>
      <c r="G468" s="33" t="s">
        <v>32</v>
      </c>
    </row>
    <row r="469" spans="3:7" ht="15" customHeight="1" thickBot="1" x14ac:dyDescent="0.3">
      <c r="C469" s="129" t="s">
        <v>57</v>
      </c>
      <c r="D469" s="252">
        <v>10930</v>
      </c>
      <c r="E469" s="235">
        <v>10930</v>
      </c>
      <c r="F469" s="235">
        <v>10930</v>
      </c>
      <c r="G469" s="235">
        <v>10930</v>
      </c>
    </row>
    <row r="470" spans="3:7" ht="28.5" customHeight="1" thickBot="1" x14ac:dyDescent="0.3">
      <c r="C470" s="129" t="s">
        <v>60</v>
      </c>
      <c r="D470" s="56">
        <v>2000</v>
      </c>
      <c r="E470" s="56">
        <v>2000</v>
      </c>
      <c r="F470" s="56">
        <v>2000</v>
      </c>
      <c r="G470" s="56">
        <v>2000</v>
      </c>
    </row>
    <row r="471" spans="3:7" ht="15.75" customHeight="1" thickBot="1" x14ac:dyDescent="0.3">
      <c r="C471" s="129" t="s">
        <v>63</v>
      </c>
      <c r="D471" s="56">
        <v>7000</v>
      </c>
      <c r="E471" s="56">
        <v>7750</v>
      </c>
      <c r="F471" s="56">
        <v>7785</v>
      </c>
      <c r="G471" s="56">
        <v>8050</v>
      </c>
    </row>
    <row r="472" spans="3:7" ht="15.75" customHeight="1" thickBot="1" x14ac:dyDescent="0.3">
      <c r="C472" s="129" t="s">
        <v>66</v>
      </c>
      <c r="D472" s="56">
        <v>0</v>
      </c>
      <c r="E472" s="53">
        <v>0</v>
      </c>
      <c r="F472" s="53">
        <v>0</v>
      </c>
      <c r="G472" s="53">
        <v>0</v>
      </c>
    </row>
    <row r="473" spans="3:7" ht="15.75" customHeight="1" thickBot="1" x14ac:dyDescent="0.3">
      <c r="C473" s="129" t="s">
        <v>69</v>
      </c>
      <c r="D473" s="56">
        <v>0</v>
      </c>
      <c r="E473" s="53">
        <v>0</v>
      </c>
      <c r="F473" s="53">
        <v>0</v>
      </c>
      <c r="G473" s="53">
        <v>0</v>
      </c>
    </row>
    <row r="474" spans="3:7" ht="15.75" customHeight="1" thickBot="1" x14ac:dyDescent="0.3">
      <c r="C474" s="129" t="s">
        <v>72</v>
      </c>
      <c r="D474" s="56">
        <v>0</v>
      </c>
      <c r="E474" s="53">
        <v>0</v>
      </c>
      <c r="F474" s="53">
        <v>0</v>
      </c>
      <c r="G474" s="53">
        <v>0</v>
      </c>
    </row>
    <row r="475" spans="3:7" ht="25.5" customHeight="1" thickBot="1" x14ac:dyDescent="0.3">
      <c r="C475" s="129" t="s">
        <v>75</v>
      </c>
      <c r="D475" s="56">
        <v>0</v>
      </c>
      <c r="E475" s="53">
        <v>0</v>
      </c>
      <c r="F475" s="53">
        <v>0</v>
      </c>
      <c r="G475" s="53">
        <v>0</v>
      </c>
    </row>
    <row r="476" spans="3:7" ht="12.75" customHeight="1" thickBot="1" x14ac:dyDescent="0.3">
      <c r="C476" s="228" t="s">
        <v>78</v>
      </c>
      <c r="D476" s="56">
        <f>D475+D474+D473+D472+D471+D470+D469</f>
        <v>19930</v>
      </c>
      <c r="E476" s="56">
        <f>E475+E474+E473+E472+E471+E470+E469</f>
        <v>20680</v>
      </c>
      <c r="F476" s="56">
        <f>F475+F474+F473+F472+F471+F470+F469</f>
        <v>20715</v>
      </c>
      <c r="G476" s="56">
        <f>G475+G474+G473+G472+G471+G470+G469</f>
        <v>20980</v>
      </c>
    </row>
    <row r="477" spans="3:7" ht="13.5" customHeight="1" thickBot="1" x14ac:dyDescent="0.3">
      <c r="C477" s="244" t="s">
        <v>80</v>
      </c>
      <c r="D477" s="245">
        <f>IF(D476-D461=0,0,"Error")</f>
        <v>0</v>
      </c>
      <c r="E477" s="245">
        <f>IF(E476-E461=0,0,"Error")</f>
        <v>0</v>
      </c>
      <c r="F477" s="245">
        <f>IF(F476-F461=0,0,"Error")</f>
        <v>0</v>
      </c>
      <c r="G477" s="245">
        <f>IF(G476-G461=0,0,"Error")</f>
        <v>0</v>
      </c>
    </row>
    <row r="478" spans="3:7" ht="23.25" customHeight="1" thickBot="1" x14ac:dyDescent="0.3">
      <c r="C478" s="182" t="s">
        <v>117</v>
      </c>
      <c r="D478" s="465" t="s">
        <v>357</v>
      </c>
      <c r="E478" s="466"/>
      <c r="F478" s="466"/>
      <c r="G478" s="467"/>
    </row>
    <row r="479" spans="3:7" ht="23.25" customHeight="1" thickBot="1" x14ac:dyDescent="0.3">
      <c r="C479" s="126" t="s">
        <v>45</v>
      </c>
      <c r="D479" s="465" t="s">
        <v>357</v>
      </c>
      <c r="E479" s="466"/>
      <c r="F479" s="466"/>
      <c r="G479" s="467"/>
    </row>
    <row r="480" spans="3:7" ht="13.5" customHeight="1" thickBot="1" x14ac:dyDescent="0.3">
      <c r="C480" s="126" t="s">
        <v>47</v>
      </c>
      <c r="D480" s="324" t="s">
        <v>358</v>
      </c>
      <c r="E480" s="325"/>
      <c r="F480" s="325"/>
      <c r="G480" s="402"/>
    </row>
    <row r="481" spans="3:7" ht="15.75" customHeight="1" x14ac:dyDescent="0.25">
      <c r="C481" s="403"/>
      <c r="D481" s="248">
        <v>2018</v>
      </c>
      <c r="E481" s="248">
        <v>2019</v>
      </c>
      <c r="F481" s="248">
        <v>2020</v>
      </c>
      <c r="G481" s="248">
        <v>2021</v>
      </c>
    </row>
    <row r="482" spans="3:7" ht="15.75" customHeight="1" x14ac:dyDescent="0.25">
      <c r="C482" s="474"/>
      <c r="D482" s="249" t="s">
        <v>31</v>
      </c>
      <c r="E482" s="249" t="s">
        <v>32</v>
      </c>
      <c r="F482" s="249" t="s">
        <v>32</v>
      </c>
      <c r="G482" s="249" t="s">
        <v>32</v>
      </c>
    </row>
    <row r="483" spans="3:7" ht="15.75" customHeight="1" thickBot="1" x14ac:dyDescent="0.3">
      <c r="C483" s="227" t="s">
        <v>49</v>
      </c>
      <c r="D483" s="243">
        <v>20</v>
      </c>
      <c r="E483" s="243">
        <v>20</v>
      </c>
      <c r="F483" s="243">
        <v>20</v>
      </c>
      <c r="G483" s="243">
        <v>20</v>
      </c>
    </row>
    <row r="484" spans="3:7" ht="15.75" customHeight="1" thickBot="1" x14ac:dyDescent="0.3">
      <c r="C484" s="126" t="s">
        <v>50</v>
      </c>
      <c r="D484" s="35">
        <v>7550</v>
      </c>
      <c r="E484" s="35">
        <v>7550</v>
      </c>
      <c r="F484" s="35">
        <v>7600</v>
      </c>
      <c r="G484" s="35">
        <v>7650</v>
      </c>
    </row>
    <row r="485" spans="3:7" ht="15.75" customHeight="1" thickBot="1" x14ac:dyDescent="0.3">
      <c r="C485" s="126" t="s">
        <v>51</v>
      </c>
      <c r="D485" s="35">
        <f>D484/D483</f>
        <v>377.5</v>
      </c>
      <c r="E485" s="35">
        <f t="shared" ref="E485:G485" si="32">E484/E483</f>
        <v>377.5</v>
      </c>
      <c r="F485" s="35">
        <f t="shared" si="32"/>
        <v>380</v>
      </c>
      <c r="G485" s="35">
        <f t="shared" si="32"/>
        <v>382.5</v>
      </c>
    </row>
    <row r="486" spans="3:7" ht="15.75" customHeight="1" thickBot="1" x14ac:dyDescent="0.3">
      <c r="C486" s="126" t="s">
        <v>52</v>
      </c>
      <c r="D486" s="37"/>
      <c r="E486" s="38">
        <f>E483/D483-1</f>
        <v>0</v>
      </c>
      <c r="F486" s="38">
        <f t="shared" ref="F486:G488" si="33">F483/E483-1</f>
        <v>0</v>
      </c>
      <c r="G486" s="38">
        <f t="shared" si="33"/>
        <v>0</v>
      </c>
    </row>
    <row r="487" spans="3:7" ht="15.75" customHeight="1" thickBot="1" x14ac:dyDescent="0.3">
      <c r="C487" s="126" t="s">
        <v>54</v>
      </c>
      <c r="D487" s="37"/>
      <c r="E487" s="38">
        <f>E484/D484-1</f>
        <v>0</v>
      </c>
      <c r="F487" s="38">
        <f t="shared" si="33"/>
        <v>6.6225165562914245E-3</v>
      </c>
      <c r="G487" s="38">
        <f t="shared" si="33"/>
        <v>6.5789473684210176E-3</v>
      </c>
    </row>
    <row r="488" spans="3:7" ht="15.75" customHeight="1" thickBot="1" x14ac:dyDescent="0.3">
      <c r="C488" s="126" t="s">
        <v>55</v>
      </c>
      <c r="D488" s="37"/>
      <c r="E488" s="38">
        <f>E485/D485-1</f>
        <v>0</v>
      </c>
      <c r="F488" s="38">
        <f t="shared" si="33"/>
        <v>6.6225165562914245E-3</v>
      </c>
      <c r="G488" s="38">
        <f t="shared" si="33"/>
        <v>6.5789473684210176E-3</v>
      </c>
    </row>
    <row r="489" spans="3:7" ht="15.75" customHeight="1" thickBot="1" x14ac:dyDescent="0.3">
      <c r="C489" s="405" t="s">
        <v>283</v>
      </c>
      <c r="D489" s="330"/>
      <c r="E489" s="330"/>
      <c r="F489" s="330"/>
      <c r="G489" s="406"/>
    </row>
    <row r="490" spans="3:7" ht="12.75" customHeight="1" x14ac:dyDescent="0.25">
      <c r="C490" s="403"/>
      <c r="D490" s="31">
        <v>2018</v>
      </c>
      <c r="E490" s="31">
        <v>2019</v>
      </c>
      <c r="F490" s="31">
        <v>2020</v>
      </c>
      <c r="G490" s="31">
        <v>2021</v>
      </c>
    </row>
    <row r="491" spans="3:7" ht="12.75" customHeight="1" thickBot="1" x14ac:dyDescent="0.3">
      <c r="C491" s="404"/>
      <c r="D491" s="33" t="s">
        <v>31</v>
      </c>
      <c r="E491" s="33" t="s">
        <v>32</v>
      </c>
      <c r="F491" s="33" t="s">
        <v>32</v>
      </c>
      <c r="G491" s="33" t="s">
        <v>32</v>
      </c>
    </row>
    <row r="492" spans="3:7" ht="15" customHeight="1" thickBot="1" x14ac:dyDescent="0.3">
      <c r="C492" s="129" t="s">
        <v>57</v>
      </c>
      <c r="D492" s="235">
        <v>5250</v>
      </c>
      <c r="E492" s="235">
        <v>5250</v>
      </c>
      <c r="F492" s="235">
        <v>5250</v>
      </c>
      <c r="G492" s="235">
        <v>5250</v>
      </c>
    </row>
    <row r="493" spans="3:7" ht="27" customHeight="1" thickBot="1" x14ac:dyDescent="0.3">
      <c r="C493" s="129" t="s">
        <v>60</v>
      </c>
      <c r="D493" s="56">
        <v>900</v>
      </c>
      <c r="E493" s="56">
        <v>900</v>
      </c>
      <c r="F493" s="56">
        <v>900</v>
      </c>
      <c r="G493" s="56">
        <v>900</v>
      </c>
    </row>
    <row r="494" spans="3:7" ht="15.75" customHeight="1" thickBot="1" x14ac:dyDescent="0.3">
      <c r="C494" s="129" t="s">
        <v>63</v>
      </c>
      <c r="D494" s="56">
        <v>1400</v>
      </c>
      <c r="E494" s="56">
        <v>1400</v>
      </c>
      <c r="F494" s="56">
        <v>1450</v>
      </c>
      <c r="G494" s="56">
        <v>1500</v>
      </c>
    </row>
    <row r="495" spans="3:7" ht="15.75" customHeight="1" thickBot="1" x14ac:dyDescent="0.3">
      <c r="C495" s="129" t="s">
        <v>66</v>
      </c>
      <c r="D495" s="56">
        <v>0</v>
      </c>
      <c r="E495" s="53">
        <v>0</v>
      </c>
      <c r="F495" s="53">
        <v>0</v>
      </c>
      <c r="G495" s="53">
        <v>0</v>
      </c>
    </row>
    <row r="496" spans="3:7" ht="15.75" customHeight="1" thickBot="1" x14ac:dyDescent="0.3">
      <c r="C496" s="129" t="s">
        <v>69</v>
      </c>
      <c r="D496" s="56">
        <v>0</v>
      </c>
      <c r="E496" s="53">
        <v>0</v>
      </c>
      <c r="F496" s="53">
        <v>0</v>
      </c>
      <c r="G496" s="53">
        <v>0</v>
      </c>
    </row>
    <row r="497" spans="3:7" ht="15.75" customHeight="1" thickBot="1" x14ac:dyDescent="0.3">
      <c r="C497" s="129" t="s">
        <v>72</v>
      </c>
      <c r="D497" s="56">
        <v>0</v>
      </c>
      <c r="E497" s="53">
        <v>0</v>
      </c>
      <c r="F497" s="53">
        <v>0</v>
      </c>
      <c r="G497" s="53">
        <v>0</v>
      </c>
    </row>
    <row r="498" spans="3:7" ht="26.25" customHeight="1" thickBot="1" x14ac:dyDescent="0.3">
      <c r="C498" s="129" t="s">
        <v>75</v>
      </c>
      <c r="D498" s="56">
        <v>0</v>
      </c>
      <c r="E498" s="53">
        <v>0</v>
      </c>
      <c r="F498" s="53">
        <v>0</v>
      </c>
      <c r="G498" s="53">
        <v>0</v>
      </c>
    </row>
    <row r="499" spans="3:7" ht="15.75" customHeight="1" thickBot="1" x14ac:dyDescent="0.3">
      <c r="C499" s="228" t="s">
        <v>93</v>
      </c>
      <c r="D499" s="56">
        <f>D498+D497+D496+D495+D494+D493+D492</f>
        <v>7550</v>
      </c>
      <c r="E499" s="56">
        <f>E498+E497+E496+E495+E494+E493+E492</f>
        <v>7550</v>
      </c>
      <c r="F499" s="56">
        <f>F498+F497+F496+F495+F494+F493+F492</f>
        <v>7600</v>
      </c>
      <c r="G499" s="56">
        <f>G498+G497+G496+G495+G494+G493+G492</f>
        <v>7650</v>
      </c>
    </row>
    <row r="500" spans="3:7" ht="15.75" customHeight="1" thickBot="1" x14ac:dyDescent="0.3">
      <c r="C500" s="244" t="s">
        <v>80</v>
      </c>
      <c r="D500" s="245">
        <f>IF(D499-D484=0,0,"Error")</f>
        <v>0</v>
      </c>
      <c r="E500" s="245">
        <f>IF(E499-E484=0,0,"Error")</f>
        <v>0</v>
      </c>
      <c r="F500" s="245">
        <f>IF(F499-F484=0,0,"Error")</f>
        <v>0</v>
      </c>
      <c r="G500" s="245">
        <f>IF(G499-G484=0,0,"Error")</f>
        <v>0</v>
      </c>
    </row>
    <row r="501" spans="3:7" ht="29.25" customHeight="1" thickBot="1" x14ac:dyDescent="0.3">
      <c r="C501" s="300" t="s">
        <v>165</v>
      </c>
      <c r="D501" s="465" t="s">
        <v>359</v>
      </c>
      <c r="E501" s="466"/>
      <c r="F501" s="466"/>
      <c r="G501" s="467"/>
    </row>
    <row r="502" spans="3:7" ht="15.75" customHeight="1" thickBot="1" x14ac:dyDescent="0.3">
      <c r="C502" s="351" t="s">
        <v>167</v>
      </c>
      <c r="D502" s="352"/>
      <c r="E502" s="352"/>
      <c r="F502" s="352"/>
      <c r="G502" s="468"/>
    </row>
    <row r="503" spans="3:7" ht="57" customHeight="1" thickBot="1" x14ac:dyDescent="0.3">
      <c r="C503" s="181" t="s">
        <v>360</v>
      </c>
      <c r="D503" s="24" t="s">
        <v>34</v>
      </c>
      <c r="E503" s="24" t="s">
        <v>35</v>
      </c>
      <c r="F503" s="24" t="s">
        <v>35</v>
      </c>
      <c r="G503" s="24" t="s">
        <v>35</v>
      </c>
    </row>
    <row r="504" spans="3:7" ht="15.75" customHeight="1" thickBot="1" x14ac:dyDescent="0.3">
      <c r="C504" s="126" t="s">
        <v>361</v>
      </c>
      <c r="D504" s="24" t="s">
        <v>34</v>
      </c>
      <c r="E504" s="24" t="s">
        <v>35</v>
      </c>
      <c r="F504" s="24" t="s">
        <v>35</v>
      </c>
      <c r="G504" s="24" t="s">
        <v>35</v>
      </c>
    </row>
    <row r="505" spans="3:7" ht="15.75" customHeight="1" thickBot="1" x14ac:dyDescent="0.3">
      <c r="C505" s="126" t="s">
        <v>362</v>
      </c>
      <c r="D505" s="24" t="s">
        <v>34</v>
      </c>
      <c r="E505" s="24" t="s">
        <v>35</v>
      </c>
      <c r="F505" s="24" t="s">
        <v>35</v>
      </c>
      <c r="G505" s="24" t="s">
        <v>35</v>
      </c>
    </row>
    <row r="506" spans="3:7" ht="36.75" customHeight="1" thickBot="1" x14ac:dyDescent="0.3">
      <c r="C506" s="182" t="s">
        <v>43</v>
      </c>
      <c r="D506" s="469" t="s">
        <v>363</v>
      </c>
      <c r="E506" s="470"/>
      <c r="F506" s="470"/>
      <c r="G506" s="471"/>
    </row>
    <row r="507" spans="3:7" ht="40.5" customHeight="1" thickBot="1" x14ac:dyDescent="0.3">
      <c r="C507" s="126" t="s">
        <v>45</v>
      </c>
      <c r="D507" s="469" t="s">
        <v>363</v>
      </c>
      <c r="E507" s="470"/>
      <c r="F507" s="470"/>
      <c r="G507" s="471"/>
    </row>
    <row r="508" spans="3:7" ht="12" customHeight="1" thickBot="1" x14ac:dyDescent="0.3">
      <c r="C508" s="126" t="s">
        <v>47</v>
      </c>
      <c r="D508" s="324" t="s">
        <v>364</v>
      </c>
      <c r="E508" s="325"/>
      <c r="F508" s="325"/>
      <c r="G508" s="402"/>
    </row>
    <row r="509" spans="3:7" ht="15.75" customHeight="1" thickBot="1" x14ac:dyDescent="0.3">
      <c r="C509" s="472" t="s">
        <v>99</v>
      </c>
      <c r="D509" s="379"/>
      <c r="E509" s="379"/>
      <c r="F509" s="379"/>
      <c r="G509" s="473"/>
    </row>
    <row r="510" spans="3:7" ht="11.25" customHeight="1" x14ac:dyDescent="0.25">
      <c r="C510" s="403"/>
      <c r="D510" s="31">
        <v>2018</v>
      </c>
      <c r="E510" s="31">
        <v>2019</v>
      </c>
      <c r="F510" s="31">
        <v>2020</v>
      </c>
      <c r="G510" s="31">
        <v>2021</v>
      </c>
    </row>
    <row r="511" spans="3:7" ht="10.5" customHeight="1" thickBot="1" x14ac:dyDescent="0.3">
      <c r="C511" s="404"/>
      <c r="D511" s="33" t="s">
        <v>31</v>
      </c>
      <c r="E511" s="33" t="s">
        <v>32</v>
      </c>
      <c r="F511" s="33" t="s">
        <v>32</v>
      </c>
      <c r="G511" s="33" t="s">
        <v>32</v>
      </c>
    </row>
    <row r="512" spans="3:7" ht="15.75" customHeight="1" thickBot="1" x14ac:dyDescent="0.3">
      <c r="C512" s="126" t="s">
        <v>49</v>
      </c>
      <c r="D512" s="35">
        <v>10</v>
      </c>
      <c r="E512" s="35">
        <v>10</v>
      </c>
      <c r="F512" s="35">
        <v>10</v>
      </c>
      <c r="G512" s="35">
        <v>10</v>
      </c>
    </row>
    <row r="513" spans="3:7" ht="15.75" customHeight="1" thickBot="1" x14ac:dyDescent="0.3">
      <c r="C513" s="126" t="s">
        <v>50</v>
      </c>
      <c r="D513" s="35">
        <v>4140</v>
      </c>
      <c r="E513" s="35">
        <v>4140</v>
      </c>
      <c r="F513" s="35">
        <v>4240</v>
      </c>
      <c r="G513" s="35">
        <v>4290</v>
      </c>
    </row>
    <row r="514" spans="3:7" ht="15.75" customHeight="1" thickBot="1" x14ac:dyDescent="0.3">
      <c r="C514" s="126" t="s">
        <v>51</v>
      </c>
      <c r="D514" s="35">
        <f>D513/D512</f>
        <v>414</v>
      </c>
      <c r="E514" s="35">
        <f t="shared" ref="E514:G514" si="34">E513/E512</f>
        <v>414</v>
      </c>
      <c r="F514" s="35">
        <f t="shared" si="34"/>
        <v>424</v>
      </c>
      <c r="G514" s="35">
        <f t="shared" si="34"/>
        <v>429</v>
      </c>
    </row>
    <row r="515" spans="3:7" ht="15.75" customHeight="1" thickBot="1" x14ac:dyDescent="0.3">
      <c r="C515" s="126" t="s">
        <v>52</v>
      </c>
      <c r="D515" s="37"/>
      <c r="E515" s="38">
        <f>E512/D512-1</f>
        <v>0</v>
      </c>
      <c r="F515" s="38">
        <f t="shared" ref="F515:G517" si="35">F512/E512-1</f>
        <v>0</v>
      </c>
      <c r="G515" s="38">
        <f t="shared" si="35"/>
        <v>0</v>
      </c>
    </row>
    <row r="516" spans="3:7" ht="15.75" customHeight="1" thickBot="1" x14ac:dyDescent="0.3">
      <c r="C516" s="126" t="s">
        <v>54</v>
      </c>
      <c r="D516" s="37"/>
      <c r="E516" s="38">
        <f>E513/D513-1</f>
        <v>0</v>
      </c>
      <c r="F516" s="38">
        <f t="shared" si="35"/>
        <v>2.4154589371980784E-2</v>
      </c>
      <c r="G516" s="38">
        <f t="shared" si="35"/>
        <v>1.1792452830188704E-2</v>
      </c>
    </row>
    <row r="517" spans="3:7" ht="15.75" customHeight="1" thickBot="1" x14ac:dyDescent="0.3">
      <c r="C517" s="126" t="s">
        <v>55</v>
      </c>
      <c r="D517" s="37"/>
      <c r="E517" s="38">
        <f>E514/D514-1</f>
        <v>0</v>
      </c>
      <c r="F517" s="38">
        <f t="shared" si="35"/>
        <v>2.4154589371980784E-2</v>
      </c>
      <c r="G517" s="38">
        <f t="shared" si="35"/>
        <v>1.1792452830188704E-2</v>
      </c>
    </row>
    <row r="518" spans="3:7" ht="15.75" customHeight="1" thickBot="1" x14ac:dyDescent="0.3">
      <c r="C518" s="405" t="s">
        <v>279</v>
      </c>
      <c r="D518" s="330"/>
      <c r="E518" s="330"/>
      <c r="F518" s="330"/>
      <c r="G518" s="406"/>
    </row>
    <row r="519" spans="3:7" ht="13.5" customHeight="1" x14ac:dyDescent="0.25">
      <c r="C519" s="403"/>
      <c r="D519" s="31">
        <v>2018</v>
      </c>
      <c r="E519" s="31">
        <v>2019</v>
      </c>
      <c r="F519" s="31">
        <v>2020</v>
      </c>
      <c r="G519" s="31">
        <v>2021</v>
      </c>
    </row>
    <row r="520" spans="3:7" ht="12.75" customHeight="1" thickBot="1" x14ac:dyDescent="0.3">
      <c r="C520" s="404"/>
      <c r="D520" s="33" t="s">
        <v>31</v>
      </c>
      <c r="E520" s="33" t="s">
        <v>32</v>
      </c>
      <c r="F520" s="33" t="s">
        <v>32</v>
      </c>
      <c r="G520" s="33" t="s">
        <v>32</v>
      </c>
    </row>
    <row r="521" spans="3:7" ht="16.5" customHeight="1" thickBot="1" x14ac:dyDescent="0.3">
      <c r="C521" s="129" t="s">
        <v>57</v>
      </c>
      <c r="D521" s="235">
        <v>3140</v>
      </c>
      <c r="E521" s="235">
        <v>3140</v>
      </c>
      <c r="F521" s="235">
        <v>3140</v>
      </c>
      <c r="G521" s="235">
        <v>3140</v>
      </c>
    </row>
    <row r="522" spans="3:7" ht="23.25" customHeight="1" thickBot="1" x14ac:dyDescent="0.3">
      <c r="C522" s="129" t="s">
        <v>60</v>
      </c>
      <c r="D522" s="56">
        <v>600</v>
      </c>
      <c r="E522" s="56">
        <v>600</v>
      </c>
      <c r="F522" s="56">
        <v>600</v>
      </c>
      <c r="G522" s="56">
        <v>600</v>
      </c>
    </row>
    <row r="523" spans="3:7" ht="15.75" customHeight="1" thickBot="1" x14ac:dyDescent="0.3">
      <c r="C523" s="129" t="s">
        <v>63</v>
      </c>
      <c r="D523" s="56">
        <v>400</v>
      </c>
      <c r="E523" s="56">
        <v>400</v>
      </c>
      <c r="F523" s="56">
        <v>500</v>
      </c>
      <c r="G523" s="56">
        <v>550</v>
      </c>
    </row>
    <row r="524" spans="3:7" ht="15.75" customHeight="1" thickBot="1" x14ac:dyDescent="0.3">
      <c r="C524" s="129" t="s">
        <v>66</v>
      </c>
      <c r="D524" s="56">
        <v>0</v>
      </c>
      <c r="E524" s="53">
        <v>0</v>
      </c>
      <c r="F524" s="53">
        <v>0</v>
      </c>
      <c r="G524" s="53">
        <v>0</v>
      </c>
    </row>
    <row r="525" spans="3:7" ht="15.75" customHeight="1" thickBot="1" x14ac:dyDescent="0.3">
      <c r="C525" s="129" t="s">
        <v>69</v>
      </c>
      <c r="D525" s="56">
        <v>0</v>
      </c>
      <c r="E525" s="53">
        <v>0</v>
      </c>
      <c r="F525" s="53">
        <v>0</v>
      </c>
      <c r="G525" s="53">
        <v>0</v>
      </c>
    </row>
    <row r="526" spans="3:7" ht="15.75" customHeight="1" thickBot="1" x14ac:dyDescent="0.3">
      <c r="C526" s="129" t="s">
        <v>72</v>
      </c>
      <c r="D526" s="56">
        <v>0</v>
      </c>
      <c r="E526" s="53">
        <v>0</v>
      </c>
      <c r="F526" s="53">
        <v>0</v>
      </c>
      <c r="G526" s="53">
        <v>0</v>
      </c>
    </row>
    <row r="527" spans="3:7" ht="27.75" customHeight="1" thickBot="1" x14ac:dyDescent="0.3">
      <c r="C527" s="129" t="s">
        <v>75</v>
      </c>
      <c r="D527" s="56">
        <v>0</v>
      </c>
      <c r="E527" s="53">
        <v>0</v>
      </c>
      <c r="F527" s="53">
        <v>0</v>
      </c>
      <c r="G527" s="53">
        <v>0</v>
      </c>
    </row>
    <row r="528" spans="3:7" ht="14.25" customHeight="1" thickBot="1" x14ac:dyDescent="0.3">
      <c r="C528" s="228" t="s">
        <v>78</v>
      </c>
      <c r="D528" s="56">
        <f>D527+D526+D525+D524+D523+D522+D521</f>
        <v>4140</v>
      </c>
      <c r="E528" s="56">
        <f>E527+E526+E525+E524+E523+E522+E521</f>
        <v>4140</v>
      </c>
      <c r="F528" s="56">
        <f>F527+F526+F525+F524+F523+F522+F521</f>
        <v>4240</v>
      </c>
      <c r="G528" s="56">
        <f>G527+G526+G525+G524+G523+G522+G521</f>
        <v>4290</v>
      </c>
    </row>
    <row r="529" spans="3:7" ht="13.5" customHeight="1" thickBot="1" x14ac:dyDescent="0.3">
      <c r="C529" s="244" t="s">
        <v>80</v>
      </c>
      <c r="D529" s="245">
        <f>IF(D528-D513=0,0,"Error")</f>
        <v>0</v>
      </c>
      <c r="E529" s="245">
        <f>IF(E528-E513=0,0,"Error")</f>
        <v>0</v>
      </c>
      <c r="F529" s="245">
        <f>IF(F528-F513=0,0,"Error")</f>
        <v>0</v>
      </c>
      <c r="G529" s="245">
        <f>IF(G528-G513=0,0,"Error")</f>
        <v>0</v>
      </c>
    </row>
    <row r="530" spans="3:7" ht="15.75" customHeight="1" thickBot="1" x14ac:dyDescent="0.3">
      <c r="C530" s="182" t="s">
        <v>117</v>
      </c>
      <c r="D530" s="469" t="s">
        <v>365</v>
      </c>
      <c r="E530" s="470"/>
      <c r="F530" s="470"/>
      <c r="G530" s="471"/>
    </row>
    <row r="531" spans="3:7" ht="15.75" customHeight="1" thickBot="1" x14ac:dyDescent="0.3">
      <c r="C531" s="126" t="s">
        <v>45</v>
      </c>
      <c r="D531" s="469" t="s">
        <v>366</v>
      </c>
      <c r="E531" s="470"/>
      <c r="F531" s="470"/>
      <c r="G531" s="471"/>
    </row>
    <row r="532" spans="3:7" ht="13.5" customHeight="1" thickBot="1" x14ac:dyDescent="0.3">
      <c r="C532" s="126" t="s">
        <v>47</v>
      </c>
      <c r="D532" s="324" t="s">
        <v>282</v>
      </c>
      <c r="E532" s="325"/>
      <c r="F532" s="325"/>
      <c r="G532" s="402"/>
    </row>
    <row r="533" spans="3:7" ht="12.75" customHeight="1" x14ac:dyDescent="0.25">
      <c r="C533" s="403"/>
      <c r="D533" s="31">
        <v>2018</v>
      </c>
      <c r="E533" s="31">
        <v>2019</v>
      </c>
      <c r="F533" s="31">
        <v>2020</v>
      </c>
      <c r="G533" s="31">
        <v>2021</v>
      </c>
    </row>
    <row r="534" spans="3:7" ht="13.5" customHeight="1" thickBot="1" x14ac:dyDescent="0.3">
      <c r="C534" s="404"/>
      <c r="D534" s="33" t="s">
        <v>31</v>
      </c>
      <c r="E534" s="33" t="s">
        <v>32</v>
      </c>
      <c r="F534" s="33" t="s">
        <v>32</v>
      </c>
      <c r="G534" s="33" t="s">
        <v>32</v>
      </c>
    </row>
    <row r="535" spans="3:7" ht="15.75" customHeight="1" thickBot="1" x14ac:dyDescent="0.3">
      <c r="C535" s="126" t="s">
        <v>49</v>
      </c>
      <c r="D535" s="35">
        <v>6</v>
      </c>
      <c r="E535" s="35">
        <v>7</v>
      </c>
      <c r="F535" s="35">
        <v>7</v>
      </c>
      <c r="G535" s="35">
        <v>7</v>
      </c>
    </row>
    <row r="536" spans="3:7" ht="15.75" customHeight="1" thickBot="1" x14ac:dyDescent="0.3">
      <c r="C536" s="126" t="s">
        <v>50</v>
      </c>
      <c r="D536" s="35">
        <v>4715</v>
      </c>
      <c r="E536" s="35">
        <v>4800</v>
      </c>
      <c r="F536" s="35">
        <v>4935</v>
      </c>
      <c r="G536" s="35">
        <v>4950</v>
      </c>
    </row>
    <row r="537" spans="3:7" ht="15.75" customHeight="1" thickBot="1" x14ac:dyDescent="0.3">
      <c r="C537" s="126" t="s">
        <v>51</v>
      </c>
      <c r="D537" s="35">
        <f>D536/D535</f>
        <v>785.83333333333337</v>
      </c>
      <c r="E537" s="35">
        <f t="shared" ref="E537:G537" si="36">E536/E535</f>
        <v>685.71428571428567</v>
      </c>
      <c r="F537" s="35">
        <f t="shared" si="36"/>
        <v>705</v>
      </c>
      <c r="G537" s="35">
        <f t="shared" si="36"/>
        <v>707.14285714285711</v>
      </c>
    </row>
    <row r="538" spans="3:7" ht="15.75" customHeight="1" x14ac:dyDescent="0.25">
      <c r="C538" s="226" t="s">
        <v>52</v>
      </c>
      <c r="D538" s="253"/>
      <c r="E538" s="254">
        <f>E535/D535-1</f>
        <v>0.16666666666666674</v>
      </c>
      <c r="F538" s="254">
        <f t="shared" ref="F538:G540" si="37">F535/E535-1</f>
        <v>0</v>
      </c>
      <c r="G538" s="254">
        <f t="shared" si="37"/>
        <v>0</v>
      </c>
    </row>
    <row r="539" spans="3:7" ht="15.75" customHeight="1" thickBot="1" x14ac:dyDescent="0.3">
      <c r="C539" s="227" t="s">
        <v>54</v>
      </c>
      <c r="D539" s="255"/>
      <c r="E539" s="256">
        <f>E536/D536-1</f>
        <v>1.8027571580063517E-2</v>
      </c>
      <c r="F539" s="256">
        <f t="shared" si="37"/>
        <v>2.8124999999999956E-2</v>
      </c>
      <c r="G539" s="256">
        <f t="shared" si="37"/>
        <v>3.0395136778116338E-3</v>
      </c>
    </row>
    <row r="540" spans="3:7" ht="15.75" customHeight="1" thickBot="1" x14ac:dyDescent="0.3">
      <c r="C540" s="126" t="s">
        <v>55</v>
      </c>
      <c r="D540" s="37"/>
      <c r="E540" s="38">
        <f>E537/D537-1</f>
        <v>-0.12740493864565983</v>
      </c>
      <c r="F540" s="38">
        <f t="shared" si="37"/>
        <v>2.8125000000000178E-2</v>
      </c>
      <c r="G540" s="38">
        <f t="shared" si="37"/>
        <v>3.0395136778114118E-3</v>
      </c>
    </row>
    <row r="541" spans="3:7" ht="15.75" customHeight="1" thickBot="1" x14ac:dyDescent="0.3">
      <c r="C541" s="405" t="s">
        <v>283</v>
      </c>
      <c r="D541" s="330"/>
      <c r="E541" s="330"/>
      <c r="F541" s="330"/>
      <c r="G541" s="406"/>
    </row>
    <row r="542" spans="3:7" ht="13.5" customHeight="1" x14ac:dyDescent="0.25">
      <c r="C542" s="403"/>
      <c r="D542" s="31">
        <v>2018</v>
      </c>
      <c r="E542" s="31">
        <v>2019</v>
      </c>
      <c r="F542" s="31">
        <v>2020</v>
      </c>
      <c r="G542" s="31">
        <v>2021</v>
      </c>
    </row>
    <row r="543" spans="3:7" ht="13.5" customHeight="1" thickBot="1" x14ac:dyDescent="0.3">
      <c r="C543" s="404"/>
      <c r="D543" s="33" t="s">
        <v>31</v>
      </c>
      <c r="E543" s="33" t="s">
        <v>32</v>
      </c>
      <c r="F543" s="33" t="s">
        <v>32</v>
      </c>
      <c r="G543" s="33" t="s">
        <v>32</v>
      </c>
    </row>
    <row r="544" spans="3:7" ht="16.5" customHeight="1" thickBot="1" x14ac:dyDescent="0.3">
      <c r="C544" s="129" t="s">
        <v>57</v>
      </c>
      <c r="D544" s="235">
        <v>3500</v>
      </c>
      <c r="E544" s="235">
        <v>3500</v>
      </c>
      <c r="F544" s="235">
        <v>3500</v>
      </c>
      <c r="G544" s="235">
        <v>3500</v>
      </c>
    </row>
    <row r="545" spans="3:7" ht="23.25" customHeight="1" thickBot="1" x14ac:dyDescent="0.3">
      <c r="C545" s="129" t="s">
        <v>60</v>
      </c>
      <c r="D545" s="56">
        <v>600</v>
      </c>
      <c r="E545" s="56">
        <v>600</v>
      </c>
      <c r="F545" s="56">
        <v>600</v>
      </c>
      <c r="G545" s="56">
        <v>600</v>
      </c>
    </row>
    <row r="546" spans="3:7" ht="15.75" customHeight="1" thickBot="1" x14ac:dyDescent="0.3">
      <c r="C546" s="129" t="s">
        <v>63</v>
      </c>
      <c r="D546" s="56">
        <v>615</v>
      </c>
      <c r="E546" s="56">
        <v>700</v>
      </c>
      <c r="F546" s="56">
        <v>835</v>
      </c>
      <c r="G546" s="56">
        <v>850</v>
      </c>
    </row>
    <row r="547" spans="3:7" ht="15.75" customHeight="1" thickBot="1" x14ac:dyDescent="0.3">
      <c r="C547" s="129" t="s">
        <v>66</v>
      </c>
      <c r="D547" s="56">
        <v>0</v>
      </c>
      <c r="E547" s="53">
        <v>0</v>
      </c>
      <c r="F547" s="53">
        <v>0</v>
      </c>
      <c r="G547" s="53">
        <v>0</v>
      </c>
    </row>
    <row r="548" spans="3:7" ht="15.75" customHeight="1" thickBot="1" x14ac:dyDescent="0.3">
      <c r="C548" s="129" t="s">
        <v>69</v>
      </c>
      <c r="D548" s="56">
        <v>0</v>
      </c>
      <c r="E548" s="53">
        <v>0</v>
      </c>
      <c r="F548" s="53">
        <v>0</v>
      </c>
      <c r="G548" s="53">
        <v>0</v>
      </c>
    </row>
    <row r="549" spans="3:7" ht="15.75" customHeight="1" thickBot="1" x14ac:dyDescent="0.3">
      <c r="C549" s="129" t="s">
        <v>72</v>
      </c>
      <c r="D549" s="56">
        <v>0</v>
      </c>
      <c r="E549" s="53">
        <v>0</v>
      </c>
      <c r="F549" s="53">
        <v>0</v>
      </c>
      <c r="G549" s="53">
        <v>0</v>
      </c>
    </row>
    <row r="550" spans="3:7" ht="24.75" customHeight="1" thickBot="1" x14ac:dyDescent="0.3">
      <c r="C550" s="129" t="s">
        <v>75</v>
      </c>
      <c r="D550" s="56">
        <v>0</v>
      </c>
      <c r="E550" s="53">
        <v>0</v>
      </c>
      <c r="F550" s="53">
        <v>0</v>
      </c>
      <c r="G550" s="53">
        <v>0</v>
      </c>
    </row>
    <row r="551" spans="3:7" ht="15.75" customHeight="1" thickBot="1" x14ac:dyDescent="0.3">
      <c r="C551" s="228" t="s">
        <v>78</v>
      </c>
      <c r="D551" s="56">
        <f>D550+D549+D548+D547+D546+D545+D544</f>
        <v>4715</v>
      </c>
      <c r="E551" s="56">
        <f>E550+E549+E548+E547+E546+E545+E544</f>
        <v>4800</v>
      </c>
      <c r="F551" s="56">
        <f>F550+F549+F548+F547+F546+F545+F544</f>
        <v>4935</v>
      </c>
      <c r="G551" s="56">
        <f>G550+G549+G548+G547+G546+G545+G544</f>
        <v>4950</v>
      </c>
    </row>
    <row r="552" spans="3:7" ht="15.75" customHeight="1" thickBot="1" x14ac:dyDescent="0.3">
      <c r="C552" s="244" t="s">
        <v>80</v>
      </c>
      <c r="D552" s="245">
        <f>IF(D551-D536=0,0,"Error")</f>
        <v>0</v>
      </c>
      <c r="E552" s="245">
        <f>IF(E551-E536=0,0,"Error")</f>
        <v>0</v>
      </c>
      <c r="F552" s="245">
        <f>IF(F551-F536=0,0,"Error")</f>
        <v>0</v>
      </c>
      <c r="G552" s="245">
        <f>IF(G551-G536=0,0,"Error")</f>
        <v>0</v>
      </c>
    </row>
    <row r="553" spans="3:7" ht="25.5" customHeight="1" thickBot="1" x14ac:dyDescent="0.3">
      <c r="C553" s="182" t="s">
        <v>284</v>
      </c>
      <c r="D553" s="469" t="s">
        <v>367</v>
      </c>
      <c r="E553" s="470"/>
      <c r="F553" s="470"/>
      <c r="G553" s="471"/>
    </row>
    <row r="554" spans="3:7" ht="27.75" customHeight="1" thickBot="1" x14ac:dyDescent="0.3">
      <c r="C554" s="126" t="s">
        <v>45</v>
      </c>
      <c r="D554" s="469" t="s">
        <v>368</v>
      </c>
      <c r="E554" s="470"/>
      <c r="F554" s="470"/>
      <c r="G554" s="471"/>
    </row>
    <row r="555" spans="3:7" ht="15" customHeight="1" thickBot="1" x14ac:dyDescent="0.3">
      <c r="C555" s="126" t="s">
        <v>47</v>
      </c>
      <c r="D555" s="324" t="s">
        <v>282</v>
      </c>
      <c r="E555" s="325"/>
      <c r="F555" s="325"/>
      <c r="G555" s="402"/>
    </row>
    <row r="556" spans="3:7" ht="12" customHeight="1" x14ac:dyDescent="0.25">
      <c r="C556" s="257"/>
      <c r="D556" s="31">
        <v>2018</v>
      </c>
      <c r="E556" s="31">
        <v>2019</v>
      </c>
      <c r="F556" s="31">
        <v>2020</v>
      </c>
      <c r="G556" s="31">
        <v>2021</v>
      </c>
    </row>
    <row r="557" spans="3:7" ht="11.25" customHeight="1" thickBot="1" x14ac:dyDescent="0.3">
      <c r="C557" s="37"/>
      <c r="D557" s="33" t="s">
        <v>31</v>
      </c>
      <c r="E557" s="33" t="s">
        <v>32</v>
      </c>
      <c r="F557" s="33" t="s">
        <v>32</v>
      </c>
      <c r="G557" s="33" t="s">
        <v>32</v>
      </c>
    </row>
    <row r="558" spans="3:7" ht="15.75" customHeight="1" thickBot="1" x14ac:dyDescent="0.3">
      <c r="C558" s="126" t="s">
        <v>49</v>
      </c>
      <c r="D558" s="35">
        <v>5</v>
      </c>
      <c r="E558" s="35">
        <v>5</v>
      </c>
      <c r="F558" s="35">
        <v>5</v>
      </c>
      <c r="G558" s="35">
        <v>5</v>
      </c>
    </row>
    <row r="559" spans="3:7" ht="15.75" customHeight="1" thickBot="1" x14ac:dyDescent="0.3">
      <c r="C559" s="126" t="s">
        <v>50</v>
      </c>
      <c r="D559" s="35">
        <v>3800</v>
      </c>
      <c r="E559" s="35">
        <v>3800</v>
      </c>
      <c r="F559" s="35">
        <v>4050</v>
      </c>
      <c r="G559" s="35">
        <v>4050</v>
      </c>
    </row>
    <row r="560" spans="3:7" ht="15.75" customHeight="1" thickBot="1" x14ac:dyDescent="0.3">
      <c r="C560" s="126" t="s">
        <v>51</v>
      </c>
      <c r="D560" s="35">
        <f>D559/D558</f>
        <v>760</v>
      </c>
      <c r="E560" s="35">
        <f t="shared" ref="E560:G560" si="38">E559/E558</f>
        <v>760</v>
      </c>
      <c r="F560" s="35">
        <f t="shared" si="38"/>
        <v>810</v>
      </c>
      <c r="G560" s="35">
        <f t="shared" si="38"/>
        <v>810</v>
      </c>
    </row>
    <row r="561" spans="3:7" ht="15.75" customHeight="1" thickBot="1" x14ac:dyDescent="0.3">
      <c r="C561" s="126" t="s">
        <v>52</v>
      </c>
      <c r="D561" s="37"/>
      <c r="E561" s="38">
        <f>E558/D558-1</f>
        <v>0</v>
      </c>
      <c r="F561" s="38">
        <f t="shared" ref="F561:G563" si="39">F558/E558-1</f>
        <v>0</v>
      </c>
      <c r="G561" s="38">
        <f t="shared" si="39"/>
        <v>0</v>
      </c>
    </row>
    <row r="562" spans="3:7" ht="15.75" customHeight="1" thickBot="1" x14ac:dyDescent="0.3">
      <c r="C562" s="126" t="s">
        <v>54</v>
      </c>
      <c r="D562" s="37"/>
      <c r="E562" s="38">
        <f>E559/D559-1</f>
        <v>0</v>
      </c>
      <c r="F562" s="38">
        <f t="shared" si="39"/>
        <v>6.578947368421062E-2</v>
      </c>
      <c r="G562" s="38">
        <f t="shared" si="39"/>
        <v>0</v>
      </c>
    </row>
    <row r="563" spans="3:7" ht="15.75" customHeight="1" thickBot="1" x14ac:dyDescent="0.3">
      <c r="C563" s="126" t="s">
        <v>55</v>
      </c>
      <c r="D563" s="37"/>
      <c r="E563" s="38">
        <f>E560/D560-1</f>
        <v>0</v>
      </c>
      <c r="F563" s="38">
        <f t="shared" si="39"/>
        <v>6.578947368421062E-2</v>
      </c>
      <c r="G563" s="38">
        <f t="shared" si="39"/>
        <v>0</v>
      </c>
    </row>
    <row r="564" spans="3:7" ht="15.75" customHeight="1" thickBot="1" x14ac:dyDescent="0.3">
      <c r="C564" s="405" t="s">
        <v>286</v>
      </c>
      <c r="D564" s="330"/>
      <c r="E564" s="330"/>
      <c r="F564" s="330"/>
      <c r="G564" s="406"/>
    </row>
    <row r="565" spans="3:7" ht="11.25" customHeight="1" x14ac:dyDescent="0.25">
      <c r="C565" s="403"/>
      <c r="D565" s="31">
        <v>2018</v>
      </c>
      <c r="E565" s="31">
        <v>2019</v>
      </c>
      <c r="F565" s="31">
        <v>2020</v>
      </c>
      <c r="G565" s="31">
        <v>2021</v>
      </c>
    </row>
    <row r="566" spans="3:7" ht="12.75" customHeight="1" thickBot="1" x14ac:dyDescent="0.3">
      <c r="C566" s="404"/>
      <c r="D566" s="33" t="s">
        <v>31</v>
      </c>
      <c r="E566" s="33" t="s">
        <v>32</v>
      </c>
      <c r="F566" s="33" t="s">
        <v>32</v>
      </c>
      <c r="G566" s="33" t="s">
        <v>32</v>
      </c>
    </row>
    <row r="567" spans="3:7" ht="15.75" customHeight="1" thickBot="1" x14ac:dyDescent="0.3">
      <c r="C567" s="129" t="s">
        <v>57</v>
      </c>
      <c r="D567" s="235">
        <v>2000</v>
      </c>
      <c r="E567" s="235">
        <v>2000</v>
      </c>
      <c r="F567" s="235">
        <v>2000</v>
      </c>
      <c r="G567" s="235">
        <v>2000</v>
      </c>
    </row>
    <row r="568" spans="3:7" ht="24" customHeight="1" thickBot="1" x14ac:dyDescent="0.3">
      <c r="C568" s="129" t="s">
        <v>60</v>
      </c>
      <c r="D568" s="56">
        <v>350</v>
      </c>
      <c r="E568" s="56">
        <v>350</v>
      </c>
      <c r="F568" s="56">
        <v>350</v>
      </c>
      <c r="G568" s="56">
        <v>350</v>
      </c>
    </row>
    <row r="569" spans="3:7" ht="15.75" customHeight="1" thickBot="1" x14ac:dyDescent="0.3">
      <c r="C569" s="129" t="s">
        <v>63</v>
      </c>
      <c r="D569" s="56">
        <v>1450</v>
      </c>
      <c r="E569" s="56">
        <v>1450</v>
      </c>
      <c r="F569" s="56">
        <v>1700</v>
      </c>
      <c r="G569" s="56">
        <v>1700</v>
      </c>
    </row>
    <row r="570" spans="3:7" ht="15.75" customHeight="1" thickBot="1" x14ac:dyDescent="0.3">
      <c r="C570" s="129" t="s">
        <v>66</v>
      </c>
      <c r="D570" s="56">
        <v>0</v>
      </c>
      <c r="E570" s="53">
        <v>0</v>
      </c>
      <c r="F570" s="53">
        <v>0</v>
      </c>
      <c r="G570" s="53">
        <v>0</v>
      </c>
    </row>
    <row r="571" spans="3:7" ht="15.75" customHeight="1" thickBot="1" x14ac:dyDescent="0.3">
      <c r="C571" s="129" t="s">
        <v>69</v>
      </c>
      <c r="D571" s="56">
        <v>0</v>
      </c>
      <c r="E571" s="53">
        <v>0</v>
      </c>
      <c r="F571" s="53">
        <v>0</v>
      </c>
      <c r="G571" s="53">
        <v>0</v>
      </c>
    </row>
    <row r="572" spans="3:7" ht="15.75" customHeight="1" thickBot="1" x14ac:dyDescent="0.3">
      <c r="C572" s="129" t="s">
        <v>72</v>
      </c>
      <c r="D572" s="56">
        <v>0</v>
      </c>
      <c r="E572" s="53">
        <v>0</v>
      </c>
      <c r="F572" s="53">
        <v>0</v>
      </c>
      <c r="G572" s="53">
        <v>0</v>
      </c>
    </row>
    <row r="573" spans="3:7" ht="24" customHeight="1" thickBot="1" x14ac:dyDescent="0.3">
      <c r="C573" s="129" t="s">
        <v>75</v>
      </c>
      <c r="D573" s="56">
        <v>0</v>
      </c>
      <c r="E573" s="53">
        <v>0</v>
      </c>
      <c r="F573" s="53">
        <v>0</v>
      </c>
      <c r="G573" s="53">
        <v>0</v>
      </c>
    </row>
    <row r="574" spans="3:7" ht="15" customHeight="1" thickBot="1" x14ac:dyDescent="0.3">
      <c r="C574" s="228" t="s">
        <v>200</v>
      </c>
      <c r="D574" s="56">
        <f>D573+D572+D571+D570+D569+D568+D567</f>
        <v>3800</v>
      </c>
      <c r="E574" s="56">
        <f>E573+E572+E571+E570+E569+E568+E567</f>
        <v>3800</v>
      </c>
      <c r="F574" s="56">
        <f>F573+F572+F571+F570+F569+F568+F567</f>
        <v>4050</v>
      </c>
      <c r="G574" s="56">
        <f>G573+G572+G571+G570+G569+G568+G567</f>
        <v>4050</v>
      </c>
    </row>
    <row r="575" spans="3:7" ht="15" customHeight="1" thickBot="1" x14ac:dyDescent="0.3">
      <c r="C575" s="244" t="s">
        <v>80</v>
      </c>
      <c r="D575" s="245">
        <f>IF(D574-D559=0,0,"Error")</f>
        <v>0</v>
      </c>
      <c r="E575" s="245">
        <f>IF(E574-E559=0,0,"Error")</f>
        <v>0</v>
      </c>
      <c r="F575" s="245">
        <f>IF(F574-F559=0,0,"Error")</f>
        <v>0</v>
      </c>
      <c r="G575" s="245">
        <f>IF(G574-G559=0,0,"Error")</f>
        <v>0</v>
      </c>
    </row>
    <row r="576" spans="3:7" ht="30" customHeight="1" thickBot="1" x14ac:dyDescent="0.3">
      <c r="C576" s="300" t="s">
        <v>369</v>
      </c>
      <c r="D576" s="465" t="s">
        <v>370</v>
      </c>
      <c r="E576" s="466"/>
      <c r="F576" s="466"/>
      <c r="G576" s="467"/>
    </row>
    <row r="577" spans="3:7" ht="15" customHeight="1" thickBot="1" x14ac:dyDescent="0.3">
      <c r="C577" s="351" t="s">
        <v>179</v>
      </c>
      <c r="D577" s="352"/>
      <c r="E577" s="352"/>
      <c r="F577" s="352"/>
      <c r="G577" s="468"/>
    </row>
    <row r="578" spans="3:7" ht="25.5" customHeight="1" thickBot="1" x14ac:dyDescent="0.3">
      <c r="C578" s="126" t="s">
        <v>371</v>
      </c>
      <c r="D578" s="258">
        <v>175</v>
      </c>
      <c r="E578" s="258">
        <v>177</v>
      </c>
      <c r="F578" s="258">
        <v>178</v>
      </c>
      <c r="G578" s="258">
        <v>180</v>
      </c>
    </row>
    <row r="579" spans="3:7" ht="25.5" customHeight="1" thickBot="1" x14ac:dyDescent="0.3">
      <c r="C579" s="126" t="s">
        <v>372</v>
      </c>
      <c r="D579" s="258">
        <v>29</v>
      </c>
      <c r="E579" s="258">
        <v>31</v>
      </c>
      <c r="F579" s="258">
        <v>31</v>
      </c>
      <c r="G579" s="258">
        <v>32</v>
      </c>
    </row>
    <row r="580" spans="3:7" ht="25.5" customHeight="1" thickBot="1" x14ac:dyDescent="0.3">
      <c r="C580" s="126" t="s">
        <v>373</v>
      </c>
      <c r="D580" s="258">
        <v>13</v>
      </c>
      <c r="E580" s="258">
        <v>15</v>
      </c>
      <c r="F580" s="258">
        <v>15</v>
      </c>
      <c r="G580" s="258">
        <v>16</v>
      </c>
    </row>
    <row r="581" spans="3:7" ht="25.5" customHeight="1" thickBot="1" x14ac:dyDescent="0.3">
      <c r="C581" s="182" t="s">
        <v>43</v>
      </c>
      <c r="D581" s="465" t="s">
        <v>374</v>
      </c>
      <c r="E581" s="466"/>
      <c r="F581" s="466"/>
      <c r="G581" s="467"/>
    </row>
    <row r="582" spans="3:7" ht="25.5" customHeight="1" thickBot="1" x14ac:dyDescent="0.3">
      <c r="C582" s="126" t="s">
        <v>45</v>
      </c>
      <c r="D582" s="432" t="s">
        <v>375</v>
      </c>
      <c r="E582" s="433"/>
      <c r="F582" s="433"/>
      <c r="G582" s="462"/>
    </row>
    <row r="583" spans="3:7" ht="12" customHeight="1" thickBot="1" x14ac:dyDescent="0.3">
      <c r="C583" s="126" t="s">
        <v>47</v>
      </c>
      <c r="D583" s="324" t="s">
        <v>376</v>
      </c>
      <c r="E583" s="325"/>
      <c r="F583" s="325"/>
      <c r="G583" s="402"/>
    </row>
    <row r="584" spans="3:7" ht="15" customHeight="1" x14ac:dyDescent="0.25">
      <c r="C584" s="257"/>
      <c r="D584" s="31">
        <v>2018</v>
      </c>
      <c r="E584" s="31">
        <v>2019</v>
      </c>
      <c r="F584" s="31">
        <v>2020</v>
      </c>
      <c r="G584" s="31">
        <v>2021</v>
      </c>
    </row>
    <row r="585" spans="3:7" ht="15" customHeight="1" thickBot="1" x14ac:dyDescent="0.3">
      <c r="C585" s="37"/>
      <c r="D585" s="33" t="s">
        <v>31</v>
      </c>
      <c r="E585" s="33" t="s">
        <v>32</v>
      </c>
      <c r="F585" s="33" t="s">
        <v>32</v>
      </c>
      <c r="G585" s="33" t="s">
        <v>32</v>
      </c>
    </row>
    <row r="586" spans="3:7" ht="12" customHeight="1" thickBot="1" x14ac:dyDescent="0.3">
      <c r="C586" s="126" t="s">
        <v>49</v>
      </c>
      <c r="D586" s="35">
        <v>1</v>
      </c>
      <c r="E586" s="87">
        <v>2</v>
      </c>
      <c r="F586" s="87">
        <v>2</v>
      </c>
      <c r="G586" s="87">
        <v>2</v>
      </c>
    </row>
    <row r="587" spans="3:7" ht="13.5" customHeight="1" thickBot="1" x14ac:dyDescent="0.3">
      <c r="C587" s="126" t="s">
        <v>50</v>
      </c>
      <c r="D587" s="35">
        <v>0</v>
      </c>
      <c r="E587" s="35">
        <v>0</v>
      </c>
      <c r="F587" s="35">
        <v>0</v>
      </c>
      <c r="G587" s="35">
        <v>0</v>
      </c>
    </row>
    <row r="588" spans="3:7" ht="12" customHeight="1" thickBot="1" x14ac:dyDescent="0.3">
      <c r="C588" s="126" t="s">
        <v>51</v>
      </c>
      <c r="D588" s="35"/>
      <c r="E588" s="87"/>
      <c r="F588" s="87"/>
      <c r="G588" s="87"/>
    </row>
    <row r="589" spans="3:7" ht="12.75" customHeight="1" thickBot="1" x14ac:dyDescent="0.3">
      <c r="C589" s="126" t="s">
        <v>52</v>
      </c>
      <c r="D589" s="37"/>
      <c r="E589" s="38">
        <f>E586/D586-1</f>
        <v>1</v>
      </c>
      <c r="F589" s="38">
        <f t="shared" ref="F589:G591" si="40">F586/E586-1</f>
        <v>0</v>
      </c>
      <c r="G589" s="38">
        <f t="shared" si="40"/>
        <v>0</v>
      </c>
    </row>
    <row r="590" spans="3:7" ht="12.75" customHeight="1" thickBot="1" x14ac:dyDescent="0.3">
      <c r="C590" s="126" t="s">
        <v>54</v>
      </c>
      <c r="D590" s="37"/>
      <c r="E590" s="38" t="e">
        <f>E587/D587-1</f>
        <v>#DIV/0!</v>
      </c>
      <c r="F590" s="38" t="e">
        <f t="shared" si="40"/>
        <v>#DIV/0!</v>
      </c>
      <c r="G590" s="38" t="e">
        <f t="shared" si="40"/>
        <v>#DIV/0!</v>
      </c>
    </row>
    <row r="591" spans="3:7" ht="12" customHeight="1" thickBot="1" x14ac:dyDescent="0.3">
      <c r="C591" s="126" t="s">
        <v>55</v>
      </c>
      <c r="D591" s="37"/>
      <c r="E591" s="38" t="e">
        <f>E588/D588-1</f>
        <v>#DIV/0!</v>
      </c>
      <c r="F591" s="38" t="e">
        <f t="shared" si="40"/>
        <v>#DIV/0!</v>
      </c>
      <c r="G591" s="38" t="e">
        <f t="shared" si="40"/>
        <v>#DIV/0!</v>
      </c>
    </row>
    <row r="592" spans="3:7" ht="15" customHeight="1" thickBot="1" x14ac:dyDescent="0.3">
      <c r="C592" s="405" t="s">
        <v>279</v>
      </c>
      <c r="D592" s="330"/>
      <c r="E592" s="330"/>
      <c r="F592" s="330"/>
      <c r="G592" s="406"/>
    </row>
    <row r="593" spans="3:7" ht="15" customHeight="1" x14ac:dyDescent="0.25">
      <c r="C593" s="403"/>
      <c r="D593" s="31">
        <v>2018</v>
      </c>
      <c r="E593" s="31">
        <v>2019</v>
      </c>
      <c r="F593" s="31">
        <v>2020</v>
      </c>
      <c r="G593" s="31">
        <v>2021</v>
      </c>
    </row>
    <row r="594" spans="3:7" ht="15" customHeight="1" thickBot="1" x14ac:dyDescent="0.3">
      <c r="C594" s="404"/>
      <c r="D594" s="33" t="s">
        <v>31</v>
      </c>
      <c r="E594" s="33" t="s">
        <v>32</v>
      </c>
      <c r="F594" s="33" t="s">
        <v>32</v>
      </c>
      <c r="G594" s="33" t="s">
        <v>32</v>
      </c>
    </row>
    <row r="595" spans="3:7" ht="15" customHeight="1" thickBot="1" x14ac:dyDescent="0.3">
      <c r="C595" s="129" t="s">
        <v>57</v>
      </c>
      <c r="D595" s="235">
        <v>0</v>
      </c>
      <c r="E595" s="235">
        <v>0</v>
      </c>
      <c r="F595" s="235">
        <v>0</v>
      </c>
      <c r="G595" s="235">
        <v>0</v>
      </c>
    </row>
    <row r="596" spans="3:7" ht="22.5" customHeight="1" x14ac:dyDescent="0.25">
      <c r="C596" s="230" t="s">
        <v>60</v>
      </c>
      <c r="D596" s="231">
        <v>0</v>
      </c>
      <c r="E596" s="231">
        <v>0</v>
      </c>
      <c r="F596" s="231">
        <v>0</v>
      </c>
      <c r="G596" s="231">
        <v>0</v>
      </c>
    </row>
    <row r="597" spans="3:7" ht="15" customHeight="1" thickBot="1" x14ac:dyDescent="0.3">
      <c r="C597" s="189" t="s">
        <v>63</v>
      </c>
      <c r="D597" s="233">
        <v>0</v>
      </c>
      <c r="E597" s="233">
        <v>0</v>
      </c>
      <c r="F597" s="233">
        <v>0</v>
      </c>
      <c r="G597" s="233">
        <v>0</v>
      </c>
    </row>
    <row r="598" spans="3:7" ht="15" customHeight="1" thickBot="1" x14ac:dyDescent="0.3">
      <c r="C598" s="129" t="s">
        <v>66</v>
      </c>
      <c r="D598" s="56">
        <v>0</v>
      </c>
      <c r="E598" s="53">
        <v>0</v>
      </c>
      <c r="F598" s="53">
        <v>0</v>
      </c>
      <c r="G598" s="53">
        <v>0</v>
      </c>
    </row>
    <row r="599" spans="3:7" ht="15" customHeight="1" thickBot="1" x14ac:dyDescent="0.3">
      <c r="C599" s="129" t="s">
        <v>69</v>
      </c>
      <c r="D599" s="56">
        <v>0</v>
      </c>
      <c r="E599" s="53">
        <v>0</v>
      </c>
      <c r="F599" s="53">
        <v>0</v>
      </c>
      <c r="G599" s="53">
        <v>0</v>
      </c>
    </row>
    <row r="600" spans="3:7" ht="15" customHeight="1" thickBot="1" x14ac:dyDescent="0.3">
      <c r="C600" s="129" t="s">
        <v>72</v>
      </c>
      <c r="D600" s="56">
        <v>0</v>
      </c>
      <c r="E600" s="53">
        <v>0</v>
      </c>
      <c r="F600" s="53">
        <v>0</v>
      </c>
      <c r="G600" s="53">
        <v>0</v>
      </c>
    </row>
    <row r="601" spans="3:7" ht="23.25" customHeight="1" thickBot="1" x14ac:dyDescent="0.3">
      <c r="C601" s="129" t="s">
        <v>75</v>
      </c>
      <c r="D601" s="56">
        <v>0</v>
      </c>
      <c r="E601" s="53">
        <v>0</v>
      </c>
      <c r="F601" s="53">
        <v>0</v>
      </c>
      <c r="G601" s="53">
        <v>0</v>
      </c>
    </row>
    <row r="602" spans="3:7" ht="15" customHeight="1" thickBot="1" x14ac:dyDescent="0.3">
      <c r="C602" s="228" t="s">
        <v>200</v>
      </c>
      <c r="D602" s="56">
        <f>D601+D600+D599+D598+D597+D596+D595</f>
        <v>0</v>
      </c>
      <c r="E602" s="56">
        <f>E601+E600+E599+E598+E597+E596</f>
        <v>0</v>
      </c>
      <c r="F602" s="56">
        <f>F601+F600+F599+F598+F597+F596</f>
        <v>0</v>
      </c>
      <c r="G602" s="56">
        <f>G601+G600+G599+G598+G597+G596</f>
        <v>0</v>
      </c>
    </row>
    <row r="603" spans="3:7" ht="15" customHeight="1" thickBot="1" x14ac:dyDescent="0.3">
      <c r="C603" s="244" t="s">
        <v>80</v>
      </c>
      <c r="D603" s="245">
        <f>IF(D602-D587=0,0,"Error")</f>
        <v>0</v>
      </c>
      <c r="E603" s="245">
        <f>IF(E602-E587=0,0,"Error")</f>
        <v>0</v>
      </c>
      <c r="F603" s="245">
        <f>IF(F602-F587=0,0,"Error")</f>
        <v>0</v>
      </c>
      <c r="G603" s="245">
        <f>IF(G602-G587=0,0,"Error")</f>
        <v>0</v>
      </c>
    </row>
    <row r="604" spans="3:7" ht="15.75" customHeight="1" thickBot="1" x14ac:dyDescent="0.3">
      <c r="C604" s="463" t="s">
        <v>183</v>
      </c>
      <c r="D604" s="363"/>
      <c r="E604" s="363"/>
      <c r="F604" s="363"/>
      <c r="G604" s="464"/>
    </row>
    <row r="605" spans="3:7" ht="15.75" thickBot="1" x14ac:dyDescent="0.3">
      <c r="C605" s="463" t="s">
        <v>232</v>
      </c>
      <c r="D605" s="363"/>
      <c r="E605" s="363"/>
      <c r="F605" s="363"/>
      <c r="G605" s="464"/>
    </row>
    <row r="606" spans="3:7" ht="24" customHeight="1" thickBot="1" x14ac:dyDescent="0.3">
      <c r="C606" s="197" t="s">
        <v>233</v>
      </c>
      <c r="D606" s="259" t="s">
        <v>234</v>
      </c>
      <c r="E606" s="260"/>
      <c r="F606" s="260"/>
      <c r="G606" s="261"/>
    </row>
    <row r="607" spans="3:7" ht="15.75" thickBot="1" x14ac:dyDescent="0.3">
      <c r="C607" s="182" t="s">
        <v>43</v>
      </c>
      <c r="D607" s="262" t="s">
        <v>235</v>
      </c>
      <c r="E607" s="263"/>
      <c r="F607" s="263"/>
      <c r="G607" s="264"/>
    </row>
    <row r="608" spans="3:7" ht="15.75" thickBot="1" x14ac:dyDescent="0.3">
      <c r="C608" s="126" t="s">
        <v>45</v>
      </c>
      <c r="D608" s="223" t="s">
        <v>235</v>
      </c>
      <c r="E608" s="224"/>
      <c r="F608" s="224"/>
      <c r="G608" s="225"/>
    </row>
    <row r="609" spans="3:9" ht="15.75" thickBot="1" x14ac:dyDescent="0.3">
      <c r="C609" s="126" t="s">
        <v>47</v>
      </c>
      <c r="D609" s="265" t="s">
        <v>235</v>
      </c>
      <c r="E609" s="266"/>
      <c r="F609" s="266"/>
      <c r="G609" s="267"/>
    </row>
    <row r="610" spans="3:9" ht="10.5" customHeight="1" x14ac:dyDescent="0.25">
      <c r="C610" s="222"/>
      <c r="D610" s="31">
        <v>2018</v>
      </c>
      <c r="E610" s="31">
        <v>2019</v>
      </c>
      <c r="F610" s="31">
        <v>2020</v>
      </c>
      <c r="G610" s="31">
        <v>2021</v>
      </c>
    </row>
    <row r="611" spans="3:9" ht="11.25" customHeight="1" thickBot="1" x14ac:dyDescent="0.3">
      <c r="C611" s="181"/>
      <c r="D611" s="33" t="s">
        <v>31</v>
      </c>
      <c r="E611" s="33" t="s">
        <v>32</v>
      </c>
      <c r="F611" s="33" t="s">
        <v>32</v>
      </c>
      <c r="G611" s="33" t="s">
        <v>32</v>
      </c>
    </row>
    <row r="612" spans="3:9" ht="15.75" thickBot="1" x14ac:dyDescent="0.3">
      <c r="C612" s="126" t="s">
        <v>49</v>
      </c>
      <c r="D612" s="35"/>
      <c r="E612" s="35"/>
      <c r="F612" s="35"/>
      <c r="G612" s="35"/>
    </row>
    <row r="613" spans="3:9" ht="15" customHeight="1" thickBot="1" x14ac:dyDescent="0.3">
      <c r="C613" s="126" t="s">
        <v>50</v>
      </c>
      <c r="D613" s="35"/>
      <c r="E613" s="35"/>
      <c r="F613" s="35"/>
      <c r="G613" s="35"/>
    </row>
    <row r="614" spans="3:9" ht="15" customHeight="1" thickBot="1" x14ac:dyDescent="0.3">
      <c r="C614" s="126" t="s">
        <v>51</v>
      </c>
      <c r="D614" s="35" t="e">
        <f>D613/D612</f>
        <v>#DIV/0!</v>
      </c>
      <c r="E614" s="35" t="e">
        <f t="shared" ref="E614:G614" si="41">E613/E612</f>
        <v>#DIV/0!</v>
      </c>
      <c r="F614" s="35" t="e">
        <f t="shared" si="41"/>
        <v>#DIV/0!</v>
      </c>
      <c r="G614" s="35" t="e">
        <f t="shared" si="41"/>
        <v>#DIV/0!</v>
      </c>
    </row>
    <row r="615" spans="3:9" ht="17.25" customHeight="1" thickBot="1" x14ac:dyDescent="0.3">
      <c r="C615" s="126" t="s">
        <v>52</v>
      </c>
      <c r="D615" s="37" t="s">
        <v>53</v>
      </c>
      <c r="E615" s="38" t="e">
        <f>E612/D612-1</f>
        <v>#DIV/0!</v>
      </c>
      <c r="F615" s="38" t="e">
        <f t="shared" ref="F615:G617" si="42">F612/E612-1</f>
        <v>#DIV/0!</v>
      </c>
      <c r="G615" s="38" t="e">
        <f t="shared" si="42"/>
        <v>#DIV/0!</v>
      </c>
      <c r="I615" s="40"/>
    </row>
    <row r="616" spans="3:9" ht="17.25" customHeight="1" thickBot="1" x14ac:dyDescent="0.3">
      <c r="C616" s="126" t="s">
        <v>54</v>
      </c>
      <c r="D616" s="37" t="s">
        <v>53</v>
      </c>
      <c r="E616" s="38" t="e">
        <f>E613/D613-1</f>
        <v>#DIV/0!</v>
      </c>
      <c r="F616" s="38" t="e">
        <f t="shared" si="42"/>
        <v>#DIV/0!</v>
      </c>
      <c r="G616" s="38" t="e">
        <f t="shared" si="42"/>
        <v>#DIV/0!</v>
      </c>
    </row>
    <row r="617" spans="3:9" ht="17.25" customHeight="1" thickBot="1" x14ac:dyDescent="0.3">
      <c r="C617" s="126" t="s">
        <v>55</v>
      </c>
      <c r="D617" s="37" t="s">
        <v>53</v>
      </c>
      <c r="E617" s="38" t="e">
        <f>E614/D614-1</f>
        <v>#DIV/0!</v>
      </c>
      <c r="F617" s="38" t="e">
        <f t="shared" si="42"/>
        <v>#DIV/0!</v>
      </c>
      <c r="G617" s="38" t="e">
        <f t="shared" si="42"/>
        <v>#DIV/0!</v>
      </c>
    </row>
    <row r="618" spans="3:9" ht="18.75" customHeight="1" thickBot="1" x14ac:dyDescent="0.3">
      <c r="C618" s="405" t="s">
        <v>279</v>
      </c>
      <c r="D618" s="330"/>
      <c r="E618" s="330"/>
      <c r="F618" s="330"/>
      <c r="G618" s="406"/>
    </row>
    <row r="619" spans="3:9" ht="13.5" customHeight="1" x14ac:dyDescent="0.25">
      <c r="C619" s="222"/>
      <c r="D619" s="31">
        <v>2018</v>
      </c>
      <c r="E619" s="31">
        <v>2019</v>
      </c>
      <c r="F619" s="31">
        <v>2020</v>
      </c>
      <c r="G619" s="31">
        <v>2021</v>
      </c>
    </row>
    <row r="620" spans="3:9" ht="12" customHeight="1" thickBot="1" x14ac:dyDescent="0.3">
      <c r="C620" s="181"/>
      <c r="D620" s="33" t="s">
        <v>31</v>
      </c>
      <c r="E620" s="33" t="s">
        <v>32</v>
      </c>
      <c r="F620" s="33" t="s">
        <v>32</v>
      </c>
      <c r="G620" s="33" t="s">
        <v>32</v>
      </c>
    </row>
    <row r="621" spans="3:9" ht="17.25" customHeight="1" thickBot="1" x14ac:dyDescent="0.3">
      <c r="C621" s="129" t="s">
        <v>189</v>
      </c>
      <c r="D621" s="53"/>
      <c r="E621" s="53"/>
      <c r="F621" s="53"/>
      <c r="G621" s="53"/>
    </row>
    <row r="622" spans="3:9" ht="15" customHeight="1" thickBot="1" x14ac:dyDescent="0.3">
      <c r="C622" s="129" t="s">
        <v>190</v>
      </c>
      <c r="D622" s="56"/>
      <c r="E622" s="53"/>
      <c r="F622" s="53"/>
      <c r="G622" s="53"/>
    </row>
    <row r="623" spans="3:9" ht="17.25" customHeight="1" thickBot="1" x14ac:dyDescent="0.3">
      <c r="C623" s="184" t="s">
        <v>78</v>
      </c>
      <c r="D623" s="56">
        <f>D622+D621</f>
        <v>0</v>
      </c>
      <c r="E623" s="56">
        <f t="shared" ref="E623:G623" si="43">E622+E621</f>
        <v>0</v>
      </c>
      <c r="F623" s="56">
        <f t="shared" si="43"/>
        <v>0</v>
      </c>
      <c r="G623" s="56">
        <f t="shared" si="43"/>
        <v>0</v>
      </c>
    </row>
    <row r="624" spans="3:9" ht="18.75" customHeight="1" x14ac:dyDescent="0.25">
      <c r="C624" s="222" t="s">
        <v>191</v>
      </c>
      <c r="D624" s="268"/>
      <c r="E624" s="269"/>
      <c r="F624" s="269"/>
      <c r="G624" s="270"/>
    </row>
    <row r="625" spans="3:7" ht="15.75" thickBot="1" x14ac:dyDescent="0.3">
      <c r="C625" s="271"/>
      <c r="D625" s="167"/>
      <c r="E625" s="167"/>
      <c r="F625" s="167"/>
      <c r="G625" s="167"/>
    </row>
    <row r="626" spans="3:7" ht="24.75" thickBot="1" x14ac:dyDescent="0.3">
      <c r="C626" s="208" t="s">
        <v>202</v>
      </c>
      <c r="D626" s="169">
        <f>D613+D559+D536+D513+D484+D461+D430+D402+D379+D356+D333+D310+D287+D264+D241+D212+D189+D160+D137+D114+D82+D59+D36</f>
        <v>208500</v>
      </c>
      <c r="E626" s="169">
        <f>E613+E559+E536+E513+E484+E461+E430+E402+E379+E356+E333+E310+E287+E264+E241+E212+E189+E160+E137+E114+E82+E59+E36</f>
        <v>210000</v>
      </c>
      <c r="F626" s="169">
        <f>F613+F559+F536+F513+F484+F461+F430+F402+F379+F356+F333+F310+F287+F264+F241+F212+F189+F160+F137+F114+F82+F59+F36</f>
        <v>210500</v>
      </c>
      <c r="G626" s="169">
        <f>G613+G559+G536+G513+G484+G461+G430+G402+G379+G356+G333+G310+G287+G264+G241+G212+G189+G160+G137+G114+G82+G59+G36</f>
        <v>211000</v>
      </c>
    </row>
    <row r="627" spans="3:7" ht="24.75" thickBot="1" x14ac:dyDescent="0.3">
      <c r="C627" s="208" t="s">
        <v>203</v>
      </c>
      <c r="D627" s="169">
        <f>D629+D631+D633+D635+D637+D639+D641+D643+D645</f>
        <v>208500</v>
      </c>
      <c r="E627" s="169">
        <f>E629+E631+E633+E635+E637+E639+E641+E643+E645</f>
        <v>210000</v>
      </c>
      <c r="F627" s="169">
        <f>F629+F631+F633+F635+F637+F639+F641+F643+F645</f>
        <v>210500</v>
      </c>
      <c r="G627" s="169">
        <f>G629+G631+G633+G635+G637+G639+G641+G643+G645</f>
        <v>211000</v>
      </c>
    </row>
    <row r="628" spans="3:7" ht="24.75" thickBot="1" x14ac:dyDescent="0.3">
      <c r="C628" s="209" t="s">
        <v>204</v>
      </c>
      <c r="D628" s="172"/>
      <c r="E628" s="173">
        <f>E627/D627-1</f>
        <v>7.194244604316502E-3</v>
      </c>
      <c r="F628" s="173">
        <f t="shared" ref="F628:G628" si="44">F627/E627-1</f>
        <v>2.3809523809523725E-3</v>
      </c>
      <c r="G628" s="173">
        <f t="shared" si="44"/>
        <v>2.3752969121140222E-3</v>
      </c>
    </row>
    <row r="629" spans="3:7" ht="15.75" thickBot="1" x14ac:dyDescent="0.3">
      <c r="C629" s="129" t="s">
        <v>57</v>
      </c>
      <c r="D629" s="53">
        <f>D567+D544+D521+D492+D469+D438+D410+D387+D364+D341+D318+D295+D272+D249+D220+D197+D168+D145+D122+D90+D67+D44</f>
        <v>118500</v>
      </c>
      <c r="E629" s="53">
        <f>E567+E544+E521+E492+E469+E438+E410+E387+E364+E341+E318+E295+E272+E249+E220+E197+E168+E145+E122+E90+E67+E44</f>
        <v>118500</v>
      </c>
      <c r="F629" s="53">
        <f>F567+F544+F521+F492+F469+F438+F410+F387+F364+F341+F318+F295+F272+F249+F220+F197+F168+F145+F122+F90+F67+F44</f>
        <v>118500</v>
      </c>
      <c r="G629" s="53">
        <f>G567+G544+G521+G492+G469+G438+G410+G387+G364+G341+G318+G295+G272+G249+G220+G197+G168+G145+G122+G90+G67+G44</f>
        <v>118500</v>
      </c>
    </row>
    <row r="630" spans="3:7" ht="15.75" thickBot="1" x14ac:dyDescent="0.3">
      <c r="C630" s="130" t="s">
        <v>205</v>
      </c>
      <c r="D630" s="56"/>
      <c r="E630" s="72">
        <f>E629/D629-1</f>
        <v>0</v>
      </c>
      <c r="F630" s="72">
        <f t="shared" ref="F630:G630" si="45">F629/E629-1</f>
        <v>0</v>
      </c>
      <c r="G630" s="72">
        <f t="shared" si="45"/>
        <v>0</v>
      </c>
    </row>
    <row r="631" spans="3:7" ht="24.75" thickBot="1" x14ac:dyDescent="0.3">
      <c r="C631" s="129" t="s">
        <v>60</v>
      </c>
      <c r="D631" s="53">
        <f>D568+D545+D522+D493+D470+D439+D411+D388+D365+D342+D319+D296+D273+D250+D221+D198+D169+D146+D123+D91+D68+D45</f>
        <v>21000</v>
      </c>
      <c r="E631" s="53">
        <f>E568+E545+E522+E493+E470+E439+E411+E388+E365+E342+E319+E296+E273+E250+E221+E198+E169+E146+E123+E91+E68+E45</f>
        <v>21000</v>
      </c>
      <c r="F631" s="53">
        <f>F568+F545+F522+F493+F470+F439+F411+F388+F365+F342+F319+F296+F273+F250+F221+F198+F169+F146+F123+F91+F68+F45</f>
        <v>21000</v>
      </c>
      <c r="G631" s="53">
        <f>G568+G545+G522+G493+G470+G439+G411+G388+G365+G342+G319+G296+G273+G250+G221+G198+G169+G146+G123+G91+G68+G45</f>
        <v>21000</v>
      </c>
    </row>
    <row r="632" spans="3:7" ht="24.75" thickBot="1" x14ac:dyDescent="0.3">
      <c r="C632" s="130" t="s">
        <v>206</v>
      </c>
      <c r="D632" s="56"/>
      <c r="E632" s="72">
        <f>E631/D631-1</f>
        <v>0</v>
      </c>
      <c r="F632" s="72">
        <f t="shared" ref="F632:G632" si="46">F631/E631-1</f>
        <v>0</v>
      </c>
      <c r="G632" s="72">
        <f t="shared" si="46"/>
        <v>0</v>
      </c>
    </row>
    <row r="633" spans="3:7" ht="15.75" thickBot="1" x14ac:dyDescent="0.3">
      <c r="C633" s="129" t="s">
        <v>63</v>
      </c>
      <c r="D633" s="53">
        <f>D569+D546+D523+D494+D471+D440+D412+D389+D366+D343+D320+D297+D274+D251+D222+D199+D170+D147+D124+D92+D69+D46</f>
        <v>69000</v>
      </c>
      <c r="E633" s="53">
        <f>E569+E546+E523+E494+E471+E440+E412+E389+E366+E343+E320+E297+E274+E251+E222+E199+E170+E147+E124+E92+E69+E46</f>
        <v>70500</v>
      </c>
      <c r="F633" s="53">
        <f>F569+F546+F523+F494+F471+F440+F412+F389+F366+F343+F320+F297+F274+F251+F222+F199+F170+F147+F124+F92+F69+F46</f>
        <v>71000</v>
      </c>
      <c r="G633" s="53">
        <f>G569+G546+G523+G494+G471+G440+G412+G389+G366+G343+G320+G297+G274+G251+G222+G199+G170+G147+G124+G92+G69+G46</f>
        <v>71500</v>
      </c>
    </row>
    <row r="634" spans="3:7" ht="24.75" thickBot="1" x14ac:dyDescent="0.3">
      <c r="C634" s="130" t="s">
        <v>207</v>
      </c>
      <c r="D634" s="56"/>
      <c r="E634" s="72">
        <f>E633/D633-1</f>
        <v>2.1739130434782705E-2</v>
      </c>
      <c r="F634" s="72">
        <f t="shared" ref="F634:G634" si="47">F633/E633-1</f>
        <v>7.0921985815601829E-3</v>
      </c>
      <c r="G634" s="72">
        <f t="shared" si="47"/>
        <v>7.0422535211267512E-3</v>
      </c>
    </row>
    <row r="635" spans="3:7" ht="15.75" thickBot="1" x14ac:dyDescent="0.3">
      <c r="C635" s="129" t="s">
        <v>66</v>
      </c>
      <c r="D635" s="53">
        <f>D570+D547+D524+D495+D472+D441+D413+D390+D367+D344+D321+D298+D275+D252+D223+D200+D171+D148+D125+D93+D70+D47</f>
        <v>0</v>
      </c>
      <c r="E635" s="53">
        <f>E570+E547+E524+E495+E472+E441+E413+E390+E367+E344+E321+E298+E275+E252+E223+E200+E171+E148+E125+E93+E70+E47</f>
        <v>0</v>
      </c>
      <c r="F635" s="53">
        <f>F570+F547+F524+F495+F472+F441+F413+F390+F367+F344+F321+F298+F275+F252+F223+F200+F171+F148+F125+F93+F70+F47</f>
        <v>0</v>
      </c>
      <c r="G635" s="53">
        <f>G570+G547+G524+G495+G472+G441+G413+G390+G367+G344+G321+G298+G275+G252+G223+G200+G171+G148+G125+G93+G70+G47</f>
        <v>0</v>
      </c>
    </row>
    <row r="636" spans="3:7" ht="15.75" thickBot="1" x14ac:dyDescent="0.3">
      <c r="C636" s="130" t="s">
        <v>208</v>
      </c>
      <c r="D636" s="56"/>
      <c r="E636" s="72" t="e">
        <f>E635/D635-1</f>
        <v>#DIV/0!</v>
      </c>
      <c r="F636" s="72" t="e">
        <f t="shared" ref="F636:G636" si="48">F635/E635-1</f>
        <v>#DIV/0!</v>
      </c>
      <c r="G636" s="72" t="e">
        <f t="shared" si="48"/>
        <v>#DIV/0!</v>
      </c>
    </row>
    <row r="637" spans="3:7" ht="15.75" thickBot="1" x14ac:dyDescent="0.3">
      <c r="C637" s="129" t="s">
        <v>69</v>
      </c>
      <c r="D637" s="53">
        <f>D571+D548+D525+D496+D473+D442+D414+D391+D368+D345+D322+D299+D276+D253+D224+D201+D172+D149+D126+D94+D71+D48</f>
        <v>0</v>
      </c>
      <c r="E637" s="53">
        <f>E571+E548+E525+E496+E473+E442+E414+E391+E368+E345+E322+E299+E276+E253+E224+E201+E172+E149+E126+E94+E71+E48</f>
        <v>0</v>
      </c>
      <c r="F637" s="53">
        <f>F571+F548+F525+F496+F473+F442+F414+F391+F368+F345+F322+F299+F276+F253+F224+F201+F172+F149+F126+F94+F71+F48</f>
        <v>0</v>
      </c>
      <c r="G637" s="53">
        <f>G571+G548+G525+G496+G473+G442+G414+G391+G368+G345+G322+G299+G276+G253+G224+G201+G172+G149+G126+G94+G71+G48</f>
        <v>0</v>
      </c>
    </row>
    <row r="638" spans="3:7" ht="24" customHeight="1" thickBot="1" x14ac:dyDescent="0.3">
      <c r="C638" s="130" t="s">
        <v>209</v>
      </c>
      <c r="D638" s="56"/>
      <c r="E638" s="72" t="e">
        <f>E637/D637-1</f>
        <v>#DIV/0!</v>
      </c>
      <c r="F638" s="72" t="e">
        <f t="shared" ref="F638:G638" si="49">F637/E637-1</f>
        <v>#DIV/0!</v>
      </c>
      <c r="G638" s="72" t="e">
        <f t="shared" si="49"/>
        <v>#DIV/0!</v>
      </c>
    </row>
    <row r="639" spans="3:7" ht="15.75" thickBot="1" x14ac:dyDescent="0.3">
      <c r="C639" s="129" t="s">
        <v>72</v>
      </c>
      <c r="D639" s="53">
        <f>D572+D549+D526+D497+D474+D443+D415+D392+D369+D346+D323+D300+D277+D254+D225+D202+D173+D150+D127+D95+D72+D49</f>
        <v>0</v>
      </c>
      <c r="E639" s="53">
        <f>E572+E549+E526+E497+E474+E443+E415+E392+E369+E346+E323+E300+E277+E254+E225+E202+E173+E150+E127+E95+E72+E49</f>
        <v>0</v>
      </c>
      <c r="F639" s="53">
        <f>F572+F549+F526+F497+F474+F443+F415+F392+F369+F346+F323+F300+F277+F254+F225+F202+F173+F150+F127+F95+F72+F49</f>
        <v>0</v>
      </c>
      <c r="G639" s="53">
        <f>G572+G549+G526+G497+G474+G443+G415+G392+G369+G346+G323+G300+G277+G254+G225+G202+G173+G150+G127+G95+G72+G49</f>
        <v>0</v>
      </c>
    </row>
    <row r="640" spans="3:7" ht="15.75" thickBot="1" x14ac:dyDescent="0.3">
      <c r="C640" s="130" t="s">
        <v>210</v>
      </c>
      <c r="D640" s="56"/>
      <c r="E640" s="72" t="e">
        <f>E639/D639-1</f>
        <v>#DIV/0!</v>
      </c>
      <c r="F640" s="72" t="e">
        <f t="shared" ref="F640:G640" si="50">F639/E639-1</f>
        <v>#DIV/0!</v>
      </c>
      <c r="G640" s="72" t="e">
        <f t="shared" si="50"/>
        <v>#DIV/0!</v>
      </c>
    </row>
    <row r="641" spans="2:8" ht="24.75" thickBot="1" x14ac:dyDescent="0.3">
      <c r="C641" s="129" t="s">
        <v>75</v>
      </c>
      <c r="D641" s="53">
        <f>D573+D550+D527+D416+D393+D370+D347+D324+D301+D278+D255+D226+D203+D174+D151+D128+D96+D73+D50</f>
        <v>0</v>
      </c>
      <c r="E641" s="53">
        <f>E573+E550+E527+E416+E393+E370+E347+E324+E301+E278+E255+E226+E203+E174+E151+E128+E96+E73+E50</f>
        <v>0</v>
      </c>
      <c r="F641" s="53">
        <f>F573+F550+F527+F416+F393+F370+F347+F324+F301+F278+F255+F226+F203+F174+F151+F128+F96+F73+F50</f>
        <v>0</v>
      </c>
      <c r="G641" s="53">
        <f>G573+G550+G527+G416+G393+G370+G347+G324+G301+G278+G255+G226+G203+G174+G151+G128+G96+G73+G50</f>
        <v>0</v>
      </c>
    </row>
    <row r="642" spans="2:8" ht="24.75" thickBot="1" x14ac:dyDescent="0.3">
      <c r="C642" s="130" t="s">
        <v>211</v>
      </c>
      <c r="D642" s="56"/>
      <c r="E642" s="72" t="e">
        <f>E641/D641-1</f>
        <v>#DIV/0!</v>
      </c>
      <c r="F642" s="72" t="e">
        <f t="shared" ref="F642:G642" si="51">F641/E641-1</f>
        <v>#DIV/0!</v>
      </c>
      <c r="G642" s="72" t="e">
        <f t="shared" si="51"/>
        <v>#DIV/0!</v>
      </c>
    </row>
    <row r="643" spans="2:8" ht="15.75" thickBot="1" x14ac:dyDescent="0.3">
      <c r="C643" s="129" t="s">
        <v>212</v>
      </c>
      <c r="D643" s="53">
        <f>D621</f>
        <v>0</v>
      </c>
      <c r="E643" s="53">
        <f>E621</f>
        <v>0</v>
      </c>
      <c r="F643" s="53">
        <f>F621</f>
        <v>0</v>
      </c>
      <c r="G643" s="53">
        <f>G621</f>
        <v>0</v>
      </c>
    </row>
    <row r="644" spans="2:8" ht="27.75" customHeight="1" thickBot="1" x14ac:dyDescent="0.3">
      <c r="C644" s="130" t="s">
        <v>213</v>
      </c>
      <c r="D644" s="56"/>
      <c r="E644" s="72" t="e">
        <f>E643/D643-1</f>
        <v>#DIV/0!</v>
      </c>
      <c r="F644" s="72" t="e">
        <f t="shared" ref="F644:G644" si="52">F643/E643-1</f>
        <v>#DIV/0!</v>
      </c>
      <c r="G644" s="72" t="e">
        <f t="shared" si="52"/>
        <v>#DIV/0!</v>
      </c>
    </row>
    <row r="645" spans="2:8" ht="15.75" thickBot="1" x14ac:dyDescent="0.3">
      <c r="C645" s="129" t="s">
        <v>214</v>
      </c>
      <c r="D645" s="53">
        <f>D622</f>
        <v>0</v>
      </c>
      <c r="E645" s="53">
        <f>E622</f>
        <v>0</v>
      </c>
      <c r="F645" s="53">
        <f>F622</f>
        <v>0</v>
      </c>
      <c r="G645" s="53">
        <f>G622</f>
        <v>0</v>
      </c>
    </row>
    <row r="646" spans="2:8" ht="15.75" thickBot="1" x14ac:dyDescent="0.3">
      <c r="C646" s="130" t="s">
        <v>215</v>
      </c>
      <c r="D646" s="56"/>
      <c r="E646" s="72" t="e">
        <f>E645/D645-1</f>
        <v>#DIV/0!</v>
      </c>
      <c r="F646" s="72" t="e">
        <f t="shared" ref="F646:G646" si="53">F645/E645-1</f>
        <v>#DIV/0!</v>
      </c>
      <c r="G646" s="72" t="e">
        <f t="shared" si="53"/>
        <v>#DIV/0!</v>
      </c>
    </row>
    <row r="647" spans="2:8" ht="15.75" thickBot="1" x14ac:dyDescent="0.3">
      <c r="C647" s="185" t="s">
        <v>80</v>
      </c>
      <c r="D647" s="85">
        <f>IF(D627-D626=0,0,"Error")</f>
        <v>0</v>
      </c>
      <c r="E647" s="85">
        <f t="shared" ref="E647:G647" si="54">IF(E627-E626=0,0,"Error")</f>
        <v>0</v>
      </c>
      <c r="F647" s="85">
        <f t="shared" si="54"/>
        <v>0</v>
      </c>
      <c r="G647" s="85">
        <f t="shared" si="54"/>
        <v>0</v>
      </c>
    </row>
    <row r="648" spans="2:8" ht="24.75" thickBot="1" x14ac:dyDescent="0.3">
      <c r="C648" s="221" t="s">
        <v>217</v>
      </c>
      <c r="D648" s="53">
        <v>100</v>
      </c>
      <c r="E648" s="53">
        <v>100</v>
      </c>
      <c r="F648" s="53">
        <v>100</v>
      </c>
      <c r="G648" s="53">
        <v>100</v>
      </c>
    </row>
    <row r="649" spans="2:8" ht="24.75" thickBot="1" x14ac:dyDescent="0.3">
      <c r="C649" s="221" t="s">
        <v>218</v>
      </c>
      <c r="D649" s="53">
        <v>5</v>
      </c>
      <c r="E649" s="53">
        <v>5</v>
      </c>
      <c r="F649" s="53">
        <v>5</v>
      </c>
      <c r="G649" s="53">
        <v>5</v>
      </c>
    </row>
    <row r="650" spans="2:8" x14ac:dyDescent="0.25">
      <c r="C650" s="177"/>
      <c r="D650" s="178"/>
      <c r="E650" s="178"/>
      <c r="F650" s="178"/>
      <c r="G650" s="178"/>
    </row>
    <row r="651" spans="2:8" x14ac:dyDescent="0.25">
      <c r="B651" s="123"/>
      <c r="C651" s="272"/>
      <c r="D651" s="272"/>
      <c r="E651" s="272"/>
      <c r="F651" s="272"/>
      <c r="G651" s="272"/>
    </row>
    <row r="652" spans="2:8" x14ac:dyDescent="0.25">
      <c r="B652" s="123"/>
      <c r="C652" s="273"/>
      <c r="D652" s="274"/>
      <c r="E652" s="274"/>
      <c r="F652" s="274"/>
      <c r="G652" s="274"/>
    </row>
    <row r="653" spans="2:8" x14ac:dyDescent="0.25">
      <c r="C653" s="275"/>
      <c r="D653" s="275"/>
      <c r="E653" s="275"/>
      <c r="F653" s="275"/>
      <c r="G653" s="275"/>
      <c r="H653" s="125"/>
    </row>
    <row r="654" spans="2:8" x14ac:dyDescent="0.25">
      <c r="C654" s="275"/>
      <c r="D654" s="275"/>
      <c r="E654" s="275"/>
      <c r="F654" s="275"/>
      <c r="G654" s="275"/>
      <c r="H654" s="125"/>
    </row>
    <row r="655" spans="2:8" x14ac:dyDescent="0.25">
      <c r="C655" s="275"/>
      <c r="D655" s="275"/>
      <c r="E655" s="275"/>
      <c r="F655" s="275"/>
      <c r="G655" s="275"/>
      <c r="H655" s="127"/>
    </row>
    <row r="656" spans="2:8" x14ac:dyDescent="0.25">
      <c r="C656" s="274"/>
      <c r="D656" s="272"/>
      <c r="E656" s="272"/>
      <c r="F656" s="272"/>
      <c r="G656" s="272"/>
    </row>
    <row r="657" spans="3:7" x14ac:dyDescent="0.25">
      <c r="C657" s="274"/>
      <c r="D657" s="272"/>
      <c r="E657" s="272"/>
      <c r="F657" s="272"/>
      <c r="G657" s="272"/>
    </row>
    <row r="658" spans="3:7" x14ac:dyDescent="0.25">
      <c r="C658" s="276"/>
      <c r="D658" s="276"/>
      <c r="E658" s="276"/>
      <c r="F658" s="276"/>
      <c r="G658" s="276"/>
    </row>
  </sheetData>
  <mergeCells count="157">
    <mergeCell ref="D23:G23"/>
    <mergeCell ref="C28:G28"/>
    <mergeCell ref="C29:G29"/>
    <mergeCell ref="D30:G30"/>
    <mergeCell ref="D31:G31"/>
    <mergeCell ref="D32:G32"/>
    <mergeCell ref="D4:G4"/>
    <mergeCell ref="D5:G5"/>
    <mergeCell ref="D6:G6"/>
    <mergeCell ref="C7:G7"/>
    <mergeCell ref="C8:G10"/>
    <mergeCell ref="D11:G11"/>
    <mergeCell ref="D77:G77"/>
    <mergeCell ref="D78:G78"/>
    <mergeCell ref="C87:G87"/>
    <mergeCell ref="D99:G99"/>
    <mergeCell ref="C106:G106"/>
    <mergeCell ref="C107:G107"/>
    <mergeCell ref="C41:G41"/>
    <mergeCell ref="D53:G53"/>
    <mergeCell ref="D54:G54"/>
    <mergeCell ref="D55:G55"/>
    <mergeCell ref="C64:G64"/>
    <mergeCell ref="D76:G76"/>
    <mergeCell ref="D133:G133"/>
    <mergeCell ref="C142:G142"/>
    <mergeCell ref="D154:G154"/>
    <mergeCell ref="D155:G155"/>
    <mergeCell ref="D156:G156"/>
    <mergeCell ref="C157:C158"/>
    <mergeCell ref="D108:G108"/>
    <mergeCell ref="D109:G109"/>
    <mergeCell ref="D110:G110"/>
    <mergeCell ref="C119:G119"/>
    <mergeCell ref="D131:G131"/>
    <mergeCell ref="D132:G132"/>
    <mergeCell ref="D185:G185"/>
    <mergeCell ref="C186:C187"/>
    <mergeCell ref="C194:G194"/>
    <mergeCell ref="C195:C196"/>
    <mergeCell ref="D206:G206"/>
    <mergeCell ref="D207:G207"/>
    <mergeCell ref="C165:G165"/>
    <mergeCell ref="D177:G177"/>
    <mergeCell ref="C178:G178"/>
    <mergeCell ref="C182:G182"/>
    <mergeCell ref="D183:G183"/>
    <mergeCell ref="D184:G184"/>
    <mergeCell ref="C234:G234"/>
    <mergeCell ref="D235:G235"/>
    <mergeCell ref="D236:G236"/>
    <mergeCell ref="D237:G237"/>
    <mergeCell ref="C238:C239"/>
    <mergeCell ref="C246:G246"/>
    <mergeCell ref="D208:G208"/>
    <mergeCell ref="C209:C210"/>
    <mergeCell ref="C217:G217"/>
    <mergeCell ref="C218:C219"/>
    <mergeCell ref="D229:G229"/>
    <mergeCell ref="C230:G230"/>
    <mergeCell ref="C270:C271"/>
    <mergeCell ref="D281:G281"/>
    <mergeCell ref="D282:G282"/>
    <mergeCell ref="D283:G283"/>
    <mergeCell ref="C284:C285"/>
    <mergeCell ref="C292:G292"/>
    <mergeCell ref="C247:C248"/>
    <mergeCell ref="D258:G258"/>
    <mergeCell ref="D259:G259"/>
    <mergeCell ref="D260:G260"/>
    <mergeCell ref="C261:C262"/>
    <mergeCell ref="C269:G269"/>
    <mergeCell ref="C316:C317"/>
    <mergeCell ref="D327:G327"/>
    <mergeCell ref="D328:G328"/>
    <mergeCell ref="D329:G329"/>
    <mergeCell ref="C330:C331"/>
    <mergeCell ref="C338:G338"/>
    <mergeCell ref="C293:C294"/>
    <mergeCell ref="D304:G304"/>
    <mergeCell ref="D305:G305"/>
    <mergeCell ref="D306:G306"/>
    <mergeCell ref="C307:C308"/>
    <mergeCell ref="C315:G315"/>
    <mergeCell ref="C362:C363"/>
    <mergeCell ref="D373:G373"/>
    <mergeCell ref="D374:G374"/>
    <mergeCell ref="D375:G375"/>
    <mergeCell ref="C376:C377"/>
    <mergeCell ref="C384:G384"/>
    <mergeCell ref="C339:C340"/>
    <mergeCell ref="D350:G350"/>
    <mergeCell ref="D351:G351"/>
    <mergeCell ref="D352:G352"/>
    <mergeCell ref="C353:C354"/>
    <mergeCell ref="C361:G361"/>
    <mergeCell ref="C408:C409"/>
    <mergeCell ref="D419:G419"/>
    <mergeCell ref="C420:G420"/>
    <mergeCell ref="C423:G423"/>
    <mergeCell ref="D424:G424"/>
    <mergeCell ref="D425:G425"/>
    <mergeCell ref="C385:C386"/>
    <mergeCell ref="D396:G396"/>
    <mergeCell ref="D397:G397"/>
    <mergeCell ref="D398:G398"/>
    <mergeCell ref="C399:C400"/>
    <mergeCell ref="C407:G407"/>
    <mergeCell ref="C454:G454"/>
    <mergeCell ref="D455:G455"/>
    <mergeCell ref="D456:G456"/>
    <mergeCell ref="D457:G457"/>
    <mergeCell ref="C458:C459"/>
    <mergeCell ref="C466:G466"/>
    <mergeCell ref="D426:G426"/>
    <mergeCell ref="C427:C428"/>
    <mergeCell ref="C435:G435"/>
    <mergeCell ref="C436:C437"/>
    <mergeCell ref="D447:G447"/>
    <mergeCell ref="C448:G448"/>
    <mergeCell ref="C490:C491"/>
    <mergeCell ref="D501:G501"/>
    <mergeCell ref="C502:G502"/>
    <mergeCell ref="D506:G506"/>
    <mergeCell ref="D507:G507"/>
    <mergeCell ref="D508:G508"/>
    <mergeCell ref="C467:C468"/>
    <mergeCell ref="D478:G478"/>
    <mergeCell ref="D479:G479"/>
    <mergeCell ref="D480:G480"/>
    <mergeCell ref="C481:C482"/>
    <mergeCell ref="C489:G489"/>
    <mergeCell ref="D532:G532"/>
    <mergeCell ref="C533:C534"/>
    <mergeCell ref="C541:G541"/>
    <mergeCell ref="C542:C543"/>
    <mergeCell ref="D553:G553"/>
    <mergeCell ref="D554:G554"/>
    <mergeCell ref="C509:G509"/>
    <mergeCell ref="C510:C511"/>
    <mergeCell ref="C518:G518"/>
    <mergeCell ref="C519:C520"/>
    <mergeCell ref="D530:G530"/>
    <mergeCell ref="D531:G531"/>
    <mergeCell ref="C618:G618"/>
    <mergeCell ref="D582:G582"/>
    <mergeCell ref="D583:G583"/>
    <mergeCell ref="C592:G592"/>
    <mergeCell ref="C593:C594"/>
    <mergeCell ref="C604:G604"/>
    <mergeCell ref="C605:G605"/>
    <mergeCell ref="D555:G555"/>
    <mergeCell ref="C564:G564"/>
    <mergeCell ref="C565:C566"/>
    <mergeCell ref="D576:G576"/>
    <mergeCell ref="C577:G577"/>
    <mergeCell ref="D581:G581"/>
  </mergeCells>
  <pageMargins left="0" right="0" top="0" bottom="0" header="0.3" footer="0.3"/>
  <pageSetup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5"/>
  <sheetViews>
    <sheetView topLeftCell="A220" zoomScale="110" zoomScaleNormal="110" workbookViewId="0">
      <selection activeCell="H282" sqref="H282"/>
    </sheetView>
  </sheetViews>
  <sheetFormatPr defaultRowHeight="15" x14ac:dyDescent="0.25"/>
  <cols>
    <col min="1" max="1" width="7.28515625" customWidth="1"/>
    <col min="2" max="2" width="21.42578125" customWidth="1"/>
    <col min="3" max="3" width="16.140625" customWidth="1"/>
    <col min="4" max="4" width="15.5703125" customWidth="1"/>
    <col min="5" max="5" width="16.85546875" customWidth="1"/>
    <col min="6" max="6" width="16.28515625" customWidth="1"/>
    <col min="8" max="8" width="12.42578125" customWidth="1"/>
    <col min="9" max="9" width="11" customWidth="1"/>
    <col min="10" max="10" width="11" bestFit="1" customWidth="1"/>
  </cols>
  <sheetData>
    <row r="2" spans="2:7" ht="18" customHeight="1" x14ac:dyDescent="0.25">
      <c r="B2" s="533" t="s">
        <v>22</v>
      </c>
      <c r="C2" s="533"/>
      <c r="D2" s="533"/>
      <c r="E2" s="533"/>
      <c r="F2" s="533"/>
      <c r="G2" s="15"/>
    </row>
    <row r="3" spans="2:7" ht="15.75" thickBot="1" x14ac:dyDescent="0.3"/>
    <row r="4" spans="2:7" ht="26.25" thickBot="1" x14ac:dyDescent="0.3">
      <c r="B4" s="179" t="s">
        <v>23</v>
      </c>
      <c r="C4" s="488" t="s">
        <v>219</v>
      </c>
      <c r="D4" s="488"/>
      <c r="E4" s="488"/>
      <c r="F4" s="488"/>
    </row>
    <row r="5" spans="2:7" ht="15.75" thickBot="1" x14ac:dyDescent="0.3">
      <c r="B5" s="179" t="s">
        <v>8</v>
      </c>
      <c r="C5" s="450" t="s">
        <v>14</v>
      </c>
      <c r="D5" s="451"/>
      <c r="E5" s="451"/>
      <c r="F5" s="489"/>
    </row>
    <row r="6" spans="2:7" ht="26.25" thickBot="1" x14ac:dyDescent="0.3">
      <c r="B6" s="179" t="s">
        <v>25</v>
      </c>
      <c r="C6" s="453" t="s">
        <v>26</v>
      </c>
      <c r="D6" s="454"/>
      <c r="E6" s="454"/>
      <c r="F6" s="490"/>
    </row>
    <row r="7" spans="2:7" ht="15.75" thickBot="1" x14ac:dyDescent="0.3">
      <c r="B7" s="491" t="s">
        <v>9</v>
      </c>
      <c r="C7" s="457"/>
      <c r="D7" s="457"/>
      <c r="E7" s="457"/>
      <c r="F7" s="492"/>
    </row>
    <row r="8" spans="2:7" x14ac:dyDescent="0.25">
      <c r="B8" s="493" t="s">
        <v>220</v>
      </c>
      <c r="C8" s="494"/>
      <c r="D8" s="494"/>
      <c r="E8" s="494"/>
      <c r="F8" s="495"/>
    </row>
    <row r="9" spans="2:7" ht="36.75" customHeight="1" x14ac:dyDescent="0.25">
      <c r="B9" s="496"/>
      <c r="C9" s="497"/>
      <c r="D9" s="497"/>
      <c r="E9" s="497"/>
      <c r="F9" s="498"/>
    </row>
    <row r="10" spans="2:7" ht="2.25" customHeight="1" thickBot="1" x14ac:dyDescent="0.3">
      <c r="B10" s="499"/>
      <c r="C10" s="500"/>
      <c r="D10" s="500"/>
      <c r="E10" s="500"/>
      <c r="F10" s="501"/>
    </row>
    <row r="11" spans="2:7" ht="168.75" customHeight="1" thickBot="1" x14ac:dyDescent="0.3">
      <c r="B11" s="180" t="s">
        <v>28</v>
      </c>
      <c r="C11" s="442" t="s">
        <v>221</v>
      </c>
      <c r="D11" s="483"/>
      <c r="E11" s="483"/>
      <c r="F11" s="484"/>
    </row>
    <row r="12" spans="2:7" ht="23.25" customHeight="1" x14ac:dyDescent="0.25">
      <c r="B12" s="403" t="s">
        <v>222</v>
      </c>
      <c r="C12" s="19">
        <v>2018</v>
      </c>
      <c r="D12" s="19">
        <v>2019</v>
      </c>
      <c r="E12" s="19">
        <v>2020</v>
      </c>
      <c r="F12" s="19">
        <v>2021</v>
      </c>
    </row>
    <row r="13" spans="2:7" ht="15.75" thickBot="1" x14ac:dyDescent="0.3">
      <c r="B13" s="404"/>
      <c r="C13" s="21" t="s">
        <v>31</v>
      </c>
      <c r="D13" s="21" t="s">
        <v>32</v>
      </c>
      <c r="E13" s="21" t="s">
        <v>32</v>
      </c>
      <c r="F13" s="21" t="s">
        <v>32</v>
      </c>
    </row>
    <row r="14" spans="2:7" ht="15.75" thickBot="1" x14ac:dyDescent="0.3">
      <c r="B14" s="181" t="s">
        <v>33</v>
      </c>
      <c r="C14" s="24" t="s">
        <v>34</v>
      </c>
      <c r="D14" s="24" t="s">
        <v>35</v>
      </c>
      <c r="E14" s="24" t="s">
        <v>35</v>
      </c>
      <c r="F14" s="24" t="s">
        <v>35</v>
      </c>
    </row>
    <row r="15" spans="2:7" ht="15.75" thickBot="1" x14ac:dyDescent="0.3">
      <c r="B15" s="126" t="s">
        <v>36</v>
      </c>
      <c r="C15" s="24" t="s">
        <v>34</v>
      </c>
      <c r="D15" s="24" t="s">
        <v>35</v>
      </c>
      <c r="E15" s="24" t="s">
        <v>35</v>
      </c>
      <c r="F15" s="24" t="s">
        <v>35</v>
      </c>
    </row>
    <row r="16" spans="2:7" ht="23.25" thickBot="1" x14ac:dyDescent="0.3">
      <c r="B16" s="126" t="s">
        <v>37</v>
      </c>
      <c r="C16" s="24" t="s">
        <v>34</v>
      </c>
      <c r="D16" s="24" t="s">
        <v>35</v>
      </c>
      <c r="E16" s="24" t="s">
        <v>35</v>
      </c>
      <c r="F16" s="24" t="s">
        <v>35</v>
      </c>
    </row>
    <row r="17" spans="2:12" ht="43.5" customHeight="1" thickBot="1" x14ac:dyDescent="0.3">
      <c r="B17" s="180" t="s">
        <v>38</v>
      </c>
      <c r="C17" s="442" t="s">
        <v>223</v>
      </c>
      <c r="D17" s="483"/>
      <c r="E17" s="483"/>
      <c r="F17" s="484"/>
    </row>
    <row r="18" spans="2:12" ht="23.25" customHeight="1" thickBot="1" x14ac:dyDescent="0.3">
      <c r="B18" s="351" t="s">
        <v>224</v>
      </c>
      <c r="C18" s="352"/>
      <c r="D18" s="352"/>
      <c r="E18" s="352"/>
      <c r="F18" s="468"/>
      <c r="I18" s="29"/>
      <c r="K18" s="29"/>
    </row>
    <row r="19" spans="2:12" ht="15.75" thickBot="1" x14ac:dyDescent="0.3">
      <c r="B19" s="181" t="s">
        <v>33</v>
      </c>
      <c r="C19" s="24" t="s">
        <v>34</v>
      </c>
      <c r="D19" s="24" t="s">
        <v>35</v>
      </c>
      <c r="E19" s="24" t="s">
        <v>35</v>
      </c>
      <c r="F19" s="24" t="s">
        <v>35</v>
      </c>
    </row>
    <row r="20" spans="2:12" ht="15.75" thickBot="1" x14ac:dyDescent="0.3">
      <c r="B20" s="126" t="s">
        <v>36</v>
      </c>
      <c r="C20" s="24" t="s">
        <v>34</v>
      </c>
      <c r="D20" s="24" t="s">
        <v>35</v>
      </c>
      <c r="E20" s="24" t="s">
        <v>35</v>
      </c>
      <c r="F20" s="24" t="s">
        <v>35</v>
      </c>
    </row>
    <row r="21" spans="2:12" ht="23.25" thickBot="1" x14ac:dyDescent="0.3">
      <c r="B21" s="126" t="s">
        <v>37</v>
      </c>
      <c r="C21" s="24" t="s">
        <v>34</v>
      </c>
      <c r="D21" s="24" t="s">
        <v>35</v>
      </c>
      <c r="E21" s="24" t="s">
        <v>35</v>
      </c>
      <c r="F21" s="24" t="s">
        <v>35</v>
      </c>
    </row>
    <row r="22" spans="2:12" ht="15.75" thickBot="1" x14ac:dyDescent="0.3">
      <c r="B22" s="481" t="s">
        <v>41</v>
      </c>
      <c r="C22" s="446"/>
      <c r="D22" s="446"/>
      <c r="E22" s="446"/>
      <c r="F22" s="482"/>
    </row>
    <row r="23" spans="2:12" ht="15.75" thickBot="1" x14ac:dyDescent="0.3">
      <c r="B23" s="463" t="s">
        <v>225</v>
      </c>
      <c r="C23" s="363"/>
      <c r="D23" s="363"/>
      <c r="E23" s="363"/>
      <c r="F23" s="464"/>
    </row>
    <row r="24" spans="2:12" ht="29.25" customHeight="1" thickBot="1" x14ac:dyDescent="0.3">
      <c r="B24" s="182" t="s">
        <v>226</v>
      </c>
      <c r="C24" s="358" t="s">
        <v>227</v>
      </c>
      <c r="D24" s="359"/>
      <c r="E24" s="359"/>
      <c r="F24" s="529"/>
    </row>
    <row r="25" spans="2:12" ht="31.5" customHeight="1" thickBot="1" x14ac:dyDescent="0.3">
      <c r="B25" s="126" t="s">
        <v>45</v>
      </c>
      <c r="C25" s="530" t="s">
        <v>228</v>
      </c>
      <c r="D25" s="531"/>
      <c r="E25" s="531"/>
      <c r="F25" s="532"/>
    </row>
    <row r="26" spans="2:12" ht="15.75" thickBot="1" x14ac:dyDescent="0.3">
      <c r="B26" s="126" t="s">
        <v>47</v>
      </c>
      <c r="C26" s="324" t="s">
        <v>116</v>
      </c>
      <c r="D26" s="325"/>
      <c r="E26" s="325"/>
      <c r="F26" s="402"/>
    </row>
    <row r="27" spans="2:12" ht="12.75" customHeight="1" x14ac:dyDescent="0.25">
      <c r="B27" s="403"/>
      <c r="C27" s="31">
        <v>2018</v>
      </c>
      <c r="D27" s="31">
        <v>2019</v>
      </c>
      <c r="E27" s="31">
        <v>2020</v>
      </c>
      <c r="F27" s="31">
        <v>2021</v>
      </c>
    </row>
    <row r="28" spans="2:12" ht="15.75" customHeight="1" thickBot="1" x14ac:dyDescent="0.3">
      <c r="B28" s="404"/>
      <c r="C28" s="33" t="s">
        <v>31</v>
      </c>
      <c r="D28" s="33" t="s">
        <v>32</v>
      </c>
      <c r="E28" s="33" t="s">
        <v>32</v>
      </c>
      <c r="F28" s="33" t="s">
        <v>32</v>
      </c>
    </row>
    <row r="29" spans="2:12" ht="15.75" thickBot="1" x14ac:dyDescent="0.3">
      <c r="B29" s="126" t="s">
        <v>49</v>
      </c>
      <c r="C29" s="35">
        <v>356</v>
      </c>
      <c r="D29" s="35">
        <v>356</v>
      </c>
      <c r="E29" s="35">
        <v>356</v>
      </c>
      <c r="F29" s="35">
        <v>356</v>
      </c>
    </row>
    <row r="30" spans="2:12" ht="15.75" thickBot="1" x14ac:dyDescent="0.3">
      <c r="B30" s="126" t="s">
        <v>50</v>
      </c>
      <c r="C30" s="183">
        <v>1398000</v>
      </c>
      <c r="D30" s="35">
        <v>1446000</v>
      </c>
      <c r="E30" s="35">
        <v>1637276</v>
      </c>
      <c r="F30" s="35">
        <v>1637276</v>
      </c>
    </row>
    <row r="31" spans="2:12" ht="15.75" thickBot="1" x14ac:dyDescent="0.3">
      <c r="B31" s="126" t="s">
        <v>51</v>
      </c>
      <c r="C31" s="35">
        <f>C30/C29</f>
        <v>3926.9662921348313</v>
      </c>
      <c r="D31" s="35">
        <f t="shared" ref="D31:F31" si="0">D30/D29</f>
        <v>4061.7977528089887</v>
      </c>
      <c r="E31" s="35">
        <f t="shared" si="0"/>
        <v>4599.0898876404499</v>
      </c>
      <c r="F31" s="35">
        <f t="shared" si="0"/>
        <v>4599.0898876404499</v>
      </c>
    </row>
    <row r="32" spans="2:12" ht="15.75" thickBot="1" x14ac:dyDescent="0.3">
      <c r="B32" s="126" t="s">
        <v>52</v>
      </c>
      <c r="C32" s="37" t="s">
        <v>53</v>
      </c>
      <c r="D32" s="38">
        <f>D29/C29-1</f>
        <v>0</v>
      </c>
      <c r="E32" s="38">
        <f t="shared" ref="E32:F34" si="1">E29/D29-1</f>
        <v>0</v>
      </c>
      <c r="F32" s="38">
        <f t="shared" si="1"/>
        <v>0</v>
      </c>
      <c r="H32" s="40"/>
      <c r="I32" s="40"/>
      <c r="J32" s="40"/>
      <c r="K32" s="40"/>
      <c r="L32" s="40"/>
    </row>
    <row r="33" spans="2:6" ht="15.75" thickBot="1" x14ac:dyDescent="0.3">
      <c r="B33" s="126" t="s">
        <v>54</v>
      </c>
      <c r="C33" s="37" t="s">
        <v>53</v>
      </c>
      <c r="D33" s="38">
        <f>D30/C30-1</f>
        <v>3.4334763948497882E-2</v>
      </c>
      <c r="E33" s="38">
        <f t="shared" si="1"/>
        <v>0.13227939142461964</v>
      </c>
      <c r="F33" s="38">
        <f t="shared" si="1"/>
        <v>0</v>
      </c>
    </row>
    <row r="34" spans="2:6" ht="23.25" thickBot="1" x14ac:dyDescent="0.3">
      <c r="B34" s="126" t="s">
        <v>55</v>
      </c>
      <c r="C34" s="37" t="s">
        <v>53</v>
      </c>
      <c r="D34" s="38">
        <f>D31/C31-1</f>
        <v>3.4334763948497882E-2</v>
      </c>
      <c r="E34" s="38">
        <f t="shared" si="1"/>
        <v>0.13227939142461986</v>
      </c>
      <c r="F34" s="38">
        <f t="shared" si="1"/>
        <v>0</v>
      </c>
    </row>
    <row r="35" spans="2:6" ht="15.75" thickBot="1" x14ac:dyDescent="0.3">
      <c r="B35" s="405" t="s">
        <v>56</v>
      </c>
      <c r="C35" s="330"/>
      <c r="D35" s="330"/>
      <c r="E35" s="330"/>
      <c r="F35" s="406"/>
    </row>
    <row r="36" spans="2:6" ht="12.75" customHeight="1" x14ac:dyDescent="0.25">
      <c r="B36" s="403"/>
      <c r="C36" s="31">
        <v>2018</v>
      </c>
      <c r="D36" s="31">
        <v>2019</v>
      </c>
      <c r="E36" s="31">
        <v>2020</v>
      </c>
      <c r="F36" s="31">
        <v>2021</v>
      </c>
    </row>
    <row r="37" spans="2:6" ht="12" customHeight="1" thickBot="1" x14ac:dyDescent="0.3">
      <c r="B37" s="404"/>
      <c r="C37" s="33" t="s">
        <v>31</v>
      </c>
      <c r="D37" s="33" t="s">
        <v>32</v>
      </c>
      <c r="E37" s="33" t="s">
        <v>32</v>
      </c>
      <c r="F37" s="33" t="s">
        <v>32</v>
      </c>
    </row>
    <row r="38" spans="2:6" ht="15.75" thickBot="1" x14ac:dyDescent="0.3">
      <c r="B38" s="129" t="s">
        <v>57</v>
      </c>
      <c r="C38" s="53">
        <v>564000</v>
      </c>
      <c r="D38" s="53">
        <v>564000</v>
      </c>
      <c r="E38" s="53">
        <v>564000</v>
      </c>
      <c r="F38" s="53">
        <v>564000</v>
      </c>
    </row>
    <row r="39" spans="2:6" ht="24.75" thickBot="1" x14ac:dyDescent="0.3">
      <c r="B39" s="129" t="s">
        <v>60</v>
      </c>
      <c r="C39" s="53">
        <v>58000</v>
      </c>
      <c r="D39" s="53">
        <v>58000</v>
      </c>
      <c r="E39" s="53">
        <v>58000</v>
      </c>
      <c r="F39" s="53">
        <v>58000</v>
      </c>
    </row>
    <row r="40" spans="2:6" ht="15.75" thickBot="1" x14ac:dyDescent="0.3">
      <c r="B40" s="129" t="s">
        <v>63</v>
      </c>
      <c r="C40" s="53">
        <v>776000</v>
      </c>
      <c r="D40" s="53">
        <v>824000</v>
      </c>
      <c r="E40" s="53">
        <v>1015276</v>
      </c>
      <c r="F40" s="53">
        <v>1015276</v>
      </c>
    </row>
    <row r="41" spans="2:6" ht="15.75" thickBot="1" x14ac:dyDescent="0.3">
      <c r="B41" s="129" t="s">
        <v>66</v>
      </c>
      <c r="C41" s="56"/>
      <c r="D41" s="53"/>
      <c r="E41" s="53"/>
      <c r="F41" s="53"/>
    </row>
    <row r="42" spans="2:6" ht="16.5" customHeight="1" thickBot="1" x14ac:dyDescent="0.3">
      <c r="B42" s="129" t="s">
        <v>69</v>
      </c>
      <c r="C42" s="56"/>
      <c r="D42" s="53"/>
      <c r="E42" s="53"/>
      <c r="F42" s="53"/>
    </row>
    <row r="43" spans="2:6" ht="15.75" thickBot="1" x14ac:dyDescent="0.3">
      <c r="B43" s="129" t="s">
        <v>72</v>
      </c>
      <c r="C43" s="56"/>
      <c r="D43" s="53"/>
      <c r="E43" s="53"/>
      <c r="F43" s="53"/>
    </row>
    <row r="44" spans="2:6" ht="24.75" thickBot="1" x14ac:dyDescent="0.3">
      <c r="B44" s="129" t="s">
        <v>75</v>
      </c>
      <c r="C44" s="56"/>
      <c r="D44" s="53"/>
      <c r="E44" s="53"/>
      <c r="F44" s="53"/>
    </row>
    <row r="45" spans="2:6" ht="19.5" customHeight="1" thickBot="1" x14ac:dyDescent="0.3">
      <c r="B45" s="184" t="s">
        <v>78</v>
      </c>
      <c r="C45" s="56">
        <f>C44+C43+C42+C41+C40+C39+C38</f>
        <v>1398000</v>
      </c>
      <c r="D45" s="56">
        <f>D44+D43+D42+D41+D40+D39+D38</f>
        <v>1446000</v>
      </c>
      <c r="E45" s="56">
        <f>E44+E43+E42+E41+E40+E39+E38</f>
        <v>1637276</v>
      </c>
      <c r="F45" s="56">
        <f>F44+F43+F42+F41+F40+F39+F38</f>
        <v>1637276</v>
      </c>
    </row>
    <row r="46" spans="2:6" ht="15.75" thickBot="1" x14ac:dyDescent="0.3">
      <c r="B46" s="185" t="s">
        <v>80</v>
      </c>
      <c r="C46" s="85">
        <f>IF(C45-C30=0,0,"Error")</f>
        <v>0</v>
      </c>
      <c r="D46" s="85">
        <f>IF(D45-D30=0,0,"Error")</f>
        <v>0</v>
      </c>
      <c r="E46" s="85">
        <f>IF(E45-E30=0,0,"Error")</f>
        <v>0</v>
      </c>
      <c r="F46" s="85">
        <f>IF(F45-F30=0,0,"Error")</f>
        <v>0</v>
      </c>
    </row>
    <row r="47" spans="2:6" ht="15.75" thickBot="1" x14ac:dyDescent="0.3">
      <c r="B47" s="182" t="s">
        <v>117</v>
      </c>
      <c r="C47" s="485" t="s">
        <v>229</v>
      </c>
      <c r="D47" s="486"/>
      <c r="E47" s="486"/>
      <c r="F47" s="487"/>
    </row>
    <row r="48" spans="2:6" ht="15.75" thickBot="1" x14ac:dyDescent="0.3">
      <c r="B48" s="126" t="s">
        <v>45</v>
      </c>
      <c r="C48" s="432" t="s">
        <v>230</v>
      </c>
      <c r="D48" s="433"/>
      <c r="E48" s="433"/>
      <c r="F48" s="462"/>
    </row>
    <row r="49" spans="2:6" ht="15.75" thickBot="1" x14ac:dyDescent="0.3">
      <c r="B49" s="126" t="s">
        <v>47</v>
      </c>
      <c r="C49" s="324" t="s">
        <v>231</v>
      </c>
      <c r="D49" s="325"/>
      <c r="E49" s="325"/>
      <c r="F49" s="402"/>
    </row>
    <row r="50" spans="2:6" ht="11.25" customHeight="1" x14ac:dyDescent="0.25">
      <c r="B50" s="403"/>
      <c r="C50" s="31">
        <v>2018</v>
      </c>
      <c r="D50" s="31">
        <v>2019</v>
      </c>
      <c r="E50" s="31">
        <v>2020</v>
      </c>
      <c r="F50" s="31">
        <v>2021</v>
      </c>
    </row>
    <row r="51" spans="2:6" ht="12.75" customHeight="1" thickBot="1" x14ac:dyDescent="0.3">
      <c r="B51" s="404"/>
      <c r="C51" s="33" t="s">
        <v>31</v>
      </c>
      <c r="D51" s="33" t="s">
        <v>32</v>
      </c>
      <c r="E51" s="33" t="s">
        <v>32</v>
      </c>
      <c r="F51" s="33" t="s">
        <v>32</v>
      </c>
    </row>
    <row r="52" spans="2:6" ht="15.75" thickBot="1" x14ac:dyDescent="0.3">
      <c r="B52" s="126" t="s">
        <v>49</v>
      </c>
      <c r="C52" s="35">
        <v>108000</v>
      </c>
      <c r="D52" s="35">
        <v>108000</v>
      </c>
      <c r="E52" s="35">
        <v>108000</v>
      </c>
      <c r="F52" s="35">
        <v>108000</v>
      </c>
    </row>
    <row r="53" spans="2:6" ht="15.75" thickBot="1" x14ac:dyDescent="0.3">
      <c r="B53" s="126" t="s">
        <v>50</v>
      </c>
      <c r="C53" s="35">
        <v>35000</v>
      </c>
      <c r="D53" s="35">
        <v>35000</v>
      </c>
      <c r="E53" s="35">
        <v>35000</v>
      </c>
      <c r="F53" s="35">
        <v>35000</v>
      </c>
    </row>
    <row r="54" spans="2:6" ht="15.75" thickBot="1" x14ac:dyDescent="0.3">
      <c r="B54" s="126" t="s">
        <v>51</v>
      </c>
      <c r="C54" s="186">
        <f>C53/C52</f>
        <v>0.32407407407407407</v>
      </c>
      <c r="D54" s="187">
        <f t="shared" ref="D54:F54" si="2">D53/D52</f>
        <v>0.32407407407407407</v>
      </c>
      <c r="E54" s="188">
        <f t="shared" si="2"/>
        <v>0.32407407407407407</v>
      </c>
      <c r="F54" s="188">
        <f t="shared" si="2"/>
        <v>0.32407407407407407</v>
      </c>
    </row>
    <row r="55" spans="2:6" ht="15.75" thickBot="1" x14ac:dyDescent="0.3">
      <c r="B55" s="126" t="s">
        <v>52</v>
      </c>
      <c r="C55" s="37" t="s">
        <v>53</v>
      </c>
      <c r="D55" s="38">
        <f>D52/C52-1</f>
        <v>0</v>
      </c>
      <c r="E55" s="38">
        <f t="shared" ref="E55:F57" si="3">E52/D52-1</f>
        <v>0</v>
      </c>
      <c r="F55" s="38">
        <f t="shared" si="3"/>
        <v>0</v>
      </c>
    </row>
    <row r="56" spans="2:6" ht="15.75" thickBot="1" x14ac:dyDescent="0.3">
      <c r="B56" s="126" t="s">
        <v>54</v>
      </c>
      <c r="C56" s="37" t="s">
        <v>53</v>
      </c>
      <c r="D56" s="38">
        <f>D53/C53-1</f>
        <v>0</v>
      </c>
      <c r="E56" s="38">
        <f t="shared" si="3"/>
        <v>0</v>
      </c>
      <c r="F56" s="38">
        <f t="shared" si="3"/>
        <v>0</v>
      </c>
    </row>
    <row r="57" spans="2:6" ht="23.25" thickBot="1" x14ac:dyDescent="0.3">
      <c r="B57" s="126" t="s">
        <v>55</v>
      </c>
      <c r="C57" s="37" t="s">
        <v>53</v>
      </c>
      <c r="D57" s="38">
        <f>D54/C54-1</f>
        <v>0</v>
      </c>
      <c r="E57" s="38">
        <f t="shared" si="3"/>
        <v>0</v>
      </c>
      <c r="F57" s="38">
        <f t="shared" si="3"/>
        <v>0</v>
      </c>
    </row>
    <row r="58" spans="2:6" ht="15.75" customHeight="1" thickBot="1" x14ac:dyDescent="0.3">
      <c r="B58" s="405" t="s">
        <v>109</v>
      </c>
      <c r="C58" s="330"/>
      <c r="D58" s="330"/>
      <c r="E58" s="330"/>
      <c r="F58" s="406"/>
    </row>
    <row r="59" spans="2:6" x14ac:dyDescent="0.25">
      <c r="B59" s="403"/>
      <c r="C59" s="31">
        <v>2018</v>
      </c>
      <c r="D59" s="31">
        <v>2019</v>
      </c>
      <c r="E59" s="31">
        <v>2020</v>
      </c>
      <c r="F59" s="31">
        <v>2021</v>
      </c>
    </row>
    <row r="60" spans="2:6" x14ac:dyDescent="0.25">
      <c r="B60" s="525"/>
      <c r="C60" s="31" t="s">
        <v>31</v>
      </c>
      <c r="D60" s="31" t="s">
        <v>32</v>
      </c>
      <c r="E60" s="31" t="s">
        <v>32</v>
      </c>
      <c r="F60" s="31" t="s">
        <v>32</v>
      </c>
    </row>
    <row r="61" spans="2:6" ht="15.75" thickBot="1" x14ac:dyDescent="0.3">
      <c r="B61" s="189" t="s">
        <v>57</v>
      </c>
      <c r="C61" s="190">
        <v>0</v>
      </c>
      <c r="D61" s="190">
        <v>0</v>
      </c>
      <c r="E61" s="190">
        <v>0</v>
      </c>
      <c r="F61" s="190">
        <v>0</v>
      </c>
    </row>
    <row r="62" spans="2:6" ht="24.75" thickBot="1" x14ac:dyDescent="0.3">
      <c r="B62" s="129" t="s">
        <v>60</v>
      </c>
      <c r="C62" s="191">
        <v>0</v>
      </c>
      <c r="D62" s="192">
        <v>0</v>
      </c>
      <c r="E62" s="192">
        <v>0</v>
      </c>
      <c r="F62" s="192">
        <v>0</v>
      </c>
    </row>
    <row r="63" spans="2:6" ht="15.75" thickBot="1" x14ac:dyDescent="0.3">
      <c r="B63" s="129" t="s">
        <v>63</v>
      </c>
      <c r="C63" s="193">
        <v>35000</v>
      </c>
      <c r="D63" s="194">
        <v>35000</v>
      </c>
      <c r="E63" s="194">
        <v>35000</v>
      </c>
      <c r="F63" s="194">
        <v>35000</v>
      </c>
    </row>
    <row r="64" spans="2:6" ht="15.75" thickBot="1" x14ac:dyDescent="0.3">
      <c r="B64" s="129" t="s">
        <v>66</v>
      </c>
      <c r="C64" s="53">
        <v>0</v>
      </c>
      <c r="D64" s="53">
        <v>0</v>
      </c>
      <c r="E64" s="53">
        <v>0</v>
      </c>
      <c r="F64" s="53"/>
    </row>
    <row r="65" spans="2:6" ht="24.75" thickBot="1" x14ac:dyDescent="0.3">
      <c r="B65" s="129" t="s">
        <v>69</v>
      </c>
      <c r="C65" s="56">
        <v>0</v>
      </c>
      <c r="D65" s="53">
        <v>0</v>
      </c>
      <c r="E65" s="53">
        <v>0</v>
      </c>
      <c r="F65" s="53">
        <v>0</v>
      </c>
    </row>
    <row r="66" spans="2:6" ht="15.75" thickBot="1" x14ac:dyDescent="0.3">
      <c r="B66" s="129" t="s">
        <v>72</v>
      </c>
      <c r="C66" s="56">
        <v>0</v>
      </c>
      <c r="D66" s="53">
        <v>0</v>
      </c>
      <c r="E66" s="53">
        <v>0</v>
      </c>
      <c r="F66" s="53">
        <v>0</v>
      </c>
    </row>
    <row r="67" spans="2:6" ht="24.75" thickBot="1" x14ac:dyDescent="0.3">
      <c r="B67" s="129" t="s">
        <v>75</v>
      </c>
      <c r="C67" s="56">
        <v>0</v>
      </c>
      <c r="D67" s="53">
        <v>0</v>
      </c>
      <c r="E67" s="53">
        <v>0</v>
      </c>
      <c r="F67" s="53">
        <v>0</v>
      </c>
    </row>
    <row r="68" spans="2:6" ht="24.75" thickBot="1" x14ac:dyDescent="0.3">
      <c r="B68" s="184" t="s">
        <v>78</v>
      </c>
      <c r="C68" s="56">
        <f>C67+C66+C65+C64+C63+C62+C61</f>
        <v>35000</v>
      </c>
      <c r="D68" s="56">
        <f>D67+D66+D65+D64+D63+D62+D61</f>
        <v>35000</v>
      </c>
      <c r="E68" s="56">
        <f>E67+E66+E65+E64+E63+E62+E61</f>
        <v>35000</v>
      </c>
      <c r="F68" s="56">
        <f>F67+F66+F65+F64+F63+F62+F61</f>
        <v>35000</v>
      </c>
    </row>
    <row r="69" spans="2:6" x14ac:dyDescent="0.25">
      <c r="B69" s="195" t="s">
        <v>80</v>
      </c>
      <c r="C69" s="196">
        <f>IF(C68-C53=0,0,"Error")</f>
        <v>0</v>
      </c>
      <c r="D69" s="196">
        <f>IF(D68-D53=0,0,"Error")</f>
        <v>0</v>
      </c>
      <c r="E69" s="196">
        <f>IF(E68-E53=0,0,"Error")</f>
        <v>0</v>
      </c>
      <c r="F69" s="196">
        <f>IF(F68-F53=0,0,"Error")</f>
        <v>0</v>
      </c>
    </row>
    <row r="70" spans="2:6" ht="15.75" thickBot="1" x14ac:dyDescent="0.3">
      <c r="B70" s="526" t="s">
        <v>183</v>
      </c>
      <c r="C70" s="527"/>
      <c r="D70" s="527"/>
      <c r="E70" s="527"/>
      <c r="F70" s="528"/>
    </row>
    <row r="71" spans="2:6" ht="15.75" thickBot="1" x14ac:dyDescent="0.3">
      <c r="B71" s="463" t="s">
        <v>232</v>
      </c>
      <c r="C71" s="363"/>
      <c r="D71" s="363"/>
      <c r="E71" s="363"/>
      <c r="F71" s="464"/>
    </row>
    <row r="72" spans="2:6" ht="23.25" thickBot="1" x14ac:dyDescent="0.3">
      <c r="B72" s="197" t="s">
        <v>233</v>
      </c>
      <c r="C72" s="345" t="s">
        <v>234</v>
      </c>
      <c r="D72" s="346"/>
      <c r="E72" s="346"/>
      <c r="F72" s="515"/>
    </row>
    <row r="73" spans="2:6" ht="15.75" thickBot="1" x14ac:dyDescent="0.3">
      <c r="B73" s="182" t="s">
        <v>43</v>
      </c>
      <c r="C73" s="348" t="s">
        <v>235</v>
      </c>
      <c r="D73" s="349"/>
      <c r="E73" s="349"/>
      <c r="F73" s="514"/>
    </row>
    <row r="74" spans="2:6" ht="17.25" customHeight="1" thickBot="1" x14ac:dyDescent="0.3">
      <c r="B74" s="126" t="s">
        <v>45</v>
      </c>
      <c r="C74" s="351" t="s">
        <v>235</v>
      </c>
      <c r="D74" s="352"/>
      <c r="E74" s="352"/>
      <c r="F74" s="468"/>
    </row>
    <row r="75" spans="2:6" ht="15.75" thickBot="1" x14ac:dyDescent="0.3">
      <c r="B75" s="126" t="s">
        <v>47</v>
      </c>
      <c r="C75" s="324" t="s">
        <v>235</v>
      </c>
      <c r="D75" s="325"/>
      <c r="E75" s="325"/>
      <c r="F75" s="402"/>
    </row>
    <row r="76" spans="2:6" ht="12.75" customHeight="1" x14ac:dyDescent="0.25">
      <c r="B76" s="403"/>
      <c r="C76" s="31">
        <v>2018</v>
      </c>
      <c r="D76" s="31">
        <v>2019</v>
      </c>
      <c r="E76" s="31">
        <v>2020</v>
      </c>
      <c r="F76" s="31">
        <v>2021</v>
      </c>
    </row>
    <row r="77" spans="2:6" ht="13.5" customHeight="1" thickBot="1" x14ac:dyDescent="0.3">
      <c r="B77" s="404"/>
      <c r="C77" s="33" t="s">
        <v>31</v>
      </c>
      <c r="D77" s="33" t="s">
        <v>32</v>
      </c>
      <c r="E77" s="33" t="s">
        <v>32</v>
      </c>
      <c r="F77" s="33" t="s">
        <v>32</v>
      </c>
    </row>
    <row r="78" spans="2:6" ht="15.75" thickBot="1" x14ac:dyDescent="0.3">
      <c r="B78" s="126" t="s">
        <v>49</v>
      </c>
      <c r="C78" s="35"/>
      <c r="D78" s="35"/>
      <c r="E78" s="35"/>
      <c r="F78" s="35"/>
    </row>
    <row r="79" spans="2:6" ht="15.75" thickBot="1" x14ac:dyDescent="0.3">
      <c r="B79" s="126" t="s">
        <v>50</v>
      </c>
      <c r="C79" s="35"/>
      <c r="D79" s="35"/>
      <c r="E79" s="35"/>
      <c r="F79" s="35"/>
    </row>
    <row r="80" spans="2:6" ht="15.75" thickBot="1" x14ac:dyDescent="0.3">
      <c r="B80" s="126" t="s">
        <v>51</v>
      </c>
      <c r="C80" s="35" t="e">
        <f>C79/C78</f>
        <v>#DIV/0!</v>
      </c>
      <c r="D80" s="35" t="e">
        <f t="shared" ref="D80:F80" si="4">D79/D78</f>
        <v>#DIV/0!</v>
      </c>
      <c r="E80" s="35" t="e">
        <f t="shared" si="4"/>
        <v>#DIV/0!</v>
      </c>
      <c r="F80" s="35" t="e">
        <f t="shared" si="4"/>
        <v>#DIV/0!</v>
      </c>
    </row>
    <row r="81" spans="2:12" ht="15.75" thickBot="1" x14ac:dyDescent="0.3">
      <c r="B81" s="126" t="s">
        <v>52</v>
      </c>
      <c r="C81" s="37" t="s">
        <v>53</v>
      </c>
      <c r="D81" s="38" t="e">
        <f>D78/C78-1</f>
        <v>#DIV/0!</v>
      </c>
      <c r="E81" s="38" t="e">
        <f t="shared" ref="E81:F83" si="5">E78/D78-1</f>
        <v>#DIV/0!</v>
      </c>
      <c r="F81" s="38" t="e">
        <f t="shared" si="5"/>
        <v>#DIV/0!</v>
      </c>
      <c r="H81" s="40"/>
      <c r="I81" s="40"/>
      <c r="J81" s="40"/>
      <c r="K81" s="40"/>
      <c r="L81" s="40"/>
    </row>
    <row r="82" spans="2:12" ht="15.75" thickBot="1" x14ac:dyDescent="0.3">
      <c r="B82" s="126" t="s">
        <v>54</v>
      </c>
      <c r="C82" s="37" t="s">
        <v>53</v>
      </c>
      <c r="D82" s="38" t="e">
        <f>D79/C79-1</f>
        <v>#DIV/0!</v>
      </c>
      <c r="E82" s="38" t="e">
        <f t="shared" si="5"/>
        <v>#DIV/0!</v>
      </c>
      <c r="F82" s="38" t="e">
        <f t="shared" si="5"/>
        <v>#DIV/0!</v>
      </c>
    </row>
    <row r="83" spans="2:12" ht="23.25" thickBot="1" x14ac:dyDescent="0.3">
      <c r="B83" s="126" t="s">
        <v>55</v>
      </c>
      <c r="C83" s="37" t="s">
        <v>53</v>
      </c>
      <c r="D83" s="38" t="e">
        <f>D80/C80-1</f>
        <v>#DIV/0!</v>
      </c>
      <c r="E83" s="38" t="e">
        <f t="shared" si="5"/>
        <v>#DIV/0!</v>
      </c>
      <c r="F83" s="38" t="e">
        <f t="shared" si="5"/>
        <v>#DIV/0!</v>
      </c>
    </row>
    <row r="84" spans="2:12" ht="15.75" thickBot="1" x14ac:dyDescent="0.3">
      <c r="B84" s="405" t="s">
        <v>56</v>
      </c>
      <c r="C84" s="330"/>
      <c r="D84" s="330"/>
      <c r="E84" s="330"/>
      <c r="F84" s="406"/>
    </row>
    <row r="85" spans="2:12" ht="12.75" customHeight="1" x14ac:dyDescent="0.25">
      <c r="B85" s="403"/>
      <c r="C85" s="31">
        <v>2018</v>
      </c>
      <c r="D85" s="31">
        <v>2019</v>
      </c>
      <c r="E85" s="31">
        <v>2020</v>
      </c>
      <c r="F85" s="31">
        <v>2021</v>
      </c>
    </row>
    <row r="86" spans="2:12" ht="15" customHeight="1" thickBot="1" x14ac:dyDescent="0.3">
      <c r="B86" s="404"/>
      <c r="C86" s="33" t="s">
        <v>31</v>
      </c>
      <c r="D86" s="33" t="s">
        <v>32</v>
      </c>
      <c r="E86" s="33" t="s">
        <v>32</v>
      </c>
      <c r="F86" s="33" t="s">
        <v>32</v>
      </c>
    </row>
    <row r="87" spans="2:12" ht="15.75" thickBot="1" x14ac:dyDescent="0.3">
      <c r="B87" s="129" t="s">
        <v>189</v>
      </c>
      <c r="C87" s="53"/>
      <c r="D87" s="53"/>
      <c r="E87" s="53"/>
      <c r="F87" s="53"/>
    </row>
    <row r="88" spans="2:12" ht="15.75" thickBot="1" x14ac:dyDescent="0.3">
      <c r="B88" s="129" t="s">
        <v>190</v>
      </c>
      <c r="C88" s="56"/>
      <c r="D88" s="53"/>
      <c r="E88" s="53"/>
      <c r="F88" s="53"/>
    </row>
    <row r="89" spans="2:12" ht="24.75" thickBot="1" x14ac:dyDescent="0.3">
      <c r="B89" s="184" t="s">
        <v>78</v>
      </c>
      <c r="C89" s="56">
        <f>C88+C87</f>
        <v>0</v>
      </c>
      <c r="D89" s="56">
        <f t="shared" ref="D89:F89" si="6">D88+D87</f>
        <v>0</v>
      </c>
      <c r="E89" s="56">
        <f t="shared" si="6"/>
        <v>0</v>
      </c>
      <c r="F89" s="56">
        <f t="shared" si="6"/>
        <v>0</v>
      </c>
    </row>
    <row r="90" spans="2:12" x14ac:dyDescent="0.25">
      <c r="B90" s="519" t="s">
        <v>191</v>
      </c>
      <c r="C90" s="335"/>
      <c r="D90" s="336"/>
      <c r="E90" s="336"/>
      <c r="F90" s="522"/>
    </row>
    <row r="91" spans="2:12" x14ac:dyDescent="0.25">
      <c r="B91" s="520"/>
      <c r="C91" s="338"/>
      <c r="D91" s="339"/>
      <c r="E91" s="339"/>
      <c r="F91" s="523"/>
    </row>
    <row r="92" spans="2:12" ht="15.75" thickBot="1" x14ac:dyDescent="0.3">
      <c r="B92" s="521"/>
      <c r="C92" s="341"/>
      <c r="D92" s="342"/>
      <c r="E92" s="342"/>
      <c r="F92" s="524"/>
    </row>
    <row r="93" spans="2:12" ht="72.75" customHeight="1" thickBot="1" x14ac:dyDescent="0.3">
      <c r="B93" s="180" t="s">
        <v>95</v>
      </c>
      <c r="C93" s="442" t="s">
        <v>236</v>
      </c>
      <c r="D93" s="483"/>
      <c r="E93" s="483"/>
      <c r="F93" s="484"/>
      <c r="G93" s="198"/>
    </row>
    <row r="94" spans="2:12" ht="15.75" customHeight="1" thickBot="1" x14ac:dyDescent="0.3">
      <c r="B94" s="351" t="s">
        <v>97</v>
      </c>
      <c r="C94" s="352"/>
      <c r="D94" s="352"/>
      <c r="E94" s="352"/>
      <c r="F94" s="468"/>
    </row>
    <row r="95" spans="2:12" ht="15.75" thickBot="1" x14ac:dyDescent="0.3">
      <c r="B95" s="181" t="s">
        <v>33</v>
      </c>
      <c r="C95" s="24" t="s">
        <v>34</v>
      </c>
      <c r="D95" s="24" t="s">
        <v>35</v>
      </c>
      <c r="E95" s="24" t="s">
        <v>35</v>
      </c>
      <c r="F95" s="24" t="s">
        <v>35</v>
      </c>
    </row>
    <row r="96" spans="2:12" ht="15.75" customHeight="1" thickBot="1" x14ac:dyDescent="0.3">
      <c r="B96" s="126" t="s">
        <v>36</v>
      </c>
      <c r="C96" s="24" t="s">
        <v>34</v>
      </c>
      <c r="D96" s="24" t="s">
        <v>35</v>
      </c>
      <c r="E96" s="24" t="s">
        <v>35</v>
      </c>
      <c r="F96" s="24" t="s">
        <v>35</v>
      </c>
    </row>
    <row r="97" spans="2:6" ht="23.25" customHeight="1" thickBot="1" x14ac:dyDescent="0.3">
      <c r="B97" s="126" t="s">
        <v>37</v>
      </c>
      <c r="C97" s="24" t="s">
        <v>34</v>
      </c>
      <c r="D97" s="24" t="s">
        <v>35</v>
      </c>
      <c r="E97" s="24" t="s">
        <v>35</v>
      </c>
      <c r="F97" s="24" t="s">
        <v>35</v>
      </c>
    </row>
    <row r="98" spans="2:6" ht="23.25" customHeight="1" thickBot="1" x14ac:dyDescent="0.3">
      <c r="B98" s="509" t="s">
        <v>98</v>
      </c>
      <c r="C98" s="395"/>
      <c r="D98" s="395"/>
      <c r="E98" s="395"/>
      <c r="F98" s="510"/>
    </row>
    <row r="99" spans="2:6" ht="23.25" customHeight="1" thickBot="1" x14ac:dyDescent="0.3">
      <c r="B99" s="472" t="s">
        <v>99</v>
      </c>
      <c r="C99" s="379"/>
      <c r="D99" s="379"/>
      <c r="E99" s="379"/>
      <c r="F99" s="473"/>
    </row>
    <row r="100" spans="2:6" ht="12.75" customHeight="1" x14ac:dyDescent="0.25">
      <c r="B100" s="403"/>
      <c r="C100" s="31">
        <v>2018</v>
      </c>
      <c r="D100" s="31">
        <v>2019</v>
      </c>
      <c r="E100" s="31">
        <v>2020</v>
      </c>
      <c r="F100" s="31">
        <v>2021</v>
      </c>
    </row>
    <row r="101" spans="2:6" ht="15.75" customHeight="1" thickBot="1" x14ac:dyDescent="0.3">
      <c r="B101" s="404"/>
      <c r="C101" s="33" t="s">
        <v>31</v>
      </c>
      <c r="D101" s="33" t="s">
        <v>32</v>
      </c>
      <c r="E101" s="33" t="s">
        <v>32</v>
      </c>
      <c r="F101" s="33" t="s">
        <v>32</v>
      </c>
    </row>
    <row r="102" spans="2:6" ht="26.25" customHeight="1" thickBot="1" x14ac:dyDescent="0.3">
      <c r="B102" s="182" t="s">
        <v>43</v>
      </c>
      <c r="C102" s="465" t="s">
        <v>237</v>
      </c>
      <c r="D102" s="466"/>
      <c r="E102" s="466"/>
      <c r="F102" s="467"/>
    </row>
    <row r="103" spans="2:6" ht="32.25" customHeight="1" thickBot="1" x14ac:dyDescent="0.3">
      <c r="B103" s="126" t="s">
        <v>45</v>
      </c>
      <c r="C103" s="432" t="s">
        <v>238</v>
      </c>
      <c r="D103" s="433"/>
      <c r="E103" s="433"/>
      <c r="F103" s="462"/>
    </row>
    <row r="104" spans="2:6" ht="15.75" customHeight="1" thickBot="1" x14ac:dyDescent="0.3">
      <c r="B104" s="126" t="s">
        <v>47</v>
      </c>
      <c r="C104" s="324" t="s">
        <v>239</v>
      </c>
      <c r="D104" s="325"/>
      <c r="E104" s="325"/>
      <c r="F104" s="402"/>
    </row>
    <row r="105" spans="2:6" ht="12.75" customHeight="1" x14ac:dyDescent="0.25">
      <c r="B105" s="403"/>
      <c r="C105" s="31">
        <v>2018</v>
      </c>
      <c r="D105" s="31">
        <v>2019</v>
      </c>
      <c r="E105" s="31">
        <v>2020</v>
      </c>
      <c r="F105" s="31">
        <v>2021</v>
      </c>
    </row>
    <row r="106" spans="2:6" ht="11.25" customHeight="1" thickBot="1" x14ac:dyDescent="0.3">
      <c r="B106" s="404"/>
      <c r="C106" s="33" t="s">
        <v>31</v>
      </c>
      <c r="D106" s="33" t="s">
        <v>32</v>
      </c>
      <c r="E106" s="33" t="s">
        <v>32</v>
      </c>
      <c r="F106" s="33" t="s">
        <v>32</v>
      </c>
    </row>
    <row r="107" spans="2:6" ht="15.75" customHeight="1" thickBot="1" x14ac:dyDescent="0.3">
      <c r="B107" s="126" t="s">
        <v>49</v>
      </c>
      <c r="C107" s="35">
        <v>50</v>
      </c>
      <c r="D107" s="35">
        <v>50</v>
      </c>
      <c r="E107" s="35">
        <v>50</v>
      </c>
      <c r="F107" s="35">
        <v>50</v>
      </c>
    </row>
    <row r="108" spans="2:6" ht="15.75" thickBot="1" x14ac:dyDescent="0.3">
      <c r="B108" s="126" t="s">
        <v>50</v>
      </c>
      <c r="C108" s="35">
        <v>202750</v>
      </c>
      <c r="D108" s="35">
        <v>216750</v>
      </c>
      <c r="E108" s="35">
        <v>270500</v>
      </c>
      <c r="F108" s="35">
        <v>270724</v>
      </c>
    </row>
    <row r="109" spans="2:6" ht="15.75" thickBot="1" x14ac:dyDescent="0.3">
      <c r="B109" s="126" t="s">
        <v>51</v>
      </c>
      <c r="C109" s="35">
        <f>C108/C107</f>
        <v>4055</v>
      </c>
      <c r="D109" s="35">
        <f t="shared" ref="D109:F109" si="7">D108/D107</f>
        <v>4335</v>
      </c>
      <c r="E109" s="35">
        <f t="shared" si="7"/>
        <v>5410</v>
      </c>
      <c r="F109" s="35">
        <f t="shared" si="7"/>
        <v>5414.48</v>
      </c>
    </row>
    <row r="110" spans="2:6" ht="15.75" thickBot="1" x14ac:dyDescent="0.3">
      <c r="B110" s="126" t="s">
        <v>52</v>
      </c>
      <c r="C110" s="37"/>
      <c r="D110" s="38">
        <f>D107/C107-1</f>
        <v>0</v>
      </c>
      <c r="E110" s="38">
        <f t="shared" ref="E110:F112" si="8">E107/D107-1</f>
        <v>0</v>
      </c>
      <c r="F110" s="38">
        <f t="shared" si="8"/>
        <v>0</v>
      </c>
    </row>
    <row r="111" spans="2:6" ht="15.75" thickBot="1" x14ac:dyDescent="0.3">
      <c r="B111" s="126" t="s">
        <v>54</v>
      </c>
      <c r="C111" s="37"/>
      <c r="D111" s="38">
        <f>D108/C108-1</f>
        <v>6.9050554870530245E-2</v>
      </c>
      <c r="E111" s="38">
        <f t="shared" si="8"/>
        <v>0.24798154555940033</v>
      </c>
      <c r="F111" s="38">
        <f t="shared" si="8"/>
        <v>8.2809611829937069E-4</v>
      </c>
    </row>
    <row r="112" spans="2:6" ht="23.25" thickBot="1" x14ac:dyDescent="0.3">
      <c r="B112" s="126" t="s">
        <v>55</v>
      </c>
      <c r="C112" s="37"/>
      <c r="D112" s="38">
        <f>D109/C109-1</f>
        <v>6.9050554870530245E-2</v>
      </c>
      <c r="E112" s="38">
        <f t="shared" si="8"/>
        <v>0.24798154555940033</v>
      </c>
      <c r="F112" s="38">
        <f t="shared" si="8"/>
        <v>8.2809611829937069E-4</v>
      </c>
    </row>
    <row r="113" spans="2:6" ht="12.75" customHeight="1" x14ac:dyDescent="0.25">
      <c r="B113" s="403"/>
      <c r="C113" s="31">
        <v>2018</v>
      </c>
      <c r="D113" s="31">
        <v>2019</v>
      </c>
      <c r="E113" s="31">
        <v>2020</v>
      </c>
      <c r="F113" s="31">
        <v>2021</v>
      </c>
    </row>
    <row r="114" spans="2:6" ht="13.5" customHeight="1" thickBot="1" x14ac:dyDescent="0.3">
      <c r="B114" s="404"/>
      <c r="C114" s="33" t="s">
        <v>31</v>
      </c>
      <c r="D114" s="33" t="s">
        <v>32</v>
      </c>
      <c r="E114" s="33" t="s">
        <v>32</v>
      </c>
      <c r="F114" s="33" t="s">
        <v>32</v>
      </c>
    </row>
    <row r="115" spans="2:6" ht="15.75" thickBot="1" x14ac:dyDescent="0.3">
      <c r="B115" s="405" t="s">
        <v>103</v>
      </c>
      <c r="C115" s="330"/>
      <c r="D115" s="330"/>
      <c r="E115" s="330"/>
      <c r="F115" s="406"/>
    </row>
    <row r="116" spans="2:6" ht="12.75" customHeight="1" x14ac:dyDescent="0.25">
      <c r="B116" s="403"/>
      <c r="C116" s="31">
        <v>2018</v>
      </c>
      <c r="D116" s="31">
        <v>2019</v>
      </c>
      <c r="E116" s="31">
        <v>2020</v>
      </c>
      <c r="F116" s="31">
        <v>2021</v>
      </c>
    </row>
    <row r="117" spans="2:6" ht="16.5" customHeight="1" thickBot="1" x14ac:dyDescent="0.3">
      <c r="B117" s="404"/>
      <c r="C117" s="33" t="s">
        <v>31</v>
      </c>
      <c r="D117" s="33" t="s">
        <v>32</v>
      </c>
      <c r="E117" s="33" t="s">
        <v>32</v>
      </c>
      <c r="F117" s="33" t="s">
        <v>32</v>
      </c>
    </row>
    <row r="118" spans="2:6" ht="15.75" thickBot="1" x14ac:dyDescent="0.3">
      <c r="B118" s="129" t="s">
        <v>57</v>
      </c>
      <c r="C118" s="53">
        <v>0</v>
      </c>
      <c r="D118" s="53">
        <v>0</v>
      </c>
      <c r="E118" s="53">
        <v>0</v>
      </c>
      <c r="F118" s="53">
        <v>0</v>
      </c>
    </row>
    <row r="119" spans="2:6" ht="24.75" thickBot="1" x14ac:dyDescent="0.3">
      <c r="B119" s="129" t="s">
        <v>60</v>
      </c>
      <c r="C119" s="53">
        <v>0</v>
      </c>
      <c r="D119" s="53">
        <v>0</v>
      </c>
      <c r="E119" s="53">
        <v>0</v>
      </c>
      <c r="F119" s="53">
        <v>0</v>
      </c>
    </row>
    <row r="120" spans="2:6" ht="15.75" thickBot="1" x14ac:dyDescent="0.3">
      <c r="B120" s="129" t="s">
        <v>63</v>
      </c>
      <c r="C120" s="53">
        <v>202750</v>
      </c>
      <c r="D120" s="53">
        <v>216750</v>
      </c>
      <c r="E120" s="53">
        <v>270500</v>
      </c>
      <c r="F120" s="53">
        <v>270724</v>
      </c>
    </row>
    <row r="121" spans="2:6" ht="15.75" thickBot="1" x14ac:dyDescent="0.3">
      <c r="B121" s="129" t="s">
        <v>66</v>
      </c>
      <c r="C121" s="56">
        <v>0</v>
      </c>
      <c r="D121" s="53">
        <v>0</v>
      </c>
      <c r="E121" s="53">
        <v>0</v>
      </c>
      <c r="F121" s="53">
        <v>0</v>
      </c>
    </row>
    <row r="122" spans="2:6" ht="24.75" thickBot="1" x14ac:dyDescent="0.3">
      <c r="B122" s="129" t="s">
        <v>69</v>
      </c>
      <c r="C122" s="56">
        <v>0</v>
      </c>
      <c r="D122" s="53">
        <v>0</v>
      </c>
      <c r="E122" s="53">
        <v>0</v>
      </c>
      <c r="F122" s="53">
        <v>0</v>
      </c>
    </row>
    <row r="123" spans="2:6" ht="15.75" thickBot="1" x14ac:dyDescent="0.3">
      <c r="B123" s="129" t="s">
        <v>72</v>
      </c>
      <c r="C123" s="56">
        <v>0</v>
      </c>
      <c r="D123" s="53">
        <v>0</v>
      </c>
      <c r="E123" s="53">
        <v>0</v>
      </c>
      <c r="F123" s="53">
        <v>0</v>
      </c>
    </row>
    <row r="124" spans="2:6" ht="24.75" thickBot="1" x14ac:dyDescent="0.3">
      <c r="B124" s="129" t="s">
        <v>75</v>
      </c>
      <c r="C124" s="56">
        <v>0</v>
      </c>
      <c r="D124" s="53">
        <v>0</v>
      </c>
      <c r="E124" s="53">
        <v>0</v>
      </c>
      <c r="F124" s="53">
        <v>0</v>
      </c>
    </row>
    <row r="125" spans="2:6" ht="36.75" thickBot="1" x14ac:dyDescent="0.3">
      <c r="B125" s="199" t="s">
        <v>104</v>
      </c>
      <c r="C125" s="100">
        <f>C124+C123+C122+C121+C120+C119+C118</f>
        <v>202750</v>
      </c>
      <c r="D125" s="100">
        <f>D124+D123+D122+D121+D120+D119+D118</f>
        <v>216750</v>
      </c>
      <c r="E125" s="100">
        <f>E124+E123+E122+E121+E120+E119+E118</f>
        <v>270500</v>
      </c>
      <c r="F125" s="100">
        <f>F124+F123+F122+F121+F120+F119+F118</f>
        <v>270724</v>
      </c>
    </row>
    <row r="126" spans="2:6" ht="15.75" thickBot="1" x14ac:dyDescent="0.3">
      <c r="B126" s="185" t="s">
        <v>80</v>
      </c>
      <c r="C126" s="85">
        <f>IF(C125-C108=0,0,"Error")</f>
        <v>0</v>
      </c>
      <c r="D126" s="85">
        <f>IF(D125-D108=0,0,"Error")</f>
        <v>0</v>
      </c>
      <c r="E126" s="85">
        <f>IF(E125-E108=0,0,"Error")</f>
        <v>0</v>
      </c>
      <c r="F126" s="85">
        <f>IF(F125-F108=0,0,"Error")</f>
        <v>0</v>
      </c>
    </row>
    <row r="127" spans="2:6" ht="15.75" thickBot="1" x14ac:dyDescent="0.3">
      <c r="B127" s="200" t="s">
        <v>117</v>
      </c>
      <c r="C127" s="465" t="s">
        <v>240</v>
      </c>
      <c r="D127" s="466"/>
      <c r="E127" s="466"/>
      <c r="F127" s="467"/>
    </row>
    <row r="128" spans="2:6" ht="15.75" thickBot="1" x14ac:dyDescent="0.3">
      <c r="B128" s="126" t="s">
        <v>45</v>
      </c>
      <c r="C128" s="432" t="s">
        <v>241</v>
      </c>
      <c r="D128" s="433"/>
      <c r="E128" s="433"/>
      <c r="F128" s="462"/>
    </row>
    <row r="129" spans="2:6" ht="15.75" thickBot="1" x14ac:dyDescent="0.3">
      <c r="B129" s="126" t="s">
        <v>47</v>
      </c>
      <c r="C129" s="324" t="s">
        <v>242</v>
      </c>
      <c r="D129" s="325"/>
      <c r="E129" s="325"/>
      <c r="F129" s="402"/>
    </row>
    <row r="130" spans="2:6" ht="12.75" customHeight="1" x14ac:dyDescent="0.25">
      <c r="B130" s="403"/>
      <c r="C130" s="31">
        <v>2018</v>
      </c>
      <c r="D130" s="31">
        <v>2019</v>
      </c>
      <c r="E130" s="31">
        <v>2020</v>
      </c>
      <c r="F130" s="31">
        <v>2021</v>
      </c>
    </row>
    <row r="131" spans="2:6" ht="15.75" customHeight="1" thickBot="1" x14ac:dyDescent="0.3">
      <c r="B131" s="404"/>
      <c r="C131" s="33" t="s">
        <v>31</v>
      </c>
      <c r="D131" s="33" t="s">
        <v>32</v>
      </c>
      <c r="E131" s="33" t="s">
        <v>32</v>
      </c>
      <c r="F131" s="33" t="s">
        <v>32</v>
      </c>
    </row>
    <row r="132" spans="2:6" ht="15.75" thickBot="1" x14ac:dyDescent="0.3">
      <c r="B132" s="126" t="s">
        <v>49</v>
      </c>
      <c r="C132" s="35">
        <v>53</v>
      </c>
      <c r="D132" s="35">
        <v>53</v>
      </c>
      <c r="E132" s="35">
        <v>53</v>
      </c>
      <c r="F132" s="35">
        <v>53</v>
      </c>
    </row>
    <row r="133" spans="2:6" ht="13.5" customHeight="1" thickBot="1" x14ac:dyDescent="0.3">
      <c r="B133" s="126" t="s">
        <v>50</v>
      </c>
      <c r="C133" s="35">
        <v>373000</v>
      </c>
      <c r="D133" s="35">
        <v>373000</v>
      </c>
      <c r="E133" s="35">
        <v>373000</v>
      </c>
      <c r="F133" s="35">
        <v>373000</v>
      </c>
    </row>
    <row r="134" spans="2:6" ht="15.75" thickBot="1" x14ac:dyDescent="0.3">
      <c r="B134" s="126" t="s">
        <v>51</v>
      </c>
      <c r="C134" s="35">
        <f>C133/C132</f>
        <v>7037.7358490566039</v>
      </c>
      <c r="D134" s="35">
        <f t="shared" ref="D134:F134" si="9">D133/D132</f>
        <v>7037.7358490566039</v>
      </c>
      <c r="E134" s="35">
        <f t="shared" si="9"/>
        <v>7037.7358490566039</v>
      </c>
      <c r="F134" s="35">
        <f t="shared" si="9"/>
        <v>7037.7358490566039</v>
      </c>
    </row>
    <row r="135" spans="2:6" ht="15.75" thickBot="1" x14ac:dyDescent="0.3">
      <c r="B135" s="126" t="s">
        <v>52</v>
      </c>
      <c r="C135" s="37"/>
      <c r="D135" s="38">
        <f>D132/C132-1</f>
        <v>0</v>
      </c>
      <c r="E135" s="38">
        <f t="shared" ref="E135:F137" si="10">E132/D132-1</f>
        <v>0</v>
      </c>
      <c r="F135" s="38">
        <f t="shared" si="10"/>
        <v>0</v>
      </c>
    </row>
    <row r="136" spans="2:6" ht="15.75" thickBot="1" x14ac:dyDescent="0.3">
      <c r="B136" s="126" t="s">
        <v>54</v>
      </c>
      <c r="C136" s="37"/>
      <c r="D136" s="38">
        <f>D133/C133-1</f>
        <v>0</v>
      </c>
      <c r="E136" s="38">
        <f t="shared" si="10"/>
        <v>0</v>
      </c>
      <c r="F136" s="38">
        <f t="shared" si="10"/>
        <v>0</v>
      </c>
    </row>
    <row r="137" spans="2:6" ht="22.5" x14ac:dyDescent="0.25">
      <c r="B137" s="201" t="s">
        <v>55</v>
      </c>
      <c r="C137" s="137"/>
      <c r="D137" s="138">
        <f>D134/C134-1</f>
        <v>0</v>
      </c>
      <c r="E137" s="138">
        <f t="shared" si="10"/>
        <v>0</v>
      </c>
      <c r="F137" s="138">
        <f t="shared" si="10"/>
        <v>0</v>
      </c>
    </row>
    <row r="138" spans="2:6" ht="15.75" thickBot="1" x14ac:dyDescent="0.3">
      <c r="B138" s="516" t="s">
        <v>109</v>
      </c>
      <c r="C138" s="517"/>
      <c r="D138" s="517"/>
      <c r="E138" s="517"/>
      <c r="F138" s="518"/>
    </row>
    <row r="139" spans="2:6" ht="12.75" customHeight="1" x14ac:dyDescent="0.25">
      <c r="B139" s="403"/>
      <c r="C139" s="31">
        <v>2018</v>
      </c>
      <c r="D139" s="31">
        <v>2019</v>
      </c>
      <c r="E139" s="31">
        <v>2020</v>
      </c>
      <c r="F139" s="31">
        <v>2021</v>
      </c>
    </row>
    <row r="140" spans="2:6" ht="15" customHeight="1" thickBot="1" x14ac:dyDescent="0.3">
      <c r="B140" s="404"/>
      <c r="C140" s="33" t="s">
        <v>31</v>
      </c>
      <c r="D140" s="33" t="s">
        <v>32</v>
      </c>
      <c r="E140" s="33" t="s">
        <v>32</v>
      </c>
      <c r="F140" s="33" t="s">
        <v>32</v>
      </c>
    </row>
    <row r="141" spans="2:6" ht="15.75" thickBot="1" x14ac:dyDescent="0.3">
      <c r="B141" s="129" t="s">
        <v>57</v>
      </c>
      <c r="C141" s="53">
        <v>0</v>
      </c>
      <c r="D141" s="53">
        <v>0</v>
      </c>
      <c r="E141" s="53">
        <v>0</v>
      </c>
      <c r="F141" s="53">
        <v>0</v>
      </c>
    </row>
    <row r="142" spans="2:6" ht="24.75" thickBot="1" x14ac:dyDescent="0.3">
      <c r="B142" s="129" t="s">
        <v>60</v>
      </c>
      <c r="C142" s="53">
        <v>0</v>
      </c>
      <c r="D142" s="53">
        <v>0</v>
      </c>
      <c r="E142" s="53">
        <v>0</v>
      </c>
      <c r="F142" s="53">
        <v>0</v>
      </c>
    </row>
    <row r="143" spans="2:6" ht="15.75" thickBot="1" x14ac:dyDescent="0.3">
      <c r="B143" s="129" t="s">
        <v>63</v>
      </c>
      <c r="C143" s="56">
        <v>0</v>
      </c>
      <c r="D143" s="53">
        <v>0</v>
      </c>
      <c r="E143" s="53">
        <v>0</v>
      </c>
      <c r="F143" s="53">
        <v>0</v>
      </c>
    </row>
    <row r="144" spans="2:6" ht="15.75" thickBot="1" x14ac:dyDescent="0.3">
      <c r="B144" s="129" t="s">
        <v>66</v>
      </c>
      <c r="C144" s="56">
        <v>0</v>
      </c>
      <c r="D144" s="53">
        <v>0</v>
      </c>
      <c r="E144" s="53">
        <v>0</v>
      </c>
      <c r="F144" s="53">
        <v>0</v>
      </c>
    </row>
    <row r="145" spans="2:6" ht="24.75" thickBot="1" x14ac:dyDescent="0.3">
      <c r="B145" s="129" t="s">
        <v>69</v>
      </c>
      <c r="C145" s="56">
        <v>0</v>
      </c>
      <c r="D145" s="53">
        <v>0</v>
      </c>
      <c r="E145" s="53">
        <v>0</v>
      </c>
      <c r="F145" s="53">
        <v>0</v>
      </c>
    </row>
    <row r="146" spans="2:6" ht="15.75" thickBot="1" x14ac:dyDescent="0.3">
      <c r="B146" s="129" t="s">
        <v>72</v>
      </c>
      <c r="C146" s="56">
        <v>373000</v>
      </c>
      <c r="D146" s="53">
        <v>373000</v>
      </c>
      <c r="E146" s="53">
        <v>373000</v>
      </c>
      <c r="F146" s="53">
        <v>373000</v>
      </c>
    </row>
    <row r="147" spans="2:6" ht="24.75" thickBot="1" x14ac:dyDescent="0.3">
      <c r="B147" s="129" t="s">
        <v>75</v>
      </c>
      <c r="C147" s="56">
        <v>0</v>
      </c>
      <c r="D147" s="53">
        <v>0</v>
      </c>
      <c r="E147" s="53">
        <v>0</v>
      </c>
      <c r="F147" s="53">
        <v>0</v>
      </c>
    </row>
    <row r="148" spans="2:6" ht="36.75" thickBot="1" x14ac:dyDescent="0.3">
      <c r="B148" s="199" t="s">
        <v>104</v>
      </c>
      <c r="C148" s="105">
        <f>C147+C145+C146+C144+C143+C142+C141</f>
        <v>373000</v>
      </c>
      <c r="D148" s="105">
        <f>D147+D145+D146+D144+D143+D142+D141</f>
        <v>373000</v>
      </c>
      <c r="E148" s="105">
        <f>E147+E145+E146+E144+E143+E142+E141</f>
        <v>373000</v>
      </c>
      <c r="F148" s="105">
        <f>F147+F145+F146+F144+F143+F142+F141</f>
        <v>373000</v>
      </c>
    </row>
    <row r="149" spans="2:6" ht="15.75" thickBot="1" x14ac:dyDescent="0.3">
      <c r="B149" s="185" t="s">
        <v>80</v>
      </c>
      <c r="C149" s="85">
        <f>IF(C148-C133=0,0,"Error")</f>
        <v>0</v>
      </c>
      <c r="D149" s="85">
        <f>IF(D148-D133=0,0,"Error")</f>
        <v>0</v>
      </c>
      <c r="E149" s="85">
        <f>IF(E148-E133=0,0,"Error")</f>
        <v>0</v>
      </c>
      <c r="F149" s="85">
        <f>IF(F148-F133=0,0,"Error")</f>
        <v>0</v>
      </c>
    </row>
    <row r="150" spans="2:6" ht="15.75" thickBot="1" x14ac:dyDescent="0.3">
      <c r="B150" s="463" t="s">
        <v>183</v>
      </c>
      <c r="C150" s="363"/>
      <c r="D150" s="363"/>
      <c r="E150" s="363"/>
      <c r="F150" s="464"/>
    </row>
    <row r="151" spans="2:6" ht="15.75" thickBot="1" x14ac:dyDescent="0.3">
      <c r="B151" s="463" t="s">
        <v>232</v>
      </c>
      <c r="C151" s="363"/>
      <c r="D151" s="363"/>
      <c r="E151" s="363"/>
      <c r="F151" s="464"/>
    </row>
    <row r="152" spans="2:6" ht="15.75" thickBot="1" x14ac:dyDescent="0.3">
      <c r="B152" s="197" t="s">
        <v>185</v>
      </c>
      <c r="C152" s="345" t="s">
        <v>234</v>
      </c>
      <c r="D152" s="346"/>
      <c r="E152" s="346"/>
      <c r="F152" s="515"/>
    </row>
    <row r="153" spans="2:6" ht="15.75" thickBot="1" x14ac:dyDescent="0.3">
      <c r="B153" s="182" t="s">
        <v>43</v>
      </c>
      <c r="C153" s="348" t="s">
        <v>235</v>
      </c>
      <c r="D153" s="349"/>
      <c r="E153" s="349"/>
      <c r="F153" s="514"/>
    </row>
    <row r="154" spans="2:6" ht="17.25" customHeight="1" thickBot="1" x14ac:dyDescent="0.3">
      <c r="B154" s="126" t="s">
        <v>45</v>
      </c>
      <c r="C154" s="351" t="s">
        <v>235</v>
      </c>
      <c r="D154" s="352"/>
      <c r="E154" s="352"/>
      <c r="F154" s="468"/>
    </row>
    <row r="155" spans="2:6" ht="15.75" thickBot="1" x14ac:dyDescent="0.3">
      <c r="B155" s="126" t="s">
        <v>47</v>
      </c>
      <c r="C155" s="324" t="s">
        <v>235</v>
      </c>
      <c r="D155" s="325"/>
      <c r="E155" s="325"/>
      <c r="F155" s="402"/>
    </row>
    <row r="156" spans="2:6" ht="12.75" customHeight="1" x14ac:dyDescent="0.25">
      <c r="B156" s="403"/>
      <c r="C156" s="31">
        <v>2018</v>
      </c>
      <c r="D156" s="31">
        <v>2019</v>
      </c>
      <c r="E156" s="31">
        <v>2020</v>
      </c>
      <c r="F156" s="31">
        <v>2021</v>
      </c>
    </row>
    <row r="157" spans="2:6" ht="13.5" customHeight="1" thickBot="1" x14ac:dyDescent="0.3">
      <c r="B157" s="404"/>
      <c r="C157" s="33" t="s">
        <v>31</v>
      </c>
      <c r="D157" s="33" t="s">
        <v>32</v>
      </c>
      <c r="E157" s="33" t="s">
        <v>32</v>
      </c>
      <c r="F157" s="33" t="s">
        <v>32</v>
      </c>
    </row>
    <row r="158" spans="2:6" ht="15.75" thickBot="1" x14ac:dyDescent="0.3">
      <c r="B158" s="126" t="s">
        <v>49</v>
      </c>
      <c r="C158" s="35"/>
      <c r="D158" s="35"/>
      <c r="E158" s="35"/>
      <c r="F158" s="35"/>
    </row>
    <row r="159" spans="2:6" ht="15.75" thickBot="1" x14ac:dyDescent="0.3">
      <c r="B159" s="126" t="s">
        <v>50</v>
      </c>
      <c r="C159" s="35"/>
      <c r="D159" s="35"/>
      <c r="E159" s="35"/>
      <c r="F159" s="35"/>
    </row>
    <row r="160" spans="2:6" ht="15.75" thickBot="1" x14ac:dyDescent="0.3">
      <c r="B160" s="126" t="s">
        <v>51</v>
      </c>
      <c r="C160" s="35" t="e">
        <f>C159/C158</f>
        <v>#DIV/0!</v>
      </c>
      <c r="D160" s="35" t="e">
        <f t="shared" ref="D160:F160" si="11">D159/D158</f>
        <v>#DIV/0!</v>
      </c>
      <c r="E160" s="35" t="e">
        <f t="shared" si="11"/>
        <v>#DIV/0!</v>
      </c>
      <c r="F160" s="35" t="e">
        <f t="shared" si="11"/>
        <v>#DIV/0!</v>
      </c>
    </row>
    <row r="161" spans="2:12" ht="15.75" thickBot="1" x14ac:dyDescent="0.3">
      <c r="B161" s="126" t="s">
        <v>52</v>
      </c>
      <c r="C161" s="37" t="s">
        <v>53</v>
      </c>
      <c r="D161" s="38" t="e">
        <f>D158/C158-1</f>
        <v>#DIV/0!</v>
      </c>
      <c r="E161" s="38" t="e">
        <f t="shared" ref="E161:F163" si="12">E158/D158-1</f>
        <v>#DIV/0!</v>
      </c>
      <c r="F161" s="38" t="e">
        <f t="shared" si="12"/>
        <v>#DIV/0!</v>
      </c>
      <c r="H161" s="40"/>
      <c r="I161" s="40"/>
      <c r="J161" s="40"/>
      <c r="K161" s="40"/>
      <c r="L161" s="40"/>
    </row>
    <row r="162" spans="2:12" ht="15.75" thickBot="1" x14ac:dyDescent="0.3">
      <c r="B162" s="126" t="s">
        <v>54</v>
      </c>
      <c r="C162" s="37" t="s">
        <v>53</v>
      </c>
      <c r="D162" s="38" t="e">
        <f>D159/C159-1</f>
        <v>#DIV/0!</v>
      </c>
      <c r="E162" s="38" t="e">
        <f t="shared" si="12"/>
        <v>#DIV/0!</v>
      </c>
      <c r="F162" s="38" t="e">
        <f t="shared" si="12"/>
        <v>#DIV/0!</v>
      </c>
    </row>
    <row r="163" spans="2:12" ht="23.25" thickBot="1" x14ac:dyDescent="0.3">
      <c r="B163" s="126" t="s">
        <v>55</v>
      </c>
      <c r="C163" s="37" t="s">
        <v>53</v>
      </c>
      <c r="D163" s="38" t="e">
        <f>D160/C160-1</f>
        <v>#DIV/0!</v>
      </c>
      <c r="E163" s="38" t="e">
        <f t="shared" si="12"/>
        <v>#DIV/0!</v>
      </c>
      <c r="F163" s="38" t="e">
        <f t="shared" si="12"/>
        <v>#DIV/0!</v>
      </c>
    </row>
    <row r="164" spans="2:12" ht="15.75" thickBot="1" x14ac:dyDescent="0.3">
      <c r="B164" s="405" t="s">
        <v>56</v>
      </c>
      <c r="C164" s="330"/>
      <c r="D164" s="330"/>
      <c r="E164" s="330"/>
      <c r="F164" s="406"/>
    </row>
    <row r="165" spans="2:12" ht="12.75" customHeight="1" x14ac:dyDescent="0.25">
      <c r="B165" s="403"/>
      <c r="C165" s="31">
        <v>2018</v>
      </c>
      <c r="D165" s="31">
        <v>2019</v>
      </c>
      <c r="E165" s="31">
        <v>2020</v>
      </c>
      <c r="F165" s="31">
        <v>2021</v>
      </c>
    </row>
    <row r="166" spans="2:12" ht="14.25" customHeight="1" thickBot="1" x14ac:dyDescent="0.3">
      <c r="B166" s="404"/>
      <c r="C166" s="33" t="s">
        <v>31</v>
      </c>
      <c r="D166" s="33" t="s">
        <v>32</v>
      </c>
      <c r="E166" s="33" t="s">
        <v>32</v>
      </c>
      <c r="F166" s="33" t="s">
        <v>32</v>
      </c>
    </row>
    <row r="167" spans="2:12" ht="15.75" thickBot="1" x14ac:dyDescent="0.3">
      <c r="B167" s="129" t="s">
        <v>189</v>
      </c>
      <c r="C167" s="53"/>
      <c r="D167" s="53"/>
      <c r="E167" s="53"/>
      <c r="F167" s="53"/>
    </row>
    <row r="168" spans="2:12" ht="15.75" thickBot="1" x14ac:dyDescent="0.3">
      <c r="B168" s="129" t="s">
        <v>190</v>
      </c>
      <c r="C168" s="56"/>
      <c r="D168" s="53"/>
      <c r="E168" s="53"/>
      <c r="F168" s="53"/>
    </row>
    <row r="169" spans="2:12" ht="24.75" thickBot="1" x14ac:dyDescent="0.3">
      <c r="B169" s="184" t="s">
        <v>78</v>
      </c>
      <c r="C169" s="56">
        <f>C168+C167</f>
        <v>0</v>
      </c>
      <c r="D169" s="56">
        <f t="shared" ref="D169:F169" si="13">D168+D167</f>
        <v>0</v>
      </c>
      <c r="E169" s="56">
        <f t="shared" si="13"/>
        <v>0</v>
      </c>
      <c r="F169" s="56">
        <f t="shared" si="13"/>
        <v>0</v>
      </c>
    </row>
    <row r="170" spans="2:12" ht="65.25" customHeight="1" thickBot="1" x14ac:dyDescent="0.3">
      <c r="B170" s="180" t="s">
        <v>110</v>
      </c>
      <c r="C170" s="442" t="s">
        <v>243</v>
      </c>
      <c r="D170" s="483"/>
      <c r="E170" s="483"/>
      <c r="F170" s="484"/>
      <c r="G170" s="198"/>
    </row>
    <row r="171" spans="2:12" ht="18" customHeight="1" thickBot="1" x14ac:dyDescent="0.3">
      <c r="B171" s="351" t="s">
        <v>112</v>
      </c>
      <c r="C171" s="352"/>
      <c r="D171" s="352"/>
      <c r="E171" s="352"/>
      <c r="F171" s="468"/>
      <c r="G171" s="198"/>
    </row>
    <row r="172" spans="2:12" ht="18" customHeight="1" thickBot="1" x14ac:dyDescent="0.3">
      <c r="B172" s="181" t="s">
        <v>33</v>
      </c>
      <c r="C172" s="24" t="s">
        <v>34</v>
      </c>
      <c r="D172" s="24" t="s">
        <v>35</v>
      </c>
      <c r="E172" s="24" t="s">
        <v>35</v>
      </c>
      <c r="F172" s="24" t="s">
        <v>35</v>
      </c>
      <c r="G172" s="198"/>
    </row>
    <row r="173" spans="2:12" ht="18" customHeight="1" thickBot="1" x14ac:dyDescent="0.3">
      <c r="B173" s="126" t="s">
        <v>36</v>
      </c>
      <c r="C173" s="24" t="s">
        <v>34</v>
      </c>
      <c r="D173" s="24" t="s">
        <v>35</v>
      </c>
      <c r="E173" s="24" t="s">
        <v>35</v>
      </c>
      <c r="F173" s="24" t="s">
        <v>35</v>
      </c>
      <c r="G173" s="198"/>
    </row>
    <row r="174" spans="2:12" ht="27.75" customHeight="1" thickBot="1" x14ac:dyDescent="0.3">
      <c r="B174" s="126" t="s">
        <v>37</v>
      </c>
      <c r="C174" s="24" t="s">
        <v>34</v>
      </c>
      <c r="D174" s="24" t="s">
        <v>35</v>
      </c>
      <c r="E174" s="24" t="s">
        <v>35</v>
      </c>
      <c r="F174" s="24" t="s">
        <v>35</v>
      </c>
      <c r="G174" s="198"/>
    </row>
    <row r="175" spans="2:12" ht="18" customHeight="1" thickBot="1" x14ac:dyDescent="0.3">
      <c r="B175" s="509" t="s">
        <v>244</v>
      </c>
      <c r="C175" s="395"/>
      <c r="D175" s="395"/>
      <c r="E175" s="395"/>
      <c r="F175" s="510"/>
      <c r="G175" s="198"/>
    </row>
    <row r="176" spans="2:12" ht="18" customHeight="1" thickBot="1" x14ac:dyDescent="0.3">
      <c r="B176" s="472" t="s">
        <v>245</v>
      </c>
      <c r="C176" s="379"/>
      <c r="D176" s="379"/>
      <c r="E176" s="379"/>
      <c r="F176" s="473"/>
      <c r="G176" s="198"/>
    </row>
    <row r="177" spans="2:7" ht="18" customHeight="1" thickBot="1" x14ac:dyDescent="0.3">
      <c r="B177" s="182" t="s">
        <v>43</v>
      </c>
      <c r="C177" s="348" t="s">
        <v>246</v>
      </c>
      <c r="D177" s="349"/>
      <c r="E177" s="349"/>
      <c r="F177" s="514"/>
      <c r="G177" s="198"/>
    </row>
    <row r="178" spans="2:7" ht="38.25" customHeight="1" thickBot="1" x14ac:dyDescent="0.3">
      <c r="B178" s="126" t="s">
        <v>45</v>
      </c>
      <c r="C178" s="432" t="s">
        <v>247</v>
      </c>
      <c r="D178" s="433"/>
      <c r="E178" s="433"/>
      <c r="F178" s="462"/>
      <c r="G178" s="198"/>
    </row>
    <row r="179" spans="2:7" ht="18" customHeight="1" thickBot="1" x14ac:dyDescent="0.3">
      <c r="B179" s="126" t="s">
        <v>47</v>
      </c>
      <c r="C179" s="324" t="s">
        <v>248</v>
      </c>
      <c r="D179" s="325"/>
      <c r="E179" s="325"/>
      <c r="F179" s="402"/>
      <c r="G179" s="198"/>
    </row>
    <row r="180" spans="2:7" ht="18" customHeight="1" x14ac:dyDescent="0.25">
      <c r="B180" s="403"/>
      <c r="C180" s="31">
        <v>2018</v>
      </c>
      <c r="D180" s="31">
        <v>2019</v>
      </c>
      <c r="E180" s="31">
        <v>2020</v>
      </c>
      <c r="F180" s="31">
        <v>2021</v>
      </c>
      <c r="G180" s="198"/>
    </row>
    <row r="181" spans="2:7" ht="15" customHeight="1" thickBot="1" x14ac:dyDescent="0.3">
      <c r="B181" s="404"/>
      <c r="C181" s="33" t="s">
        <v>31</v>
      </c>
      <c r="D181" s="33" t="s">
        <v>32</v>
      </c>
      <c r="E181" s="33" t="s">
        <v>32</v>
      </c>
      <c r="F181" s="33" t="s">
        <v>32</v>
      </c>
      <c r="G181" s="198"/>
    </row>
    <row r="182" spans="2:7" ht="15" customHeight="1" thickBot="1" x14ac:dyDescent="0.3">
      <c r="B182" s="126" t="s">
        <v>49</v>
      </c>
      <c r="C182" s="35">
        <v>220</v>
      </c>
      <c r="D182" s="87">
        <v>220</v>
      </c>
      <c r="E182" s="87">
        <v>220</v>
      </c>
      <c r="F182" s="87">
        <v>220</v>
      </c>
      <c r="G182" s="198"/>
    </row>
    <row r="183" spans="2:7" ht="15" customHeight="1" thickBot="1" x14ac:dyDescent="0.3">
      <c r="B183" s="126" t="s">
        <v>50</v>
      </c>
      <c r="C183" s="35">
        <v>89000</v>
      </c>
      <c r="D183" s="35">
        <v>92000</v>
      </c>
      <c r="E183" s="35">
        <v>98000</v>
      </c>
      <c r="F183" s="35">
        <v>98000</v>
      </c>
      <c r="G183" s="198"/>
    </row>
    <row r="184" spans="2:7" ht="15" customHeight="1" thickBot="1" x14ac:dyDescent="0.3">
      <c r="B184" s="126" t="s">
        <v>51</v>
      </c>
      <c r="C184" s="35">
        <f>C183/C182</f>
        <v>404.54545454545456</v>
      </c>
      <c r="D184" s="35">
        <f t="shared" ref="D184:F184" si="14">D183/D182</f>
        <v>418.18181818181819</v>
      </c>
      <c r="E184" s="35">
        <f t="shared" si="14"/>
        <v>445.45454545454544</v>
      </c>
      <c r="F184" s="35">
        <f t="shared" si="14"/>
        <v>445.45454545454544</v>
      </c>
      <c r="G184" s="198"/>
    </row>
    <row r="185" spans="2:7" ht="15" customHeight="1" thickBot="1" x14ac:dyDescent="0.3">
      <c r="B185" s="126" t="s">
        <v>52</v>
      </c>
      <c r="C185" s="37"/>
      <c r="D185" s="38">
        <f>D182/C182-1</f>
        <v>0</v>
      </c>
      <c r="E185" s="38">
        <f t="shared" ref="E185:F186" si="15">E182/D182-1</f>
        <v>0</v>
      </c>
      <c r="F185" s="38">
        <f t="shared" si="15"/>
        <v>0</v>
      </c>
      <c r="G185" s="198"/>
    </row>
    <row r="186" spans="2:7" ht="15" customHeight="1" thickBot="1" x14ac:dyDescent="0.3">
      <c r="B186" s="126" t="s">
        <v>54</v>
      </c>
      <c r="C186" s="37"/>
      <c r="D186" s="38">
        <f>D183/C183-1</f>
        <v>3.3707865168539408E-2</v>
      </c>
      <c r="E186" s="38">
        <f t="shared" si="15"/>
        <v>6.5217391304347894E-2</v>
      </c>
      <c r="F186" s="38">
        <f t="shared" si="15"/>
        <v>0</v>
      </c>
      <c r="G186" s="198"/>
    </row>
    <row r="187" spans="2:7" ht="27.75" customHeight="1" thickBot="1" x14ac:dyDescent="0.3">
      <c r="B187" s="126" t="s">
        <v>55</v>
      </c>
      <c r="C187" s="37"/>
      <c r="D187" s="38">
        <f>D183/C183-1</f>
        <v>3.3707865168539408E-2</v>
      </c>
      <c r="E187" s="38">
        <f>E183/D183-1</f>
        <v>6.5217391304347894E-2</v>
      </c>
      <c r="F187" s="38">
        <f>F183/E183-1</f>
        <v>0</v>
      </c>
      <c r="G187" s="198"/>
    </row>
    <row r="188" spans="2:7" ht="17.25" customHeight="1" thickBot="1" x14ac:dyDescent="0.3">
      <c r="B188" s="405" t="s">
        <v>56</v>
      </c>
      <c r="C188" s="330"/>
      <c r="D188" s="330"/>
      <c r="E188" s="330"/>
      <c r="F188" s="406"/>
      <c r="G188" s="198"/>
    </row>
    <row r="189" spans="2:7" ht="15" customHeight="1" x14ac:dyDescent="0.25">
      <c r="B189" s="403"/>
      <c r="C189" s="31">
        <v>2018</v>
      </c>
      <c r="D189" s="31">
        <v>2019</v>
      </c>
      <c r="E189" s="31">
        <v>2020</v>
      </c>
      <c r="F189" s="31">
        <v>2021</v>
      </c>
      <c r="G189" s="198"/>
    </row>
    <row r="190" spans="2:7" ht="15" customHeight="1" thickBot="1" x14ac:dyDescent="0.3">
      <c r="B190" s="404"/>
      <c r="C190" s="33" t="s">
        <v>31</v>
      </c>
      <c r="D190" s="33" t="s">
        <v>32</v>
      </c>
      <c r="E190" s="33" t="s">
        <v>32</v>
      </c>
      <c r="F190" s="33" t="s">
        <v>32</v>
      </c>
      <c r="G190" s="198"/>
    </row>
    <row r="191" spans="2:7" ht="15" customHeight="1" thickBot="1" x14ac:dyDescent="0.3">
      <c r="B191" s="129" t="s">
        <v>57</v>
      </c>
      <c r="C191" s="53"/>
      <c r="D191" s="53"/>
      <c r="E191" s="53"/>
      <c r="F191" s="53"/>
      <c r="G191" s="198"/>
    </row>
    <row r="192" spans="2:7" ht="27" customHeight="1" thickBot="1" x14ac:dyDescent="0.3">
      <c r="B192" s="129" t="s">
        <v>60</v>
      </c>
      <c r="C192" s="53">
        <v>38000</v>
      </c>
      <c r="D192" s="53">
        <v>38000</v>
      </c>
      <c r="E192" s="53">
        <v>38000</v>
      </c>
      <c r="F192" s="53">
        <v>38000</v>
      </c>
      <c r="G192" s="198"/>
    </row>
    <row r="193" spans="1:7" ht="15" customHeight="1" thickBot="1" x14ac:dyDescent="0.3">
      <c r="B193" s="129" t="s">
        <v>63</v>
      </c>
      <c r="C193" s="56">
        <v>51000</v>
      </c>
      <c r="D193" s="53">
        <v>54000</v>
      </c>
      <c r="E193" s="53">
        <v>60000</v>
      </c>
      <c r="F193" s="53">
        <v>60000</v>
      </c>
      <c r="G193" s="198"/>
    </row>
    <row r="194" spans="1:7" ht="15" customHeight="1" thickBot="1" x14ac:dyDescent="0.3">
      <c r="B194" s="129" t="s">
        <v>66</v>
      </c>
      <c r="C194" s="56"/>
      <c r="D194" s="53"/>
      <c r="E194" s="53"/>
      <c r="F194" s="53"/>
      <c r="G194" s="198"/>
    </row>
    <row r="195" spans="1:7" ht="24.75" customHeight="1" thickBot="1" x14ac:dyDescent="0.3">
      <c r="B195" s="129" t="s">
        <v>69</v>
      </c>
      <c r="C195" s="56"/>
      <c r="D195" s="53"/>
      <c r="E195" s="53"/>
      <c r="F195" s="53"/>
      <c r="G195" s="198"/>
    </row>
    <row r="196" spans="1:7" ht="15" customHeight="1" thickBot="1" x14ac:dyDescent="0.3">
      <c r="B196" s="129" t="s">
        <v>72</v>
      </c>
      <c r="C196" s="56"/>
      <c r="D196" s="53"/>
      <c r="E196" s="53"/>
      <c r="F196" s="53"/>
      <c r="G196" s="198"/>
    </row>
    <row r="197" spans="1:7" ht="24.75" customHeight="1" thickBot="1" x14ac:dyDescent="0.3">
      <c r="B197" s="129" t="s">
        <v>75</v>
      </c>
      <c r="C197" s="56"/>
      <c r="D197" s="53"/>
      <c r="E197" s="53"/>
      <c r="F197" s="53"/>
      <c r="G197" s="198"/>
    </row>
    <row r="198" spans="1:7" ht="39.75" customHeight="1" thickBot="1" x14ac:dyDescent="0.3">
      <c r="B198" s="199" t="s">
        <v>104</v>
      </c>
      <c r="C198" s="105">
        <f>C197+C195+C196+C194+C193+C192+C191</f>
        <v>89000</v>
      </c>
      <c r="D198" s="105">
        <f>D197+D195+D196+D194+D193+D192+D191</f>
        <v>92000</v>
      </c>
      <c r="E198" s="105">
        <f>E197+E195+E196+E194+E193+E192+E191</f>
        <v>98000</v>
      </c>
      <c r="F198" s="105">
        <f>F197+F195+F196+F194+F193+F192+F191</f>
        <v>98000</v>
      </c>
      <c r="G198" s="198"/>
    </row>
    <row r="199" spans="1:7" ht="26.25" customHeight="1" thickBot="1" x14ac:dyDescent="0.3">
      <c r="B199" s="185" t="s">
        <v>80</v>
      </c>
      <c r="C199" s="85">
        <f>IF(C198-C183=0,0,"Error")</f>
        <v>0</v>
      </c>
      <c r="D199" s="85">
        <f>IF(D198-D183=0,0,"Error")</f>
        <v>0</v>
      </c>
      <c r="E199" s="85">
        <f>IF(E198-E183=0,0,"Error")</f>
        <v>0</v>
      </c>
      <c r="F199" s="85">
        <f>IF(F198-F183=0,0,"Error")</f>
        <v>0</v>
      </c>
      <c r="G199" s="198"/>
    </row>
    <row r="200" spans="1:7" ht="42.75" customHeight="1" thickBot="1" x14ac:dyDescent="0.3">
      <c r="A200" s="198"/>
      <c r="B200" s="180" t="s">
        <v>136</v>
      </c>
      <c r="C200" s="442" t="s">
        <v>249</v>
      </c>
      <c r="D200" s="483"/>
      <c r="E200" s="483"/>
      <c r="F200" s="484"/>
      <c r="G200" s="198"/>
    </row>
    <row r="201" spans="1:7" ht="15.75" customHeight="1" thickBot="1" x14ac:dyDescent="0.3">
      <c r="B201" s="511" t="s">
        <v>112</v>
      </c>
      <c r="C201" s="512"/>
      <c r="D201" s="512"/>
      <c r="E201" s="512"/>
      <c r="F201" s="513"/>
      <c r="G201" s="198"/>
    </row>
    <row r="202" spans="1:7" ht="15.75" customHeight="1" thickBot="1" x14ac:dyDescent="0.3">
      <c r="B202" s="181" t="s">
        <v>33</v>
      </c>
      <c r="C202" s="24" t="s">
        <v>34</v>
      </c>
      <c r="D202" s="24" t="s">
        <v>35</v>
      </c>
      <c r="E202" s="24" t="s">
        <v>35</v>
      </c>
      <c r="F202" s="24" t="s">
        <v>35</v>
      </c>
      <c r="G202" s="198"/>
    </row>
    <row r="203" spans="1:7" ht="15.75" customHeight="1" thickBot="1" x14ac:dyDescent="0.3">
      <c r="B203" s="126" t="s">
        <v>36</v>
      </c>
      <c r="C203" s="24" t="s">
        <v>34</v>
      </c>
      <c r="D203" s="24" t="s">
        <v>35</v>
      </c>
      <c r="E203" s="24" t="s">
        <v>35</v>
      </c>
      <c r="F203" s="24" t="s">
        <v>35</v>
      </c>
      <c r="G203" s="198"/>
    </row>
    <row r="204" spans="1:7" ht="24" customHeight="1" thickBot="1" x14ac:dyDescent="0.3">
      <c r="B204" s="126" t="s">
        <v>37</v>
      </c>
      <c r="C204" s="24" t="s">
        <v>34</v>
      </c>
      <c r="D204" s="24" t="s">
        <v>35</v>
      </c>
      <c r="E204" s="24" t="s">
        <v>35</v>
      </c>
      <c r="F204" s="24" t="s">
        <v>35</v>
      </c>
      <c r="G204" s="198"/>
    </row>
    <row r="205" spans="1:7" ht="15.75" customHeight="1" thickBot="1" x14ac:dyDescent="0.3">
      <c r="B205" s="509" t="s">
        <v>244</v>
      </c>
      <c r="C205" s="395"/>
      <c r="D205" s="395"/>
      <c r="E205" s="395"/>
      <c r="F205" s="510"/>
      <c r="G205" s="198"/>
    </row>
    <row r="206" spans="1:7" ht="15" customHeight="1" thickBot="1" x14ac:dyDescent="0.3">
      <c r="B206" s="463" t="s">
        <v>183</v>
      </c>
      <c r="C206" s="363"/>
      <c r="D206" s="363"/>
      <c r="E206" s="363"/>
      <c r="F206" s="464"/>
      <c r="G206" s="198"/>
    </row>
    <row r="207" spans="1:7" ht="15" customHeight="1" thickBot="1" x14ac:dyDescent="0.3">
      <c r="B207" s="463" t="s">
        <v>232</v>
      </c>
      <c r="C207" s="363"/>
      <c r="D207" s="363"/>
      <c r="E207" s="363"/>
      <c r="F207" s="464"/>
      <c r="G207" s="198"/>
    </row>
    <row r="208" spans="1:7" ht="15" customHeight="1" thickBot="1" x14ac:dyDescent="0.3">
      <c r="B208" s="197" t="s">
        <v>186</v>
      </c>
      <c r="C208" s="506" t="s">
        <v>250</v>
      </c>
      <c r="D208" s="507"/>
      <c r="E208" s="507"/>
      <c r="F208" s="508"/>
      <c r="G208" s="198"/>
    </row>
    <row r="209" spans="2:7" ht="21.75" customHeight="1" thickBot="1" x14ac:dyDescent="0.3">
      <c r="B209" s="182" t="s">
        <v>43</v>
      </c>
      <c r="C209" s="465" t="s">
        <v>251</v>
      </c>
      <c r="D209" s="466"/>
      <c r="E209" s="466"/>
      <c r="F209" s="467"/>
      <c r="G209" s="198"/>
    </row>
    <row r="210" spans="2:7" ht="29.25" customHeight="1" thickBot="1" x14ac:dyDescent="0.3">
      <c r="B210" s="126" t="s">
        <v>45</v>
      </c>
      <c r="C210" s="465" t="s">
        <v>252</v>
      </c>
      <c r="D210" s="466"/>
      <c r="E210" s="466"/>
      <c r="F210" s="467"/>
      <c r="G210" s="198"/>
    </row>
    <row r="211" spans="2:7" ht="15" customHeight="1" thickBot="1" x14ac:dyDescent="0.3">
      <c r="B211" s="126" t="s">
        <v>47</v>
      </c>
      <c r="C211" s="324" t="s">
        <v>188</v>
      </c>
      <c r="D211" s="325"/>
      <c r="E211" s="325"/>
      <c r="F211" s="402"/>
      <c r="G211" s="198"/>
    </row>
    <row r="212" spans="2:7" ht="15" customHeight="1" x14ac:dyDescent="0.25">
      <c r="B212" s="403"/>
      <c r="C212" s="31">
        <v>2018</v>
      </c>
      <c r="D212" s="31">
        <v>2019</v>
      </c>
      <c r="E212" s="31">
        <v>2020</v>
      </c>
      <c r="F212" s="31">
        <v>2021</v>
      </c>
      <c r="G212" s="198"/>
    </row>
    <row r="213" spans="2:7" ht="15" customHeight="1" thickBot="1" x14ac:dyDescent="0.3">
      <c r="B213" s="404"/>
      <c r="C213" s="33" t="s">
        <v>31</v>
      </c>
      <c r="D213" s="33" t="s">
        <v>32</v>
      </c>
      <c r="E213" s="33" t="s">
        <v>32</v>
      </c>
      <c r="F213" s="33" t="s">
        <v>32</v>
      </c>
      <c r="G213" s="198"/>
    </row>
    <row r="214" spans="2:7" ht="15" customHeight="1" thickBot="1" x14ac:dyDescent="0.3">
      <c r="B214" s="126" t="s">
        <v>49</v>
      </c>
      <c r="C214" s="35">
        <v>100</v>
      </c>
      <c r="D214" s="35">
        <v>90</v>
      </c>
      <c r="E214" s="35">
        <v>90</v>
      </c>
      <c r="F214" s="35">
        <v>90</v>
      </c>
      <c r="G214" s="198"/>
    </row>
    <row r="215" spans="2:7" ht="15" customHeight="1" thickBot="1" x14ac:dyDescent="0.3">
      <c r="B215" s="126" t="s">
        <v>50</v>
      </c>
      <c r="C215" s="35">
        <v>5000</v>
      </c>
      <c r="D215" s="35">
        <v>5000</v>
      </c>
      <c r="E215" s="35">
        <v>5000</v>
      </c>
      <c r="F215" s="35">
        <v>5000</v>
      </c>
      <c r="G215" s="198"/>
    </row>
    <row r="216" spans="2:7" ht="15" customHeight="1" thickBot="1" x14ac:dyDescent="0.3">
      <c r="B216" s="126" t="s">
        <v>51</v>
      </c>
      <c r="C216" s="35">
        <f>C215/C214</f>
        <v>50</v>
      </c>
      <c r="D216" s="35">
        <f t="shared" ref="D216:F216" si="16">D215/D214</f>
        <v>55.555555555555557</v>
      </c>
      <c r="E216" s="35">
        <f t="shared" si="16"/>
        <v>55.555555555555557</v>
      </c>
      <c r="F216" s="35">
        <f t="shared" si="16"/>
        <v>55.555555555555557</v>
      </c>
      <c r="G216" s="198"/>
    </row>
    <row r="217" spans="2:7" ht="15" customHeight="1" thickBot="1" x14ac:dyDescent="0.3">
      <c r="B217" s="126" t="s">
        <v>52</v>
      </c>
      <c r="C217" s="37" t="s">
        <v>53</v>
      </c>
      <c r="D217" s="38">
        <f>D214/C214-1</f>
        <v>-9.9999999999999978E-2</v>
      </c>
      <c r="E217" s="38">
        <f t="shared" ref="E217:F219" si="17">E214/D214-1</f>
        <v>0</v>
      </c>
      <c r="F217" s="38">
        <f t="shared" si="17"/>
        <v>0</v>
      </c>
      <c r="G217" s="198"/>
    </row>
    <row r="218" spans="2:7" ht="15" customHeight="1" thickBot="1" x14ac:dyDescent="0.3">
      <c r="B218" s="126" t="s">
        <v>54</v>
      </c>
      <c r="C218" s="37" t="s">
        <v>53</v>
      </c>
      <c r="D218" s="38">
        <f>D215/C215-1</f>
        <v>0</v>
      </c>
      <c r="E218" s="38">
        <f t="shared" si="17"/>
        <v>0</v>
      </c>
      <c r="F218" s="38">
        <f t="shared" si="17"/>
        <v>0</v>
      </c>
      <c r="G218" s="198"/>
    </row>
    <row r="219" spans="2:7" ht="25.5" customHeight="1" thickBot="1" x14ac:dyDescent="0.3">
      <c r="B219" s="126" t="s">
        <v>55</v>
      </c>
      <c r="C219" s="37" t="s">
        <v>53</v>
      </c>
      <c r="D219" s="38">
        <f>D216/C216-1</f>
        <v>0.11111111111111116</v>
      </c>
      <c r="E219" s="38">
        <f t="shared" si="17"/>
        <v>0</v>
      </c>
      <c r="F219" s="38">
        <f t="shared" si="17"/>
        <v>0</v>
      </c>
      <c r="G219" s="198"/>
    </row>
    <row r="220" spans="2:7" ht="15" customHeight="1" thickBot="1" x14ac:dyDescent="0.3">
      <c r="B220" s="405" t="s">
        <v>56</v>
      </c>
      <c r="C220" s="330"/>
      <c r="D220" s="330"/>
      <c r="E220" s="330"/>
      <c r="F220" s="406"/>
      <c r="G220" s="198"/>
    </row>
    <row r="221" spans="2:7" ht="15" customHeight="1" x14ac:dyDescent="0.25">
      <c r="B221" s="403"/>
      <c r="C221" s="31">
        <v>2018</v>
      </c>
      <c r="D221" s="31">
        <v>2019</v>
      </c>
      <c r="E221" s="31">
        <v>2020</v>
      </c>
      <c r="F221" s="31">
        <v>2021</v>
      </c>
      <c r="G221" s="198"/>
    </row>
    <row r="222" spans="2:7" ht="15" customHeight="1" thickBot="1" x14ac:dyDescent="0.3">
      <c r="B222" s="404"/>
      <c r="C222" s="33" t="s">
        <v>31</v>
      </c>
      <c r="D222" s="33" t="s">
        <v>32</v>
      </c>
      <c r="E222" s="33" t="s">
        <v>32</v>
      </c>
      <c r="F222" s="33" t="s">
        <v>32</v>
      </c>
      <c r="G222" s="198"/>
    </row>
    <row r="223" spans="2:7" ht="15" customHeight="1" thickBot="1" x14ac:dyDescent="0.3">
      <c r="B223" s="129" t="s">
        <v>189</v>
      </c>
      <c r="C223" s="53"/>
      <c r="D223" s="53"/>
      <c r="E223" s="53"/>
      <c r="F223" s="53"/>
      <c r="G223" s="198"/>
    </row>
    <row r="224" spans="2:7" ht="15" customHeight="1" thickBot="1" x14ac:dyDescent="0.3">
      <c r="B224" s="129" t="s">
        <v>190</v>
      </c>
      <c r="C224" s="56">
        <v>5000</v>
      </c>
      <c r="D224" s="53">
        <v>5000</v>
      </c>
      <c r="E224" s="53">
        <v>5000</v>
      </c>
      <c r="F224" s="202">
        <v>5000</v>
      </c>
      <c r="G224" s="198"/>
    </row>
    <row r="225" spans="1:7" ht="18" customHeight="1" thickBot="1" x14ac:dyDescent="0.3">
      <c r="B225" s="203" t="s">
        <v>78</v>
      </c>
      <c r="C225" s="56">
        <f>C224+C223</f>
        <v>5000</v>
      </c>
      <c r="D225" s="56">
        <f t="shared" ref="D225:F225" si="18">D224+D223</f>
        <v>5000</v>
      </c>
      <c r="E225" s="56">
        <f t="shared" si="18"/>
        <v>5000</v>
      </c>
      <c r="F225" s="56">
        <f t="shared" si="18"/>
        <v>5000</v>
      </c>
      <c r="G225" s="198"/>
    </row>
    <row r="226" spans="1:7" ht="42" customHeight="1" thickBot="1" x14ac:dyDescent="0.3">
      <c r="A226" s="198"/>
      <c r="B226" s="180" t="s">
        <v>136</v>
      </c>
      <c r="C226" s="442" t="s">
        <v>253</v>
      </c>
      <c r="D226" s="483"/>
      <c r="E226" s="483"/>
      <c r="F226" s="484"/>
    </row>
    <row r="227" spans="1:7" ht="15.75" thickBot="1" x14ac:dyDescent="0.3">
      <c r="B227" s="351" t="s">
        <v>254</v>
      </c>
      <c r="C227" s="352"/>
      <c r="D227" s="352"/>
      <c r="E227" s="352"/>
      <c r="F227" s="468"/>
    </row>
    <row r="228" spans="1:7" ht="15.75" thickBot="1" x14ac:dyDescent="0.3">
      <c r="B228" s="181" t="s">
        <v>33</v>
      </c>
      <c r="C228" s="24" t="s">
        <v>34</v>
      </c>
      <c r="D228" s="24" t="s">
        <v>35</v>
      </c>
      <c r="E228" s="24" t="s">
        <v>35</v>
      </c>
      <c r="F228" s="24" t="s">
        <v>35</v>
      </c>
    </row>
    <row r="229" spans="1:7" ht="15.75" thickBot="1" x14ac:dyDescent="0.3">
      <c r="B229" s="126" t="s">
        <v>36</v>
      </c>
      <c r="C229" s="24" t="s">
        <v>34</v>
      </c>
      <c r="D229" s="24" t="s">
        <v>35</v>
      </c>
      <c r="E229" s="24" t="s">
        <v>35</v>
      </c>
      <c r="F229" s="24" t="s">
        <v>35</v>
      </c>
    </row>
    <row r="230" spans="1:7" ht="23.25" thickBot="1" x14ac:dyDescent="0.3">
      <c r="B230" s="126" t="s">
        <v>37</v>
      </c>
      <c r="C230" s="24" t="s">
        <v>34</v>
      </c>
      <c r="D230" s="24" t="s">
        <v>35</v>
      </c>
      <c r="E230" s="24" t="s">
        <v>35</v>
      </c>
      <c r="F230" s="24" t="s">
        <v>35</v>
      </c>
    </row>
    <row r="231" spans="1:7" ht="15.75" thickBot="1" x14ac:dyDescent="0.3">
      <c r="B231" s="509" t="s">
        <v>255</v>
      </c>
      <c r="C231" s="395"/>
      <c r="D231" s="395"/>
      <c r="E231" s="395"/>
      <c r="F231" s="510"/>
    </row>
    <row r="232" spans="1:7" ht="15.75" thickBot="1" x14ac:dyDescent="0.3">
      <c r="B232" s="463" t="s">
        <v>183</v>
      </c>
      <c r="C232" s="363"/>
      <c r="D232" s="363"/>
      <c r="E232" s="363"/>
      <c r="F232" s="464"/>
    </row>
    <row r="233" spans="1:7" ht="15.75" thickBot="1" x14ac:dyDescent="0.3">
      <c r="B233" s="463" t="s">
        <v>232</v>
      </c>
      <c r="C233" s="363"/>
      <c r="D233" s="363"/>
      <c r="E233" s="363"/>
      <c r="F233" s="464"/>
    </row>
    <row r="234" spans="1:7" ht="15.75" thickBot="1" x14ac:dyDescent="0.3">
      <c r="B234" s="197" t="s">
        <v>197</v>
      </c>
      <c r="C234" s="506" t="s">
        <v>256</v>
      </c>
      <c r="D234" s="507"/>
      <c r="E234" s="507"/>
      <c r="F234" s="508"/>
    </row>
    <row r="235" spans="1:7" ht="15" customHeight="1" thickBot="1" x14ac:dyDescent="0.3">
      <c r="B235" s="182" t="s">
        <v>43</v>
      </c>
      <c r="C235" s="485" t="s">
        <v>257</v>
      </c>
      <c r="D235" s="486"/>
      <c r="E235" s="486"/>
      <c r="F235" s="487"/>
    </row>
    <row r="236" spans="1:7" ht="27" customHeight="1" thickBot="1" x14ac:dyDescent="0.3">
      <c r="B236" s="126" t="s">
        <v>45</v>
      </c>
      <c r="C236" s="432" t="s">
        <v>258</v>
      </c>
      <c r="D236" s="433"/>
      <c r="E236" s="433"/>
      <c r="F236" s="462"/>
    </row>
    <row r="237" spans="1:7" ht="15.75" thickBot="1" x14ac:dyDescent="0.3">
      <c r="B237" s="126" t="s">
        <v>47</v>
      </c>
      <c r="C237" s="324" t="s">
        <v>188</v>
      </c>
      <c r="D237" s="325"/>
      <c r="E237" s="325"/>
      <c r="F237" s="402"/>
    </row>
    <row r="238" spans="1:7" x14ac:dyDescent="0.25">
      <c r="B238" s="403"/>
      <c r="C238" s="31">
        <v>2018</v>
      </c>
      <c r="D238" s="31">
        <v>2019</v>
      </c>
      <c r="E238" s="31">
        <v>2020</v>
      </c>
      <c r="F238" s="31">
        <v>2021</v>
      </c>
    </row>
    <row r="239" spans="1:7" ht="15.75" thickBot="1" x14ac:dyDescent="0.3">
      <c r="B239" s="404"/>
      <c r="C239" s="33" t="s">
        <v>31</v>
      </c>
      <c r="D239" s="33" t="s">
        <v>32</v>
      </c>
      <c r="E239" s="33" t="s">
        <v>32</v>
      </c>
      <c r="F239" s="33" t="s">
        <v>32</v>
      </c>
    </row>
    <row r="240" spans="1:7" ht="15.75" thickBot="1" x14ac:dyDescent="0.3">
      <c r="B240" s="126" t="s">
        <v>49</v>
      </c>
      <c r="C240" s="35">
        <v>90</v>
      </c>
      <c r="D240" s="35">
        <v>180</v>
      </c>
      <c r="E240" s="35">
        <v>180</v>
      </c>
      <c r="F240" s="35">
        <v>180</v>
      </c>
    </row>
    <row r="241" spans="2:6" ht="15.75" thickBot="1" x14ac:dyDescent="0.3">
      <c r="B241" s="126" t="s">
        <v>50</v>
      </c>
      <c r="C241" s="35">
        <v>5000</v>
      </c>
      <c r="D241" s="35">
        <v>10000</v>
      </c>
      <c r="E241" s="35">
        <v>10000</v>
      </c>
      <c r="F241" s="35">
        <v>10000</v>
      </c>
    </row>
    <row r="242" spans="2:6" ht="15.75" thickBot="1" x14ac:dyDescent="0.3">
      <c r="B242" s="126" t="s">
        <v>51</v>
      </c>
      <c r="C242" s="35">
        <f>C241/C240</f>
        <v>55.555555555555557</v>
      </c>
      <c r="D242" s="35">
        <f t="shared" ref="D242:F242" si="19">D241/D240</f>
        <v>55.555555555555557</v>
      </c>
      <c r="E242" s="35">
        <f t="shared" si="19"/>
        <v>55.555555555555557</v>
      </c>
      <c r="F242" s="35">
        <f t="shared" si="19"/>
        <v>55.555555555555557</v>
      </c>
    </row>
    <row r="243" spans="2:6" ht="15.75" thickBot="1" x14ac:dyDescent="0.3">
      <c r="B243" s="126" t="s">
        <v>52</v>
      </c>
      <c r="C243" s="37" t="s">
        <v>53</v>
      </c>
      <c r="D243" s="38">
        <f>D240/C240-1</f>
        <v>1</v>
      </c>
      <c r="E243" s="38">
        <f t="shared" ref="E243:F245" si="20">E240/D240-1</f>
        <v>0</v>
      </c>
      <c r="F243" s="38">
        <f t="shared" si="20"/>
        <v>0</v>
      </c>
    </row>
    <row r="244" spans="2:6" ht="15.75" thickBot="1" x14ac:dyDescent="0.3">
      <c r="B244" s="126" t="s">
        <v>54</v>
      </c>
      <c r="C244" s="37" t="s">
        <v>53</v>
      </c>
      <c r="D244" s="38">
        <f>D241/C241-1</f>
        <v>1</v>
      </c>
      <c r="E244" s="38">
        <f t="shared" si="20"/>
        <v>0</v>
      </c>
      <c r="F244" s="38">
        <f t="shared" si="20"/>
        <v>0</v>
      </c>
    </row>
    <row r="245" spans="2:6" ht="23.25" thickBot="1" x14ac:dyDescent="0.3">
      <c r="B245" s="126" t="s">
        <v>55</v>
      </c>
      <c r="C245" s="37" t="s">
        <v>53</v>
      </c>
      <c r="D245" s="38">
        <f>D242/C242-1</f>
        <v>0</v>
      </c>
      <c r="E245" s="38">
        <f t="shared" si="20"/>
        <v>0</v>
      </c>
      <c r="F245" s="38">
        <f t="shared" si="20"/>
        <v>0</v>
      </c>
    </row>
    <row r="246" spans="2:6" ht="15.75" thickBot="1" x14ac:dyDescent="0.3">
      <c r="B246" s="405" t="s">
        <v>56</v>
      </c>
      <c r="C246" s="330"/>
      <c r="D246" s="330"/>
      <c r="E246" s="330"/>
      <c r="F246" s="406"/>
    </row>
    <row r="247" spans="2:6" x14ac:dyDescent="0.25">
      <c r="B247" s="403"/>
      <c r="C247" s="31">
        <v>2018</v>
      </c>
      <c r="D247" s="31">
        <v>2019</v>
      </c>
      <c r="E247" s="31">
        <v>2020</v>
      </c>
      <c r="F247" s="31">
        <v>2021</v>
      </c>
    </row>
    <row r="248" spans="2:6" ht="15.75" thickBot="1" x14ac:dyDescent="0.3">
      <c r="B248" s="404"/>
      <c r="C248" s="33" t="s">
        <v>31</v>
      </c>
      <c r="D248" s="33" t="s">
        <v>32</v>
      </c>
      <c r="E248" s="33" t="s">
        <v>32</v>
      </c>
      <c r="F248" s="33" t="s">
        <v>32</v>
      </c>
    </row>
    <row r="249" spans="2:6" ht="15.75" thickBot="1" x14ac:dyDescent="0.3">
      <c r="B249" s="129" t="s">
        <v>189</v>
      </c>
      <c r="C249" s="53"/>
      <c r="D249" s="53"/>
      <c r="E249" s="53"/>
      <c r="F249" s="53"/>
    </row>
    <row r="250" spans="2:6" ht="15.75" thickBot="1" x14ac:dyDescent="0.3">
      <c r="B250" s="129" t="s">
        <v>190</v>
      </c>
      <c r="C250" s="56">
        <v>5000</v>
      </c>
      <c r="D250" s="56">
        <v>10000</v>
      </c>
      <c r="E250" s="56">
        <v>10000</v>
      </c>
      <c r="F250" s="204">
        <v>10000</v>
      </c>
    </row>
    <row r="251" spans="2:6" ht="15.75" thickBot="1" x14ac:dyDescent="0.3">
      <c r="B251" s="203" t="s">
        <v>93</v>
      </c>
      <c r="C251" s="56">
        <f>C250+C249</f>
        <v>5000</v>
      </c>
      <c r="D251" s="56">
        <f t="shared" ref="D251:F251" si="21">D250+D249</f>
        <v>10000</v>
      </c>
      <c r="E251" s="56">
        <f t="shared" si="21"/>
        <v>10000</v>
      </c>
      <c r="F251" s="56">
        <f t="shared" si="21"/>
        <v>10000</v>
      </c>
    </row>
    <row r="252" spans="2:6" ht="20.25" customHeight="1" thickBot="1" x14ac:dyDescent="0.3">
      <c r="B252" s="205"/>
      <c r="C252" s="206"/>
      <c r="D252" s="206"/>
      <c r="E252" s="206"/>
      <c r="F252" s="207"/>
    </row>
    <row r="253" spans="2:6" ht="46.5" customHeight="1" thickBot="1" x14ac:dyDescent="0.3">
      <c r="B253" s="208" t="s">
        <v>202</v>
      </c>
      <c r="C253" s="169">
        <f>C241+C215++C53+C183+C159+C133+C108+C79+C30</f>
        <v>2107750</v>
      </c>
      <c r="D253" s="169">
        <f>D241+D215++D53+D183+D159+D133+D108+D79+D30</f>
        <v>2177750</v>
      </c>
      <c r="E253" s="169">
        <f>E241+E215++E53+E183+E159+E133+E108+E79+E30</f>
        <v>2428776</v>
      </c>
      <c r="F253" s="169">
        <f>F241+F215++F53+F183+F159+F133+F108+F79+F30</f>
        <v>2429000</v>
      </c>
    </row>
    <row r="254" spans="2:6" ht="36.75" thickBot="1" x14ac:dyDescent="0.3">
      <c r="B254" s="208" t="s">
        <v>203</v>
      </c>
      <c r="C254" s="169">
        <f>C256+C258+C260+C262+C264+C266+C268+C270+C272</f>
        <v>2107750</v>
      </c>
      <c r="D254" s="169">
        <f>D256+D258+D260+D262+D264+D266+D268+D270+D272</f>
        <v>2177750</v>
      </c>
      <c r="E254" s="169">
        <f>E256+E258+E260+E262+E264+E266+E268+E270+E272</f>
        <v>2428776</v>
      </c>
      <c r="F254" s="169">
        <f>F256+F258+F260+F262+F264+F266+F268+F270+F272</f>
        <v>2429000</v>
      </c>
    </row>
    <row r="255" spans="2:6" ht="36.75" thickBot="1" x14ac:dyDescent="0.3">
      <c r="B255" s="209" t="s">
        <v>204</v>
      </c>
      <c r="C255" s="172"/>
      <c r="D255" s="173">
        <f>D254/C254-1</f>
        <v>3.3210769778199589E-2</v>
      </c>
      <c r="E255" s="173">
        <f t="shared" ref="E255:F255" si="22">E254/D254-1</f>
        <v>0.11526851107794744</v>
      </c>
      <c r="F255" s="173">
        <f t="shared" si="22"/>
        <v>9.2227525305021985E-5</v>
      </c>
    </row>
    <row r="256" spans="2:6" ht="15.75" thickBot="1" x14ac:dyDescent="0.3">
      <c r="B256" s="129" t="s">
        <v>57</v>
      </c>
      <c r="C256" s="53">
        <f>C141+C118+C38</f>
        <v>564000</v>
      </c>
      <c r="D256" s="53">
        <f>D141+D118+D38</f>
        <v>564000</v>
      </c>
      <c r="E256" s="53">
        <f>E141+E118+E38</f>
        <v>564000</v>
      </c>
      <c r="F256" s="53">
        <f>F141+F118+F38</f>
        <v>564000</v>
      </c>
    </row>
    <row r="257" spans="2:8" ht="15.75" thickBot="1" x14ac:dyDescent="0.3">
      <c r="B257" s="130" t="s">
        <v>205</v>
      </c>
      <c r="C257" s="56"/>
      <c r="D257" s="72">
        <f>D256/C256-1</f>
        <v>0</v>
      </c>
      <c r="E257" s="72">
        <f t="shared" ref="E257:F257" si="23">E256/D256-1</f>
        <v>0</v>
      </c>
      <c r="F257" s="72">
        <f t="shared" si="23"/>
        <v>0</v>
      </c>
    </row>
    <row r="258" spans="2:8" ht="24.75" thickBot="1" x14ac:dyDescent="0.3">
      <c r="B258" s="129" t="s">
        <v>60</v>
      </c>
      <c r="C258" s="53">
        <f>C192+C142+C119+C39</f>
        <v>96000</v>
      </c>
      <c r="D258" s="53">
        <f>D192+D142+D119+D39</f>
        <v>96000</v>
      </c>
      <c r="E258" s="53">
        <f>E192+E142+E119+E39</f>
        <v>96000</v>
      </c>
      <c r="F258" s="53">
        <f>F192+F142+F119+F39</f>
        <v>96000</v>
      </c>
    </row>
    <row r="259" spans="2:8" ht="24.75" thickBot="1" x14ac:dyDescent="0.3">
      <c r="B259" s="130" t="s">
        <v>206</v>
      </c>
      <c r="C259" s="56"/>
      <c r="D259" s="72">
        <f>D258/C258-1</f>
        <v>0</v>
      </c>
      <c r="E259" s="72">
        <f t="shared" ref="E259:F259" si="24">E258/D258-1</f>
        <v>0</v>
      </c>
      <c r="F259" s="72">
        <f t="shared" si="24"/>
        <v>0</v>
      </c>
    </row>
    <row r="260" spans="2:8" ht="15.75" thickBot="1" x14ac:dyDescent="0.3">
      <c r="B260" s="129" t="s">
        <v>63</v>
      </c>
      <c r="C260" s="53">
        <f>C193++C63+C143+C120+C40</f>
        <v>1064750</v>
      </c>
      <c r="D260" s="53">
        <f>D193++D63+D143+D120+D40</f>
        <v>1129750</v>
      </c>
      <c r="E260" s="53">
        <f>E193++E63+E143+E120+E40</f>
        <v>1380776</v>
      </c>
      <c r="F260" s="53">
        <f>F193++F63+F143+F120+F40</f>
        <v>1381000</v>
      </c>
    </row>
    <row r="261" spans="2:8" ht="24.75" thickBot="1" x14ac:dyDescent="0.3">
      <c r="B261" s="130" t="s">
        <v>207</v>
      </c>
      <c r="C261" s="56"/>
      <c r="D261" s="72">
        <f>D260/C260-1</f>
        <v>6.1047194177036967E-2</v>
      </c>
      <c r="E261" s="72">
        <f t="shared" ref="E261:F261" si="25">E260/D260-1</f>
        <v>0.22219606107545919</v>
      </c>
      <c r="F261" s="72">
        <f t="shared" si="25"/>
        <v>1.6222761693418519E-4</v>
      </c>
    </row>
    <row r="262" spans="2:8" ht="15.75" thickBot="1" x14ac:dyDescent="0.3">
      <c r="B262" s="129" t="s">
        <v>66</v>
      </c>
      <c r="C262" s="53">
        <f>C144+C121+C41</f>
        <v>0</v>
      </c>
      <c r="D262" s="53">
        <f>D144+D121+D41</f>
        <v>0</v>
      </c>
      <c r="E262" s="53">
        <f>E144+E121+E41</f>
        <v>0</v>
      </c>
      <c r="F262" s="53">
        <f>F144+F121+F41</f>
        <v>0</v>
      </c>
    </row>
    <row r="263" spans="2:8" ht="24.75" thickBot="1" x14ac:dyDescent="0.3">
      <c r="B263" s="130" t="s">
        <v>208</v>
      </c>
      <c r="C263" s="56"/>
      <c r="D263" s="72" t="e">
        <f>D262/C262-1</f>
        <v>#DIV/0!</v>
      </c>
      <c r="E263" s="72" t="e">
        <f t="shared" ref="E263:F263" si="26">E262/D262-1</f>
        <v>#DIV/0!</v>
      </c>
      <c r="F263" s="72" t="e">
        <f t="shared" si="26"/>
        <v>#DIV/0!</v>
      </c>
    </row>
    <row r="264" spans="2:8" ht="24.75" thickBot="1" x14ac:dyDescent="0.3">
      <c r="B264" s="210" t="s">
        <v>69</v>
      </c>
      <c r="C264" s="76">
        <f>C145+C122+C42</f>
        <v>0</v>
      </c>
      <c r="D264" s="76">
        <f>D145+D122+D42</f>
        <v>0</v>
      </c>
      <c r="E264" s="76">
        <f>E145+E122+E42</f>
        <v>0</v>
      </c>
      <c r="F264" s="76">
        <f>F145+F122+F42</f>
        <v>0</v>
      </c>
    </row>
    <row r="265" spans="2:8" ht="24" x14ac:dyDescent="0.25">
      <c r="B265" s="211" t="s">
        <v>209</v>
      </c>
      <c r="C265" s="212"/>
      <c r="D265" s="213" t="e">
        <f>D264/C264-1</f>
        <v>#DIV/0!</v>
      </c>
      <c r="E265" s="213" t="e">
        <f t="shared" ref="E265:F265" si="27">E264/D264-1</f>
        <v>#DIV/0!</v>
      </c>
      <c r="F265" s="213" t="e">
        <f t="shared" si="27"/>
        <v>#DIV/0!</v>
      </c>
    </row>
    <row r="266" spans="2:8" ht="15.75" thickBot="1" x14ac:dyDescent="0.3">
      <c r="B266" s="214" t="s">
        <v>72</v>
      </c>
      <c r="C266" s="215">
        <f>C146+C123+C43</f>
        <v>373000</v>
      </c>
      <c r="D266" s="215">
        <f>D146+D123+D43</f>
        <v>373000</v>
      </c>
      <c r="E266" s="215">
        <f>E146+E123+E43</f>
        <v>373000</v>
      </c>
      <c r="F266" s="215">
        <f>F146+F123+F43</f>
        <v>373000</v>
      </c>
    </row>
    <row r="267" spans="2:8" ht="24.75" thickBot="1" x14ac:dyDescent="0.3">
      <c r="B267" s="131" t="s">
        <v>210</v>
      </c>
      <c r="C267" s="75"/>
      <c r="D267" s="91">
        <f>D266/C266-1</f>
        <v>0</v>
      </c>
      <c r="E267" s="91">
        <f t="shared" ref="E267:F267" si="28">E266/D266-1</f>
        <v>0</v>
      </c>
      <c r="F267" s="91">
        <f t="shared" si="28"/>
        <v>0</v>
      </c>
    </row>
    <row r="268" spans="2:8" ht="24.75" thickBot="1" x14ac:dyDescent="0.3">
      <c r="B268" s="216" t="s">
        <v>75</v>
      </c>
      <c r="C268" s="217">
        <f>C147+C124+C44</f>
        <v>0</v>
      </c>
      <c r="D268" s="217">
        <f>D147+D124+D44</f>
        <v>0</v>
      </c>
      <c r="E268" s="217">
        <f>E147+E124+E44</f>
        <v>0</v>
      </c>
      <c r="F268" s="218">
        <f>F147+F124+F44</f>
        <v>0</v>
      </c>
    </row>
    <row r="269" spans="2:8" ht="24.75" thickBot="1" x14ac:dyDescent="0.3">
      <c r="B269" s="219" t="s">
        <v>211</v>
      </c>
      <c r="C269" s="193"/>
      <c r="D269" s="220" t="e">
        <f>D268/C268-1</f>
        <v>#DIV/0!</v>
      </c>
      <c r="E269" s="220" t="e">
        <f t="shared" ref="E269:F269" si="29">E268/D268-1</f>
        <v>#DIV/0!</v>
      </c>
      <c r="F269" s="220" t="e">
        <f t="shared" si="29"/>
        <v>#DIV/0!</v>
      </c>
    </row>
    <row r="270" spans="2:8" ht="15.75" thickBot="1" x14ac:dyDescent="0.3">
      <c r="B270" s="129" t="s">
        <v>212</v>
      </c>
      <c r="C270" s="53">
        <f>C87</f>
        <v>0</v>
      </c>
      <c r="D270" s="53">
        <f>D87</f>
        <v>0</v>
      </c>
      <c r="E270" s="53">
        <f>E87</f>
        <v>0</v>
      </c>
      <c r="F270" s="53">
        <f>F87</f>
        <v>0</v>
      </c>
    </row>
    <row r="271" spans="2:8" ht="24.75" thickBot="1" x14ac:dyDescent="0.3">
      <c r="B271" s="130" t="s">
        <v>213</v>
      </c>
      <c r="C271" s="56"/>
      <c r="D271" s="72" t="e">
        <f>D270/C270-1</f>
        <v>#DIV/0!</v>
      </c>
      <c r="E271" s="72" t="e">
        <f t="shared" ref="E271:F271" si="30">E270/D270-1</f>
        <v>#DIV/0!</v>
      </c>
      <c r="F271" s="72" t="e">
        <f t="shared" si="30"/>
        <v>#DIV/0!</v>
      </c>
      <c r="H271" s="121"/>
    </row>
    <row r="272" spans="2:8" ht="15.75" thickBot="1" x14ac:dyDescent="0.3">
      <c r="B272" s="129" t="s">
        <v>214</v>
      </c>
      <c r="C272" s="53">
        <f>C88+C224+C250</f>
        <v>10000</v>
      </c>
      <c r="D272" s="53">
        <f>D88+D224+D250</f>
        <v>15000</v>
      </c>
      <c r="E272" s="53">
        <f>E88+E224+E250</f>
        <v>15000</v>
      </c>
      <c r="F272" s="53">
        <f>F88+F224+F250</f>
        <v>15000</v>
      </c>
      <c r="H272" s="121"/>
    </row>
    <row r="273" spans="2:11" ht="24.75" thickBot="1" x14ac:dyDescent="0.3">
      <c r="B273" s="130" t="s">
        <v>215</v>
      </c>
      <c r="C273" s="56"/>
      <c r="D273" s="72">
        <f>D272/C272-1</f>
        <v>0.5</v>
      </c>
      <c r="E273" s="72">
        <f t="shared" ref="E273:F273" si="31">E272/D272-1</f>
        <v>0</v>
      </c>
      <c r="F273" s="72">
        <f t="shared" si="31"/>
        <v>0</v>
      </c>
      <c r="K273" s="121"/>
    </row>
    <row r="274" spans="2:11" ht="15.75" thickBot="1" x14ac:dyDescent="0.3">
      <c r="B274" s="185" t="s">
        <v>80</v>
      </c>
      <c r="C274" s="85">
        <f>IF(C254-C253=0,0,"Error")</f>
        <v>0</v>
      </c>
      <c r="D274" s="85">
        <f t="shared" ref="D274:F274" si="32">IF(D254-D253=0,0,"Error")</f>
        <v>0</v>
      </c>
      <c r="E274" s="85">
        <f t="shared" si="32"/>
        <v>0</v>
      </c>
      <c r="F274" s="85">
        <f t="shared" si="32"/>
        <v>0</v>
      </c>
    </row>
    <row r="275" spans="2:11" ht="36.75" thickBot="1" x14ac:dyDescent="0.3">
      <c r="B275" s="221" t="s">
        <v>217</v>
      </c>
      <c r="C275" s="53">
        <v>356</v>
      </c>
      <c r="D275" s="53">
        <v>356</v>
      </c>
      <c r="E275" s="53">
        <v>356</v>
      </c>
      <c r="F275" s="53">
        <v>356</v>
      </c>
    </row>
    <row r="276" spans="2:11" ht="24.75" thickBot="1" x14ac:dyDescent="0.3">
      <c r="B276" s="221" t="s">
        <v>259</v>
      </c>
      <c r="C276" s="53">
        <v>179</v>
      </c>
      <c r="D276" s="53">
        <v>179</v>
      </c>
      <c r="E276" s="53">
        <v>179</v>
      </c>
      <c r="F276" s="53">
        <v>179</v>
      </c>
    </row>
    <row r="277" spans="2:11" x14ac:dyDescent="0.25">
      <c r="B277" s="177"/>
      <c r="C277" s="178"/>
      <c r="D277" s="178"/>
      <c r="E277" s="178"/>
      <c r="F277" s="178"/>
    </row>
    <row r="278" spans="2:11" x14ac:dyDescent="0.25">
      <c r="B278" s="177"/>
      <c r="C278" s="178"/>
      <c r="D278" s="178"/>
      <c r="E278" s="178"/>
      <c r="F278" s="178"/>
    </row>
    <row r="279" spans="2:11" ht="39.75" customHeight="1" x14ac:dyDescent="0.25">
      <c r="B279" s="504"/>
      <c r="C279" s="504"/>
      <c r="D279" s="504"/>
      <c r="E279" s="504"/>
      <c r="F279" s="504"/>
    </row>
    <row r="280" spans="2:11" ht="40.5" customHeight="1" x14ac:dyDescent="0.25">
      <c r="B280" s="505"/>
      <c r="C280" s="503"/>
      <c r="D280" s="503"/>
      <c r="E280" s="503"/>
      <c r="F280" s="503"/>
    </row>
    <row r="281" spans="2:11" ht="28.5" customHeight="1" x14ac:dyDescent="0.25">
      <c r="B281" s="502"/>
      <c r="C281" s="502"/>
      <c r="D281" s="502"/>
      <c r="E281" s="502"/>
      <c r="F281" s="502"/>
      <c r="G281" s="125"/>
    </row>
    <row r="282" spans="2:11" ht="18" customHeight="1" x14ac:dyDescent="0.25">
      <c r="B282" s="502"/>
      <c r="C282" s="502"/>
      <c r="D282" s="502"/>
      <c r="E282" s="502"/>
      <c r="F282" s="502"/>
      <c r="G282" s="125"/>
    </row>
    <row r="283" spans="2:11" ht="36" customHeight="1" x14ac:dyDescent="0.25">
      <c r="B283" s="502"/>
      <c r="C283" s="502"/>
      <c r="D283" s="502"/>
      <c r="E283" s="502"/>
      <c r="F283" s="502"/>
      <c r="G283" s="127"/>
    </row>
    <row r="284" spans="2:11" ht="27" customHeight="1" x14ac:dyDescent="0.25">
      <c r="B284" s="503"/>
      <c r="C284" s="504"/>
      <c r="D284" s="504"/>
      <c r="E284" s="504"/>
      <c r="F284" s="504"/>
    </row>
    <row r="285" spans="2:11" ht="47.25" customHeight="1" x14ac:dyDescent="0.25">
      <c r="B285" s="503"/>
      <c r="C285" s="504"/>
      <c r="D285" s="504"/>
      <c r="E285" s="504"/>
      <c r="F285" s="504"/>
    </row>
  </sheetData>
  <mergeCells count="103">
    <mergeCell ref="B8:F10"/>
    <mergeCell ref="C11:F11"/>
    <mergeCell ref="B12:B13"/>
    <mergeCell ref="C17:F17"/>
    <mergeCell ref="B18:F18"/>
    <mergeCell ref="B22:F22"/>
    <mergeCell ref="B2:F2"/>
    <mergeCell ref="C4:F4"/>
    <mergeCell ref="C5:F5"/>
    <mergeCell ref="C6:F6"/>
    <mergeCell ref="B7:F7"/>
    <mergeCell ref="B36:B37"/>
    <mergeCell ref="C47:F47"/>
    <mergeCell ref="C48:F48"/>
    <mergeCell ref="C49:F49"/>
    <mergeCell ref="B50:B51"/>
    <mergeCell ref="B58:F58"/>
    <mergeCell ref="B23:F23"/>
    <mergeCell ref="C24:F24"/>
    <mergeCell ref="C25:F25"/>
    <mergeCell ref="C26:F26"/>
    <mergeCell ref="B27:B28"/>
    <mergeCell ref="B35:F35"/>
    <mergeCell ref="C75:F75"/>
    <mergeCell ref="B76:B77"/>
    <mergeCell ref="B84:F84"/>
    <mergeCell ref="B85:B86"/>
    <mergeCell ref="B90:B92"/>
    <mergeCell ref="C90:F92"/>
    <mergeCell ref="B59:B60"/>
    <mergeCell ref="B70:F70"/>
    <mergeCell ref="B71:F71"/>
    <mergeCell ref="C72:F72"/>
    <mergeCell ref="C73:F73"/>
    <mergeCell ref="C74:F74"/>
    <mergeCell ref="C103:F103"/>
    <mergeCell ref="C104:F104"/>
    <mergeCell ref="B105:B106"/>
    <mergeCell ref="B113:B114"/>
    <mergeCell ref="B115:F115"/>
    <mergeCell ref="B116:B117"/>
    <mergeCell ref="C93:F93"/>
    <mergeCell ref="B94:F94"/>
    <mergeCell ref="B98:F98"/>
    <mergeCell ref="B99:F99"/>
    <mergeCell ref="B100:B101"/>
    <mergeCell ref="C102:F102"/>
    <mergeCell ref="B150:F150"/>
    <mergeCell ref="B151:F151"/>
    <mergeCell ref="C152:F152"/>
    <mergeCell ref="C153:F153"/>
    <mergeCell ref="C154:F154"/>
    <mergeCell ref="C155:F155"/>
    <mergeCell ref="C127:F127"/>
    <mergeCell ref="C128:F128"/>
    <mergeCell ref="C129:F129"/>
    <mergeCell ref="B130:B131"/>
    <mergeCell ref="B138:F138"/>
    <mergeCell ref="B139:B140"/>
    <mergeCell ref="B176:F176"/>
    <mergeCell ref="C177:F177"/>
    <mergeCell ref="C178:F178"/>
    <mergeCell ref="C179:F179"/>
    <mergeCell ref="B180:B181"/>
    <mergeCell ref="B188:F188"/>
    <mergeCell ref="B156:B157"/>
    <mergeCell ref="B164:F164"/>
    <mergeCell ref="B165:B166"/>
    <mergeCell ref="C170:F170"/>
    <mergeCell ref="B171:F171"/>
    <mergeCell ref="B175:F175"/>
    <mergeCell ref="C208:F208"/>
    <mergeCell ref="C209:F209"/>
    <mergeCell ref="C210:F210"/>
    <mergeCell ref="C211:F211"/>
    <mergeCell ref="B212:B213"/>
    <mergeCell ref="B220:F220"/>
    <mergeCell ref="B189:B190"/>
    <mergeCell ref="C200:F200"/>
    <mergeCell ref="B201:F201"/>
    <mergeCell ref="B205:F205"/>
    <mergeCell ref="B206:F206"/>
    <mergeCell ref="B207:F207"/>
    <mergeCell ref="C234:F234"/>
    <mergeCell ref="C235:F235"/>
    <mergeCell ref="C236:F236"/>
    <mergeCell ref="C237:F237"/>
    <mergeCell ref="B238:B239"/>
    <mergeCell ref="B246:F246"/>
    <mergeCell ref="B221:B222"/>
    <mergeCell ref="C226:F226"/>
    <mergeCell ref="B227:F227"/>
    <mergeCell ref="B231:F231"/>
    <mergeCell ref="B232:F232"/>
    <mergeCell ref="B233:F233"/>
    <mergeCell ref="B281:F281"/>
    <mergeCell ref="B282:F282"/>
    <mergeCell ref="B283:F283"/>
    <mergeCell ref="B284:F284"/>
    <mergeCell ref="B285:F285"/>
    <mergeCell ref="B247:B248"/>
    <mergeCell ref="B279:F279"/>
    <mergeCell ref="B280:F280"/>
  </mergeCells>
  <printOptions horizontalCentered="1" verticalCentered="1"/>
  <pageMargins left="0.25" right="0.25" top="0.18" bottom="0.52" header="0.2" footer="0.3"/>
  <pageSetup scale="80" orientation="portrait" r:id="rId1"/>
  <rowBreaks count="1" manualBreakCount="1">
    <brk id="1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85"/>
  <sheetViews>
    <sheetView tabSelected="1" zoomScale="129" zoomScaleNormal="129" workbookViewId="0">
      <selection activeCell="I496" sqref="I496"/>
    </sheetView>
  </sheetViews>
  <sheetFormatPr defaultRowHeight="15" x14ac:dyDescent="0.25"/>
  <cols>
    <col min="1" max="1" width="11" customWidth="1"/>
    <col min="2" max="2" width="12" customWidth="1"/>
    <col min="3" max="7" width="21.42578125" customWidth="1"/>
    <col min="9" max="9" width="18.42578125" customWidth="1"/>
    <col min="10" max="10" width="11" customWidth="1"/>
    <col min="11" max="11" width="11" bestFit="1" customWidth="1"/>
  </cols>
  <sheetData>
    <row r="2" spans="3:8" ht="18" customHeight="1" x14ac:dyDescent="0.25">
      <c r="C2" s="533" t="s">
        <v>22</v>
      </c>
      <c r="D2" s="533"/>
      <c r="E2" s="533"/>
      <c r="F2" s="533"/>
      <c r="G2" s="533"/>
      <c r="H2" s="15"/>
    </row>
    <row r="3" spans="3:8" ht="15.75" thickBot="1" x14ac:dyDescent="0.3"/>
    <row r="4" spans="3:8" ht="26.25" thickBot="1" x14ac:dyDescent="0.3">
      <c r="C4" s="179" t="s">
        <v>23</v>
      </c>
      <c r="D4" s="488" t="s">
        <v>377</v>
      </c>
      <c r="E4" s="488"/>
      <c r="F4" s="488"/>
      <c r="G4" s="488"/>
    </row>
    <row r="5" spans="3:8" ht="15.75" thickBot="1" x14ac:dyDescent="0.3">
      <c r="C5" s="179" t="s">
        <v>8</v>
      </c>
      <c r="D5" s="450" t="s">
        <v>20</v>
      </c>
      <c r="E5" s="451"/>
      <c r="F5" s="451"/>
      <c r="G5" s="489"/>
    </row>
    <row r="6" spans="3:8" ht="26.25" thickBot="1" x14ac:dyDescent="0.3">
      <c r="C6" s="179" t="s">
        <v>25</v>
      </c>
      <c r="D6" s="453" t="s">
        <v>26</v>
      </c>
      <c r="E6" s="454"/>
      <c r="F6" s="454"/>
      <c r="G6" s="490"/>
    </row>
    <row r="7" spans="3:8" ht="15.75" thickBot="1" x14ac:dyDescent="0.3">
      <c r="C7" s="491" t="s">
        <v>9</v>
      </c>
      <c r="D7" s="457"/>
      <c r="E7" s="457"/>
      <c r="F7" s="457"/>
      <c r="G7" s="492"/>
    </row>
    <row r="8" spans="3:8" x14ac:dyDescent="0.25">
      <c r="C8" s="493" t="s">
        <v>378</v>
      </c>
      <c r="D8" s="494"/>
      <c r="E8" s="494"/>
      <c r="F8" s="494"/>
      <c r="G8" s="495"/>
    </row>
    <row r="9" spans="3:8" ht="36.75" customHeight="1" x14ac:dyDescent="0.25">
      <c r="C9" s="496"/>
      <c r="D9" s="497"/>
      <c r="E9" s="497"/>
      <c r="F9" s="497"/>
      <c r="G9" s="498"/>
    </row>
    <row r="10" spans="3:8" ht="15.75" thickBot="1" x14ac:dyDescent="0.3">
      <c r="C10" s="499"/>
      <c r="D10" s="500"/>
      <c r="E10" s="500"/>
      <c r="F10" s="500"/>
      <c r="G10" s="501"/>
    </row>
    <row r="11" spans="3:8" ht="56.25" customHeight="1" thickBot="1" x14ac:dyDescent="0.3">
      <c r="C11" s="277" t="s">
        <v>28</v>
      </c>
      <c r="D11" s="546" t="s">
        <v>379</v>
      </c>
      <c r="E11" s="547"/>
      <c r="F11" s="547"/>
      <c r="G11" s="548"/>
    </row>
    <row r="12" spans="3:8" ht="23.25" customHeight="1" x14ac:dyDescent="0.25">
      <c r="C12" s="544" t="s">
        <v>222</v>
      </c>
      <c r="D12" s="278">
        <v>2018</v>
      </c>
      <c r="E12" s="278">
        <v>2019</v>
      </c>
      <c r="F12" s="278">
        <v>2020</v>
      </c>
      <c r="G12" s="278">
        <v>2021</v>
      </c>
    </row>
    <row r="13" spans="3:8" ht="15.75" thickBot="1" x14ac:dyDescent="0.3">
      <c r="C13" s="545"/>
      <c r="D13" s="279" t="s">
        <v>31</v>
      </c>
      <c r="E13" s="279" t="s">
        <v>32</v>
      </c>
      <c r="F13" s="279" t="s">
        <v>32</v>
      </c>
      <c r="G13" s="279" t="s">
        <v>32</v>
      </c>
    </row>
    <row r="14" spans="3:8" ht="34.5" thickBot="1" x14ac:dyDescent="0.3">
      <c r="C14" s="280" t="s">
        <v>380</v>
      </c>
      <c r="D14" s="281">
        <v>1</v>
      </c>
      <c r="E14" s="281">
        <v>1</v>
      </c>
      <c r="F14" s="281">
        <v>1</v>
      </c>
      <c r="G14" s="281">
        <v>1</v>
      </c>
    </row>
    <row r="15" spans="3:8" ht="45.75" thickBot="1" x14ac:dyDescent="0.3">
      <c r="C15" s="181" t="s">
        <v>381</v>
      </c>
      <c r="D15" s="24">
        <v>0.25</v>
      </c>
      <c r="E15" s="24">
        <v>0.37</v>
      </c>
      <c r="F15" s="24">
        <v>0.49</v>
      </c>
      <c r="G15" s="24">
        <v>0.6</v>
      </c>
    </row>
    <row r="16" spans="3:8" ht="49.5" customHeight="1" thickBot="1" x14ac:dyDescent="0.3">
      <c r="C16" s="181" t="s">
        <v>382</v>
      </c>
      <c r="D16" s="24">
        <v>0.7</v>
      </c>
      <c r="E16" s="24">
        <v>0.7</v>
      </c>
      <c r="F16" s="24">
        <v>0.7</v>
      </c>
      <c r="G16" s="24">
        <v>0.8</v>
      </c>
    </row>
    <row r="17" spans="3:12" ht="34.5" thickBot="1" x14ac:dyDescent="0.3">
      <c r="C17" s="126" t="s">
        <v>383</v>
      </c>
      <c r="D17" s="24">
        <v>1</v>
      </c>
      <c r="E17" s="24">
        <v>1</v>
      </c>
      <c r="F17" s="24">
        <v>1</v>
      </c>
      <c r="G17" s="24">
        <v>1</v>
      </c>
    </row>
    <row r="18" spans="3:12" ht="23.25" thickBot="1" x14ac:dyDescent="0.3">
      <c r="C18" s="126" t="s">
        <v>384</v>
      </c>
      <c r="D18" s="24">
        <v>1</v>
      </c>
      <c r="E18" s="24">
        <v>1</v>
      </c>
      <c r="F18" s="24">
        <v>1</v>
      </c>
      <c r="G18" s="24">
        <v>1</v>
      </c>
    </row>
    <row r="19" spans="3:12" ht="52.5" customHeight="1" thickBot="1" x14ac:dyDescent="0.3">
      <c r="C19" s="282" t="s">
        <v>38</v>
      </c>
      <c r="D19" s="549" t="s">
        <v>385</v>
      </c>
      <c r="E19" s="550"/>
      <c r="F19" s="550"/>
      <c r="G19" s="551"/>
    </row>
    <row r="20" spans="3:12" ht="23.25" customHeight="1" thickBot="1" x14ac:dyDescent="0.3">
      <c r="C20" s="538" t="s">
        <v>224</v>
      </c>
      <c r="D20" s="539"/>
      <c r="E20" s="539"/>
      <c r="F20" s="539"/>
      <c r="G20" s="540"/>
      <c r="J20" s="29"/>
      <c r="L20" s="29"/>
    </row>
    <row r="21" spans="3:12" ht="57" thickBot="1" x14ac:dyDescent="0.3">
      <c r="C21" s="280" t="s">
        <v>386</v>
      </c>
      <c r="D21" s="281">
        <v>0.05</v>
      </c>
      <c r="E21" s="281">
        <v>0.04</v>
      </c>
      <c r="F21" s="281">
        <v>0.03</v>
      </c>
      <c r="G21" s="281">
        <v>0.03</v>
      </c>
    </row>
    <row r="22" spans="3:12" ht="34.5" thickBot="1" x14ac:dyDescent="0.3">
      <c r="C22" s="280" t="s">
        <v>387</v>
      </c>
      <c r="D22" s="281">
        <v>0.7</v>
      </c>
      <c r="E22" s="281">
        <v>0.8</v>
      </c>
      <c r="F22" s="281">
        <v>0.8</v>
      </c>
      <c r="G22" s="281">
        <v>0.9</v>
      </c>
    </row>
    <row r="23" spans="3:12" ht="23.25" thickBot="1" x14ac:dyDescent="0.3">
      <c r="C23" s="280" t="s">
        <v>388</v>
      </c>
      <c r="D23" s="281">
        <v>0.2</v>
      </c>
      <c r="E23" s="281">
        <v>0</v>
      </c>
      <c r="F23" s="281">
        <v>0</v>
      </c>
      <c r="G23" s="281">
        <v>0</v>
      </c>
    </row>
    <row r="24" spans="3:12" ht="57" thickBot="1" x14ac:dyDescent="0.3">
      <c r="C24" s="126" t="s">
        <v>389</v>
      </c>
      <c r="D24" s="24">
        <v>0.6</v>
      </c>
      <c r="E24" s="24">
        <v>0.6</v>
      </c>
      <c r="F24" s="24">
        <v>0.7</v>
      </c>
      <c r="G24" s="24">
        <v>0.8</v>
      </c>
    </row>
    <row r="25" spans="3:12" ht="15.75" thickBot="1" x14ac:dyDescent="0.3">
      <c r="C25" s="481" t="s">
        <v>41</v>
      </c>
      <c r="D25" s="446"/>
      <c r="E25" s="446"/>
      <c r="F25" s="446"/>
      <c r="G25" s="482"/>
    </row>
    <row r="26" spans="3:12" ht="15.75" thickBot="1" x14ac:dyDescent="0.3">
      <c r="C26" s="541" t="s">
        <v>225</v>
      </c>
      <c r="D26" s="542"/>
      <c r="E26" s="542"/>
      <c r="F26" s="542"/>
      <c r="G26" s="543"/>
    </row>
    <row r="27" spans="3:12" ht="15.75" thickBot="1" x14ac:dyDescent="0.3">
      <c r="C27" s="283" t="s">
        <v>226</v>
      </c>
      <c r="D27" s="535" t="s">
        <v>390</v>
      </c>
      <c r="E27" s="536"/>
      <c r="F27" s="536"/>
      <c r="G27" s="537"/>
    </row>
    <row r="28" spans="3:12" ht="27.75" customHeight="1" thickBot="1" x14ac:dyDescent="0.3">
      <c r="C28" s="284" t="s">
        <v>45</v>
      </c>
      <c r="D28" s="538" t="s">
        <v>391</v>
      </c>
      <c r="E28" s="539"/>
      <c r="F28" s="539"/>
      <c r="G28" s="540"/>
    </row>
    <row r="29" spans="3:12" ht="15.75" thickBot="1" x14ac:dyDescent="0.3">
      <c r="C29" s="284" t="s">
        <v>47</v>
      </c>
      <c r="D29" s="535" t="s">
        <v>392</v>
      </c>
      <c r="E29" s="536"/>
      <c r="F29" s="536"/>
      <c r="G29" s="537"/>
    </row>
    <row r="30" spans="3:12" ht="12.75" customHeight="1" x14ac:dyDescent="0.25">
      <c r="C30" s="544"/>
      <c r="D30" s="285">
        <v>2018</v>
      </c>
      <c r="E30" s="285">
        <v>2019</v>
      </c>
      <c r="F30" s="285">
        <v>2020</v>
      </c>
      <c r="G30" s="285">
        <v>2021</v>
      </c>
    </row>
    <row r="31" spans="3:12" ht="17.25" customHeight="1" thickBot="1" x14ac:dyDescent="0.3">
      <c r="C31" s="545"/>
      <c r="D31" s="286" t="s">
        <v>31</v>
      </c>
      <c r="E31" s="286" t="s">
        <v>32</v>
      </c>
      <c r="F31" s="286" t="s">
        <v>32</v>
      </c>
      <c r="G31" s="286" t="s">
        <v>32</v>
      </c>
    </row>
    <row r="32" spans="3:12" ht="15.75" thickBot="1" x14ac:dyDescent="0.3">
      <c r="C32" s="284" t="s">
        <v>49</v>
      </c>
      <c r="D32" s="162">
        <v>8</v>
      </c>
      <c r="E32" s="162">
        <v>8</v>
      </c>
      <c r="F32" s="162">
        <v>8</v>
      </c>
      <c r="G32" s="162">
        <v>8</v>
      </c>
    </row>
    <row r="33" spans="3:13" ht="15.75" thickBot="1" x14ac:dyDescent="0.3">
      <c r="C33" s="126" t="s">
        <v>50</v>
      </c>
      <c r="D33" s="35">
        <v>8900</v>
      </c>
      <c r="E33" s="35">
        <v>8900</v>
      </c>
      <c r="F33" s="35">
        <v>8900</v>
      </c>
      <c r="G33" s="35">
        <v>8900</v>
      </c>
    </row>
    <row r="34" spans="3:13" ht="15.75" thickBot="1" x14ac:dyDescent="0.3">
      <c r="C34" s="126" t="s">
        <v>51</v>
      </c>
      <c r="D34" s="35">
        <f>D33/D32</f>
        <v>1112.5</v>
      </c>
      <c r="E34" s="35">
        <f t="shared" ref="E34:G34" si="0">E33/E32</f>
        <v>1112.5</v>
      </c>
      <c r="F34" s="35">
        <f t="shared" si="0"/>
        <v>1112.5</v>
      </c>
      <c r="G34" s="35">
        <f t="shared" si="0"/>
        <v>1112.5</v>
      </c>
    </row>
    <row r="35" spans="3:13" ht="15.75" thickBot="1" x14ac:dyDescent="0.3">
      <c r="C35" s="126" t="s">
        <v>52</v>
      </c>
      <c r="D35" s="37" t="s">
        <v>53</v>
      </c>
      <c r="E35" s="38">
        <f>E32/D32-1</f>
        <v>0</v>
      </c>
      <c r="F35" s="38">
        <f t="shared" ref="F35:G37" si="1">F32/E32-1</f>
        <v>0</v>
      </c>
      <c r="G35" s="38">
        <f t="shared" si="1"/>
        <v>0</v>
      </c>
      <c r="I35" s="40"/>
      <c r="J35" s="40"/>
      <c r="K35" s="40"/>
      <c r="L35" s="40"/>
      <c r="M35" s="40"/>
    </row>
    <row r="36" spans="3:13" ht="15.75" thickBot="1" x14ac:dyDescent="0.3">
      <c r="C36" s="126" t="s">
        <v>54</v>
      </c>
      <c r="D36" s="37" t="s">
        <v>53</v>
      </c>
      <c r="E36" s="38">
        <f>E33/D33-1</f>
        <v>0</v>
      </c>
      <c r="F36" s="38">
        <f t="shared" si="1"/>
        <v>0</v>
      </c>
      <c r="G36" s="38">
        <f t="shared" si="1"/>
        <v>0</v>
      </c>
    </row>
    <row r="37" spans="3:13" ht="23.25" thickBot="1" x14ac:dyDescent="0.3">
      <c r="C37" s="126" t="s">
        <v>55</v>
      </c>
      <c r="D37" s="37" t="s">
        <v>53</v>
      </c>
      <c r="E37" s="38">
        <f>E34/D34-1</f>
        <v>0</v>
      </c>
      <c r="F37" s="38">
        <f t="shared" si="1"/>
        <v>0</v>
      </c>
      <c r="G37" s="38">
        <f t="shared" si="1"/>
        <v>0</v>
      </c>
    </row>
    <row r="38" spans="3:13" ht="15.75" thickBot="1" x14ac:dyDescent="0.3">
      <c r="C38" s="405" t="s">
        <v>56</v>
      </c>
      <c r="D38" s="330"/>
      <c r="E38" s="330"/>
      <c r="F38" s="330"/>
      <c r="G38" s="406"/>
    </row>
    <row r="39" spans="3:13" ht="12.75" customHeight="1" x14ac:dyDescent="0.25">
      <c r="C39" s="403"/>
      <c r="D39" s="31">
        <v>2018</v>
      </c>
      <c r="E39" s="31">
        <v>2019</v>
      </c>
      <c r="F39" s="31">
        <v>2020</v>
      </c>
      <c r="G39" s="31">
        <v>2021</v>
      </c>
    </row>
    <row r="40" spans="3:13" ht="13.5" customHeight="1" thickBot="1" x14ac:dyDescent="0.3">
      <c r="C40" s="404"/>
      <c r="D40" s="33" t="s">
        <v>31</v>
      </c>
      <c r="E40" s="33" t="s">
        <v>32</v>
      </c>
      <c r="F40" s="33" t="s">
        <v>32</v>
      </c>
      <c r="G40" s="33" t="s">
        <v>32</v>
      </c>
    </row>
    <row r="41" spans="3:13" ht="15.75" thickBot="1" x14ac:dyDescent="0.3">
      <c r="C41" s="129" t="s">
        <v>57</v>
      </c>
      <c r="D41" s="53">
        <v>7000</v>
      </c>
      <c r="E41" s="53">
        <v>7000</v>
      </c>
      <c r="F41" s="53">
        <v>7000</v>
      </c>
      <c r="G41" s="53">
        <v>7000</v>
      </c>
    </row>
    <row r="42" spans="3:13" ht="24.75" thickBot="1" x14ac:dyDescent="0.3">
      <c r="C42" s="129" t="s">
        <v>60</v>
      </c>
      <c r="D42" s="53">
        <v>1100</v>
      </c>
      <c r="E42" s="53">
        <v>1100</v>
      </c>
      <c r="F42" s="53">
        <v>1100</v>
      </c>
      <c r="G42" s="53">
        <v>1100</v>
      </c>
    </row>
    <row r="43" spans="3:13" ht="15.75" thickBot="1" x14ac:dyDescent="0.3">
      <c r="C43" s="129" t="s">
        <v>63</v>
      </c>
      <c r="D43" s="56">
        <v>800</v>
      </c>
      <c r="E43" s="53">
        <v>800</v>
      </c>
      <c r="F43" s="53">
        <v>800</v>
      </c>
      <c r="G43" s="53">
        <v>800</v>
      </c>
    </row>
    <row r="44" spans="3:13" ht="15.75" thickBot="1" x14ac:dyDescent="0.3">
      <c r="C44" s="129" t="s">
        <v>66</v>
      </c>
      <c r="D44" s="56"/>
      <c r="E44" s="53"/>
      <c r="F44" s="53"/>
      <c r="G44" s="53"/>
    </row>
    <row r="45" spans="3:13" ht="24.75" thickBot="1" x14ac:dyDescent="0.3">
      <c r="C45" s="129" t="s">
        <v>69</v>
      </c>
      <c r="D45" s="56"/>
      <c r="E45" s="53"/>
      <c r="F45" s="53"/>
      <c r="G45" s="53"/>
    </row>
    <row r="46" spans="3:13" ht="15.75" thickBot="1" x14ac:dyDescent="0.3">
      <c r="C46" s="129" t="s">
        <v>72</v>
      </c>
      <c r="D46" s="56"/>
      <c r="E46" s="53"/>
      <c r="F46" s="53"/>
      <c r="G46" s="53"/>
    </row>
    <row r="47" spans="3:13" ht="24.75" thickBot="1" x14ac:dyDescent="0.3">
      <c r="C47" s="129" t="s">
        <v>75</v>
      </c>
      <c r="D47" s="56"/>
      <c r="E47" s="53"/>
      <c r="F47" s="53"/>
      <c r="G47" s="53"/>
    </row>
    <row r="48" spans="3:13" ht="24.75" thickBot="1" x14ac:dyDescent="0.3">
      <c r="C48" s="184" t="s">
        <v>78</v>
      </c>
      <c r="D48" s="56">
        <f>D47+D46+D45+D44+D43+D42+D41</f>
        <v>8900</v>
      </c>
      <c r="E48" s="56">
        <f>E47+E46+E45+E44+E43+E42+E41</f>
        <v>8900</v>
      </c>
      <c r="F48" s="56">
        <f>F47+F46+F45+F44+F43+F42+F41</f>
        <v>8900</v>
      </c>
      <c r="G48" s="56">
        <f>G47+G46+G45+G44+G43+G42+G41</f>
        <v>8900</v>
      </c>
    </row>
    <row r="49" spans="3:7" ht="15.75" thickBot="1" x14ac:dyDescent="0.3">
      <c r="C49" s="185" t="s">
        <v>80</v>
      </c>
      <c r="D49" s="85">
        <f>IF(D48-D33=0,0,"Error")</f>
        <v>0</v>
      </c>
      <c r="E49" s="85">
        <f>IF(E48-E33=0,0,"Error")</f>
        <v>0</v>
      </c>
      <c r="F49" s="85">
        <f>IF(F48-F33=0,0,"Error")</f>
        <v>0</v>
      </c>
      <c r="G49" s="85">
        <f>IF(G48-G33=0,0,"Error")</f>
        <v>0</v>
      </c>
    </row>
    <row r="50" spans="3:7" ht="15.75" thickBot="1" x14ac:dyDescent="0.3">
      <c r="C50" s="200" t="s">
        <v>117</v>
      </c>
      <c r="D50" s="348" t="s">
        <v>393</v>
      </c>
      <c r="E50" s="349"/>
      <c r="F50" s="349"/>
      <c r="G50" s="514"/>
    </row>
    <row r="51" spans="3:7" ht="15.75" thickBot="1" x14ac:dyDescent="0.3">
      <c r="C51" s="126" t="s">
        <v>45</v>
      </c>
      <c r="D51" s="351" t="s">
        <v>394</v>
      </c>
      <c r="E51" s="352"/>
      <c r="F51" s="352"/>
      <c r="G51" s="468"/>
    </row>
    <row r="52" spans="3:7" ht="15.75" thickBot="1" x14ac:dyDescent="0.3">
      <c r="C52" s="126" t="s">
        <v>47</v>
      </c>
      <c r="D52" s="324" t="s">
        <v>392</v>
      </c>
      <c r="E52" s="325"/>
      <c r="F52" s="325"/>
      <c r="G52" s="402"/>
    </row>
    <row r="53" spans="3:7" ht="15.75" thickBot="1" x14ac:dyDescent="0.3">
      <c r="C53" s="126" t="s">
        <v>49</v>
      </c>
      <c r="D53" s="35">
        <v>8</v>
      </c>
      <c r="E53" s="35">
        <v>8</v>
      </c>
      <c r="F53" s="35">
        <v>8</v>
      </c>
      <c r="G53" s="35">
        <v>8</v>
      </c>
    </row>
    <row r="54" spans="3:7" ht="12.75" customHeight="1" x14ac:dyDescent="0.25">
      <c r="C54" s="403"/>
      <c r="D54" s="31">
        <v>2018</v>
      </c>
      <c r="E54" s="31">
        <v>2019</v>
      </c>
      <c r="F54" s="31">
        <v>2020</v>
      </c>
      <c r="G54" s="31">
        <v>2021</v>
      </c>
    </row>
    <row r="55" spans="3:7" ht="12" customHeight="1" thickBot="1" x14ac:dyDescent="0.3">
      <c r="C55" s="404"/>
      <c r="D55" s="33" t="s">
        <v>31</v>
      </c>
      <c r="E55" s="33" t="s">
        <v>32</v>
      </c>
      <c r="F55" s="33" t="s">
        <v>32</v>
      </c>
      <c r="G55" s="33" t="s">
        <v>32</v>
      </c>
    </row>
    <row r="56" spans="3:7" ht="15.75" thickBot="1" x14ac:dyDescent="0.3">
      <c r="C56" s="126" t="s">
        <v>50</v>
      </c>
      <c r="D56" s="35">
        <v>8900</v>
      </c>
      <c r="E56" s="35">
        <v>8900</v>
      </c>
      <c r="F56" s="35">
        <v>8900</v>
      </c>
      <c r="G56" s="35">
        <v>8900</v>
      </c>
    </row>
    <row r="57" spans="3:7" ht="15.75" thickBot="1" x14ac:dyDescent="0.3">
      <c r="C57" s="126" t="s">
        <v>51</v>
      </c>
      <c r="D57" s="35">
        <f>D56/D53</f>
        <v>1112.5</v>
      </c>
      <c r="E57" s="35">
        <f>E56/E53</f>
        <v>1112.5</v>
      </c>
      <c r="F57" s="35">
        <f>F56/F53</f>
        <v>1112.5</v>
      </c>
      <c r="G57" s="35">
        <f>G56/G53</f>
        <v>1112.5</v>
      </c>
    </row>
    <row r="58" spans="3:7" ht="15.75" thickBot="1" x14ac:dyDescent="0.3">
      <c r="C58" s="126" t="s">
        <v>52</v>
      </c>
      <c r="D58" s="37"/>
      <c r="E58" s="38">
        <f>E53/D53-1</f>
        <v>0</v>
      </c>
      <c r="F58" s="38">
        <f>F53/E53-1</f>
        <v>0</v>
      </c>
      <c r="G58" s="38">
        <f>G53/F53-1</f>
        <v>0</v>
      </c>
    </row>
    <row r="59" spans="3:7" ht="15.75" thickBot="1" x14ac:dyDescent="0.3">
      <c r="C59" s="126" t="s">
        <v>54</v>
      </c>
      <c r="D59" s="37"/>
      <c r="E59" s="38">
        <f>E56/D56-1</f>
        <v>0</v>
      </c>
      <c r="F59" s="38">
        <f t="shared" ref="F59:G60" si="2">F56/E56-1</f>
        <v>0</v>
      </c>
      <c r="G59" s="38">
        <f t="shared" si="2"/>
        <v>0</v>
      </c>
    </row>
    <row r="60" spans="3:7" ht="23.25" thickBot="1" x14ac:dyDescent="0.3">
      <c r="C60" s="126" t="s">
        <v>55</v>
      </c>
      <c r="D60" s="37"/>
      <c r="E60" s="38">
        <f>E57/D57-1</f>
        <v>0</v>
      </c>
      <c r="F60" s="38">
        <f t="shared" si="2"/>
        <v>0</v>
      </c>
      <c r="G60" s="38">
        <f t="shared" si="2"/>
        <v>0</v>
      </c>
    </row>
    <row r="61" spans="3:7" ht="24.75" customHeight="1" thickBot="1" x14ac:dyDescent="0.3">
      <c r="C61" s="405" t="s">
        <v>85</v>
      </c>
      <c r="D61" s="330"/>
      <c r="E61" s="330"/>
      <c r="F61" s="330"/>
      <c r="G61" s="406"/>
    </row>
    <row r="62" spans="3:7" ht="12.75" customHeight="1" x14ac:dyDescent="0.25">
      <c r="C62" s="403"/>
      <c r="D62" s="31">
        <v>2018</v>
      </c>
      <c r="E62" s="31">
        <v>2019</v>
      </c>
      <c r="F62" s="31">
        <v>2020</v>
      </c>
      <c r="G62" s="31">
        <v>2021</v>
      </c>
    </row>
    <row r="63" spans="3:7" ht="13.5" customHeight="1" thickBot="1" x14ac:dyDescent="0.3">
      <c r="C63" s="404"/>
      <c r="D63" s="33" t="s">
        <v>31</v>
      </c>
      <c r="E63" s="33" t="s">
        <v>32</v>
      </c>
      <c r="F63" s="33" t="s">
        <v>32</v>
      </c>
      <c r="G63" s="33" t="s">
        <v>32</v>
      </c>
    </row>
    <row r="64" spans="3:7" ht="24.75" customHeight="1" thickBot="1" x14ac:dyDescent="0.3">
      <c r="C64" s="129" t="s">
        <v>57</v>
      </c>
      <c r="D64" s="53">
        <v>7000</v>
      </c>
      <c r="E64" s="53">
        <v>7000</v>
      </c>
      <c r="F64" s="53">
        <v>7000</v>
      </c>
      <c r="G64" s="53">
        <v>7000</v>
      </c>
    </row>
    <row r="65" spans="3:7" ht="24.75" customHeight="1" thickBot="1" x14ac:dyDescent="0.3">
      <c r="C65" s="129" t="s">
        <v>60</v>
      </c>
      <c r="D65" s="53">
        <v>1100</v>
      </c>
      <c r="E65" s="53">
        <v>1100</v>
      </c>
      <c r="F65" s="53">
        <v>1100</v>
      </c>
      <c r="G65" s="53">
        <v>1100</v>
      </c>
    </row>
    <row r="66" spans="3:7" ht="24.75" customHeight="1" thickBot="1" x14ac:dyDescent="0.3">
      <c r="C66" s="129" t="s">
        <v>63</v>
      </c>
      <c r="D66" s="56">
        <v>800</v>
      </c>
      <c r="E66" s="53">
        <v>800</v>
      </c>
      <c r="F66" s="53">
        <v>800</v>
      </c>
      <c r="G66" s="53">
        <v>800</v>
      </c>
    </row>
    <row r="67" spans="3:7" ht="15.75" thickBot="1" x14ac:dyDescent="0.3">
      <c r="C67" s="129" t="s">
        <v>66</v>
      </c>
      <c r="D67" s="56"/>
      <c r="E67" s="53"/>
      <c r="F67" s="53"/>
      <c r="G67" s="53"/>
    </row>
    <row r="68" spans="3:7" ht="24.75" thickBot="1" x14ac:dyDescent="0.3">
      <c r="C68" s="129" t="s">
        <v>69</v>
      </c>
      <c r="D68" s="56"/>
      <c r="E68" s="53"/>
      <c r="F68" s="53"/>
      <c r="G68" s="53"/>
    </row>
    <row r="69" spans="3:7" ht="15.75" thickBot="1" x14ac:dyDescent="0.3">
      <c r="C69" s="129" t="s">
        <v>72</v>
      </c>
      <c r="D69" s="56"/>
      <c r="E69" s="53"/>
      <c r="F69" s="53"/>
      <c r="G69" s="53"/>
    </row>
    <row r="70" spans="3:7" ht="24.75" thickBot="1" x14ac:dyDescent="0.3">
      <c r="C70" s="129" t="s">
        <v>75</v>
      </c>
      <c r="D70" s="56"/>
      <c r="E70" s="53"/>
      <c r="F70" s="53"/>
      <c r="G70" s="53"/>
    </row>
    <row r="71" spans="3:7" ht="15.75" thickBot="1" x14ac:dyDescent="0.3">
      <c r="C71" s="228" t="s">
        <v>93</v>
      </c>
      <c r="D71" s="56">
        <f>D70+D69+D68+D67+D66+D65+D64</f>
        <v>8900</v>
      </c>
      <c r="E71" s="56">
        <f>E70+E69+E68+E67+E66+E65+E64</f>
        <v>8900</v>
      </c>
      <c r="F71" s="56">
        <f>F70+F69+F68+F67+F66+F65+F64</f>
        <v>8900</v>
      </c>
      <c r="G71" s="56">
        <f>G70+G69+G68+G67+G66+G65+G64</f>
        <v>8900</v>
      </c>
    </row>
    <row r="72" spans="3:7" ht="17.25" customHeight="1" thickBot="1" x14ac:dyDescent="0.3">
      <c r="C72" s="185" t="s">
        <v>80</v>
      </c>
      <c r="D72" s="85">
        <f>IF(D71-D56=0,0,"Error")</f>
        <v>0</v>
      </c>
      <c r="E72" s="85">
        <f>IF(E71-E56=0,0,"Error")</f>
        <v>0</v>
      </c>
      <c r="F72" s="85">
        <f>IF(F71-F56=0,0,"Error")</f>
        <v>0</v>
      </c>
      <c r="G72" s="85">
        <f>IF(G71-G56=0,0,"Error")</f>
        <v>0</v>
      </c>
    </row>
    <row r="73" spans="3:7" ht="17.25" customHeight="1" thickBot="1" x14ac:dyDescent="0.3">
      <c r="C73" s="185"/>
      <c r="D73" s="287"/>
      <c r="E73" s="287"/>
      <c r="F73" s="287"/>
      <c r="G73" s="85"/>
    </row>
    <row r="74" spans="3:7" ht="17.25" customHeight="1" thickBot="1" x14ac:dyDescent="0.3">
      <c r="C74" s="200" t="s">
        <v>284</v>
      </c>
      <c r="D74" s="348" t="s">
        <v>395</v>
      </c>
      <c r="E74" s="349"/>
      <c r="F74" s="349"/>
      <c r="G74" s="514"/>
    </row>
    <row r="75" spans="3:7" ht="27" customHeight="1" thickBot="1" x14ac:dyDescent="0.3">
      <c r="C75" s="126" t="s">
        <v>45</v>
      </c>
      <c r="D75" s="351" t="s">
        <v>396</v>
      </c>
      <c r="E75" s="352"/>
      <c r="F75" s="352"/>
      <c r="G75" s="468"/>
    </row>
    <row r="76" spans="3:7" ht="17.25" customHeight="1" thickBot="1" x14ac:dyDescent="0.3">
      <c r="C76" s="126" t="s">
        <v>47</v>
      </c>
      <c r="D76" s="324" t="s">
        <v>392</v>
      </c>
      <c r="E76" s="325"/>
      <c r="F76" s="325"/>
      <c r="G76" s="402"/>
    </row>
    <row r="77" spans="3:7" ht="17.25" customHeight="1" thickBot="1" x14ac:dyDescent="0.3">
      <c r="C77" s="126" t="s">
        <v>49</v>
      </c>
      <c r="D77" s="35">
        <v>4</v>
      </c>
      <c r="E77" s="35">
        <v>4</v>
      </c>
      <c r="F77" s="35">
        <v>4</v>
      </c>
      <c r="G77" s="35">
        <v>4</v>
      </c>
    </row>
    <row r="78" spans="3:7" ht="17.25" customHeight="1" x14ac:dyDescent="0.25">
      <c r="C78" s="403"/>
      <c r="D78" s="31">
        <v>2018</v>
      </c>
      <c r="E78" s="31">
        <v>2019</v>
      </c>
      <c r="F78" s="31">
        <v>2020</v>
      </c>
      <c r="G78" s="31">
        <v>2021</v>
      </c>
    </row>
    <row r="79" spans="3:7" ht="17.25" customHeight="1" thickBot="1" x14ac:dyDescent="0.3">
      <c r="C79" s="404"/>
      <c r="D79" s="33" t="s">
        <v>31</v>
      </c>
      <c r="E79" s="33" t="s">
        <v>32</v>
      </c>
      <c r="F79" s="33" t="s">
        <v>32</v>
      </c>
      <c r="G79" s="33" t="s">
        <v>32</v>
      </c>
    </row>
    <row r="80" spans="3:7" ht="17.25" customHeight="1" thickBot="1" x14ac:dyDescent="0.3">
      <c r="C80" s="126" t="s">
        <v>50</v>
      </c>
      <c r="D80" s="35">
        <v>9577</v>
      </c>
      <c r="E80" s="35">
        <v>9787</v>
      </c>
      <c r="F80" s="35">
        <v>10413</v>
      </c>
      <c r="G80" s="35">
        <v>10475</v>
      </c>
    </row>
    <row r="81" spans="3:7" ht="17.25" customHeight="1" thickBot="1" x14ac:dyDescent="0.3">
      <c r="C81" s="126" t="s">
        <v>51</v>
      </c>
      <c r="D81" s="35">
        <f>D80/D77</f>
        <v>2394.25</v>
      </c>
      <c r="E81" s="35">
        <f>E80/E77</f>
        <v>2446.75</v>
      </c>
      <c r="F81" s="35">
        <f>F80/F77</f>
        <v>2603.25</v>
      </c>
      <c r="G81" s="35">
        <f>G80/G77</f>
        <v>2618.75</v>
      </c>
    </row>
    <row r="82" spans="3:7" ht="17.25" customHeight="1" thickBot="1" x14ac:dyDescent="0.3">
      <c r="C82" s="126" t="s">
        <v>52</v>
      </c>
      <c r="D82" s="37"/>
      <c r="E82" s="38">
        <f>E77/D77-1</f>
        <v>0</v>
      </c>
      <c r="F82" s="38">
        <f>F77/E77-1</f>
        <v>0</v>
      </c>
      <c r="G82" s="38">
        <f>G77/F77-1</f>
        <v>0</v>
      </c>
    </row>
    <row r="83" spans="3:7" ht="17.25" customHeight="1" thickBot="1" x14ac:dyDescent="0.3">
      <c r="C83" s="126" t="s">
        <v>54</v>
      </c>
      <c r="D83" s="37"/>
      <c r="E83" s="38">
        <f>E80/D80-1</f>
        <v>2.1927534718596542E-2</v>
      </c>
      <c r="F83" s="38">
        <f t="shared" ref="F83:G84" si="3">F80/E80-1</f>
        <v>6.3962399100848E-2</v>
      </c>
      <c r="G83" s="38">
        <f t="shared" si="3"/>
        <v>5.9540958417363399E-3</v>
      </c>
    </row>
    <row r="84" spans="3:7" ht="17.25" customHeight="1" thickBot="1" x14ac:dyDescent="0.3">
      <c r="C84" s="126" t="s">
        <v>55</v>
      </c>
      <c r="D84" s="37"/>
      <c r="E84" s="38">
        <f>E81/D81-1</f>
        <v>2.1927534718596542E-2</v>
      </c>
      <c r="F84" s="38">
        <f t="shared" si="3"/>
        <v>6.3962399100848E-2</v>
      </c>
      <c r="G84" s="38">
        <f t="shared" si="3"/>
        <v>5.9540958417363399E-3</v>
      </c>
    </row>
    <row r="85" spans="3:7" ht="17.25" customHeight="1" thickBot="1" x14ac:dyDescent="0.3">
      <c r="C85" s="405" t="s">
        <v>397</v>
      </c>
      <c r="D85" s="330"/>
      <c r="E85" s="330"/>
      <c r="F85" s="330"/>
      <c r="G85" s="406"/>
    </row>
    <row r="86" spans="3:7" ht="17.25" customHeight="1" x14ac:dyDescent="0.25">
      <c r="C86" s="403"/>
      <c r="D86" s="31">
        <v>2018</v>
      </c>
      <c r="E86" s="31">
        <v>2019</v>
      </c>
      <c r="F86" s="31">
        <v>2020</v>
      </c>
      <c r="G86" s="31">
        <v>2021</v>
      </c>
    </row>
    <row r="87" spans="3:7" ht="17.25" customHeight="1" thickBot="1" x14ac:dyDescent="0.3">
      <c r="C87" s="404"/>
      <c r="D87" s="33" t="s">
        <v>31</v>
      </c>
      <c r="E87" s="33" t="s">
        <v>32</v>
      </c>
      <c r="F87" s="33" t="s">
        <v>32</v>
      </c>
      <c r="G87" s="33" t="s">
        <v>32</v>
      </c>
    </row>
    <row r="88" spans="3:7" ht="17.25" customHeight="1" thickBot="1" x14ac:dyDescent="0.3">
      <c r="C88" s="129" t="s">
        <v>57</v>
      </c>
      <c r="D88" s="53">
        <v>7000</v>
      </c>
      <c r="E88" s="53">
        <v>7000</v>
      </c>
      <c r="F88" s="53">
        <v>7000</v>
      </c>
      <c r="G88" s="53">
        <v>7000</v>
      </c>
    </row>
    <row r="89" spans="3:7" ht="17.25" customHeight="1" thickBot="1" x14ac:dyDescent="0.3">
      <c r="C89" s="129" t="s">
        <v>60</v>
      </c>
      <c r="D89" s="53">
        <v>1100</v>
      </c>
      <c r="E89" s="53">
        <v>1100</v>
      </c>
      <c r="F89" s="53">
        <v>1100</v>
      </c>
      <c r="G89" s="53">
        <v>1100</v>
      </c>
    </row>
    <row r="90" spans="3:7" ht="17.25" customHeight="1" thickBot="1" x14ac:dyDescent="0.3">
      <c r="C90" s="129" t="s">
        <v>63</v>
      </c>
      <c r="D90" s="56">
        <v>1477</v>
      </c>
      <c r="E90" s="53">
        <v>1687</v>
      </c>
      <c r="F90" s="53">
        <v>2313</v>
      </c>
      <c r="G90" s="53">
        <v>2375</v>
      </c>
    </row>
    <row r="91" spans="3:7" ht="17.25" customHeight="1" thickBot="1" x14ac:dyDescent="0.3">
      <c r="C91" s="129" t="s">
        <v>66</v>
      </c>
      <c r="D91" s="56"/>
      <c r="E91" s="53"/>
      <c r="F91" s="53"/>
      <c r="G91" s="53"/>
    </row>
    <row r="92" spans="3:7" ht="17.25" customHeight="1" thickBot="1" x14ac:dyDescent="0.3">
      <c r="C92" s="129" t="s">
        <v>69</v>
      </c>
      <c r="D92" s="56"/>
      <c r="E92" s="53"/>
      <c r="F92" s="53"/>
      <c r="G92" s="53"/>
    </row>
    <row r="93" spans="3:7" ht="17.25" customHeight="1" thickBot="1" x14ac:dyDescent="0.3">
      <c r="C93" s="129" t="s">
        <v>72</v>
      </c>
      <c r="D93" s="56"/>
      <c r="E93" s="53"/>
      <c r="F93" s="53"/>
      <c r="G93" s="53"/>
    </row>
    <row r="94" spans="3:7" ht="17.25" customHeight="1" thickBot="1" x14ac:dyDescent="0.3">
      <c r="C94" s="129" t="s">
        <v>75</v>
      </c>
      <c r="D94" s="56"/>
      <c r="E94" s="53"/>
      <c r="F94" s="53"/>
      <c r="G94" s="53"/>
    </row>
    <row r="95" spans="3:7" ht="17.25" customHeight="1" thickBot="1" x14ac:dyDescent="0.3">
      <c r="C95" s="228" t="s">
        <v>200</v>
      </c>
      <c r="D95" s="56">
        <f>D94+D93+D92+D91+D90+D89+D88</f>
        <v>9577</v>
      </c>
      <c r="E95" s="56">
        <f>E94+E93+E92+E91+E90+E89+E88</f>
        <v>9787</v>
      </c>
      <c r="F95" s="56">
        <f>F94+F93+F92+F91+F90+F89+F88</f>
        <v>10413</v>
      </c>
      <c r="G95" s="56">
        <f>G94+G93+G92+G91+G90+G89+G88</f>
        <v>10475</v>
      </c>
    </row>
    <row r="96" spans="3:7" ht="17.25" customHeight="1" thickBot="1" x14ac:dyDescent="0.3">
      <c r="C96" s="185" t="s">
        <v>80</v>
      </c>
      <c r="D96" s="85">
        <f>IF(D95-D80=0,0,"Error")</f>
        <v>0</v>
      </c>
      <c r="E96" s="85">
        <f>IF(E95-E80=0,0,"Error")</f>
        <v>0</v>
      </c>
      <c r="F96" s="85">
        <f>IF(F95-F80=0,0,"Error")</f>
        <v>0</v>
      </c>
      <c r="G96" s="85">
        <f>IF(G95-G80=0,0,"Error")</f>
        <v>0</v>
      </c>
    </row>
    <row r="97" spans="3:7" s="288" customFormat="1" ht="17.25" customHeight="1" thickBot="1" x14ac:dyDescent="0.3">
      <c r="C97" s="129"/>
      <c r="D97" s="53"/>
      <c r="E97" s="53"/>
      <c r="F97" s="53"/>
      <c r="G97" s="53"/>
    </row>
    <row r="98" spans="3:7" s="288" customFormat="1" ht="17.25" customHeight="1" thickBot="1" x14ac:dyDescent="0.3">
      <c r="C98" s="200" t="s">
        <v>318</v>
      </c>
      <c r="D98" s="348" t="s">
        <v>398</v>
      </c>
      <c r="E98" s="349"/>
      <c r="F98" s="349"/>
      <c r="G98" s="514"/>
    </row>
    <row r="99" spans="3:7" s="288" customFormat="1" ht="30" customHeight="1" thickBot="1" x14ac:dyDescent="0.3">
      <c r="C99" s="126" t="s">
        <v>45</v>
      </c>
      <c r="D99" s="351" t="s">
        <v>399</v>
      </c>
      <c r="E99" s="352"/>
      <c r="F99" s="352"/>
      <c r="G99" s="468"/>
    </row>
    <row r="100" spans="3:7" ht="15.75" thickBot="1" x14ac:dyDescent="0.3">
      <c r="C100" s="126" t="s">
        <v>47</v>
      </c>
      <c r="D100" s="324" t="s">
        <v>392</v>
      </c>
      <c r="E100" s="325"/>
      <c r="F100" s="325"/>
      <c r="G100" s="402"/>
    </row>
    <row r="101" spans="3:7" ht="15.75" thickBot="1" x14ac:dyDescent="0.3">
      <c r="C101" s="126" t="s">
        <v>49</v>
      </c>
      <c r="D101" s="35">
        <v>1</v>
      </c>
      <c r="E101" s="35">
        <v>1</v>
      </c>
      <c r="F101" s="35">
        <v>1</v>
      </c>
      <c r="G101" s="35">
        <v>1</v>
      </c>
    </row>
    <row r="102" spans="3:7" x14ac:dyDescent="0.25">
      <c r="C102" s="403"/>
      <c r="D102" s="31">
        <v>2018</v>
      </c>
      <c r="E102" s="31">
        <v>2019</v>
      </c>
      <c r="F102" s="31">
        <v>2020</v>
      </c>
      <c r="G102" s="31">
        <v>2021</v>
      </c>
    </row>
    <row r="103" spans="3:7" ht="15.75" thickBot="1" x14ac:dyDescent="0.3">
      <c r="C103" s="404"/>
      <c r="D103" s="33" t="s">
        <v>31</v>
      </c>
      <c r="E103" s="33" t="s">
        <v>32</v>
      </c>
      <c r="F103" s="33" t="s">
        <v>32</v>
      </c>
      <c r="G103" s="33" t="s">
        <v>32</v>
      </c>
    </row>
    <row r="104" spans="3:7" ht="15.75" thickBot="1" x14ac:dyDescent="0.3">
      <c r="C104" s="126" t="s">
        <v>50</v>
      </c>
      <c r="D104" s="35">
        <v>9579</v>
      </c>
      <c r="E104" s="35">
        <v>9787</v>
      </c>
      <c r="F104" s="35">
        <v>10412</v>
      </c>
      <c r="G104" s="35">
        <v>10475</v>
      </c>
    </row>
    <row r="105" spans="3:7" ht="15.75" thickBot="1" x14ac:dyDescent="0.3">
      <c r="C105" s="126" t="s">
        <v>51</v>
      </c>
      <c r="D105" s="35">
        <f>D104/D101</f>
        <v>9579</v>
      </c>
      <c r="E105" s="35">
        <f>E104/E101</f>
        <v>9787</v>
      </c>
      <c r="F105" s="35">
        <f>F104/F101</f>
        <v>10412</v>
      </c>
      <c r="G105" s="35">
        <f>G104/G101</f>
        <v>10475</v>
      </c>
    </row>
    <row r="106" spans="3:7" ht="15.75" thickBot="1" x14ac:dyDescent="0.3">
      <c r="C106" s="126" t="s">
        <v>52</v>
      </c>
      <c r="D106" s="37"/>
      <c r="E106" s="38">
        <f>E101/D101-1</f>
        <v>0</v>
      </c>
      <c r="F106" s="38">
        <f>F101/E101-1</f>
        <v>0</v>
      </c>
      <c r="G106" s="38">
        <f>G101/F101-1</f>
        <v>0</v>
      </c>
    </row>
    <row r="107" spans="3:7" ht="15.75" thickBot="1" x14ac:dyDescent="0.3">
      <c r="C107" s="126" t="s">
        <v>54</v>
      </c>
      <c r="D107" s="37"/>
      <c r="E107" s="38">
        <f>E104/D104-1</f>
        <v>2.1714166405679025E-2</v>
      </c>
      <c r="F107" s="38">
        <f t="shared" ref="F107:G108" si="4">F104/E104-1</f>
        <v>6.3860222744456907E-2</v>
      </c>
      <c r="G107" s="38">
        <f t="shared" si="4"/>
        <v>6.0507107184017972E-3</v>
      </c>
    </row>
    <row r="108" spans="3:7" ht="23.25" thickBot="1" x14ac:dyDescent="0.3">
      <c r="C108" s="126" t="s">
        <v>55</v>
      </c>
      <c r="D108" s="37"/>
      <c r="E108" s="38">
        <f>E105/D105-1</f>
        <v>2.1714166405679025E-2</v>
      </c>
      <c r="F108" s="38">
        <f t="shared" si="4"/>
        <v>6.3860222744456907E-2</v>
      </c>
      <c r="G108" s="38">
        <f t="shared" si="4"/>
        <v>6.0507107184017972E-3</v>
      </c>
    </row>
    <row r="109" spans="3:7" ht="15.75" thickBot="1" x14ac:dyDescent="0.3">
      <c r="C109" s="405" t="s">
        <v>400</v>
      </c>
      <c r="D109" s="330"/>
      <c r="E109" s="330"/>
      <c r="F109" s="330"/>
      <c r="G109" s="406"/>
    </row>
    <row r="110" spans="3:7" x14ac:dyDescent="0.25">
      <c r="C110" s="403"/>
      <c r="D110" s="31">
        <v>2018</v>
      </c>
      <c r="E110" s="31">
        <v>2019</v>
      </c>
      <c r="F110" s="31">
        <v>2020</v>
      </c>
      <c r="G110" s="31">
        <v>2021</v>
      </c>
    </row>
    <row r="111" spans="3:7" ht="15.75" thickBot="1" x14ac:dyDescent="0.3">
      <c r="C111" s="404"/>
      <c r="D111" s="33" t="s">
        <v>31</v>
      </c>
      <c r="E111" s="33" t="s">
        <v>32</v>
      </c>
      <c r="F111" s="33" t="s">
        <v>32</v>
      </c>
      <c r="G111" s="33" t="s">
        <v>32</v>
      </c>
    </row>
    <row r="112" spans="3:7" ht="15.75" thickBot="1" x14ac:dyDescent="0.3">
      <c r="C112" s="129" t="s">
        <v>57</v>
      </c>
      <c r="D112" s="53">
        <v>7000</v>
      </c>
      <c r="E112" s="53">
        <v>7000</v>
      </c>
      <c r="F112" s="53">
        <v>7000</v>
      </c>
      <c r="G112" s="53">
        <v>7000</v>
      </c>
    </row>
    <row r="113" spans="3:7" ht="24.75" thickBot="1" x14ac:dyDescent="0.3">
      <c r="C113" s="129" t="s">
        <v>60</v>
      </c>
      <c r="D113" s="53">
        <v>1100</v>
      </c>
      <c r="E113" s="53">
        <v>1100</v>
      </c>
      <c r="F113" s="53">
        <v>1100</v>
      </c>
      <c r="G113" s="53">
        <v>1100</v>
      </c>
    </row>
    <row r="114" spans="3:7" ht="15.75" thickBot="1" x14ac:dyDescent="0.3">
      <c r="C114" s="129" t="s">
        <v>63</v>
      </c>
      <c r="D114" s="56">
        <v>1479</v>
      </c>
      <c r="E114" s="53">
        <v>1687</v>
      </c>
      <c r="F114" s="53">
        <v>2312</v>
      </c>
      <c r="G114" s="53">
        <v>2375</v>
      </c>
    </row>
    <row r="115" spans="3:7" ht="15.75" thickBot="1" x14ac:dyDescent="0.3">
      <c r="C115" s="129" t="s">
        <v>66</v>
      </c>
      <c r="D115" s="56"/>
      <c r="E115" s="53"/>
      <c r="F115" s="53"/>
      <c r="G115" s="53"/>
    </row>
    <row r="116" spans="3:7" ht="24.75" thickBot="1" x14ac:dyDescent="0.3">
      <c r="C116" s="129" t="s">
        <v>69</v>
      </c>
      <c r="D116" s="56"/>
      <c r="E116" s="53"/>
      <c r="F116" s="53"/>
      <c r="G116" s="53"/>
    </row>
    <row r="117" spans="3:7" ht="15.75" thickBot="1" x14ac:dyDescent="0.3">
      <c r="C117" s="129" t="s">
        <v>72</v>
      </c>
      <c r="D117" s="56"/>
      <c r="E117" s="53"/>
      <c r="F117" s="53"/>
      <c r="G117" s="53"/>
    </row>
    <row r="118" spans="3:7" ht="24.75" thickBot="1" x14ac:dyDescent="0.3">
      <c r="C118" s="129" t="s">
        <v>75</v>
      </c>
      <c r="D118" s="56"/>
      <c r="E118" s="53"/>
      <c r="F118" s="53"/>
      <c r="G118" s="53"/>
    </row>
    <row r="119" spans="3:7" ht="15.75" thickBot="1" x14ac:dyDescent="0.3">
      <c r="C119" s="228" t="s">
        <v>322</v>
      </c>
      <c r="D119" s="56">
        <f>D118+D117+D116+D115+D114+D113+D112</f>
        <v>9579</v>
      </c>
      <c r="E119" s="56">
        <f>E118+E117+E116+E115+E114+E113+E112</f>
        <v>9787</v>
      </c>
      <c r="F119" s="56">
        <f>F118+F117+F116+F115+F114+F113+F112</f>
        <v>10412</v>
      </c>
      <c r="G119" s="56">
        <f>G118+G117+G116+G115+G114+G113+G112</f>
        <v>10475</v>
      </c>
    </row>
    <row r="120" spans="3:7" ht="15.75" thickBot="1" x14ac:dyDescent="0.3">
      <c r="C120" s="185" t="s">
        <v>80</v>
      </c>
      <c r="D120" s="85">
        <f>IF(D119-D104=0,0,"Error")</f>
        <v>0</v>
      </c>
      <c r="E120" s="85">
        <f>IF(E119-E104=0,0,"Error")</f>
        <v>0</v>
      </c>
      <c r="F120" s="85">
        <f>IF(F119-F104=0,0,"Error")</f>
        <v>0</v>
      </c>
      <c r="G120" s="85">
        <f>IF(G119-G104=0,0,"Error")</f>
        <v>0</v>
      </c>
    </row>
    <row r="121" spans="3:7" ht="15.75" thickBot="1" x14ac:dyDescent="0.3">
      <c r="C121" s="129"/>
      <c r="D121" s="53"/>
      <c r="E121" s="53"/>
      <c r="F121" s="53"/>
      <c r="G121" s="53"/>
    </row>
    <row r="122" spans="3:7" ht="15.75" thickBot="1" x14ac:dyDescent="0.3">
      <c r="C122" s="129"/>
      <c r="D122" s="53"/>
      <c r="E122" s="53"/>
      <c r="F122" s="53"/>
      <c r="G122" s="53"/>
    </row>
    <row r="123" spans="3:7" ht="15.75" thickBot="1" x14ac:dyDescent="0.3">
      <c r="C123" s="200" t="s">
        <v>323</v>
      </c>
      <c r="D123" s="348" t="s">
        <v>401</v>
      </c>
      <c r="E123" s="349"/>
      <c r="F123" s="349"/>
      <c r="G123" s="514"/>
    </row>
    <row r="124" spans="3:7" ht="15.75" thickBot="1" x14ac:dyDescent="0.3">
      <c r="C124" s="126" t="s">
        <v>45</v>
      </c>
      <c r="D124" s="351" t="s">
        <v>402</v>
      </c>
      <c r="E124" s="352"/>
      <c r="F124" s="352"/>
      <c r="G124" s="468"/>
    </row>
    <row r="125" spans="3:7" ht="15.75" thickBot="1" x14ac:dyDescent="0.3">
      <c r="C125" s="126" t="s">
        <v>47</v>
      </c>
      <c r="D125" s="324" t="s">
        <v>403</v>
      </c>
      <c r="E125" s="325"/>
      <c r="F125" s="325"/>
      <c r="G125" s="402"/>
    </row>
    <row r="126" spans="3:7" ht="15.75" thickBot="1" x14ac:dyDescent="0.3">
      <c r="C126" s="126" t="s">
        <v>49</v>
      </c>
      <c r="D126" s="35">
        <v>3</v>
      </c>
      <c r="E126" s="35">
        <v>3</v>
      </c>
      <c r="F126" s="35">
        <v>3</v>
      </c>
      <c r="G126" s="35">
        <v>3</v>
      </c>
    </row>
    <row r="127" spans="3:7" x14ac:dyDescent="0.25">
      <c r="C127" s="403"/>
      <c r="D127" s="31">
        <v>2018</v>
      </c>
      <c r="E127" s="31">
        <v>2019</v>
      </c>
      <c r="F127" s="31">
        <v>2020</v>
      </c>
      <c r="G127" s="31">
        <v>2021</v>
      </c>
    </row>
    <row r="128" spans="3:7" ht="15.75" thickBot="1" x14ac:dyDescent="0.3">
      <c r="C128" s="404"/>
      <c r="D128" s="33" t="s">
        <v>31</v>
      </c>
      <c r="E128" s="33" t="s">
        <v>32</v>
      </c>
      <c r="F128" s="33" t="s">
        <v>32</v>
      </c>
      <c r="G128" s="33" t="s">
        <v>32</v>
      </c>
    </row>
    <row r="129" spans="3:7" ht="15.75" thickBot="1" x14ac:dyDescent="0.3">
      <c r="C129" s="126" t="s">
        <v>50</v>
      </c>
      <c r="D129" s="35">
        <v>9579</v>
      </c>
      <c r="E129" s="35">
        <v>9788</v>
      </c>
      <c r="F129" s="35">
        <v>10413</v>
      </c>
      <c r="G129" s="35">
        <v>10475</v>
      </c>
    </row>
    <row r="130" spans="3:7" ht="15.75" thickBot="1" x14ac:dyDescent="0.3">
      <c r="C130" s="126" t="s">
        <v>51</v>
      </c>
      <c r="D130" s="35">
        <f>D129/D126</f>
        <v>3193</v>
      </c>
      <c r="E130" s="35">
        <f>E129/E126</f>
        <v>3262.6666666666665</v>
      </c>
      <c r="F130" s="35">
        <f>F129/F126</f>
        <v>3471</v>
      </c>
      <c r="G130" s="35">
        <f>G129/G126</f>
        <v>3491.6666666666665</v>
      </c>
    </row>
    <row r="131" spans="3:7" ht="15.75" thickBot="1" x14ac:dyDescent="0.3">
      <c r="C131" s="126" t="s">
        <v>52</v>
      </c>
      <c r="D131" s="37"/>
      <c r="E131" s="38">
        <f>E126/D126-1</f>
        <v>0</v>
      </c>
      <c r="F131" s="38">
        <f>F126/E126-1</f>
        <v>0</v>
      </c>
      <c r="G131" s="38">
        <f>G126/F126-1</f>
        <v>0</v>
      </c>
    </row>
    <row r="132" spans="3:7" ht="15.75" thickBot="1" x14ac:dyDescent="0.3">
      <c r="C132" s="126" t="s">
        <v>54</v>
      </c>
      <c r="D132" s="37"/>
      <c r="E132" s="38">
        <f>E129/D129-1</f>
        <v>2.1818561436475647E-2</v>
      </c>
      <c r="F132" s="38">
        <f t="shared" ref="F132:G133" si="5">F129/E129-1</f>
        <v>6.385369840621169E-2</v>
      </c>
      <c r="G132" s="38">
        <f t="shared" si="5"/>
        <v>5.9540958417363399E-3</v>
      </c>
    </row>
    <row r="133" spans="3:7" ht="23.25" thickBot="1" x14ac:dyDescent="0.3">
      <c r="C133" s="126" t="s">
        <v>55</v>
      </c>
      <c r="D133" s="37"/>
      <c r="E133" s="38">
        <f>E130/D130-1</f>
        <v>2.1818561436475647E-2</v>
      </c>
      <c r="F133" s="38">
        <f t="shared" si="5"/>
        <v>6.385369840621169E-2</v>
      </c>
      <c r="G133" s="38">
        <f t="shared" si="5"/>
        <v>5.9540958417363399E-3</v>
      </c>
    </row>
    <row r="134" spans="3:7" ht="15.75" thickBot="1" x14ac:dyDescent="0.3">
      <c r="C134" s="405" t="s">
        <v>404</v>
      </c>
      <c r="D134" s="330"/>
      <c r="E134" s="330"/>
      <c r="F134" s="330"/>
      <c r="G134" s="406"/>
    </row>
    <row r="135" spans="3:7" x14ac:dyDescent="0.25">
      <c r="C135" s="403"/>
      <c r="D135" s="31">
        <v>2018</v>
      </c>
      <c r="E135" s="31">
        <v>2019</v>
      </c>
      <c r="F135" s="31">
        <v>2020</v>
      </c>
      <c r="G135" s="31">
        <v>2021</v>
      </c>
    </row>
    <row r="136" spans="3:7" ht="15.75" thickBot="1" x14ac:dyDescent="0.3">
      <c r="C136" s="404"/>
      <c r="D136" s="33" t="s">
        <v>31</v>
      </c>
      <c r="E136" s="33" t="s">
        <v>32</v>
      </c>
      <c r="F136" s="33" t="s">
        <v>32</v>
      </c>
      <c r="G136" s="33" t="s">
        <v>32</v>
      </c>
    </row>
    <row r="137" spans="3:7" ht="15.75" thickBot="1" x14ac:dyDescent="0.3">
      <c r="C137" s="129" t="s">
        <v>57</v>
      </c>
      <c r="D137" s="53">
        <v>7000</v>
      </c>
      <c r="E137" s="53">
        <v>7000</v>
      </c>
      <c r="F137" s="53">
        <v>7000</v>
      </c>
      <c r="G137" s="53">
        <v>7000</v>
      </c>
    </row>
    <row r="138" spans="3:7" ht="24.75" thickBot="1" x14ac:dyDescent="0.3">
      <c r="C138" s="129" t="s">
        <v>60</v>
      </c>
      <c r="D138" s="53">
        <v>1100</v>
      </c>
      <c r="E138" s="53">
        <v>1100</v>
      </c>
      <c r="F138" s="53">
        <v>1100</v>
      </c>
      <c r="G138" s="53">
        <v>1100</v>
      </c>
    </row>
    <row r="139" spans="3:7" ht="15.75" thickBot="1" x14ac:dyDescent="0.3">
      <c r="C139" s="129" t="s">
        <v>63</v>
      </c>
      <c r="D139" s="56">
        <v>1479</v>
      </c>
      <c r="E139" s="53">
        <v>1688</v>
      </c>
      <c r="F139" s="53">
        <v>2313</v>
      </c>
      <c r="G139" s="53">
        <v>2375</v>
      </c>
    </row>
    <row r="140" spans="3:7" ht="15.75" thickBot="1" x14ac:dyDescent="0.3">
      <c r="C140" s="129" t="s">
        <v>66</v>
      </c>
      <c r="D140" s="56"/>
      <c r="E140" s="53"/>
      <c r="F140" s="53"/>
      <c r="G140" s="53"/>
    </row>
    <row r="141" spans="3:7" ht="24.75" thickBot="1" x14ac:dyDescent="0.3">
      <c r="C141" s="129" t="s">
        <v>69</v>
      </c>
      <c r="D141" s="56"/>
      <c r="E141" s="53"/>
      <c r="F141" s="53"/>
      <c r="G141" s="53"/>
    </row>
    <row r="142" spans="3:7" ht="15.75" thickBot="1" x14ac:dyDescent="0.3">
      <c r="C142" s="129" t="s">
        <v>72</v>
      </c>
      <c r="D142" s="56"/>
      <c r="E142" s="53"/>
      <c r="F142" s="53"/>
      <c r="G142" s="53"/>
    </row>
    <row r="143" spans="3:7" ht="24.75" thickBot="1" x14ac:dyDescent="0.3">
      <c r="C143" s="129" t="s">
        <v>75</v>
      </c>
      <c r="D143" s="56"/>
      <c r="E143" s="53"/>
      <c r="F143" s="53"/>
      <c r="G143" s="53"/>
    </row>
    <row r="144" spans="3:7" ht="15.75" thickBot="1" x14ac:dyDescent="0.3">
      <c r="C144" s="228" t="s">
        <v>327</v>
      </c>
      <c r="D144" s="56">
        <f>D143+D142+D141+D140+D139+D138+D137</f>
        <v>9579</v>
      </c>
      <c r="E144" s="56">
        <f>E143+E142+E141+E140+E139+E138+E137</f>
        <v>9788</v>
      </c>
      <c r="F144" s="56">
        <f>F143+F142+F141+F140+F139+F138+F137</f>
        <v>10413</v>
      </c>
      <c r="G144" s="56">
        <f>G143+G142+G141+G140+G139+G138+G137</f>
        <v>10475</v>
      </c>
    </row>
    <row r="145" spans="3:13" ht="15.75" thickBot="1" x14ac:dyDescent="0.3">
      <c r="C145" s="185" t="s">
        <v>80</v>
      </c>
      <c r="D145" s="85">
        <f>IF(D144-D129=0,0,"Error")</f>
        <v>0</v>
      </c>
      <c r="E145" s="85">
        <f>IF(E144-E129=0,0,"Error")</f>
        <v>0</v>
      </c>
      <c r="F145" s="85">
        <f>IF(F144-F129=0,0,"Error")</f>
        <v>0</v>
      </c>
      <c r="G145" s="85">
        <f>IF(G144-G129=0,0,"Error")</f>
        <v>0</v>
      </c>
    </row>
    <row r="146" spans="3:13" ht="15.75" thickBot="1" x14ac:dyDescent="0.3">
      <c r="C146" s="129"/>
      <c r="D146" s="53"/>
      <c r="E146" s="53"/>
      <c r="F146" s="53"/>
      <c r="G146" s="53"/>
    </row>
    <row r="147" spans="3:13" ht="15.75" thickBot="1" x14ac:dyDescent="0.3">
      <c r="C147" s="463" t="s">
        <v>183</v>
      </c>
      <c r="D147" s="363"/>
      <c r="E147" s="363"/>
      <c r="F147" s="363"/>
      <c r="G147" s="464"/>
    </row>
    <row r="148" spans="3:13" ht="17.25" customHeight="1" thickBot="1" x14ac:dyDescent="0.3">
      <c r="C148" s="463" t="s">
        <v>232</v>
      </c>
      <c r="D148" s="363"/>
      <c r="E148" s="363"/>
      <c r="F148" s="363"/>
      <c r="G148" s="464"/>
    </row>
    <row r="149" spans="3:13" ht="23.25" thickBot="1" x14ac:dyDescent="0.3">
      <c r="C149" s="197" t="s">
        <v>233</v>
      </c>
      <c r="D149" s="345" t="s">
        <v>405</v>
      </c>
      <c r="E149" s="346"/>
      <c r="F149" s="346"/>
      <c r="G149" s="515"/>
    </row>
    <row r="150" spans="3:13" s="198" customFormat="1" ht="12.75" customHeight="1" thickBot="1" x14ac:dyDescent="0.3">
      <c r="C150" s="246" t="s">
        <v>43</v>
      </c>
      <c r="D150" s="324" t="s">
        <v>390</v>
      </c>
      <c r="E150" s="325"/>
      <c r="F150" s="325"/>
      <c r="G150" s="402"/>
    </row>
    <row r="151" spans="3:13" ht="25.5" customHeight="1" thickBot="1" x14ac:dyDescent="0.3">
      <c r="C151" s="126" t="s">
        <v>45</v>
      </c>
      <c r="D151" s="538" t="s">
        <v>391</v>
      </c>
      <c r="E151" s="539"/>
      <c r="F151" s="539"/>
      <c r="G151" s="540"/>
    </row>
    <row r="152" spans="3:13" ht="15.75" thickBot="1" x14ac:dyDescent="0.3">
      <c r="C152" s="126" t="s">
        <v>47</v>
      </c>
      <c r="D152" s="535" t="s">
        <v>392</v>
      </c>
      <c r="E152" s="536"/>
      <c r="F152" s="536"/>
      <c r="G152" s="537"/>
    </row>
    <row r="153" spans="3:13" x14ac:dyDescent="0.25">
      <c r="C153" s="403"/>
      <c r="D153" s="31">
        <v>2018</v>
      </c>
      <c r="E153" s="31">
        <v>2019</v>
      </c>
      <c r="F153" s="31">
        <v>2020</v>
      </c>
      <c r="G153" s="31">
        <v>2021</v>
      </c>
    </row>
    <row r="154" spans="3:13" ht="15.75" thickBot="1" x14ac:dyDescent="0.3">
      <c r="C154" s="404"/>
      <c r="D154" s="33" t="s">
        <v>31</v>
      </c>
      <c r="E154" s="33" t="s">
        <v>32</v>
      </c>
      <c r="F154" s="33" t="s">
        <v>32</v>
      </c>
      <c r="G154" s="33" t="s">
        <v>32</v>
      </c>
    </row>
    <row r="155" spans="3:13" ht="15.75" thickBot="1" x14ac:dyDescent="0.3">
      <c r="C155" s="126" t="s">
        <v>49</v>
      </c>
      <c r="D155" s="35">
        <v>8</v>
      </c>
      <c r="E155" s="35">
        <v>8</v>
      </c>
      <c r="F155" s="35">
        <v>8</v>
      </c>
      <c r="G155" s="35">
        <v>8</v>
      </c>
      <c r="I155" s="40"/>
      <c r="J155" s="40"/>
      <c r="K155" s="40"/>
      <c r="L155" s="40"/>
      <c r="M155" s="40"/>
    </row>
    <row r="156" spans="3:13" ht="15.75" thickBot="1" x14ac:dyDescent="0.3">
      <c r="C156" s="126" t="s">
        <v>50</v>
      </c>
      <c r="D156" s="35">
        <v>64580</v>
      </c>
      <c r="E156" s="35">
        <v>59390</v>
      </c>
      <c r="F156" s="35">
        <v>70890</v>
      </c>
      <c r="G156" s="35">
        <v>70890</v>
      </c>
    </row>
    <row r="157" spans="3:13" ht="15.75" thickBot="1" x14ac:dyDescent="0.3">
      <c r="C157" s="126" t="s">
        <v>51</v>
      </c>
      <c r="D157" s="35">
        <f>D156/D155</f>
        <v>8072.5</v>
      </c>
      <c r="E157" s="35">
        <f t="shared" ref="E157:G157" si="6">E156/E155</f>
        <v>7423.75</v>
      </c>
      <c r="F157" s="35">
        <f t="shared" si="6"/>
        <v>8861.25</v>
      </c>
      <c r="G157" s="35">
        <f t="shared" si="6"/>
        <v>8861.25</v>
      </c>
    </row>
    <row r="158" spans="3:13" ht="15.75" thickBot="1" x14ac:dyDescent="0.3">
      <c r="C158" s="126" t="s">
        <v>52</v>
      </c>
      <c r="D158" s="37" t="s">
        <v>53</v>
      </c>
      <c r="E158" s="38">
        <f t="shared" ref="E158:G160" si="7">E155/D155-1</f>
        <v>0</v>
      </c>
      <c r="F158" s="38">
        <f t="shared" si="7"/>
        <v>0</v>
      </c>
      <c r="G158" s="38">
        <f t="shared" si="7"/>
        <v>0</v>
      </c>
    </row>
    <row r="159" spans="3:13" ht="12.75" customHeight="1" thickBot="1" x14ac:dyDescent="0.3">
      <c r="C159" s="126" t="s">
        <v>54</v>
      </c>
      <c r="D159" s="37" t="s">
        <v>53</v>
      </c>
      <c r="E159" s="38">
        <f t="shared" si="7"/>
        <v>-8.0365438216166041E-2</v>
      </c>
      <c r="F159" s="38">
        <f t="shared" si="7"/>
        <v>0.19363529213672326</v>
      </c>
      <c r="G159" s="38">
        <f t="shared" si="7"/>
        <v>0</v>
      </c>
    </row>
    <row r="160" spans="3:13" ht="12" customHeight="1" thickBot="1" x14ac:dyDescent="0.3">
      <c r="C160" s="126" t="s">
        <v>55</v>
      </c>
      <c r="D160" s="37" t="s">
        <v>53</v>
      </c>
      <c r="E160" s="38">
        <f t="shared" si="7"/>
        <v>-8.0365438216166041E-2</v>
      </c>
      <c r="F160" s="38">
        <f t="shared" si="7"/>
        <v>0.19363529213672326</v>
      </c>
      <c r="G160" s="38">
        <f t="shared" si="7"/>
        <v>0</v>
      </c>
    </row>
    <row r="161" spans="3:13" ht="15.75" customHeight="1" thickBot="1" x14ac:dyDescent="0.3">
      <c r="C161" s="405" t="s">
        <v>56</v>
      </c>
      <c r="D161" s="330"/>
      <c r="E161" s="330"/>
      <c r="F161" s="330"/>
      <c r="G161" s="406"/>
    </row>
    <row r="162" spans="3:13" x14ac:dyDescent="0.25">
      <c r="C162" s="403"/>
      <c r="D162" s="31">
        <v>2018</v>
      </c>
      <c r="E162" s="31">
        <v>2019</v>
      </c>
      <c r="F162" s="31">
        <v>2020</v>
      </c>
      <c r="G162" s="31">
        <v>2021</v>
      </c>
    </row>
    <row r="163" spans="3:13" ht="15.75" thickBot="1" x14ac:dyDescent="0.3">
      <c r="C163" s="404"/>
      <c r="D163" s="33" t="s">
        <v>31</v>
      </c>
      <c r="E163" s="33" t="s">
        <v>32</v>
      </c>
      <c r="F163" s="33" t="s">
        <v>32</v>
      </c>
      <c r="G163" s="33" t="s">
        <v>32</v>
      </c>
    </row>
    <row r="164" spans="3:13" ht="15.75" thickBot="1" x14ac:dyDescent="0.3">
      <c r="C164" s="129" t="s">
        <v>189</v>
      </c>
      <c r="D164" s="53">
        <v>64580</v>
      </c>
      <c r="E164" s="53">
        <v>59390</v>
      </c>
      <c r="F164" s="53">
        <v>70890</v>
      </c>
      <c r="G164" s="53">
        <v>70890</v>
      </c>
    </row>
    <row r="165" spans="3:13" ht="15.75" thickBot="1" x14ac:dyDescent="0.3">
      <c r="C165" s="129" t="s">
        <v>190</v>
      </c>
      <c r="D165" s="56"/>
      <c r="E165" s="53"/>
      <c r="F165" s="53"/>
      <c r="G165" s="53"/>
    </row>
    <row r="166" spans="3:13" ht="24.75" thickBot="1" x14ac:dyDescent="0.3">
      <c r="C166" s="184" t="s">
        <v>78</v>
      </c>
      <c r="D166" s="56">
        <f>D165+D164</f>
        <v>64580</v>
      </c>
      <c r="E166" s="56">
        <f t="shared" ref="E166:G166" si="8">E165+E164</f>
        <v>59390</v>
      </c>
      <c r="F166" s="56">
        <f t="shared" si="8"/>
        <v>70890</v>
      </c>
      <c r="G166" s="56">
        <f t="shared" si="8"/>
        <v>70890</v>
      </c>
    </row>
    <row r="167" spans="3:13" x14ac:dyDescent="0.25">
      <c r="C167" s="519" t="s">
        <v>191</v>
      </c>
      <c r="D167" s="335"/>
      <c r="E167" s="336"/>
      <c r="F167" s="336"/>
      <c r="G167" s="522"/>
    </row>
    <row r="168" spans="3:13" x14ac:dyDescent="0.25">
      <c r="C168" s="520"/>
      <c r="D168" s="338"/>
      <c r="E168" s="339"/>
      <c r="F168" s="339"/>
      <c r="G168" s="523"/>
    </row>
    <row r="169" spans="3:13" ht="17.25" customHeight="1" thickBot="1" x14ac:dyDescent="0.3">
      <c r="C169" s="521"/>
      <c r="D169" s="341"/>
      <c r="E169" s="342"/>
      <c r="F169" s="342"/>
      <c r="G169" s="524"/>
    </row>
    <row r="170" spans="3:13" ht="15.75" thickBot="1" x14ac:dyDescent="0.3">
      <c r="C170" s="197" t="s">
        <v>185</v>
      </c>
      <c r="D170" s="345" t="s">
        <v>405</v>
      </c>
      <c r="E170" s="346"/>
      <c r="F170" s="346"/>
      <c r="G170" s="515"/>
    </row>
    <row r="171" spans="3:13" s="198" customFormat="1" ht="12.75" customHeight="1" thickBot="1" x14ac:dyDescent="0.3">
      <c r="C171" s="246" t="s">
        <v>117</v>
      </c>
      <c r="D171" s="324" t="s">
        <v>393</v>
      </c>
      <c r="E171" s="325"/>
      <c r="F171" s="325"/>
      <c r="G171" s="402"/>
    </row>
    <row r="172" spans="3:13" ht="12" customHeight="1" thickBot="1" x14ac:dyDescent="0.3">
      <c r="C172" s="126" t="s">
        <v>45</v>
      </c>
      <c r="D172" s="351" t="s">
        <v>394</v>
      </c>
      <c r="E172" s="352"/>
      <c r="F172" s="352"/>
      <c r="G172" s="468"/>
    </row>
    <row r="173" spans="3:13" ht="15.75" thickBot="1" x14ac:dyDescent="0.3">
      <c r="C173" s="126" t="s">
        <v>47</v>
      </c>
      <c r="D173" s="324" t="s">
        <v>392</v>
      </c>
      <c r="E173" s="325"/>
      <c r="F173" s="325"/>
      <c r="G173" s="402"/>
    </row>
    <row r="174" spans="3:13" x14ac:dyDescent="0.25">
      <c r="C174" s="403"/>
      <c r="D174" s="31">
        <v>2018</v>
      </c>
      <c r="E174" s="31">
        <v>2019</v>
      </c>
      <c r="F174" s="31">
        <v>2020</v>
      </c>
      <c r="G174" s="31">
        <v>2021</v>
      </c>
    </row>
    <row r="175" spans="3:13" ht="15.75" thickBot="1" x14ac:dyDescent="0.3">
      <c r="C175" s="404"/>
      <c r="D175" s="33" t="s">
        <v>31</v>
      </c>
      <c r="E175" s="33" t="s">
        <v>32</v>
      </c>
      <c r="F175" s="33" t="s">
        <v>32</v>
      </c>
      <c r="G175" s="33" t="s">
        <v>32</v>
      </c>
    </row>
    <row r="176" spans="3:13" ht="15.75" thickBot="1" x14ac:dyDescent="0.3">
      <c r="C176" s="126" t="s">
        <v>49</v>
      </c>
      <c r="D176" s="35">
        <v>8</v>
      </c>
      <c r="E176" s="35">
        <v>8</v>
      </c>
      <c r="F176" s="35">
        <v>8</v>
      </c>
      <c r="G176" s="35">
        <v>8</v>
      </c>
      <c r="I176" s="40"/>
      <c r="J176" s="40"/>
      <c r="K176" s="40"/>
      <c r="L176" s="40"/>
      <c r="M176" s="40"/>
    </row>
    <row r="177" spans="3:7" ht="15.75" thickBot="1" x14ac:dyDescent="0.3">
      <c r="C177" s="126" t="s">
        <v>50</v>
      </c>
      <c r="D177" s="35">
        <v>64580</v>
      </c>
      <c r="E177" s="35">
        <v>59390</v>
      </c>
      <c r="F177" s="35">
        <v>70890</v>
      </c>
      <c r="G177" s="35">
        <v>70890</v>
      </c>
    </row>
    <row r="178" spans="3:7" ht="15.75" thickBot="1" x14ac:dyDescent="0.3">
      <c r="C178" s="126" t="s">
        <v>51</v>
      </c>
      <c r="D178" s="35">
        <f>D177/D176</f>
        <v>8072.5</v>
      </c>
      <c r="E178" s="35">
        <f t="shared" ref="E178:G178" si="9">E177/E176</f>
        <v>7423.75</v>
      </c>
      <c r="F178" s="35">
        <f t="shared" si="9"/>
        <v>8861.25</v>
      </c>
      <c r="G178" s="35">
        <f t="shared" si="9"/>
        <v>8861.25</v>
      </c>
    </row>
    <row r="179" spans="3:7" ht="15.75" thickBot="1" x14ac:dyDescent="0.3">
      <c r="C179" s="126" t="s">
        <v>52</v>
      </c>
      <c r="D179" s="37" t="s">
        <v>53</v>
      </c>
      <c r="E179" s="38">
        <f t="shared" ref="E179:G181" si="10">E176/D176-1</f>
        <v>0</v>
      </c>
      <c r="F179" s="38">
        <f t="shared" si="10"/>
        <v>0</v>
      </c>
      <c r="G179" s="38">
        <f t="shared" si="10"/>
        <v>0</v>
      </c>
    </row>
    <row r="180" spans="3:7" ht="12.75" customHeight="1" thickBot="1" x14ac:dyDescent="0.3">
      <c r="C180" s="126" t="s">
        <v>54</v>
      </c>
      <c r="D180" s="37" t="s">
        <v>53</v>
      </c>
      <c r="E180" s="38">
        <f t="shared" si="10"/>
        <v>-8.0365438216166041E-2</v>
      </c>
      <c r="F180" s="38">
        <f t="shared" si="10"/>
        <v>0.19363529213672326</v>
      </c>
      <c r="G180" s="38">
        <f t="shared" si="10"/>
        <v>0</v>
      </c>
    </row>
    <row r="181" spans="3:7" ht="12.75" customHeight="1" thickBot="1" x14ac:dyDescent="0.3">
      <c r="C181" s="126" t="s">
        <v>55</v>
      </c>
      <c r="D181" s="37" t="s">
        <v>53</v>
      </c>
      <c r="E181" s="38">
        <f t="shared" si="10"/>
        <v>-8.0365438216166041E-2</v>
      </c>
      <c r="F181" s="38">
        <f t="shared" si="10"/>
        <v>0.19363529213672326</v>
      </c>
      <c r="G181" s="38">
        <f t="shared" si="10"/>
        <v>0</v>
      </c>
    </row>
    <row r="182" spans="3:7" ht="15.75" customHeight="1" thickBot="1" x14ac:dyDescent="0.3">
      <c r="C182" s="405" t="s">
        <v>109</v>
      </c>
      <c r="D182" s="330"/>
      <c r="E182" s="330"/>
      <c r="F182" s="330"/>
      <c r="G182" s="406"/>
    </row>
    <row r="183" spans="3:7" x14ac:dyDescent="0.25">
      <c r="C183" s="403"/>
      <c r="D183" s="31">
        <v>2018</v>
      </c>
      <c r="E183" s="31">
        <v>2019</v>
      </c>
      <c r="F183" s="31">
        <v>2020</v>
      </c>
      <c r="G183" s="31">
        <v>2021</v>
      </c>
    </row>
    <row r="184" spans="3:7" ht="15.75" thickBot="1" x14ac:dyDescent="0.3">
      <c r="C184" s="404"/>
      <c r="D184" s="33" t="s">
        <v>31</v>
      </c>
      <c r="E184" s="33" t="s">
        <v>32</v>
      </c>
      <c r="F184" s="33" t="s">
        <v>32</v>
      </c>
      <c r="G184" s="33" t="s">
        <v>32</v>
      </c>
    </row>
    <row r="185" spans="3:7" ht="15.75" thickBot="1" x14ac:dyDescent="0.3">
      <c r="C185" s="129" t="s">
        <v>189</v>
      </c>
      <c r="D185" s="53">
        <v>64580</v>
      </c>
      <c r="E185" s="53">
        <v>59390</v>
      </c>
      <c r="F185" s="53">
        <v>70890</v>
      </c>
      <c r="G185" s="53">
        <v>70890</v>
      </c>
    </row>
    <row r="186" spans="3:7" ht="15.75" thickBot="1" x14ac:dyDescent="0.3">
      <c r="C186" s="129" t="s">
        <v>190</v>
      </c>
      <c r="D186" s="56"/>
      <c r="E186" s="53"/>
      <c r="F186" s="53"/>
      <c r="G186" s="53"/>
    </row>
    <row r="187" spans="3:7" ht="24.75" thickBot="1" x14ac:dyDescent="0.3">
      <c r="C187" s="184" t="s">
        <v>93</v>
      </c>
      <c r="D187" s="56">
        <f>D186+D185</f>
        <v>64580</v>
      </c>
      <c r="E187" s="56">
        <f>E186+E185</f>
        <v>59390</v>
      </c>
      <c r="F187" s="56">
        <f t="shared" ref="F187:G187" si="11">F186+F185</f>
        <v>70890</v>
      </c>
      <c r="G187" s="56">
        <f t="shared" si="11"/>
        <v>70890</v>
      </c>
    </row>
    <row r="188" spans="3:7" ht="15.75" thickBot="1" x14ac:dyDescent="0.3">
      <c r="C188" s="463" t="s">
        <v>183</v>
      </c>
      <c r="D188" s="363"/>
      <c r="E188" s="363"/>
      <c r="F188" s="363"/>
      <c r="G188" s="464"/>
    </row>
    <row r="189" spans="3:7" ht="17.25" customHeight="1" thickBot="1" x14ac:dyDescent="0.3">
      <c r="C189" s="463" t="s">
        <v>184</v>
      </c>
      <c r="D189" s="363"/>
      <c r="E189" s="363"/>
      <c r="F189" s="363"/>
      <c r="G189" s="464"/>
    </row>
    <row r="190" spans="3:7" ht="15.75" thickBot="1" x14ac:dyDescent="0.3">
      <c r="C190" s="197" t="s">
        <v>185</v>
      </c>
      <c r="D190" s="345" t="s">
        <v>234</v>
      </c>
      <c r="E190" s="346"/>
      <c r="F190" s="346"/>
      <c r="G190" s="515"/>
    </row>
    <row r="191" spans="3:7" ht="12.75" customHeight="1" thickBot="1" x14ac:dyDescent="0.3">
      <c r="C191" s="182" t="s">
        <v>43</v>
      </c>
      <c r="D191" s="348"/>
      <c r="E191" s="349"/>
      <c r="F191" s="349"/>
      <c r="G191" s="514"/>
    </row>
    <row r="192" spans="3:7" ht="12" customHeight="1" thickBot="1" x14ac:dyDescent="0.3">
      <c r="C192" s="126" t="s">
        <v>45</v>
      </c>
      <c r="D192" s="351" t="s">
        <v>235</v>
      </c>
      <c r="E192" s="352"/>
      <c r="F192" s="352"/>
      <c r="G192" s="468"/>
    </row>
    <row r="193" spans="3:13" ht="15.75" thickBot="1" x14ac:dyDescent="0.3">
      <c r="C193" s="126" t="s">
        <v>47</v>
      </c>
      <c r="D193" s="324" t="s">
        <v>235</v>
      </c>
      <c r="E193" s="325"/>
      <c r="F193" s="325"/>
      <c r="G193" s="402"/>
    </row>
    <row r="194" spans="3:13" x14ac:dyDescent="0.25">
      <c r="C194" s="403"/>
      <c r="D194" s="31">
        <v>2018</v>
      </c>
      <c r="E194" s="31">
        <v>2019</v>
      </c>
      <c r="F194" s="31">
        <v>2020</v>
      </c>
      <c r="G194" s="31">
        <v>2021</v>
      </c>
    </row>
    <row r="195" spans="3:13" ht="15.75" thickBot="1" x14ac:dyDescent="0.3">
      <c r="C195" s="404"/>
      <c r="D195" s="33" t="s">
        <v>31</v>
      </c>
      <c r="E195" s="33" t="s">
        <v>32</v>
      </c>
      <c r="F195" s="33" t="s">
        <v>32</v>
      </c>
      <c r="G195" s="33" t="s">
        <v>32</v>
      </c>
    </row>
    <row r="196" spans="3:13" ht="15.75" thickBot="1" x14ac:dyDescent="0.3">
      <c r="C196" s="126" t="s">
        <v>49</v>
      </c>
      <c r="D196" s="35"/>
      <c r="E196" s="35"/>
      <c r="F196" s="35"/>
      <c r="G196" s="35"/>
      <c r="I196" s="40"/>
      <c r="J196" s="40"/>
      <c r="K196" s="40"/>
      <c r="L196" s="40"/>
      <c r="M196" s="40"/>
    </row>
    <row r="197" spans="3:13" ht="15.75" thickBot="1" x14ac:dyDescent="0.3">
      <c r="C197" s="126" t="s">
        <v>50</v>
      </c>
      <c r="D197" s="35"/>
      <c r="E197" s="35"/>
      <c r="F197" s="35"/>
      <c r="G197" s="35"/>
    </row>
    <row r="198" spans="3:13" ht="15.75" thickBot="1" x14ac:dyDescent="0.3">
      <c r="C198" s="126" t="s">
        <v>51</v>
      </c>
      <c r="D198" s="35" t="e">
        <f>D197/D196</f>
        <v>#DIV/0!</v>
      </c>
      <c r="E198" s="35" t="e">
        <f t="shared" ref="E198:G198" si="12">E197/E196</f>
        <v>#DIV/0!</v>
      </c>
      <c r="F198" s="35" t="e">
        <f t="shared" si="12"/>
        <v>#DIV/0!</v>
      </c>
      <c r="G198" s="35" t="e">
        <f t="shared" si="12"/>
        <v>#DIV/0!</v>
      </c>
    </row>
    <row r="199" spans="3:13" ht="15.75" customHeight="1" thickBot="1" x14ac:dyDescent="0.3">
      <c r="C199" s="126" t="s">
        <v>52</v>
      </c>
      <c r="D199" s="37" t="s">
        <v>53</v>
      </c>
      <c r="E199" s="38" t="e">
        <f t="shared" ref="E199:G201" si="13">E196/D196-1</f>
        <v>#DIV/0!</v>
      </c>
      <c r="F199" s="38" t="e">
        <f t="shared" si="13"/>
        <v>#DIV/0!</v>
      </c>
      <c r="G199" s="38" t="e">
        <f t="shared" si="13"/>
        <v>#DIV/0!</v>
      </c>
    </row>
    <row r="200" spans="3:13" ht="12.75" customHeight="1" thickBot="1" x14ac:dyDescent="0.3">
      <c r="C200" s="126" t="s">
        <v>54</v>
      </c>
      <c r="D200" s="37" t="s">
        <v>53</v>
      </c>
      <c r="E200" s="38" t="e">
        <f t="shared" si="13"/>
        <v>#DIV/0!</v>
      </c>
      <c r="F200" s="38" t="e">
        <f t="shared" si="13"/>
        <v>#DIV/0!</v>
      </c>
      <c r="G200" s="38" t="e">
        <f t="shared" si="13"/>
        <v>#DIV/0!</v>
      </c>
    </row>
    <row r="201" spans="3:13" ht="18" customHeight="1" thickBot="1" x14ac:dyDescent="0.3">
      <c r="C201" s="126" t="s">
        <v>55</v>
      </c>
      <c r="D201" s="37" t="s">
        <v>53</v>
      </c>
      <c r="E201" s="38" t="e">
        <f t="shared" si="13"/>
        <v>#DIV/0!</v>
      </c>
      <c r="F201" s="38" t="e">
        <f t="shared" si="13"/>
        <v>#DIV/0!</v>
      </c>
      <c r="G201" s="38" t="e">
        <f t="shared" si="13"/>
        <v>#DIV/0!</v>
      </c>
    </row>
    <row r="202" spans="3:13" ht="15.75" customHeight="1" thickBot="1" x14ac:dyDescent="0.3">
      <c r="C202" s="405" t="s">
        <v>56</v>
      </c>
      <c r="D202" s="330"/>
      <c r="E202" s="330"/>
      <c r="F202" s="330"/>
      <c r="G202" s="406"/>
    </row>
    <row r="203" spans="3:13" x14ac:dyDescent="0.25">
      <c r="C203" s="403"/>
      <c r="D203" s="31">
        <v>2018</v>
      </c>
      <c r="E203" s="31">
        <v>2019</v>
      </c>
      <c r="F203" s="31">
        <v>2020</v>
      </c>
      <c r="G203" s="31">
        <v>2021</v>
      </c>
    </row>
    <row r="204" spans="3:13" ht="15.75" thickBot="1" x14ac:dyDescent="0.3">
      <c r="C204" s="404"/>
      <c r="D204" s="33" t="s">
        <v>31</v>
      </c>
      <c r="E204" s="33" t="s">
        <v>32</v>
      </c>
      <c r="F204" s="33" t="s">
        <v>32</v>
      </c>
      <c r="G204" s="33" t="s">
        <v>32</v>
      </c>
    </row>
    <row r="205" spans="3:13" ht="15.75" thickBot="1" x14ac:dyDescent="0.3">
      <c r="C205" s="129" t="s">
        <v>189</v>
      </c>
      <c r="D205" s="53"/>
      <c r="E205" s="53"/>
      <c r="F205" s="53"/>
      <c r="G205" s="53"/>
    </row>
    <row r="206" spans="3:13" ht="15.75" thickBot="1" x14ac:dyDescent="0.3">
      <c r="C206" s="129" t="s">
        <v>190</v>
      </c>
      <c r="D206" s="56"/>
      <c r="E206" s="53"/>
      <c r="F206" s="53"/>
      <c r="G206" s="53"/>
    </row>
    <row r="207" spans="3:13" ht="17.25" customHeight="1" thickBot="1" x14ac:dyDescent="0.3">
      <c r="C207" s="184" t="s">
        <v>78</v>
      </c>
      <c r="D207" s="56"/>
      <c r="E207" s="56"/>
      <c r="F207" s="56"/>
      <c r="G207" s="56"/>
    </row>
    <row r="208" spans="3:13" ht="15.75" thickBot="1" x14ac:dyDescent="0.3">
      <c r="C208" s="289" t="s">
        <v>185</v>
      </c>
      <c r="D208" s="345" t="s">
        <v>234</v>
      </c>
      <c r="E208" s="346"/>
      <c r="F208" s="346"/>
      <c r="G208" s="515"/>
    </row>
    <row r="209" spans="3:13" ht="12.75" customHeight="1" thickBot="1" x14ac:dyDescent="0.3">
      <c r="C209" s="182" t="s">
        <v>117</v>
      </c>
      <c r="D209" s="351"/>
      <c r="E209" s="352"/>
      <c r="F209" s="352"/>
      <c r="G209" s="468"/>
    </row>
    <row r="210" spans="3:13" ht="13.5" customHeight="1" thickBot="1" x14ac:dyDescent="0.3">
      <c r="C210" s="126" t="s">
        <v>45</v>
      </c>
      <c r="D210" s="351" t="s">
        <v>235</v>
      </c>
      <c r="E210" s="352"/>
      <c r="F210" s="352"/>
      <c r="G210" s="468"/>
    </row>
    <row r="211" spans="3:13" ht="15.75" thickBot="1" x14ac:dyDescent="0.3">
      <c r="C211" s="126" t="s">
        <v>47</v>
      </c>
      <c r="D211" s="324" t="s">
        <v>235</v>
      </c>
      <c r="E211" s="325"/>
      <c r="F211" s="325"/>
      <c r="G211" s="402"/>
    </row>
    <row r="212" spans="3:13" x14ac:dyDescent="0.25">
      <c r="C212" s="403"/>
      <c r="D212" s="31">
        <v>2018</v>
      </c>
      <c r="E212" s="31">
        <v>2019</v>
      </c>
      <c r="F212" s="31">
        <v>2020</v>
      </c>
      <c r="G212" s="31">
        <v>2021</v>
      </c>
    </row>
    <row r="213" spans="3:13" ht="15.75" thickBot="1" x14ac:dyDescent="0.3">
      <c r="C213" s="404"/>
      <c r="D213" s="33" t="s">
        <v>31</v>
      </c>
      <c r="E213" s="33" t="s">
        <v>32</v>
      </c>
      <c r="F213" s="33" t="s">
        <v>32</v>
      </c>
      <c r="G213" s="33" t="s">
        <v>32</v>
      </c>
    </row>
    <row r="214" spans="3:13" ht="15.75" thickBot="1" x14ac:dyDescent="0.3">
      <c r="C214" s="126" t="s">
        <v>49</v>
      </c>
      <c r="D214" s="35"/>
      <c r="E214" s="35"/>
      <c r="F214" s="35"/>
      <c r="G214" s="35"/>
      <c r="I214" s="40"/>
      <c r="J214" s="40"/>
      <c r="K214" s="40"/>
      <c r="L214" s="40"/>
      <c r="M214" s="40"/>
    </row>
    <row r="215" spans="3:13" ht="15.75" thickBot="1" x14ac:dyDescent="0.3">
      <c r="C215" s="126" t="s">
        <v>50</v>
      </c>
      <c r="D215" s="35"/>
      <c r="E215" s="35"/>
      <c r="F215" s="35"/>
      <c r="G215" s="35"/>
    </row>
    <row r="216" spans="3:13" ht="15.75" thickBot="1" x14ac:dyDescent="0.3">
      <c r="C216" s="126" t="s">
        <v>51</v>
      </c>
      <c r="D216" s="35" t="e">
        <f>D215/D214</f>
        <v>#DIV/0!</v>
      </c>
      <c r="E216" s="35" t="e">
        <f t="shared" ref="E216:G216" si="14">E215/E214</f>
        <v>#DIV/0!</v>
      </c>
      <c r="F216" s="35" t="e">
        <f t="shared" si="14"/>
        <v>#DIV/0!</v>
      </c>
      <c r="G216" s="35" t="e">
        <f t="shared" si="14"/>
        <v>#DIV/0!</v>
      </c>
    </row>
    <row r="217" spans="3:13" ht="15.75" customHeight="1" thickBot="1" x14ac:dyDescent="0.3">
      <c r="C217" s="126" t="s">
        <v>52</v>
      </c>
      <c r="D217" s="37" t="s">
        <v>53</v>
      </c>
      <c r="E217" s="38" t="e">
        <f t="shared" ref="E217:G219" si="15">E214/D214-1</f>
        <v>#DIV/0!</v>
      </c>
      <c r="F217" s="38" t="e">
        <f t="shared" si="15"/>
        <v>#DIV/0!</v>
      </c>
      <c r="G217" s="38" t="e">
        <f t="shared" si="15"/>
        <v>#DIV/0!</v>
      </c>
    </row>
    <row r="218" spans="3:13" ht="12.75" customHeight="1" thickBot="1" x14ac:dyDescent="0.3">
      <c r="C218" s="126" t="s">
        <v>54</v>
      </c>
      <c r="D218" s="37" t="s">
        <v>53</v>
      </c>
      <c r="E218" s="38" t="e">
        <f t="shared" si="15"/>
        <v>#DIV/0!</v>
      </c>
      <c r="F218" s="38" t="e">
        <f t="shared" si="15"/>
        <v>#DIV/0!</v>
      </c>
      <c r="G218" s="38" t="e">
        <f t="shared" si="15"/>
        <v>#DIV/0!</v>
      </c>
    </row>
    <row r="219" spans="3:13" ht="9" customHeight="1" thickBot="1" x14ac:dyDescent="0.3">
      <c r="C219" s="126" t="s">
        <v>55</v>
      </c>
      <c r="D219" s="37" t="s">
        <v>53</v>
      </c>
      <c r="E219" s="38" t="e">
        <f t="shared" si="15"/>
        <v>#DIV/0!</v>
      </c>
      <c r="F219" s="38" t="e">
        <f t="shared" si="15"/>
        <v>#DIV/0!</v>
      </c>
      <c r="G219" s="38" t="e">
        <f t="shared" si="15"/>
        <v>#DIV/0!</v>
      </c>
    </row>
    <row r="220" spans="3:13" ht="15.75" customHeight="1" thickBot="1" x14ac:dyDescent="0.3">
      <c r="C220" s="405" t="s">
        <v>109</v>
      </c>
      <c r="D220" s="330"/>
      <c r="E220" s="330"/>
      <c r="F220" s="330"/>
      <c r="G220" s="406"/>
    </row>
    <row r="221" spans="3:13" x14ac:dyDescent="0.25">
      <c r="C221" s="403"/>
      <c r="D221" s="31">
        <v>2018</v>
      </c>
      <c r="E221" s="31">
        <v>2019</v>
      </c>
      <c r="F221" s="31">
        <v>2020</v>
      </c>
      <c r="G221" s="31">
        <v>2021</v>
      </c>
    </row>
    <row r="222" spans="3:13" ht="15.75" thickBot="1" x14ac:dyDescent="0.3">
      <c r="C222" s="404"/>
      <c r="D222" s="33" t="s">
        <v>31</v>
      </c>
      <c r="E222" s="33" t="s">
        <v>32</v>
      </c>
      <c r="F222" s="33" t="s">
        <v>32</v>
      </c>
      <c r="G222" s="33" t="s">
        <v>32</v>
      </c>
    </row>
    <row r="223" spans="3:13" ht="15.75" customHeight="1" thickBot="1" x14ac:dyDescent="0.3">
      <c r="C223" s="129" t="s">
        <v>189</v>
      </c>
      <c r="D223" s="53"/>
      <c r="E223" s="53"/>
      <c r="F223" s="53"/>
      <c r="G223" s="53"/>
    </row>
    <row r="224" spans="3:13" ht="15.75" customHeight="1" thickBot="1" x14ac:dyDescent="0.3">
      <c r="C224" s="129" t="s">
        <v>190</v>
      </c>
      <c r="D224" s="56"/>
      <c r="E224" s="53"/>
      <c r="F224" s="53"/>
      <c r="G224" s="53"/>
    </row>
    <row r="225" spans="3:7" ht="24.75" thickBot="1" x14ac:dyDescent="0.3">
      <c r="C225" s="184" t="s">
        <v>93</v>
      </c>
      <c r="D225" s="56"/>
      <c r="E225" s="56"/>
      <c r="F225" s="56"/>
      <c r="G225" s="56"/>
    </row>
    <row r="226" spans="3:7" ht="25.5" customHeight="1" thickBot="1" x14ac:dyDescent="0.3">
      <c r="C226" s="290" t="s">
        <v>95</v>
      </c>
      <c r="D226" s="351" t="s">
        <v>406</v>
      </c>
      <c r="E226" s="352"/>
      <c r="F226" s="352"/>
      <c r="G226" s="468"/>
    </row>
    <row r="227" spans="3:7" ht="23.25" customHeight="1" thickBot="1" x14ac:dyDescent="0.3">
      <c r="C227" s="351" t="s">
        <v>97</v>
      </c>
      <c r="D227" s="352"/>
      <c r="E227" s="352"/>
      <c r="F227" s="352"/>
      <c r="G227" s="468"/>
    </row>
    <row r="228" spans="3:7" ht="42" customHeight="1" thickBot="1" x14ac:dyDescent="0.3">
      <c r="C228" s="181" t="s">
        <v>407</v>
      </c>
      <c r="D228" s="24">
        <v>1</v>
      </c>
      <c r="E228" s="24">
        <v>1</v>
      </c>
      <c r="F228" s="24">
        <v>1</v>
      </c>
      <c r="G228" s="24">
        <v>1</v>
      </c>
    </row>
    <row r="229" spans="3:7" ht="35.25" customHeight="1" thickBot="1" x14ac:dyDescent="0.3">
      <c r="C229" s="181" t="s">
        <v>408</v>
      </c>
      <c r="D229" s="24">
        <v>1</v>
      </c>
      <c r="E229" s="24">
        <v>1</v>
      </c>
      <c r="F229" s="24">
        <v>1</v>
      </c>
      <c r="G229" s="24">
        <v>1</v>
      </c>
    </row>
    <row r="230" spans="3:7" ht="35.25" customHeight="1" thickBot="1" x14ac:dyDescent="0.3">
      <c r="C230" s="181" t="s">
        <v>384</v>
      </c>
      <c r="D230" s="24">
        <v>1</v>
      </c>
      <c r="E230" s="24">
        <v>1</v>
      </c>
      <c r="F230" s="24">
        <v>1</v>
      </c>
      <c r="G230" s="24">
        <v>1</v>
      </c>
    </row>
    <row r="231" spans="3:7" ht="35.25" customHeight="1" thickBot="1" x14ac:dyDescent="0.3">
      <c r="C231" s="181" t="s">
        <v>409</v>
      </c>
      <c r="D231" s="24">
        <v>1</v>
      </c>
      <c r="E231" s="24">
        <v>1</v>
      </c>
      <c r="F231" s="24">
        <v>1</v>
      </c>
      <c r="G231" s="24">
        <v>1</v>
      </c>
    </row>
    <row r="232" spans="3:7" ht="23.25" customHeight="1" thickBot="1" x14ac:dyDescent="0.3">
      <c r="C232" s="181" t="s">
        <v>410</v>
      </c>
      <c r="D232" s="24">
        <v>1</v>
      </c>
      <c r="E232" s="24">
        <v>1</v>
      </c>
      <c r="F232" s="24">
        <v>1</v>
      </c>
      <c r="G232" s="24">
        <v>1</v>
      </c>
    </row>
    <row r="233" spans="3:7" ht="19.5" customHeight="1" thickBot="1" x14ac:dyDescent="0.3">
      <c r="C233" s="509" t="s">
        <v>98</v>
      </c>
      <c r="D233" s="395"/>
      <c r="E233" s="395"/>
      <c r="F233" s="395"/>
      <c r="G233" s="510"/>
    </row>
    <row r="234" spans="3:7" ht="26.25" customHeight="1" thickBot="1" x14ac:dyDescent="0.3">
      <c r="C234" s="472" t="s">
        <v>99</v>
      </c>
      <c r="D234" s="379"/>
      <c r="E234" s="379"/>
      <c r="F234" s="379"/>
      <c r="G234" s="473"/>
    </row>
    <row r="235" spans="3:7" ht="16.5" customHeight="1" x14ac:dyDescent="0.25">
      <c r="C235" s="403"/>
      <c r="D235" s="31">
        <v>2018</v>
      </c>
      <c r="E235" s="31">
        <v>2019</v>
      </c>
      <c r="F235" s="31">
        <v>2020</v>
      </c>
      <c r="G235" s="31">
        <v>2021</v>
      </c>
    </row>
    <row r="236" spans="3:7" ht="15.75" customHeight="1" thickBot="1" x14ac:dyDescent="0.3">
      <c r="C236" s="404"/>
      <c r="D236" s="33" t="s">
        <v>31</v>
      </c>
      <c r="E236" s="33" t="s">
        <v>32</v>
      </c>
      <c r="F236" s="33" t="s">
        <v>32</v>
      </c>
      <c r="G236" s="33" t="s">
        <v>32</v>
      </c>
    </row>
    <row r="237" spans="3:7" ht="12.75" customHeight="1" thickBot="1" x14ac:dyDescent="0.3">
      <c r="C237" s="182" t="s">
        <v>43</v>
      </c>
      <c r="D237" s="348" t="s">
        <v>411</v>
      </c>
      <c r="E237" s="349"/>
      <c r="F237" s="349"/>
      <c r="G237" s="514"/>
    </row>
    <row r="238" spans="3:7" ht="22.5" customHeight="1" thickBot="1" x14ac:dyDescent="0.3">
      <c r="C238" s="126" t="s">
        <v>45</v>
      </c>
      <c r="D238" s="351" t="s">
        <v>412</v>
      </c>
      <c r="E238" s="352"/>
      <c r="F238" s="352"/>
      <c r="G238" s="468"/>
    </row>
    <row r="239" spans="3:7" ht="15.75" customHeight="1" thickBot="1" x14ac:dyDescent="0.3">
      <c r="C239" s="126" t="s">
        <v>47</v>
      </c>
      <c r="D239" s="324" t="s">
        <v>413</v>
      </c>
      <c r="E239" s="325"/>
      <c r="F239" s="325"/>
      <c r="G239" s="402"/>
    </row>
    <row r="240" spans="3:7" x14ac:dyDescent="0.25">
      <c r="C240" s="403"/>
      <c r="D240" s="31">
        <v>2018</v>
      </c>
      <c r="E240" s="31">
        <v>2019</v>
      </c>
      <c r="F240" s="31">
        <v>2020</v>
      </c>
      <c r="G240" s="31">
        <v>2021</v>
      </c>
    </row>
    <row r="241" spans="3:7" ht="15.75" thickBot="1" x14ac:dyDescent="0.3">
      <c r="C241" s="404"/>
      <c r="D241" s="33" t="s">
        <v>31</v>
      </c>
      <c r="E241" s="33" t="s">
        <v>32</v>
      </c>
      <c r="F241" s="33" t="s">
        <v>32</v>
      </c>
      <c r="G241" s="33" t="s">
        <v>32</v>
      </c>
    </row>
    <row r="242" spans="3:7" ht="15.75" thickBot="1" x14ac:dyDescent="0.3">
      <c r="C242" s="126" t="s">
        <v>49</v>
      </c>
      <c r="D242" s="35">
        <v>8000</v>
      </c>
      <c r="E242" s="87">
        <v>8000</v>
      </c>
      <c r="F242" s="87">
        <v>8000</v>
      </c>
      <c r="G242" s="87">
        <v>8000</v>
      </c>
    </row>
    <row r="243" spans="3:7" ht="15.75" thickBot="1" x14ac:dyDescent="0.3">
      <c r="C243" s="126" t="s">
        <v>50</v>
      </c>
      <c r="D243" s="35">
        <v>33579</v>
      </c>
      <c r="E243" s="35">
        <v>33788</v>
      </c>
      <c r="F243" s="35">
        <v>34413</v>
      </c>
      <c r="G243" s="35">
        <v>34475</v>
      </c>
    </row>
    <row r="244" spans="3:7" ht="15.75" thickBot="1" x14ac:dyDescent="0.3">
      <c r="C244" s="126" t="s">
        <v>51</v>
      </c>
      <c r="D244" s="35">
        <f>D243/D242</f>
        <v>4.1973750000000001</v>
      </c>
      <c r="E244" s="35">
        <f t="shared" ref="E244:G244" si="16">E243/E242</f>
        <v>4.2234999999999996</v>
      </c>
      <c r="F244" s="35">
        <f t="shared" si="16"/>
        <v>4.3016249999999996</v>
      </c>
      <c r="G244" s="35">
        <f t="shared" si="16"/>
        <v>4.3093750000000002</v>
      </c>
    </row>
    <row r="245" spans="3:7" ht="12.75" customHeight="1" thickBot="1" x14ac:dyDescent="0.3">
      <c r="C245" s="126" t="s">
        <v>52</v>
      </c>
      <c r="D245" s="37"/>
      <c r="E245" s="38">
        <f t="shared" ref="E245:G247" si="17">E242/D242-1</f>
        <v>0</v>
      </c>
      <c r="F245" s="38">
        <f t="shared" si="17"/>
        <v>0</v>
      </c>
      <c r="G245" s="38">
        <f t="shared" si="17"/>
        <v>0</v>
      </c>
    </row>
    <row r="246" spans="3:7" ht="12" customHeight="1" thickBot="1" x14ac:dyDescent="0.3">
      <c r="C246" s="126" t="s">
        <v>54</v>
      </c>
      <c r="D246" s="37"/>
      <c r="E246" s="38">
        <f t="shared" si="17"/>
        <v>6.2241281753476763E-3</v>
      </c>
      <c r="F246" s="38">
        <f t="shared" si="17"/>
        <v>1.8497691488102319E-2</v>
      </c>
      <c r="G246" s="38">
        <f t="shared" si="17"/>
        <v>1.8016447272832803E-3</v>
      </c>
    </row>
    <row r="247" spans="3:7" ht="15.75" customHeight="1" thickBot="1" x14ac:dyDescent="0.3">
      <c r="C247" s="126" t="s">
        <v>55</v>
      </c>
      <c r="D247" s="37"/>
      <c r="E247" s="38">
        <f t="shared" si="17"/>
        <v>6.2241281753476763E-3</v>
      </c>
      <c r="F247" s="38">
        <f t="shared" si="17"/>
        <v>1.8497691488102319E-2</v>
      </c>
      <c r="G247" s="38">
        <f t="shared" si="17"/>
        <v>1.8016447272835023E-3</v>
      </c>
    </row>
    <row r="248" spans="3:7" ht="12.75" customHeight="1" x14ac:dyDescent="0.25">
      <c r="C248" s="403"/>
      <c r="D248" s="31">
        <v>2018</v>
      </c>
      <c r="E248" s="31">
        <v>2019</v>
      </c>
      <c r="F248" s="31">
        <v>2020</v>
      </c>
      <c r="G248" s="31">
        <v>2021</v>
      </c>
    </row>
    <row r="249" spans="3:7" ht="19.5" customHeight="1" thickBot="1" x14ac:dyDescent="0.3">
      <c r="C249" s="404"/>
      <c r="D249" s="33" t="s">
        <v>31</v>
      </c>
      <c r="E249" s="33" t="s">
        <v>32</v>
      </c>
      <c r="F249" s="33" t="s">
        <v>32</v>
      </c>
      <c r="G249" s="33" t="s">
        <v>32</v>
      </c>
    </row>
    <row r="250" spans="3:7" ht="15.75" customHeight="1" thickBot="1" x14ac:dyDescent="0.3">
      <c r="C250" s="405" t="s">
        <v>103</v>
      </c>
      <c r="D250" s="330"/>
      <c r="E250" s="330"/>
      <c r="F250" s="330"/>
      <c r="G250" s="406"/>
    </row>
    <row r="251" spans="3:7" x14ac:dyDescent="0.25">
      <c r="C251" s="403"/>
      <c r="D251" s="31">
        <v>2018</v>
      </c>
      <c r="E251" s="31">
        <v>2019</v>
      </c>
      <c r="F251" s="31">
        <v>2020</v>
      </c>
      <c r="G251" s="31">
        <v>2021</v>
      </c>
    </row>
    <row r="252" spans="3:7" ht="15.75" thickBot="1" x14ac:dyDescent="0.3">
      <c r="C252" s="404"/>
      <c r="D252" s="33" t="s">
        <v>31</v>
      </c>
      <c r="E252" s="33" t="s">
        <v>32</v>
      </c>
      <c r="F252" s="33" t="s">
        <v>32</v>
      </c>
      <c r="G252" s="33" t="s">
        <v>32</v>
      </c>
    </row>
    <row r="253" spans="3:7" ht="15.75" thickBot="1" x14ac:dyDescent="0.3">
      <c r="C253" s="129" t="s">
        <v>57</v>
      </c>
      <c r="D253" s="53">
        <v>7000</v>
      </c>
      <c r="E253" s="53">
        <v>7000</v>
      </c>
      <c r="F253" s="53">
        <v>7000</v>
      </c>
      <c r="G253" s="53">
        <v>7000</v>
      </c>
    </row>
    <row r="254" spans="3:7" ht="24.75" thickBot="1" x14ac:dyDescent="0.3">
      <c r="C254" s="129" t="s">
        <v>60</v>
      </c>
      <c r="D254" s="53">
        <v>1100</v>
      </c>
      <c r="E254" s="53">
        <v>1100</v>
      </c>
      <c r="F254" s="53">
        <v>1100</v>
      </c>
      <c r="G254" s="53">
        <v>1100</v>
      </c>
    </row>
    <row r="255" spans="3:7" ht="15.75" thickBot="1" x14ac:dyDescent="0.3">
      <c r="C255" s="129" t="s">
        <v>63</v>
      </c>
      <c r="D255" s="56">
        <v>25479</v>
      </c>
      <c r="E255" s="53">
        <v>25688</v>
      </c>
      <c r="F255" s="53">
        <v>26313</v>
      </c>
      <c r="G255" s="53">
        <v>26375</v>
      </c>
    </row>
    <row r="256" spans="3:7" ht="15.75" thickBot="1" x14ac:dyDescent="0.3">
      <c r="C256" s="129" t="s">
        <v>66</v>
      </c>
      <c r="D256" s="56"/>
      <c r="E256" s="53"/>
      <c r="F256" s="53"/>
      <c r="G256" s="53"/>
    </row>
    <row r="257" spans="3:7" ht="24.75" thickBot="1" x14ac:dyDescent="0.3">
      <c r="C257" s="129" t="s">
        <v>69</v>
      </c>
      <c r="D257" s="56"/>
      <c r="E257" s="53"/>
      <c r="F257" s="53"/>
      <c r="G257" s="53"/>
    </row>
    <row r="258" spans="3:7" ht="15.75" thickBot="1" x14ac:dyDescent="0.3">
      <c r="C258" s="129" t="s">
        <v>72</v>
      </c>
      <c r="D258" s="56"/>
      <c r="E258" s="53"/>
      <c r="F258" s="53"/>
      <c r="G258" s="53"/>
    </row>
    <row r="259" spans="3:7" ht="24.75" thickBot="1" x14ac:dyDescent="0.3">
      <c r="C259" s="129" t="s">
        <v>75</v>
      </c>
      <c r="D259" s="56"/>
      <c r="E259" s="53"/>
      <c r="F259" s="53"/>
      <c r="G259" s="53"/>
    </row>
    <row r="260" spans="3:7" ht="36.75" thickBot="1" x14ac:dyDescent="0.3">
      <c r="C260" s="199" t="s">
        <v>104</v>
      </c>
      <c r="D260" s="100">
        <f>D259+D258+D257+D256+D255+D254+D253</f>
        <v>33579</v>
      </c>
      <c r="E260" s="100">
        <f>E259+E258+E257+E256+E255+E254+E253</f>
        <v>33788</v>
      </c>
      <c r="F260" s="100">
        <f>F259+F258+F257+F256+F255+F254+F253</f>
        <v>34413</v>
      </c>
      <c r="G260" s="100">
        <f>G259+G258+G257+G256+G255+G254+G253</f>
        <v>34475</v>
      </c>
    </row>
    <row r="261" spans="3:7" ht="15.75" thickBot="1" x14ac:dyDescent="0.3">
      <c r="C261" s="185" t="s">
        <v>80</v>
      </c>
      <c r="D261" s="85">
        <f>IF(D260-D243=0,0,"Error")</f>
        <v>0</v>
      </c>
      <c r="E261" s="85">
        <f>IF(E260-E243=0,0,"Error")</f>
        <v>0</v>
      </c>
      <c r="F261" s="85">
        <f>IF(F260-F243=0,0,"Error")</f>
        <v>0</v>
      </c>
      <c r="G261" s="85">
        <f>IF(G260-G243=0,0,"Error")</f>
        <v>0</v>
      </c>
    </row>
    <row r="262" spans="3:7" ht="12.75" customHeight="1" thickBot="1" x14ac:dyDescent="0.3">
      <c r="C262" s="291" t="s">
        <v>81</v>
      </c>
      <c r="D262" s="348" t="s">
        <v>414</v>
      </c>
      <c r="E262" s="349"/>
      <c r="F262" s="349"/>
      <c r="G262" s="514"/>
    </row>
    <row r="263" spans="3:7" ht="31.5" customHeight="1" thickBot="1" x14ac:dyDescent="0.3">
      <c r="C263" s="126" t="s">
        <v>45</v>
      </c>
      <c r="D263" s="432" t="s">
        <v>415</v>
      </c>
      <c r="E263" s="433"/>
      <c r="F263" s="433"/>
      <c r="G263" s="462"/>
    </row>
    <row r="264" spans="3:7" ht="15.75" thickBot="1" x14ac:dyDescent="0.3">
      <c r="C264" s="126" t="s">
        <v>47</v>
      </c>
      <c r="D264" s="324" t="s">
        <v>416</v>
      </c>
      <c r="E264" s="325"/>
      <c r="F264" s="325"/>
      <c r="G264" s="402"/>
    </row>
    <row r="265" spans="3:7" x14ac:dyDescent="0.25">
      <c r="C265" s="403"/>
      <c r="D265" s="31">
        <v>2018</v>
      </c>
      <c r="E265" s="31">
        <v>2019</v>
      </c>
      <c r="F265" s="31">
        <v>2020</v>
      </c>
      <c r="G265" s="31">
        <v>2021</v>
      </c>
    </row>
    <row r="266" spans="3:7" ht="15.75" thickBot="1" x14ac:dyDescent="0.3">
      <c r="C266" s="404"/>
      <c r="D266" s="33" t="s">
        <v>31</v>
      </c>
      <c r="E266" s="33" t="s">
        <v>32</v>
      </c>
      <c r="F266" s="33" t="s">
        <v>32</v>
      </c>
      <c r="G266" s="33" t="s">
        <v>32</v>
      </c>
    </row>
    <row r="267" spans="3:7" ht="15.75" thickBot="1" x14ac:dyDescent="0.3">
      <c r="C267" s="126" t="s">
        <v>49</v>
      </c>
      <c r="D267" s="35">
        <v>9</v>
      </c>
      <c r="E267" s="35">
        <v>9</v>
      </c>
      <c r="F267" s="35">
        <v>9</v>
      </c>
      <c r="G267" s="35">
        <v>9</v>
      </c>
    </row>
    <row r="268" spans="3:7" ht="15.75" thickBot="1" x14ac:dyDescent="0.3">
      <c r="C268" s="126" t="s">
        <v>50</v>
      </c>
      <c r="D268" s="35">
        <v>14979</v>
      </c>
      <c r="E268" s="35">
        <v>15188</v>
      </c>
      <c r="F268" s="35">
        <v>15812</v>
      </c>
      <c r="G268" s="35">
        <v>15875</v>
      </c>
    </row>
    <row r="269" spans="3:7" ht="15.75" thickBot="1" x14ac:dyDescent="0.3">
      <c r="C269" s="126" t="s">
        <v>51</v>
      </c>
      <c r="D269" s="35">
        <f>D268/D267</f>
        <v>1664.3333333333333</v>
      </c>
      <c r="E269" s="35">
        <f t="shared" ref="E269:G269" si="18">E268/E267</f>
        <v>1687.5555555555557</v>
      </c>
      <c r="F269" s="35">
        <f t="shared" si="18"/>
        <v>1756.8888888888889</v>
      </c>
      <c r="G269" s="35">
        <f t="shared" si="18"/>
        <v>1763.8888888888889</v>
      </c>
    </row>
    <row r="270" spans="3:7" ht="15.75" customHeight="1" thickBot="1" x14ac:dyDescent="0.3">
      <c r="C270" s="126" t="s">
        <v>52</v>
      </c>
      <c r="D270" s="37"/>
      <c r="E270" s="38">
        <f t="shared" ref="E270:G272" si="19">E267/D267-1</f>
        <v>0</v>
      </c>
      <c r="F270" s="38">
        <f t="shared" si="19"/>
        <v>0</v>
      </c>
      <c r="G270" s="38">
        <f t="shared" si="19"/>
        <v>0</v>
      </c>
    </row>
    <row r="271" spans="3:7" ht="12.75" customHeight="1" thickBot="1" x14ac:dyDescent="0.3">
      <c r="C271" s="126" t="s">
        <v>54</v>
      </c>
      <c r="D271" s="37"/>
      <c r="E271" s="38">
        <f t="shared" si="19"/>
        <v>1.3952867347619913E-2</v>
      </c>
      <c r="F271" s="38">
        <f t="shared" si="19"/>
        <v>4.1085067158282751E-2</v>
      </c>
      <c r="G271" s="38">
        <f t="shared" si="19"/>
        <v>3.9843157095875714E-3</v>
      </c>
    </row>
    <row r="272" spans="3:7" ht="9" customHeight="1" thickBot="1" x14ac:dyDescent="0.3">
      <c r="C272" s="126" t="s">
        <v>55</v>
      </c>
      <c r="D272" s="37"/>
      <c r="E272" s="38">
        <f t="shared" si="19"/>
        <v>1.3952867347620135E-2</v>
      </c>
      <c r="F272" s="38">
        <f t="shared" si="19"/>
        <v>4.1085067158282751E-2</v>
      </c>
      <c r="G272" s="38">
        <f t="shared" si="19"/>
        <v>3.9843157095875714E-3</v>
      </c>
    </row>
    <row r="273" spans="3:7" ht="15.75" customHeight="1" thickBot="1" x14ac:dyDescent="0.3">
      <c r="C273" s="405" t="s">
        <v>109</v>
      </c>
      <c r="D273" s="330"/>
      <c r="E273" s="330"/>
      <c r="F273" s="330"/>
      <c r="G273" s="406"/>
    </row>
    <row r="274" spans="3:7" x14ac:dyDescent="0.25">
      <c r="C274" s="403"/>
      <c r="D274" s="31">
        <v>2018</v>
      </c>
      <c r="E274" s="31">
        <v>2019</v>
      </c>
      <c r="F274" s="31">
        <v>2020</v>
      </c>
      <c r="G274" s="31">
        <v>2021</v>
      </c>
    </row>
    <row r="275" spans="3:7" ht="15.75" thickBot="1" x14ac:dyDescent="0.3">
      <c r="C275" s="404"/>
      <c r="D275" s="33" t="s">
        <v>31</v>
      </c>
      <c r="E275" s="33" t="s">
        <v>32</v>
      </c>
      <c r="F275" s="33" t="s">
        <v>32</v>
      </c>
      <c r="G275" s="33" t="s">
        <v>32</v>
      </c>
    </row>
    <row r="276" spans="3:7" ht="15.75" thickBot="1" x14ac:dyDescent="0.3">
      <c r="C276" s="129" t="s">
        <v>57</v>
      </c>
      <c r="D276" s="53">
        <v>12000</v>
      </c>
      <c r="E276" s="53">
        <v>12000</v>
      </c>
      <c r="F276" s="53">
        <v>12000</v>
      </c>
      <c r="G276" s="53">
        <v>12000</v>
      </c>
    </row>
    <row r="277" spans="3:7" ht="24.75" thickBot="1" x14ac:dyDescent="0.3">
      <c r="C277" s="129" t="s">
        <v>60</v>
      </c>
      <c r="D277" s="53">
        <v>1500</v>
      </c>
      <c r="E277" s="53">
        <v>1500</v>
      </c>
      <c r="F277" s="53">
        <v>1500</v>
      </c>
      <c r="G277" s="53">
        <v>1500</v>
      </c>
    </row>
    <row r="278" spans="3:7" ht="15.75" thickBot="1" x14ac:dyDescent="0.3">
      <c r="C278" s="129" t="s">
        <v>63</v>
      </c>
      <c r="D278" s="56">
        <v>1479</v>
      </c>
      <c r="E278" s="53">
        <v>1688</v>
      </c>
      <c r="F278" s="53">
        <v>2312</v>
      </c>
      <c r="G278" s="53">
        <v>2375</v>
      </c>
    </row>
    <row r="279" spans="3:7" ht="15.75" thickBot="1" x14ac:dyDescent="0.3">
      <c r="C279" s="129" t="s">
        <v>66</v>
      </c>
      <c r="D279" s="56"/>
      <c r="E279" s="53"/>
      <c r="F279" s="53"/>
      <c r="G279" s="53"/>
    </row>
    <row r="280" spans="3:7" ht="24.75" thickBot="1" x14ac:dyDescent="0.3">
      <c r="C280" s="129" t="s">
        <v>69</v>
      </c>
      <c r="D280" s="56"/>
      <c r="E280" s="53"/>
      <c r="F280" s="53"/>
      <c r="G280" s="53"/>
    </row>
    <row r="281" spans="3:7" ht="15.75" thickBot="1" x14ac:dyDescent="0.3">
      <c r="C281" s="129" t="s">
        <v>72</v>
      </c>
      <c r="D281" s="56"/>
      <c r="E281" s="53"/>
      <c r="F281" s="53"/>
      <c r="G281" s="53"/>
    </row>
    <row r="282" spans="3:7" ht="24.75" thickBot="1" x14ac:dyDescent="0.3">
      <c r="C282" s="129" t="s">
        <v>75</v>
      </c>
      <c r="D282" s="56"/>
      <c r="E282" s="53"/>
      <c r="F282" s="53"/>
      <c r="G282" s="53"/>
    </row>
    <row r="283" spans="3:7" ht="36.75" thickBot="1" x14ac:dyDescent="0.3">
      <c r="C283" s="199" t="s">
        <v>104</v>
      </c>
      <c r="D283" s="105">
        <f>D282+D280+D281+D279+D278+D277+D276</f>
        <v>14979</v>
      </c>
      <c r="E283" s="105">
        <f>E282+E280+E281+E279+E278+E277+E276</f>
        <v>15188</v>
      </c>
      <c r="F283" s="105">
        <f>F282+F280+F281+F279+F278+F277+F276</f>
        <v>15812</v>
      </c>
      <c r="G283" s="105">
        <f>G282+G280+G281+G279+G278+G277+G276</f>
        <v>15875</v>
      </c>
    </row>
    <row r="284" spans="3:7" ht="15.75" thickBot="1" x14ac:dyDescent="0.3">
      <c r="C284" s="185" t="s">
        <v>80</v>
      </c>
      <c r="D284" s="85">
        <f>IF(D283-D268=0,0,"Error")</f>
        <v>0</v>
      </c>
      <c r="E284" s="85">
        <f>IF(E283-E268=0,0,"Error")</f>
        <v>0</v>
      </c>
      <c r="F284" s="85">
        <f>IF(F283-F268=0,0,"Error")</f>
        <v>0</v>
      </c>
      <c r="G284" s="85">
        <f>IF(G283-G268=0,0,"Error")</f>
        <v>0</v>
      </c>
    </row>
    <row r="285" spans="3:7" ht="15.75" thickBot="1" x14ac:dyDescent="0.3">
      <c r="C285" s="129"/>
      <c r="D285" s="56"/>
      <c r="E285" s="53"/>
      <c r="F285" s="53"/>
      <c r="G285" s="53"/>
    </row>
    <row r="286" spans="3:7" ht="23.25" thickBot="1" x14ac:dyDescent="0.3">
      <c r="C286" s="291" t="s">
        <v>173</v>
      </c>
      <c r="D286" s="348" t="s">
        <v>417</v>
      </c>
      <c r="E286" s="349"/>
      <c r="F286" s="349"/>
      <c r="G286" s="514"/>
    </row>
    <row r="287" spans="3:7" ht="15.75" thickBot="1" x14ac:dyDescent="0.3">
      <c r="C287" s="126" t="s">
        <v>45</v>
      </c>
      <c r="D287" s="351" t="s">
        <v>418</v>
      </c>
      <c r="E287" s="352"/>
      <c r="F287" s="352"/>
      <c r="G287" s="468"/>
    </row>
    <row r="288" spans="3:7" ht="15.75" thickBot="1" x14ac:dyDescent="0.3">
      <c r="C288" s="126" t="s">
        <v>47</v>
      </c>
      <c r="D288" s="324" t="s">
        <v>419</v>
      </c>
      <c r="E288" s="325"/>
      <c r="F288" s="325"/>
      <c r="G288" s="402"/>
    </row>
    <row r="289" spans="3:7" x14ac:dyDescent="0.25">
      <c r="C289" s="403"/>
      <c r="D289" s="31">
        <v>2018</v>
      </c>
      <c r="E289" s="31">
        <v>2019</v>
      </c>
      <c r="F289" s="31">
        <v>2020</v>
      </c>
      <c r="G289" s="31">
        <v>2021</v>
      </c>
    </row>
    <row r="290" spans="3:7" ht="15.75" thickBot="1" x14ac:dyDescent="0.3">
      <c r="C290" s="404"/>
      <c r="D290" s="33" t="s">
        <v>31</v>
      </c>
      <c r="E290" s="33" t="s">
        <v>32</v>
      </c>
      <c r="F290" s="33" t="s">
        <v>32</v>
      </c>
      <c r="G290" s="33" t="s">
        <v>32</v>
      </c>
    </row>
    <row r="291" spans="3:7" ht="15.75" thickBot="1" x14ac:dyDescent="0.3">
      <c r="C291" s="126" t="s">
        <v>49</v>
      </c>
      <c r="D291" s="35">
        <v>2</v>
      </c>
      <c r="E291" s="35">
        <v>2</v>
      </c>
      <c r="F291" s="35">
        <v>2</v>
      </c>
      <c r="G291" s="35">
        <v>2</v>
      </c>
    </row>
    <row r="292" spans="3:7" ht="15.75" thickBot="1" x14ac:dyDescent="0.3">
      <c r="C292" s="126" t="s">
        <v>50</v>
      </c>
      <c r="D292" s="35">
        <v>7378</v>
      </c>
      <c r="E292" s="35">
        <v>7587</v>
      </c>
      <c r="F292" s="35">
        <v>8212</v>
      </c>
      <c r="G292" s="35">
        <v>8275</v>
      </c>
    </row>
    <row r="293" spans="3:7" ht="15.75" thickBot="1" x14ac:dyDescent="0.3">
      <c r="C293" s="126" t="s">
        <v>51</v>
      </c>
      <c r="D293" s="35">
        <f>D292/D291</f>
        <v>3689</v>
      </c>
      <c r="E293" s="35">
        <f t="shared" ref="E293:G293" si="20">E292/E291</f>
        <v>3793.5</v>
      </c>
      <c r="F293" s="35">
        <f t="shared" si="20"/>
        <v>4106</v>
      </c>
      <c r="G293" s="35">
        <f t="shared" si="20"/>
        <v>4137.5</v>
      </c>
    </row>
    <row r="294" spans="3:7" ht="15.75" thickBot="1" x14ac:dyDescent="0.3">
      <c r="C294" s="126" t="s">
        <v>52</v>
      </c>
      <c r="D294" s="37"/>
      <c r="E294" s="38">
        <f t="shared" ref="E294:G296" si="21">E291/D291-1</f>
        <v>0</v>
      </c>
      <c r="F294" s="38">
        <f t="shared" si="21"/>
        <v>0</v>
      </c>
      <c r="G294" s="38">
        <f t="shared" si="21"/>
        <v>0</v>
      </c>
    </row>
    <row r="295" spans="3:7" ht="15.75" thickBot="1" x14ac:dyDescent="0.3">
      <c r="C295" s="126" t="s">
        <v>54</v>
      </c>
      <c r="D295" s="37"/>
      <c r="E295" s="38">
        <f t="shared" si="21"/>
        <v>2.8327460016264627E-2</v>
      </c>
      <c r="F295" s="38">
        <f t="shared" si="21"/>
        <v>8.2377751416897294E-2</v>
      </c>
      <c r="G295" s="38">
        <f t="shared" si="21"/>
        <v>7.6716999512906892E-3</v>
      </c>
    </row>
    <row r="296" spans="3:7" ht="23.25" thickBot="1" x14ac:dyDescent="0.3">
      <c r="C296" s="126" t="s">
        <v>55</v>
      </c>
      <c r="D296" s="37"/>
      <c r="E296" s="38">
        <f t="shared" si="21"/>
        <v>2.8327460016264627E-2</v>
      </c>
      <c r="F296" s="38">
        <f t="shared" si="21"/>
        <v>8.2377751416897294E-2</v>
      </c>
      <c r="G296" s="38">
        <f t="shared" si="21"/>
        <v>7.6716999512906892E-3</v>
      </c>
    </row>
    <row r="297" spans="3:7" ht="15.75" thickBot="1" x14ac:dyDescent="0.3">
      <c r="C297" s="405" t="s">
        <v>123</v>
      </c>
      <c r="D297" s="330"/>
      <c r="E297" s="330"/>
      <c r="F297" s="330"/>
      <c r="G297" s="406"/>
    </row>
    <row r="298" spans="3:7" x14ac:dyDescent="0.25">
      <c r="C298" s="403"/>
      <c r="D298" s="31">
        <v>2018</v>
      </c>
      <c r="E298" s="31">
        <v>2019</v>
      </c>
      <c r="F298" s="31">
        <v>2020</v>
      </c>
      <c r="G298" s="31">
        <v>2021</v>
      </c>
    </row>
    <row r="299" spans="3:7" ht="15.75" thickBot="1" x14ac:dyDescent="0.3">
      <c r="C299" s="404"/>
      <c r="D299" s="33" t="s">
        <v>31</v>
      </c>
      <c r="E299" s="33" t="s">
        <v>32</v>
      </c>
      <c r="F299" s="33" t="s">
        <v>32</v>
      </c>
      <c r="G299" s="33" t="s">
        <v>32</v>
      </c>
    </row>
    <row r="300" spans="3:7" ht="15.75" thickBot="1" x14ac:dyDescent="0.3">
      <c r="C300" s="129" t="s">
        <v>57</v>
      </c>
      <c r="D300" s="53">
        <v>5000</v>
      </c>
      <c r="E300" s="53">
        <v>5000</v>
      </c>
      <c r="F300" s="53">
        <v>5000</v>
      </c>
      <c r="G300" s="53">
        <v>5000</v>
      </c>
    </row>
    <row r="301" spans="3:7" ht="24.75" thickBot="1" x14ac:dyDescent="0.3">
      <c r="C301" s="129" t="s">
        <v>60</v>
      </c>
      <c r="D301" s="53">
        <v>900</v>
      </c>
      <c r="E301" s="53">
        <v>900</v>
      </c>
      <c r="F301" s="53">
        <v>900</v>
      </c>
      <c r="G301" s="53">
        <v>900</v>
      </c>
    </row>
    <row r="302" spans="3:7" ht="15.75" thickBot="1" x14ac:dyDescent="0.3">
      <c r="C302" s="129" t="s">
        <v>63</v>
      </c>
      <c r="D302" s="56">
        <v>1478</v>
      </c>
      <c r="E302" s="53">
        <v>1687</v>
      </c>
      <c r="F302" s="53">
        <v>2312</v>
      </c>
      <c r="G302" s="53">
        <v>2375</v>
      </c>
    </row>
    <row r="303" spans="3:7" ht="15.75" thickBot="1" x14ac:dyDescent="0.3">
      <c r="C303" s="129" t="s">
        <v>66</v>
      </c>
      <c r="D303" s="56"/>
      <c r="E303" s="53"/>
      <c r="F303" s="53"/>
      <c r="G303" s="53"/>
    </row>
    <row r="304" spans="3:7" ht="24.75" thickBot="1" x14ac:dyDescent="0.3">
      <c r="C304" s="129" t="s">
        <v>69</v>
      </c>
      <c r="D304" s="56"/>
      <c r="E304" s="53"/>
      <c r="F304" s="53"/>
      <c r="G304" s="53"/>
    </row>
    <row r="305" spans="3:7" ht="15.75" thickBot="1" x14ac:dyDescent="0.3">
      <c r="C305" s="129" t="s">
        <v>72</v>
      </c>
      <c r="D305" s="56"/>
      <c r="E305" s="53"/>
      <c r="F305" s="53"/>
      <c r="G305" s="53"/>
    </row>
    <row r="306" spans="3:7" ht="24.75" thickBot="1" x14ac:dyDescent="0.3">
      <c r="C306" s="129" t="s">
        <v>75</v>
      </c>
      <c r="D306" s="56"/>
      <c r="E306" s="53"/>
      <c r="F306" s="53"/>
      <c r="G306" s="53"/>
    </row>
    <row r="307" spans="3:7" ht="36.75" thickBot="1" x14ac:dyDescent="0.3">
      <c r="C307" s="199" t="s">
        <v>104</v>
      </c>
      <c r="D307" s="105">
        <f>D306+D304+D305+D303+D302+D301+D300</f>
        <v>7378</v>
      </c>
      <c r="E307" s="105">
        <f>E306+E304+E305+E303+E302+E301+E300</f>
        <v>7587</v>
      </c>
      <c r="F307" s="105">
        <f>F306+F304+F305+F303+F302+F301+F300</f>
        <v>8212</v>
      </c>
      <c r="G307" s="105">
        <f>G306+G304+G305+G303+G302+G301+G300</f>
        <v>8275</v>
      </c>
    </row>
    <row r="308" spans="3:7" ht="15.75" thickBot="1" x14ac:dyDescent="0.3">
      <c r="C308" s="185" t="s">
        <v>80</v>
      </c>
      <c r="D308" s="85">
        <f>IF(D307-D292=0,0,"Error")</f>
        <v>0</v>
      </c>
      <c r="E308" s="85">
        <f>IF(E307-E292=0,0,"Error")</f>
        <v>0</v>
      </c>
      <c r="F308" s="85">
        <f>IF(F307-F292=0,0,"Error")</f>
        <v>0</v>
      </c>
      <c r="G308" s="85">
        <f>IF(G307-G292=0,0,"Error")</f>
        <v>0</v>
      </c>
    </row>
    <row r="309" spans="3:7" ht="15.75" thickBot="1" x14ac:dyDescent="0.3">
      <c r="C309" s="129"/>
      <c r="D309" s="56"/>
      <c r="E309" s="53"/>
      <c r="F309" s="53"/>
      <c r="G309" s="53"/>
    </row>
    <row r="310" spans="3:7" ht="15.75" thickBot="1" x14ac:dyDescent="0.3">
      <c r="C310" s="129"/>
      <c r="D310" s="56"/>
      <c r="E310" s="53"/>
      <c r="F310" s="53"/>
      <c r="G310" s="53"/>
    </row>
    <row r="311" spans="3:7" ht="23.25" thickBot="1" x14ac:dyDescent="0.3">
      <c r="C311" s="291" t="s">
        <v>125</v>
      </c>
      <c r="D311" s="348" t="s">
        <v>420</v>
      </c>
      <c r="E311" s="349"/>
      <c r="F311" s="349"/>
      <c r="G311" s="514"/>
    </row>
    <row r="312" spans="3:7" ht="24" customHeight="1" thickBot="1" x14ac:dyDescent="0.3">
      <c r="C312" s="126" t="s">
        <v>45</v>
      </c>
      <c r="D312" s="432" t="s">
        <v>421</v>
      </c>
      <c r="E312" s="433"/>
      <c r="F312" s="433"/>
      <c r="G312" s="462"/>
    </row>
    <row r="313" spans="3:7" ht="15.75" thickBot="1" x14ac:dyDescent="0.3">
      <c r="C313" s="126" t="s">
        <v>47</v>
      </c>
      <c r="D313" s="324" t="s">
        <v>422</v>
      </c>
      <c r="E313" s="325"/>
      <c r="F313" s="325"/>
      <c r="G313" s="402"/>
    </row>
    <row r="314" spans="3:7" x14ac:dyDescent="0.25">
      <c r="C314" s="403"/>
      <c r="D314" s="31">
        <v>2018</v>
      </c>
      <c r="E314" s="31">
        <v>2019</v>
      </c>
      <c r="F314" s="31">
        <v>2020</v>
      </c>
      <c r="G314" s="31">
        <v>2021</v>
      </c>
    </row>
    <row r="315" spans="3:7" ht="15.75" thickBot="1" x14ac:dyDescent="0.3">
      <c r="C315" s="404"/>
      <c r="D315" s="33" t="s">
        <v>31</v>
      </c>
      <c r="E315" s="33" t="s">
        <v>32</v>
      </c>
      <c r="F315" s="33" t="s">
        <v>32</v>
      </c>
      <c r="G315" s="33" t="s">
        <v>32</v>
      </c>
    </row>
    <row r="316" spans="3:7" ht="15.75" thickBot="1" x14ac:dyDescent="0.3">
      <c r="C316" s="126" t="s">
        <v>49</v>
      </c>
      <c r="D316" s="35">
        <v>1</v>
      </c>
      <c r="E316" s="35">
        <v>1</v>
      </c>
      <c r="F316" s="35">
        <v>1</v>
      </c>
      <c r="G316" s="35">
        <v>1</v>
      </c>
    </row>
    <row r="317" spans="3:7" ht="15.75" thickBot="1" x14ac:dyDescent="0.3">
      <c r="C317" s="126" t="s">
        <v>50</v>
      </c>
      <c r="D317" s="35">
        <v>6280</v>
      </c>
      <c r="E317" s="35">
        <v>6487</v>
      </c>
      <c r="F317" s="35">
        <v>7112</v>
      </c>
      <c r="G317" s="35">
        <v>7175</v>
      </c>
    </row>
    <row r="318" spans="3:7" ht="15.75" thickBot="1" x14ac:dyDescent="0.3">
      <c r="C318" s="126" t="s">
        <v>51</v>
      </c>
      <c r="D318" s="35">
        <f>D317/D316</f>
        <v>6280</v>
      </c>
      <c r="E318" s="35">
        <f t="shared" ref="E318:G318" si="22">E317/E316</f>
        <v>6487</v>
      </c>
      <c r="F318" s="35">
        <f t="shared" si="22"/>
        <v>7112</v>
      </c>
      <c r="G318" s="35">
        <f t="shared" si="22"/>
        <v>7175</v>
      </c>
    </row>
    <row r="319" spans="3:7" ht="15.75" thickBot="1" x14ac:dyDescent="0.3">
      <c r="C319" s="126" t="s">
        <v>52</v>
      </c>
      <c r="D319" s="37"/>
      <c r="E319" s="38">
        <f t="shared" ref="E319:G321" si="23">E316/D316-1</f>
        <v>0</v>
      </c>
      <c r="F319" s="38">
        <f t="shared" si="23"/>
        <v>0</v>
      </c>
      <c r="G319" s="38">
        <f t="shared" si="23"/>
        <v>0</v>
      </c>
    </row>
    <row r="320" spans="3:7" ht="15.75" thickBot="1" x14ac:dyDescent="0.3">
      <c r="C320" s="126" t="s">
        <v>54</v>
      </c>
      <c r="D320" s="37"/>
      <c r="E320" s="38">
        <f t="shared" si="23"/>
        <v>3.2961783439490411E-2</v>
      </c>
      <c r="F320" s="38">
        <f t="shared" si="23"/>
        <v>9.6346539232310846E-2</v>
      </c>
      <c r="G320" s="38">
        <f t="shared" si="23"/>
        <v>8.8582677165354173E-3</v>
      </c>
    </row>
    <row r="321" spans="3:7" ht="23.25" thickBot="1" x14ac:dyDescent="0.3">
      <c r="C321" s="126" t="s">
        <v>55</v>
      </c>
      <c r="D321" s="37"/>
      <c r="E321" s="38">
        <f t="shared" si="23"/>
        <v>3.2961783439490411E-2</v>
      </c>
      <c r="F321" s="38">
        <f t="shared" si="23"/>
        <v>9.6346539232310846E-2</v>
      </c>
      <c r="G321" s="38">
        <f t="shared" si="23"/>
        <v>8.8582677165354173E-3</v>
      </c>
    </row>
    <row r="322" spans="3:7" ht="15.75" thickBot="1" x14ac:dyDescent="0.3">
      <c r="C322" s="405" t="s">
        <v>129</v>
      </c>
      <c r="D322" s="330"/>
      <c r="E322" s="330"/>
      <c r="F322" s="330"/>
      <c r="G322" s="406"/>
    </row>
    <row r="323" spans="3:7" x14ac:dyDescent="0.25">
      <c r="C323" s="403"/>
      <c r="D323" s="31">
        <v>2018</v>
      </c>
      <c r="E323" s="31">
        <v>2019</v>
      </c>
      <c r="F323" s="31">
        <v>2020</v>
      </c>
      <c r="G323" s="31">
        <v>2021</v>
      </c>
    </row>
    <row r="324" spans="3:7" ht="15.75" thickBot="1" x14ac:dyDescent="0.3">
      <c r="C324" s="404"/>
      <c r="D324" s="33" t="s">
        <v>31</v>
      </c>
      <c r="E324" s="33" t="s">
        <v>32</v>
      </c>
      <c r="F324" s="33" t="s">
        <v>32</v>
      </c>
      <c r="G324" s="33" t="s">
        <v>32</v>
      </c>
    </row>
    <row r="325" spans="3:7" ht="15.75" thickBot="1" x14ac:dyDescent="0.3">
      <c r="C325" s="129" t="s">
        <v>57</v>
      </c>
      <c r="D325" s="53">
        <v>4000</v>
      </c>
      <c r="E325" s="53">
        <v>4000</v>
      </c>
      <c r="F325" s="53">
        <v>4000</v>
      </c>
      <c r="G325" s="53">
        <v>4000</v>
      </c>
    </row>
    <row r="326" spans="3:7" ht="24.75" thickBot="1" x14ac:dyDescent="0.3">
      <c r="C326" s="129" t="s">
        <v>60</v>
      </c>
      <c r="D326" s="53">
        <v>800</v>
      </c>
      <c r="E326" s="53">
        <v>800</v>
      </c>
      <c r="F326" s="53">
        <v>800</v>
      </c>
      <c r="G326" s="53">
        <v>800</v>
      </c>
    </row>
    <row r="327" spans="3:7" ht="15.75" thickBot="1" x14ac:dyDescent="0.3">
      <c r="C327" s="129" t="s">
        <v>63</v>
      </c>
      <c r="D327" s="56">
        <v>1480</v>
      </c>
      <c r="E327" s="53">
        <v>1687</v>
      </c>
      <c r="F327" s="53">
        <v>2312</v>
      </c>
      <c r="G327" s="53">
        <v>2375</v>
      </c>
    </row>
    <row r="328" spans="3:7" ht="15.75" thickBot="1" x14ac:dyDescent="0.3">
      <c r="C328" s="129" t="s">
        <v>66</v>
      </c>
      <c r="D328" s="56"/>
      <c r="E328" s="53"/>
      <c r="F328" s="53"/>
      <c r="G328" s="53"/>
    </row>
    <row r="329" spans="3:7" ht="24.75" thickBot="1" x14ac:dyDescent="0.3">
      <c r="C329" s="129" t="s">
        <v>69</v>
      </c>
      <c r="D329" s="56"/>
      <c r="E329" s="53"/>
      <c r="F329" s="53"/>
      <c r="G329" s="53"/>
    </row>
    <row r="330" spans="3:7" ht="15.75" thickBot="1" x14ac:dyDescent="0.3">
      <c r="C330" s="129" t="s">
        <v>72</v>
      </c>
      <c r="D330" s="56"/>
      <c r="E330" s="53"/>
      <c r="F330" s="53"/>
      <c r="G330" s="53"/>
    </row>
    <row r="331" spans="3:7" ht="24.75" thickBot="1" x14ac:dyDescent="0.3">
      <c r="C331" s="129" t="s">
        <v>75</v>
      </c>
      <c r="D331" s="56"/>
      <c r="E331" s="53"/>
      <c r="F331" s="53"/>
      <c r="G331" s="53"/>
    </row>
    <row r="332" spans="3:7" ht="36.75" thickBot="1" x14ac:dyDescent="0.3">
      <c r="C332" s="199" t="s">
        <v>104</v>
      </c>
      <c r="D332" s="105">
        <f>D331+D329+D330+D328+D327+D326+D325</f>
        <v>6280</v>
      </c>
      <c r="E332" s="105">
        <f>E331+E329+E330+E328+E327+E326+E325</f>
        <v>6487</v>
      </c>
      <c r="F332" s="105">
        <f>F331+F329+F330+F328+F327+F326+F325</f>
        <v>7112</v>
      </c>
      <c r="G332" s="105">
        <f>G331+G329+G330+G328+G327+G326+G325</f>
        <v>7175</v>
      </c>
    </row>
    <row r="333" spans="3:7" ht="15.75" thickBot="1" x14ac:dyDescent="0.3">
      <c r="C333" s="185" t="s">
        <v>80</v>
      </c>
      <c r="D333" s="85">
        <f>IF(D332-D317=0,0,"Error")</f>
        <v>0</v>
      </c>
      <c r="E333" s="85">
        <f>IF(E332-E317=0,0,"Error")</f>
        <v>0</v>
      </c>
      <c r="F333" s="85">
        <f>IF(F332-F317=0,0,"Error")</f>
        <v>0</v>
      </c>
      <c r="G333" s="85">
        <f>IF(G332-G317=0,0,"Error")</f>
        <v>0</v>
      </c>
    </row>
    <row r="334" spans="3:7" ht="15.75" thickBot="1" x14ac:dyDescent="0.3">
      <c r="C334" s="129"/>
      <c r="D334" s="56"/>
      <c r="E334" s="53"/>
      <c r="F334" s="53"/>
      <c r="G334" s="53"/>
    </row>
    <row r="335" spans="3:7" ht="15.75" thickBot="1" x14ac:dyDescent="0.3">
      <c r="C335" s="129"/>
      <c r="D335" s="56"/>
      <c r="E335" s="53"/>
      <c r="F335" s="53"/>
      <c r="G335" s="53"/>
    </row>
    <row r="336" spans="3:7" ht="23.25" thickBot="1" x14ac:dyDescent="0.3">
      <c r="C336" s="291" t="s">
        <v>131</v>
      </c>
      <c r="D336" s="348" t="s">
        <v>423</v>
      </c>
      <c r="E336" s="349"/>
      <c r="F336" s="349"/>
      <c r="G336" s="514"/>
    </row>
    <row r="337" spans="3:7" ht="15.75" thickBot="1" x14ac:dyDescent="0.3">
      <c r="C337" s="126" t="s">
        <v>45</v>
      </c>
      <c r="D337" s="432" t="s">
        <v>424</v>
      </c>
      <c r="E337" s="433"/>
      <c r="F337" s="433"/>
      <c r="G337" s="462"/>
    </row>
    <row r="338" spans="3:7" ht="15.75" thickBot="1" x14ac:dyDescent="0.3">
      <c r="C338" s="126" t="s">
        <v>47</v>
      </c>
      <c r="D338" s="324" t="s">
        <v>425</v>
      </c>
      <c r="E338" s="325"/>
      <c r="F338" s="325"/>
      <c r="G338" s="402"/>
    </row>
    <row r="339" spans="3:7" x14ac:dyDescent="0.25">
      <c r="C339" s="403"/>
      <c r="D339" s="31">
        <v>2018</v>
      </c>
      <c r="E339" s="31">
        <v>2019</v>
      </c>
      <c r="F339" s="31">
        <v>2020</v>
      </c>
      <c r="G339" s="31">
        <v>2021</v>
      </c>
    </row>
    <row r="340" spans="3:7" ht="15.75" thickBot="1" x14ac:dyDescent="0.3">
      <c r="C340" s="404"/>
      <c r="D340" s="33" t="s">
        <v>31</v>
      </c>
      <c r="E340" s="33" t="s">
        <v>32</v>
      </c>
      <c r="F340" s="33" t="s">
        <v>32</v>
      </c>
      <c r="G340" s="33" t="s">
        <v>32</v>
      </c>
    </row>
    <row r="341" spans="3:7" ht="15.75" thickBot="1" x14ac:dyDescent="0.3">
      <c r="C341" s="126" t="s">
        <v>49</v>
      </c>
      <c r="D341" s="35">
        <v>150</v>
      </c>
      <c r="E341" s="35">
        <v>150</v>
      </c>
      <c r="F341" s="35">
        <v>150</v>
      </c>
      <c r="G341" s="35">
        <v>150</v>
      </c>
    </row>
    <row r="342" spans="3:7" ht="15.75" thickBot="1" x14ac:dyDescent="0.3">
      <c r="C342" s="126" t="s">
        <v>50</v>
      </c>
      <c r="D342" s="35">
        <v>9579</v>
      </c>
      <c r="E342" s="35">
        <v>9788</v>
      </c>
      <c r="F342" s="35">
        <v>10413</v>
      </c>
      <c r="G342" s="35">
        <v>10475</v>
      </c>
    </row>
    <row r="343" spans="3:7" ht="15.75" thickBot="1" x14ac:dyDescent="0.3">
      <c r="C343" s="126" t="s">
        <v>51</v>
      </c>
      <c r="D343" s="35">
        <f>D342/D341</f>
        <v>63.86</v>
      </c>
      <c r="E343" s="35">
        <f t="shared" ref="E343:G343" si="24">E342/E341</f>
        <v>65.25333333333333</v>
      </c>
      <c r="F343" s="35">
        <f t="shared" si="24"/>
        <v>69.42</v>
      </c>
      <c r="G343" s="35">
        <f t="shared" si="24"/>
        <v>69.833333333333329</v>
      </c>
    </row>
    <row r="344" spans="3:7" ht="15.75" thickBot="1" x14ac:dyDescent="0.3">
      <c r="C344" s="126" t="s">
        <v>52</v>
      </c>
      <c r="D344" s="37"/>
      <c r="E344" s="38">
        <f t="shared" ref="E344:G346" si="25">E341/D341-1</f>
        <v>0</v>
      </c>
      <c r="F344" s="38">
        <f t="shared" si="25"/>
        <v>0</v>
      </c>
      <c r="G344" s="38">
        <f t="shared" si="25"/>
        <v>0</v>
      </c>
    </row>
    <row r="345" spans="3:7" ht="15.75" thickBot="1" x14ac:dyDescent="0.3">
      <c r="C345" s="126" t="s">
        <v>54</v>
      </c>
      <c r="D345" s="37"/>
      <c r="E345" s="38">
        <f t="shared" si="25"/>
        <v>2.1818561436475647E-2</v>
      </c>
      <c r="F345" s="38">
        <f t="shared" si="25"/>
        <v>6.385369840621169E-2</v>
      </c>
      <c r="G345" s="38">
        <f t="shared" si="25"/>
        <v>5.9540958417363399E-3</v>
      </c>
    </row>
    <row r="346" spans="3:7" ht="23.25" thickBot="1" x14ac:dyDescent="0.3">
      <c r="C346" s="126" t="s">
        <v>55</v>
      </c>
      <c r="D346" s="37"/>
      <c r="E346" s="38">
        <f t="shared" si="25"/>
        <v>2.1818561436475647E-2</v>
      </c>
      <c r="F346" s="38">
        <f t="shared" si="25"/>
        <v>6.385369840621169E-2</v>
      </c>
      <c r="G346" s="38">
        <f t="shared" si="25"/>
        <v>5.9540958417361178E-3</v>
      </c>
    </row>
    <row r="347" spans="3:7" ht="15.75" thickBot="1" x14ac:dyDescent="0.3">
      <c r="C347" s="405" t="s">
        <v>135</v>
      </c>
      <c r="D347" s="330"/>
      <c r="E347" s="330"/>
      <c r="F347" s="330"/>
      <c r="G347" s="406"/>
    </row>
    <row r="348" spans="3:7" x14ac:dyDescent="0.25">
      <c r="C348" s="403"/>
      <c r="D348" s="31">
        <v>2018</v>
      </c>
      <c r="E348" s="31">
        <v>2019</v>
      </c>
      <c r="F348" s="31">
        <v>2020</v>
      </c>
      <c r="G348" s="31">
        <v>2021</v>
      </c>
    </row>
    <row r="349" spans="3:7" ht="15.75" thickBot="1" x14ac:dyDescent="0.3">
      <c r="C349" s="404"/>
      <c r="D349" s="33" t="s">
        <v>31</v>
      </c>
      <c r="E349" s="33" t="s">
        <v>32</v>
      </c>
      <c r="F349" s="33" t="s">
        <v>32</v>
      </c>
      <c r="G349" s="33" t="s">
        <v>32</v>
      </c>
    </row>
    <row r="350" spans="3:7" ht="15.75" thickBot="1" x14ac:dyDescent="0.3">
      <c r="C350" s="129" t="s">
        <v>57</v>
      </c>
      <c r="D350" s="53">
        <v>7000</v>
      </c>
      <c r="E350" s="53">
        <v>7000</v>
      </c>
      <c r="F350" s="53">
        <v>7000</v>
      </c>
      <c r="G350" s="53">
        <v>7000</v>
      </c>
    </row>
    <row r="351" spans="3:7" ht="24.75" thickBot="1" x14ac:dyDescent="0.3">
      <c r="C351" s="129" t="s">
        <v>60</v>
      </c>
      <c r="D351" s="53">
        <v>1100</v>
      </c>
      <c r="E351" s="53">
        <v>1100</v>
      </c>
      <c r="F351" s="53">
        <v>1100</v>
      </c>
      <c r="G351" s="53">
        <v>1100</v>
      </c>
    </row>
    <row r="352" spans="3:7" ht="15.75" thickBot="1" x14ac:dyDescent="0.3">
      <c r="C352" s="129" t="s">
        <v>63</v>
      </c>
      <c r="D352" s="56">
        <v>1479</v>
      </c>
      <c r="E352" s="53">
        <v>1688</v>
      </c>
      <c r="F352" s="53">
        <v>2313</v>
      </c>
      <c r="G352" s="53">
        <v>2375</v>
      </c>
    </row>
    <row r="353" spans="3:7" ht="15.75" thickBot="1" x14ac:dyDescent="0.3">
      <c r="C353" s="129" t="s">
        <v>66</v>
      </c>
      <c r="D353" s="56"/>
      <c r="E353" s="53"/>
      <c r="F353" s="53"/>
      <c r="G353" s="53"/>
    </row>
    <row r="354" spans="3:7" ht="24.75" thickBot="1" x14ac:dyDescent="0.3">
      <c r="C354" s="129" t="s">
        <v>69</v>
      </c>
      <c r="D354" s="56"/>
      <c r="E354" s="53"/>
      <c r="F354" s="53"/>
      <c r="G354" s="53"/>
    </row>
    <row r="355" spans="3:7" ht="15.75" thickBot="1" x14ac:dyDescent="0.3">
      <c r="C355" s="129" t="s">
        <v>72</v>
      </c>
      <c r="D355" s="56"/>
      <c r="E355" s="53"/>
      <c r="F355" s="53"/>
      <c r="G355" s="53"/>
    </row>
    <row r="356" spans="3:7" ht="24.75" thickBot="1" x14ac:dyDescent="0.3">
      <c r="C356" s="129" t="s">
        <v>75</v>
      </c>
      <c r="D356" s="56"/>
      <c r="E356" s="53"/>
      <c r="F356" s="53"/>
      <c r="G356" s="53"/>
    </row>
    <row r="357" spans="3:7" ht="24.75" thickBot="1" x14ac:dyDescent="0.3">
      <c r="C357" s="129" t="s">
        <v>104</v>
      </c>
      <c r="D357" s="105">
        <f>D356+D354+D355+D353+D352+D351+D350</f>
        <v>9579</v>
      </c>
      <c r="E357" s="105">
        <f>E356+E354+E355+E353+E352+E351+E350</f>
        <v>9788</v>
      </c>
      <c r="F357" s="105">
        <f>F356+F354+F355+F353+F352+F351+F350</f>
        <v>10413</v>
      </c>
      <c r="G357" s="105">
        <f>G356+G354+G355+G353+G352+G351+G350</f>
        <v>10475</v>
      </c>
    </row>
    <row r="358" spans="3:7" ht="15.75" thickBot="1" x14ac:dyDescent="0.3">
      <c r="C358" s="185" t="s">
        <v>80</v>
      </c>
      <c r="D358" s="85">
        <f>IF(D357-D342=0,0,"Error")</f>
        <v>0</v>
      </c>
      <c r="E358" s="85">
        <f>IF(E357-E342=0,0,"Error")</f>
        <v>0</v>
      </c>
      <c r="F358" s="85">
        <f>IF(F357-F342=0,0,"Error")</f>
        <v>0</v>
      </c>
      <c r="G358" s="85">
        <f>IF(G357-G342=0,0,"Error")</f>
        <v>0</v>
      </c>
    </row>
    <row r="359" spans="3:7" ht="15.75" thickBot="1" x14ac:dyDescent="0.3">
      <c r="C359" s="129"/>
      <c r="D359" s="56"/>
      <c r="E359" s="53"/>
      <c r="F359" s="53"/>
      <c r="G359" s="53"/>
    </row>
    <row r="360" spans="3:7" ht="15.75" thickBot="1" x14ac:dyDescent="0.3">
      <c r="C360" s="292"/>
      <c r="D360" s="287"/>
      <c r="E360" s="287"/>
      <c r="F360" s="287"/>
      <c r="G360" s="85"/>
    </row>
    <row r="361" spans="3:7" ht="15.75" thickBot="1" x14ac:dyDescent="0.3">
      <c r="C361" s="463" t="s">
        <v>183</v>
      </c>
      <c r="D361" s="363"/>
      <c r="E361" s="363"/>
      <c r="F361" s="363"/>
      <c r="G361" s="464"/>
    </row>
    <row r="362" spans="3:7" ht="17.25" customHeight="1" thickBot="1" x14ac:dyDescent="0.3">
      <c r="C362" s="463" t="s">
        <v>232</v>
      </c>
      <c r="D362" s="363"/>
      <c r="E362" s="363"/>
      <c r="F362" s="363"/>
      <c r="G362" s="464"/>
    </row>
    <row r="363" spans="3:7" ht="15.75" thickBot="1" x14ac:dyDescent="0.3">
      <c r="C363" s="197" t="s">
        <v>185</v>
      </c>
      <c r="D363" s="345" t="s">
        <v>426</v>
      </c>
      <c r="E363" s="346"/>
      <c r="F363" s="346"/>
      <c r="G363" s="515"/>
    </row>
    <row r="364" spans="3:7" ht="12.75" customHeight="1" thickBot="1" x14ac:dyDescent="0.3">
      <c r="C364" s="182" t="s">
        <v>318</v>
      </c>
      <c r="D364" s="348" t="s">
        <v>420</v>
      </c>
      <c r="E364" s="349"/>
      <c r="F364" s="349"/>
      <c r="G364" s="514"/>
    </row>
    <row r="365" spans="3:7" ht="15" customHeight="1" thickBot="1" x14ac:dyDescent="0.3">
      <c r="C365" s="126" t="s">
        <v>45</v>
      </c>
      <c r="D365" s="432" t="s">
        <v>421</v>
      </c>
      <c r="E365" s="433"/>
      <c r="F365" s="433"/>
      <c r="G365" s="462"/>
    </row>
    <row r="366" spans="3:7" ht="15.75" thickBot="1" x14ac:dyDescent="0.3">
      <c r="C366" s="126" t="s">
        <v>47</v>
      </c>
      <c r="D366" s="324" t="s">
        <v>422</v>
      </c>
      <c r="E366" s="325"/>
      <c r="F366" s="325"/>
      <c r="G366" s="402"/>
    </row>
    <row r="367" spans="3:7" x14ac:dyDescent="0.25">
      <c r="C367" s="403"/>
      <c r="D367" s="31">
        <v>2018</v>
      </c>
      <c r="E367" s="31">
        <v>2019</v>
      </c>
      <c r="F367" s="31">
        <v>2020</v>
      </c>
      <c r="G367" s="31">
        <v>2021</v>
      </c>
    </row>
    <row r="368" spans="3:7" ht="15.75" thickBot="1" x14ac:dyDescent="0.3">
      <c r="C368" s="404"/>
      <c r="D368" s="33" t="s">
        <v>31</v>
      </c>
      <c r="E368" s="33" t="s">
        <v>32</v>
      </c>
      <c r="F368" s="33" t="s">
        <v>32</v>
      </c>
      <c r="G368" s="33" t="s">
        <v>32</v>
      </c>
    </row>
    <row r="369" spans="3:13" ht="15.75" thickBot="1" x14ac:dyDescent="0.3">
      <c r="C369" s="126" t="s">
        <v>49</v>
      </c>
      <c r="D369" s="35">
        <v>1</v>
      </c>
      <c r="E369" s="35">
        <v>1</v>
      </c>
      <c r="F369" s="35">
        <v>1</v>
      </c>
      <c r="G369" s="35">
        <v>1</v>
      </c>
      <c r="I369" s="40"/>
      <c r="J369" s="40"/>
      <c r="K369" s="40"/>
      <c r="L369" s="40"/>
      <c r="M369" s="40"/>
    </row>
    <row r="370" spans="3:13" ht="15.75" thickBot="1" x14ac:dyDescent="0.3">
      <c r="C370" s="126" t="s">
        <v>50</v>
      </c>
      <c r="D370" s="35">
        <v>70000</v>
      </c>
      <c r="E370" s="35">
        <v>10600</v>
      </c>
      <c r="F370" s="35">
        <v>0</v>
      </c>
      <c r="G370" s="35">
        <v>0</v>
      </c>
    </row>
    <row r="371" spans="3:13" ht="15.75" thickBot="1" x14ac:dyDescent="0.3">
      <c r="C371" s="126" t="s">
        <v>51</v>
      </c>
      <c r="D371" s="35">
        <f>D370/D369</f>
        <v>70000</v>
      </c>
      <c r="E371" s="35">
        <f t="shared" ref="E371:G371" si="26">E370/E369</f>
        <v>10600</v>
      </c>
      <c r="F371" s="35">
        <f t="shared" si="26"/>
        <v>0</v>
      </c>
      <c r="G371" s="35">
        <f t="shared" si="26"/>
        <v>0</v>
      </c>
    </row>
    <row r="372" spans="3:13" ht="15.75" customHeight="1" thickBot="1" x14ac:dyDescent="0.3">
      <c r="C372" s="126" t="s">
        <v>52</v>
      </c>
      <c r="D372" s="37" t="s">
        <v>53</v>
      </c>
      <c r="E372" s="38">
        <f t="shared" ref="E372:G374" si="27">E369/D369-1</f>
        <v>0</v>
      </c>
      <c r="F372" s="38">
        <f t="shared" si="27"/>
        <v>0</v>
      </c>
      <c r="G372" s="38">
        <f t="shared" si="27"/>
        <v>0</v>
      </c>
    </row>
    <row r="373" spans="3:13" ht="12.75" customHeight="1" thickBot="1" x14ac:dyDescent="0.3">
      <c r="C373" s="126" t="s">
        <v>54</v>
      </c>
      <c r="D373" s="37" t="s">
        <v>53</v>
      </c>
      <c r="E373" s="38">
        <f t="shared" si="27"/>
        <v>-0.84857142857142853</v>
      </c>
      <c r="F373" s="38">
        <f t="shared" si="27"/>
        <v>-1</v>
      </c>
      <c r="G373" s="38" t="e">
        <f t="shared" si="27"/>
        <v>#DIV/0!</v>
      </c>
    </row>
    <row r="374" spans="3:13" ht="9" customHeight="1" thickBot="1" x14ac:dyDescent="0.3">
      <c r="C374" s="126" t="s">
        <v>55</v>
      </c>
      <c r="D374" s="37" t="s">
        <v>53</v>
      </c>
      <c r="E374" s="38">
        <f t="shared" si="27"/>
        <v>-0.84857142857142853</v>
      </c>
      <c r="F374" s="38">
        <f t="shared" si="27"/>
        <v>-1</v>
      </c>
      <c r="G374" s="38" t="e">
        <f t="shared" si="27"/>
        <v>#DIV/0!</v>
      </c>
    </row>
    <row r="375" spans="3:13" ht="15.75" customHeight="1" thickBot="1" x14ac:dyDescent="0.3">
      <c r="C375" s="405" t="s">
        <v>129</v>
      </c>
      <c r="D375" s="330"/>
      <c r="E375" s="330"/>
      <c r="F375" s="330"/>
      <c r="G375" s="406"/>
    </row>
    <row r="376" spans="3:13" x14ac:dyDescent="0.25">
      <c r="C376" s="403"/>
      <c r="D376" s="31">
        <v>2018</v>
      </c>
      <c r="E376" s="31">
        <v>2019</v>
      </c>
      <c r="F376" s="31">
        <v>2020</v>
      </c>
      <c r="G376" s="31">
        <v>2021</v>
      </c>
    </row>
    <row r="377" spans="3:13" ht="15.75" thickBot="1" x14ac:dyDescent="0.3">
      <c r="C377" s="404"/>
      <c r="D377" s="33" t="s">
        <v>31</v>
      </c>
      <c r="E377" s="33" t="s">
        <v>32</v>
      </c>
      <c r="F377" s="33" t="s">
        <v>32</v>
      </c>
      <c r="G377" s="33" t="s">
        <v>32</v>
      </c>
    </row>
    <row r="378" spans="3:13" ht="26.25" customHeight="1" thickBot="1" x14ac:dyDescent="0.3">
      <c r="C378" s="129" t="s">
        <v>427</v>
      </c>
      <c r="D378" s="53">
        <v>70000</v>
      </c>
      <c r="E378" s="53">
        <v>10600</v>
      </c>
      <c r="F378" s="53">
        <v>0</v>
      </c>
      <c r="G378" s="53">
        <v>0</v>
      </c>
    </row>
    <row r="379" spans="3:13" ht="15.75" thickBot="1" x14ac:dyDescent="0.3">
      <c r="C379" s="129" t="s">
        <v>190</v>
      </c>
      <c r="D379" s="56"/>
      <c r="E379" s="53"/>
      <c r="F379" s="53"/>
      <c r="G379" s="53"/>
    </row>
    <row r="380" spans="3:13" ht="17.25" customHeight="1" thickBot="1" x14ac:dyDescent="0.3">
      <c r="C380" s="184" t="s">
        <v>322</v>
      </c>
      <c r="D380" s="56">
        <f>D379+D378</f>
        <v>70000</v>
      </c>
      <c r="E380" s="56">
        <f t="shared" ref="E380:G380" si="28">E379+E378</f>
        <v>10600</v>
      </c>
      <c r="F380" s="56">
        <f t="shared" si="28"/>
        <v>0</v>
      </c>
      <c r="G380" s="56">
        <f t="shared" si="28"/>
        <v>0</v>
      </c>
    </row>
    <row r="381" spans="3:13" ht="17.25" customHeight="1" thickBot="1" x14ac:dyDescent="0.3">
      <c r="C381" s="293"/>
      <c r="D381" s="294"/>
      <c r="E381" s="294"/>
      <c r="F381" s="294"/>
      <c r="G381" s="56"/>
    </row>
    <row r="382" spans="3:13" ht="15.75" thickBot="1" x14ac:dyDescent="0.3">
      <c r="C382" s="197" t="s">
        <v>185</v>
      </c>
      <c r="D382" s="345" t="s">
        <v>426</v>
      </c>
      <c r="E382" s="346"/>
      <c r="F382" s="346"/>
      <c r="G382" s="515"/>
    </row>
    <row r="383" spans="3:13" ht="23.25" customHeight="1" thickBot="1" x14ac:dyDescent="0.3">
      <c r="C383" s="182" t="s">
        <v>428</v>
      </c>
      <c r="D383" s="348" t="s">
        <v>423</v>
      </c>
      <c r="E383" s="349"/>
      <c r="F383" s="349"/>
      <c r="G383" s="514"/>
    </row>
    <row r="384" spans="3:13" ht="15" customHeight="1" thickBot="1" x14ac:dyDescent="0.3">
      <c r="C384" s="126" t="s">
        <v>45</v>
      </c>
      <c r="D384" s="432" t="s">
        <v>424</v>
      </c>
      <c r="E384" s="433"/>
      <c r="F384" s="433"/>
      <c r="G384" s="462"/>
    </row>
    <row r="385" spans="3:13" ht="15.75" thickBot="1" x14ac:dyDescent="0.3">
      <c r="C385" s="126" t="s">
        <v>47</v>
      </c>
      <c r="D385" s="324" t="s">
        <v>429</v>
      </c>
      <c r="E385" s="325"/>
      <c r="F385" s="325"/>
      <c r="G385" s="402"/>
    </row>
    <row r="386" spans="3:13" x14ac:dyDescent="0.25">
      <c r="C386" s="403"/>
      <c r="D386" s="31">
        <v>2018</v>
      </c>
      <c r="E386" s="31">
        <v>2019</v>
      </c>
      <c r="F386" s="31">
        <v>2020</v>
      </c>
      <c r="G386" s="31">
        <v>2021</v>
      </c>
    </row>
    <row r="387" spans="3:13" ht="15.75" thickBot="1" x14ac:dyDescent="0.3">
      <c r="C387" s="404"/>
      <c r="D387" s="33" t="s">
        <v>31</v>
      </c>
      <c r="E387" s="33" t="s">
        <v>32</v>
      </c>
      <c r="F387" s="33" t="s">
        <v>32</v>
      </c>
      <c r="G387" s="33" t="s">
        <v>32</v>
      </c>
    </row>
    <row r="388" spans="3:13" ht="15.75" thickBot="1" x14ac:dyDescent="0.3">
      <c r="C388" s="126" t="s">
        <v>49</v>
      </c>
      <c r="D388" s="35">
        <v>150</v>
      </c>
      <c r="E388" s="35">
        <v>150</v>
      </c>
      <c r="F388" s="35">
        <v>150</v>
      </c>
      <c r="G388" s="35">
        <v>150</v>
      </c>
      <c r="I388" s="40"/>
      <c r="J388" s="40"/>
      <c r="K388" s="40"/>
      <c r="L388" s="40"/>
      <c r="M388" s="40"/>
    </row>
    <row r="389" spans="3:13" ht="15.75" thickBot="1" x14ac:dyDescent="0.3">
      <c r="C389" s="126" t="s">
        <v>50</v>
      </c>
      <c r="D389" s="35">
        <v>100000</v>
      </c>
      <c r="E389" s="35">
        <v>20000</v>
      </c>
      <c r="F389" s="35">
        <v>0</v>
      </c>
      <c r="G389" s="35">
        <v>0</v>
      </c>
    </row>
    <row r="390" spans="3:13" ht="15.75" thickBot="1" x14ac:dyDescent="0.3">
      <c r="C390" s="126" t="s">
        <v>51</v>
      </c>
      <c r="D390" s="35">
        <f>D389/D388</f>
        <v>666.66666666666663</v>
      </c>
      <c r="E390" s="35">
        <f t="shared" ref="E390:G390" si="29">E389/E388</f>
        <v>133.33333333333334</v>
      </c>
      <c r="F390" s="35">
        <f t="shared" si="29"/>
        <v>0</v>
      </c>
      <c r="G390" s="35">
        <f t="shared" si="29"/>
        <v>0</v>
      </c>
    </row>
    <row r="391" spans="3:13" ht="15.75" customHeight="1" thickBot="1" x14ac:dyDescent="0.3">
      <c r="C391" s="126" t="s">
        <v>52</v>
      </c>
      <c r="D391" s="37" t="s">
        <v>53</v>
      </c>
      <c r="E391" s="38">
        <f t="shared" ref="E391:G393" si="30">E388/D388-1</f>
        <v>0</v>
      </c>
      <c r="F391" s="38">
        <f t="shared" si="30"/>
        <v>0</v>
      </c>
      <c r="G391" s="38">
        <f t="shared" si="30"/>
        <v>0</v>
      </c>
    </row>
    <row r="392" spans="3:13" ht="12.75" customHeight="1" thickBot="1" x14ac:dyDescent="0.3">
      <c r="C392" s="126" t="s">
        <v>54</v>
      </c>
      <c r="D392" s="37" t="s">
        <v>53</v>
      </c>
      <c r="E392" s="38">
        <f t="shared" si="30"/>
        <v>-0.8</v>
      </c>
      <c r="F392" s="38">
        <f t="shared" si="30"/>
        <v>-1</v>
      </c>
      <c r="G392" s="38" t="e">
        <f t="shared" si="30"/>
        <v>#DIV/0!</v>
      </c>
    </row>
    <row r="393" spans="3:13" ht="9" customHeight="1" thickBot="1" x14ac:dyDescent="0.3">
      <c r="C393" s="126" t="s">
        <v>55</v>
      </c>
      <c r="D393" s="37" t="s">
        <v>53</v>
      </c>
      <c r="E393" s="38">
        <f t="shared" si="30"/>
        <v>-0.79999999999999993</v>
      </c>
      <c r="F393" s="38">
        <f t="shared" si="30"/>
        <v>-1</v>
      </c>
      <c r="G393" s="38" t="e">
        <f t="shared" si="30"/>
        <v>#DIV/0!</v>
      </c>
    </row>
    <row r="394" spans="3:13" ht="15.75" customHeight="1" thickBot="1" x14ac:dyDescent="0.3">
      <c r="C394" s="405" t="s">
        <v>135</v>
      </c>
      <c r="D394" s="330"/>
      <c r="E394" s="330"/>
      <c r="F394" s="330"/>
      <c r="G394" s="406"/>
    </row>
    <row r="395" spans="3:13" x14ac:dyDescent="0.25">
      <c r="C395" s="403"/>
      <c r="D395" s="31">
        <v>2018</v>
      </c>
      <c r="E395" s="31">
        <v>2019</v>
      </c>
      <c r="F395" s="31">
        <v>2020</v>
      </c>
      <c r="G395" s="31">
        <v>2021</v>
      </c>
    </row>
    <row r="396" spans="3:13" ht="15.75" thickBot="1" x14ac:dyDescent="0.3">
      <c r="C396" s="404"/>
      <c r="D396" s="33" t="s">
        <v>31</v>
      </c>
      <c r="E396" s="33" t="s">
        <v>32</v>
      </c>
      <c r="F396" s="33" t="s">
        <v>32</v>
      </c>
      <c r="G396" s="33" t="s">
        <v>32</v>
      </c>
    </row>
    <row r="397" spans="3:13" ht="24.75" thickBot="1" x14ac:dyDescent="0.3">
      <c r="C397" s="129" t="s">
        <v>430</v>
      </c>
      <c r="D397" s="53">
        <v>100000</v>
      </c>
      <c r="E397" s="53">
        <v>20000</v>
      </c>
      <c r="F397" s="53">
        <v>0</v>
      </c>
      <c r="G397" s="53">
        <v>0</v>
      </c>
    </row>
    <row r="398" spans="3:13" ht="15.75" thickBot="1" x14ac:dyDescent="0.3">
      <c r="C398" s="129" t="s">
        <v>190</v>
      </c>
      <c r="D398" s="56"/>
      <c r="E398" s="53"/>
      <c r="F398" s="53"/>
      <c r="G398" s="53"/>
    </row>
    <row r="399" spans="3:13" ht="24.75" thickBot="1" x14ac:dyDescent="0.3">
      <c r="C399" s="295" t="s">
        <v>327</v>
      </c>
      <c r="D399" s="56">
        <f>D398+D397</f>
        <v>100000</v>
      </c>
      <c r="E399" s="56">
        <f t="shared" ref="E399:G399" si="31">E398+E397</f>
        <v>20000</v>
      </c>
      <c r="F399" s="56">
        <f t="shared" si="31"/>
        <v>0</v>
      </c>
      <c r="G399" s="56">
        <f t="shared" si="31"/>
        <v>0</v>
      </c>
    </row>
    <row r="400" spans="3:13" ht="15.75" thickBot="1" x14ac:dyDescent="0.3">
      <c r="C400" s="129"/>
      <c r="D400" s="53"/>
      <c r="E400" s="53"/>
      <c r="F400" s="53"/>
      <c r="G400" s="53"/>
    </row>
    <row r="401" spans="3:7" ht="15.75" thickBot="1" x14ac:dyDescent="0.3">
      <c r="C401" s="197" t="s">
        <v>185</v>
      </c>
      <c r="D401" s="345" t="s">
        <v>431</v>
      </c>
      <c r="E401" s="346"/>
      <c r="F401" s="346"/>
      <c r="G401" s="515"/>
    </row>
    <row r="402" spans="3:7" ht="15.75" thickBot="1" x14ac:dyDescent="0.3">
      <c r="C402" s="182" t="s">
        <v>284</v>
      </c>
      <c r="D402" s="348" t="s">
        <v>417</v>
      </c>
      <c r="E402" s="349"/>
      <c r="F402" s="349"/>
      <c r="G402" s="514"/>
    </row>
    <row r="403" spans="3:7" ht="15.75" thickBot="1" x14ac:dyDescent="0.3">
      <c r="C403" s="126" t="s">
        <v>45</v>
      </c>
      <c r="D403" s="351" t="s">
        <v>418</v>
      </c>
      <c r="E403" s="352"/>
      <c r="F403" s="352"/>
      <c r="G403" s="468"/>
    </row>
    <row r="404" spans="3:7" ht="15.75" thickBot="1" x14ac:dyDescent="0.3">
      <c r="C404" s="126" t="s">
        <v>47</v>
      </c>
      <c r="D404" s="324" t="s">
        <v>419</v>
      </c>
      <c r="E404" s="325"/>
      <c r="F404" s="325"/>
      <c r="G404" s="402"/>
    </row>
    <row r="405" spans="3:7" x14ac:dyDescent="0.25">
      <c r="C405" s="403"/>
      <c r="D405" s="31">
        <v>2018</v>
      </c>
      <c r="E405" s="31">
        <v>2019</v>
      </c>
      <c r="F405" s="31">
        <v>2020</v>
      </c>
      <c r="G405" s="31">
        <v>2021</v>
      </c>
    </row>
    <row r="406" spans="3:7" ht="15.75" thickBot="1" x14ac:dyDescent="0.3">
      <c r="C406" s="404"/>
      <c r="D406" s="33" t="s">
        <v>31</v>
      </c>
      <c r="E406" s="33" t="s">
        <v>32</v>
      </c>
      <c r="F406" s="33" t="s">
        <v>32</v>
      </c>
      <c r="G406" s="33" t="s">
        <v>32</v>
      </c>
    </row>
    <row r="407" spans="3:7" ht="15.75" thickBot="1" x14ac:dyDescent="0.3">
      <c r="C407" s="126" t="s">
        <v>49</v>
      </c>
      <c r="D407" s="35">
        <v>2</v>
      </c>
      <c r="E407" s="35">
        <v>2</v>
      </c>
      <c r="F407" s="35">
        <v>2</v>
      </c>
      <c r="G407" s="35">
        <v>2</v>
      </c>
    </row>
    <row r="408" spans="3:7" ht="15.75" thickBot="1" x14ac:dyDescent="0.3">
      <c r="C408" s="126" t="s">
        <v>50</v>
      </c>
      <c r="D408" s="35">
        <v>0</v>
      </c>
      <c r="E408" s="35">
        <v>111620</v>
      </c>
      <c r="F408" s="35">
        <v>60000</v>
      </c>
      <c r="G408" s="35">
        <v>0</v>
      </c>
    </row>
    <row r="409" spans="3:7" ht="15.75" thickBot="1" x14ac:dyDescent="0.3">
      <c r="C409" s="126" t="s">
        <v>51</v>
      </c>
      <c r="D409" s="35">
        <f>D408/D407</f>
        <v>0</v>
      </c>
      <c r="E409" s="35">
        <f t="shared" ref="E409:G409" si="32">E408/E407</f>
        <v>55810</v>
      </c>
      <c r="F409" s="35">
        <f t="shared" si="32"/>
        <v>30000</v>
      </c>
      <c r="G409" s="35">
        <f t="shared" si="32"/>
        <v>0</v>
      </c>
    </row>
    <row r="410" spans="3:7" ht="15.75" thickBot="1" x14ac:dyDescent="0.3">
      <c r="C410" s="126" t="s">
        <v>52</v>
      </c>
      <c r="D410" s="37" t="s">
        <v>53</v>
      </c>
      <c r="E410" s="38">
        <f t="shared" ref="E410:G412" si="33">E407/D407-1</f>
        <v>0</v>
      </c>
      <c r="F410" s="38">
        <f t="shared" si="33"/>
        <v>0</v>
      </c>
      <c r="G410" s="38">
        <f t="shared" si="33"/>
        <v>0</v>
      </c>
    </row>
    <row r="411" spans="3:7" ht="15.75" thickBot="1" x14ac:dyDescent="0.3">
      <c r="C411" s="126" t="s">
        <v>54</v>
      </c>
      <c r="D411" s="37" t="s">
        <v>53</v>
      </c>
      <c r="E411" s="38" t="e">
        <f t="shared" si="33"/>
        <v>#DIV/0!</v>
      </c>
      <c r="F411" s="38">
        <f t="shared" si="33"/>
        <v>-0.46246192438631073</v>
      </c>
      <c r="G411" s="38">
        <f t="shared" si="33"/>
        <v>-1</v>
      </c>
    </row>
    <row r="412" spans="3:7" ht="23.25" thickBot="1" x14ac:dyDescent="0.3">
      <c r="C412" s="126" t="s">
        <v>55</v>
      </c>
      <c r="D412" s="37" t="s">
        <v>53</v>
      </c>
      <c r="E412" s="38" t="e">
        <f t="shared" si="33"/>
        <v>#DIV/0!</v>
      </c>
      <c r="F412" s="38">
        <f t="shared" si="33"/>
        <v>-0.46246192438631073</v>
      </c>
      <c r="G412" s="38">
        <f t="shared" si="33"/>
        <v>-1</v>
      </c>
    </row>
    <row r="413" spans="3:7" ht="15.75" thickBot="1" x14ac:dyDescent="0.3">
      <c r="C413" s="534" t="s">
        <v>123</v>
      </c>
      <c r="D413" s="330"/>
      <c r="E413" s="330"/>
      <c r="F413" s="330"/>
      <c r="G413" s="406"/>
    </row>
    <row r="414" spans="3:7" x14ac:dyDescent="0.25">
      <c r="C414" s="296"/>
      <c r="D414" s="31">
        <v>2018</v>
      </c>
      <c r="E414" s="31">
        <v>2019</v>
      </c>
      <c r="F414" s="31">
        <v>2020</v>
      </c>
      <c r="G414" s="31">
        <v>2021</v>
      </c>
    </row>
    <row r="415" spans="3:7" ht="15.75" thickBot="1" x14ac:dyDescent="0.3">
      <c r="C415" s="296"/>
      <c r="D415" s="33" t="s">
        <v>31</v>
      </c>
      <c r="E415" s="33" t="s">
        <v>32</v>
      </c>
      <c r="F415" s="33" t="s">
        <v>32</v>
      </c>
      <c r="G415" s="33" t="s">
        <v>32</v>
      </c>
    </row>
    <row r="416" spans="3:7" ht="38.25" customHeight="1" thickBot="1" x14ac:dyDescent="0.3">
      <c r="C416" s="126" t="s">
        <v>432</v>
      </c>
      <c r="D416" s="53">
        <v>0</v>
      </c>
      <c r="E416" s="53">
        <v>111620</v>
      </c>
      <c r="F416" s="53">
        <v>60000</v>
      </c>
      <c r="G416" s="53">
        <v>0</v>
      </c>
    </row>
    <row r="417" spans="3:13" ht="15.75" thickBot="1" x14ac:dyDescent="0.3">
      <c r="C417" s="126" t="s">
        <v>190</v>
      </c>
      <c r="D417" s="56"/>
      <c r="E417" s="53"/>
      <c r="F417" s="53"/>
      <c r="G417" s="53"/>
    </row>
    <row r="418" spans="3:13" ht="15.75" thickBot="1" x14ac:dyDescent="0.3">
      <c r="C418" s="297" t="s">
        <v>200</v>
      </c>
      <c r="D418" s="56">
        <f>D417+D416</f>
        <v>0</v>
      </c>
      <c r="E418" s="56">
        <f t="shared" ref="E418:G418" si="34">E417+E416</f>
        <v>111620</v>
      </c>
      <c r="F418" s="56">
        <f t="shared" si="34"/>
        <v>60000</v>
      </c>
      <c r="G418" s="56">
        <f t="shared" si="34"/>
        <v>0</v>
      </c>
    </row>
    <row r="419" spans="3:13" ht="15.75" thickBot="1" x14ac:dyDescent="0.3">
      <c r="C419" s="129"/>
      <c r="D419" s="53"/>
      <c r="E419" s="53"/>
      <c r="F419" s="53"/>
      <c r="G419" s="53"/>
    </row>
    <row r="420" spans="3:13" ht="15.75" thickBot="1" x14ac:dyDescent="0.3">
      <c r="C420" s="129"/>
      <c r="D420" s="53"/>
      <c r="E420" s="53"/>
      <c r="F420" s="53"/>
      <c r="G420" s="53"/>
    </row>
    <row r="421" spans="3:13" ht="15.75" thickBot="1" x14ac:dyDescent="0.3">
      <c r="C421" s="463" t="s">
        <v>183</v>
      </c>
      <c r="D421" s="363"/>
      <c r="E421" s="363"/>
      <c r="F421" s="363"/>
      <c r="G421" s="464"/>
    </row>
    <row r="422" spans="3:13" ht="17.25" customHeight="1" thickBot="1" x14ac:dyDescent="0.3">
      <c r="C422" s="463" t="s">
        <v>184</v>
      </c>
      <c r="D422" s="363"/>
      <c r="E422" s="363"/>
      <c r="F422" s="363"/>
      <c r="G422" s="464"/>
    </row>
    <row r="423" spans="3:13" ht="15.75" thickBot="1" x14ac:dyDescent="0.3">
      <c r="C423" s="197" t="s">
        <v>185</v>
      </c>
      <c r="D423" s="345" t="s">
        <v>234</v>
      </c>
      <c r="E423" s="346"/>
      <c r="F423" s="346"/>
      <c r="G423" s="515"/>
    </row>
    <row r="424" spans="3:13" ht="12.75" customHeight="1" thickBot="1" x14ac:dyDescent="0.3">
      <c r="C424" s="182" t="s">
        <v>43</v>
      </c>
      <c r="D424" s="348" t="s">
        <v>235</v>
      </c>
      <c r="E424" s="349"/>
      <c r="F424" s="349"/>
      <c r="G424" s="514"/>
    </row>
    <row r="425" spans="3:13" ht="9" customHeight="1" thickBot="1" x14ac:dyDescent="0.3">
      <c r="C425" s="126" t="s">
        <v>45</v>
      </c>
      <c r="D425" s="351" t="s">
        <v>235</v>
      </c>
      <c r="E425" s="352"/>
      <c r="F425" s="352"/>
      <c r="G425" s="468"/>
    </row>
    <row r="426" spans="3:13" ht="15.75" thickBot="1" x14ac:dyDescent="0.3">
      <c r="C426" s="126" t="s">
        <v>47</v>
      </c>
      <c r="D426" s="324" t="s">
        <v>235</v>
      </c>
      <c r="E426" s="325"/>
      <c r="F426" s="325"/>
      <c r="G426" s="402"/>
    </row>
    <row r="427" spans="3:13" x14ac:dyDescent="0.25">
      <c r="C427" s="403"/>
      <c r="D427" s="31">
        <v>2018</v>
      </c>
      <c r="E427" s="31">
        <v>2019</v>
      </c>
      <c r="F427" s="31">
        <v>2020</v>
      </c>
      <c r="G427" s="31">
        <v>2021</v>
      </c>
    </row>
    <row r="428" spans="3:13" ht="15.75" thickBot="1" x14ac:dyDescent="0.3">
      <c r="C428" s="404"/>
      <c r="D428" s="33" t="s">
        <v>31</v>
      </c>
      <c r="E428" s="33" t="s">
        <v>32</v>
      </c>
      <c r="F428" s="33" t="s">
        <v>32</v>
      </c>
      <c r="G428" s="33" t="s">
        <v>32</v>
      </c>
    </row>
    <row r="429" spans="3:13" ht="15.75" thickBot="1" x14ac:dyDescent="0.3">
      <c r="C429" s="126" t="s">
        <v>49</v>
      </c>
      <c r="D429" s="35"/>
      <c r="E429" s="35"/>
      <c r="F429" s="35"/>
      <c r="G429" s="35"/>
      <c r="I429" s="40"/>
      <c r="J429" s="40"/>
      <c r="K429" s="40"/>
      <c r="L429" s="40"/>
      <c r="M429" s="40"/>
    </row>
    <row r="430" spans="3:13" ht="15.75" thickBot="1" x14ac:dyDescent="0.3">
      <c r="C430" s="126" t="s">
        <v>50</v>
      </c>
      <c r="D430" s="35"/>
      <c r="E430" s="35"/>
      <c r="F430" s="35"/>
      <c r="G430" s="35"/>
    </row>
    <row r="431" spans="3:13" ht="15.75" thickBot="1" x14ac:dyDescent="0.3">
      <c r="C431" s="126" t="s">
        <v>51</v>
      </c>
      <c r="D431" s="35" t="e">
        <f>D430/D429</f>
        <v>#DIV/0!</v>
      </c>
      <c r="E431" s="35" t="e">
        <f t="shared" ref="E431:G431" si="35">E430/E429</f>
        <v>#DIV/0!</v>
      </c>
      <c r="F431" s="35" t="e">
        <f t="shared" si="35"/>
        <v>#DIV/0!</v>
      </c>
      <c r="G431" s="35" t="e">
        <f t="shared" si="35"/>
        <v>#DIV/0!</v>
      </c>
    </row>
    <row r="432" spans="3:13" ht="15.75" customHeight="1" thickBot="1" x14ac:dyDescent="0.3">
      <c r="C432" s="126" t="s">
        <v>52</v>
      </c>
      <c r="D432" s="37" t="s">
        <v>53</v>
      </c>
      <c r="E432" s="38" t="e">
        <f t="shared" ref="E432:G434" si="36">E429/D429-1</f>
        <v>#DIV/0!</v>
      </c>
      <c r="F432" s="38" t="e">
        <f t="shared" si="36"/>
        <v>#DIV/0!</v>
      </c>
      <c r="G432" s="38" t="e">
        <f t="shared" si="36"/>
        <v>#DIV/0!</v>
      </c>
    </row>
    <row r="433" spans="3:13" ht="12.75" customHeight="1" thickBot="1" x14ac:dyDescent="0.3">
      <c r="C433" s="126" t="s">
        <v>54</v>
      </c>
      <c r="D433" s="37" t="s">
        <v>53</v>
      </c>
      <c r="E433" s="38" t="e">
        <f t="shared" si="36"/>
        <v>#DIV/0!</v>
      </c>
      <c r="F433" s="38" t="e">
        <f t="shared" si="36"/>
        <v>#DIV/0!</v>
      </c>
      <c r="G433" s="38" t="e">
        <f t="shared" si="36"/>
        <v>#DIV/0!</v>
      </c>
    </row>
    <row r="434" spans="3:13" ht="9" customHeight="1" thickBot="1" x14ac:dyDescent="0.3">
      <c r="C434" s="126" t="s">
        <v>55</v>
      </c>
      <c r="D434" s="37" t="s">
        <v>53</v>
      </c>
      <c r="E434" s="38" t="e">
        <f t="shared" si="36"/>
        <v>#DIV/0!</v>
      </c>
      <c r="F434" s="38" t="e">
        <f t="shared" si="36"/>
        <v>#DIV/0!</v>
      </c>
      <c r="G434" s="38" t="e">
        <f t="shared" si="36"/>
        <v>#DIV/0!</v>
      </c>
    </row>
    <row r="435" spans="3:13" ht="15.75" customHeight="1" thickBot="1" x14ac:dyDescent="0.3">
      <c r="C435" s="405" t="s">
        <v>56</v>
      </c>
      <c r="D435" s="330"/>
      <c r="E435" s="330"/>
      <c r="F435" s="330"/>
      <c r="G435" s="406"/>
    </row>
    <row r="436" spans="3:13" x14ac:dyDescent="0.25">
      <c r="C436" s="403"/>
      <c r="D436" s="31">
        <v>2018</v>
      </c>
      <c r="E436" s="31">
        <v>2019</v>
      </c>
      <c r="F436" s="31">
        <v>2020</v>
      </c>
      <c r="G436" s="31">
        <v>2021</v>
      </c>
    </row>
    <row r="437" spans="3:13" ht="15.75" thickBot="1" x14ac:dyDescent="0.3">
      <c r="C437" s="404"/>
      <c r="D437" s="33" t="s">
        <v>31</v>
      </c>
      <c r="E437" s="33" t="s">
        <v>32</v>
      </c>
      <c r="F437" s="33" t="s">
        <v>32</v>
      </c>
      <c r="G437" s="33" t="s">
        <v>32</v>
      </c>
    </row>
    <row r="438" spans="3:13" ht="15.75" thickBot="1" x14ac:dyDescent="0.3">
      <c r="C438" s="129" t="s">
        <v>189</v>
      </c>
      <c r="D438" s="53"/>
      <c r="E438" s="53"/>
      <c r="F438" s="53"/>
      <c r="G438" s="53"/>
    </row>
    <row r="439" spans="3:13" ht="15.75" thickBot="1" x14ac:dyDescent="0.3">
      <c r="C439" s="129" t="s">
        <v>190</v>
      </c>
      <c r="D439" s="56"/>
      <c r="E439" s="53"/>
      <c r="F439" s="53"/>
      <c r="G439" s="53"/>
    </row>
    <row r="440" spans="3:13" ht="17.25" customHeight="1" thickBot="1" x14ac:dyDescent="0.3">
      <c r="C440" s="184" t="s">
        <v>78</v>
      </c>
      <c r="D440" s="56">
        <f>D439+D438</f>
        <v>0</v>
      </c>
      <c r="E440" s="56">
        <f t="shared" ref="E440:G440" si="37">E439+E438</f>
        <v>0</v>
      </c>
      <c r="F440" s="56">
        <f t="shared" si="37"/>
        <v>0</v>
      </c>
      <c r="G440" s="56">
        <f t="shared" si="37"/>
        <v>0</v>
      </c>
    </row>
    <row r="441" spans="3:13" ht="15.75" thickBot="1" x14ac:dyDescent="0.3">
      <c r="C441" s="197" t="s">
        <v>185</v>
      </c>
      <c r="D441" s="345" t="s">
        <v>234</v>
      </c>
      <c r="E441" s="346"/>
      <c r="F441" s="346"/>
      <c r="G441" s="515"/>
    </row>
    <row r="442" spans="3:13" ht="12.75" customHeight="1" thickBot="1" x14ac:dyDescent="0.3">
      <c r="C442" s="182" t="s">
        <v>433</v>
      </c>
      <c r="D442" s="348" t="s">
        <v>235</v>
      </c>
      <c r="E442" s="349"/>
      <c r="F442" s="349"/>
      <c r="G442" s="514"/>
    </row>
    <row r="443" spans="3:13" ht="9" customHeight="1" thickBot="1" x14ac:dyDescent="0.3">
      <c r="C443" s="126" t="s">
        <v>45</v>
      </c>
      <c r="D443" s="351" t="s">
        <v>235</v>
      </c>
      <c r="E443" s="352"/>
      <c r="F443" s="352"/>
      <c r="G443" s="468"/>
    </row>
    <row r="444" spans="3:13" ht="15.75" thickBot="1" x14ac:dyDescent="0.3">
      <c r="C444" s="126" t="s">
        <v>47</v>
      </c>
      <c r="D444" s="324" t="s">
        <v>235</v>
      </c>
      <c r="E444" s="325"/>
      <c r="F444" s="325"/>
      <c r="G444" s="402"/>
    </row>
    <row r="445" spans="3:13" x14ac:dyDescent="0.25">
      <c r="C445" s="403"/>
      <c r="D445" s="31">
        <v>2018</v>
      </c>
      <c r="E445" s="31">
        <v>2019</v>
      </c>
      <c r="F445" s="31">
        <v>2020</v>
      </c>
      <c r="G445" s="31">
        <v>2021</v>
      </c>
    </row>
    <row r="446" spans="3:13" ht="15.75" thickBot="1" x14ac:dyDescent="0.3">
      <c r="C446" s="404"/>
      <c r="D446" s="33" t="s">
        <v>31</v>
      </c>
      <c r="E446" s="33" t="s">
        <v>32</v>
      </c>
      <c r="F446" s="33" t="s">
        <v>32</v>
      </c>
      <c r="G446" s="33" t="s">
        <v>32</v>
      </c>
    </row>
    <row r="447" spans="3:13" ht="15.75" thickBot="1" x14ac:dyDescent="0.3">
      <c r="C447" s="126" t="s">
        <v>49</v>
      </c>
      <c r="D447" s="35"/>
      <c r="E447" s="35"/>
      <c r="F447" s="35"/>
      <c r="G447" s="35"/>
      <c r="I447" s="40"/>
      <c r="J447" s="40"/>
      <c r="K447" s="40"/>
      <c r="L447" s="40"/>
      <c r="M447" s="40"/>
    </row>
    <row r="448" spans="3:13" ht="15.75" thickBot="1" x14ac:dyDescent="0.3">
      <c r="C448" s="126" t="s">
        <v>50</v>
      </c>
      <c r="D448" s="35"/>
      <c r="E448" s="35"/>
      <c r="F448" s="35"/>
      <c r="G448" s="35"/>
    </row>
    <row r="449" spans="2:7" ht="15.75" thickBot="1" x14ac:dyDescent="0.3">
      <c r="C449" s="126" t="s">
        <v>51</v>
      </c>
      <c r="D449" s="35" t="e">
        <f>D448/D447</f>
        <v>#DIV/0!</v>
      </c>
      <c r="E449" s="35" t="e">
        <f t="shared" ref="E449:G449" si="38">E448/E447</f>
        <v>#DIV/0!</v>
      </c>
      <c r="F449" s="35" t="e">
        <f t="shared" si="38"/>
        <v>#DIV/0!</v>
      </c>
      <c r="G449" s="35" t="e">
        <f t="shared" si="38"/>
        <v>#DIV/0!</v>
      </c>
    </row>
    <row r="450" spans="2:7" ht="15.75" customHeight="1" thickBot="1" x14ac:dyDescent="0.3">
      <c r="C450" s="126" t="s">
        <v>52</v>
      </c>
      <c r="D450" s="37" t="s">
        <v>53</v>
      </c>
      <c r="E450" s="38" t="e">
        <f t="shared" ref="E450:G452" si="39">E447/D447-1</f>
        <v>#DIV/0!</v>
      </c>
      <c r="F450" s="38" t="e">
        <f t="shared" si="39"/>
        <v>#DIV/0!</v>
      </c>
      <c r="G450" s="38" t="e">
        <f t="shared" si="39"/>
        <v>#DIV/0!</v>
      </c>
    </row>
    <row r="451" spans="2:7" ht="12.75" customHeight="1" thickBot="1" x14ac:dyDescent="0.3">
      <c r="C451" s="126" t="s">
        <v>54</v>
      </c>
      <c r="D451" s="37" t="s">
        <v>53</v>
      </c>
      <c r="E451" s="38" t="e">
        <f t="shared" si="39"/>
        <v>#DIV/0!</v>
      </c>
      <c r="F451" s="38" t="e">
        <f t="shared" si="39"/>
        <v>#DIV/0!</v>
      </c>
      <c r="G451" s="38" t="e">
        <f t="shared" si="39"/>
        <v>#DIV/0!</v>
      </c>
    </row>
    <row r="452" spans="2:7" ht="9" customHeight="1" thickBot="1" x14ac:dyDescent="0.3">
      <c r="C452" s="126" t="s">
        <v>55</v>
      </c>
      <c r="D452" s="37" t="s">
        <v>53</v>
      </c>
      <c r="E452" s="38" t="e">
        <f t="shared" si="39"/>
        <v>#DIV/0!</v>
      </c>
      <c r="F452" s="38" t="e">
        <f t="shared" si="39"/>
        <v>#DIV/0!</v>
      </c>
      <c r="G452" s="38" t="e">
        <f t="shared" si="39"/>
        <v>#DIV/0!</v>
      </c>
    </row>
    <row r="453" spans="2:7" ht="15.75" customHeight="1" thickBot="1" x14ac:dyDescent="0.3">
      <c r="C453" s="405" t="s">
        <v>434</v>
      </c>
      <c r="D453" s="330"/>
      <c r="E453" s="330"/>
      <c r="F453" s="330"/>
      <c r="G453" s="406"/>
    </row>
    <row r="454" spans="2:7" x14ac:dyDescent="0.25">
      <c r="C454" s="403"/>
      <c r="D454" s="31">
        <v>2018</v>
      </c>
      <c r="E454" s="31">
        <v>2019</v>
      </c>
      <c r="F454" s="31">
        <v>2020</v>
      </c>
      <c r="G454" s="31">
        <v>2021</v>
      </c>
    </row>
    <row r="455" spans="2:7" ht="15.75" thickBot="1" x14ac:dyDescent="0.3">
      <c r="C455" s="404"/>
      <c r="D455" s="33" t="s">
        <v>31</v>
      </c>
      <c r="E455" s="33" t="s">
        <v>32</v>
      </c>
      <c r="F455" s="33" t="s">
        <v>32</v>
      </c>
      <c r="G455" s="33" t="s">
        <v>32</v>
      </c>
    </row>
    <row r="456" spans="2:7" ht="15.75" thickBot="1" x14ac:dyDescent="0.3">
      <c r="C456" s="129" t="s">
        <v>189</v>
      </c>
      <c r="D456" s="53"/>
      <c r="E456" s="53"/>
      <c r="F456" s="53"/>
      <c r="G456" s="53"/>
    </row>
    <row r="457" spans="2:7" ht="27" customHeight="1" thickBot="1" x14ac:dyDescent="0.3">
      <c r="C457" s="129" t="s">
        <v>190</v>
      </c>
      <c r="D457" s="56"/>
      <c r="E457" s="53"/>
      <c r="F457" s="53"/>
      <c r="G457" s="53"/>
    </row>
    <row r="458" spans="2:7" ht="24.75" thickBot="1" x14ac:dyDescent="0.3">
      <c r="C458" s="184" t="s">
        <v>435</v>
      </c>
      <c r="D458" s="56">
        <f>D457+D456</f>
        <v>0</v>
      </c>
      <c r="E458" s="56">
        <f t="shared" ref="E458:G458" si="40">E457+E456</f>
        <v>0</v>
      </c>
      <c r="F458" s="56">
        <f t="shared" si="40"/>
        <v>0</v>
      </c>
      <c r="G458" s="56">
        <f t="shared" si="40"/>
        <v>0</v>
      </c>
    </row>
    <row r="459" spans="2:7" ht="15.75" thickBot="1" x14ac:dyDescent="0.3">
      <c r="C459" s="271"/>
      <c r="D459" s="167"/>
      <c r="E459" s="167"/>
      <c r="F459" s="167"/>
      <c r="G459" s="167"/>
    </row>
    <row r="460" spans="2:7" ht="36.75" thickBot="1" x14ac:dyDescent="0.3">
      <c r="B460" s="27"/>
      <c r="C460" s="282" t="s">
        <v>202</v>
      </c>
      <c r="D460" s="298">
        <f>D448+D430+D389+D370+D268+D243+D215+D197+D177+D156+D56+D33+D80+D104+D129+D292+D317+D342+D408</f>
        <v>417490</v>
      </c>
      <c r="E460" s="298">
        <f>E448+E430+E389+E370+E268+E243+E215+E197+E177+E156+E56+E33+E80+E104+E129+E292+E317+E342+E408</f>
        <v>381000</v>
      </c>
      <c r="F460" s="298">
        <f>F448+F430+F389+F370+F268+F243+F215+F197+F177+F156+F56+F33+F80+F104+F129+F292+F317+F342+F408</f>
        <v>326780</v>
      </c>
      <c r="G460" s="298">
        <f>G448+G430+G389+G370+G268+G243+G215+G197+G177+G156+G56+G33+G80+G104+G129+G292+G317+G342+G408</f>
        <v>267280</v>
      </c>
    </row>
    <row r="461" spans="2:7" ht="36.75" thickBot="1" x14ac:dyDescent="0.3">
      <c r="C461" s="208" t="s">
        <v>203</v>
      </c>
      <c r="D461" s="169">
        <f>D463+D465+D467+D469+D471+D473+D475+D477+D480</f>
        <v>417490</v>
      </c>
      <c r="E461" s="169">
        <f>E463+E465+E467+E469+E471+E473+E475+E478+E480</f>
        <v>381000</v>
      </c>
      <c r="F461" s="169">
        <f t="shared" ref="F461:G461" si="41">F463+F465+F467+F469+F471+F473+F475+F478+F480</f>
        <v>326780</v>
      </c>
      <c r="G461" s="169">
        <f t="shared" si="41"/>
        <v>267280</v>
      </c>
    </row>
    <row r="462" spans="2:7" ht="36.75" thickBot="1" x14ac:dyDescent="0.3">
      <c r="C462" s="209" t="s">
        <v>204</v>
      </c>
      <c r="D462" s="172"/>
      <c r="E462" s="173">
        <f>E461/D461-1</f>
        <v>-8.740329109679279E-2</v>
      </c>
      <c r="F462" s="173">
        <f>F461/E461-1</f>
        <v>-0.14230971128608927</v>
      </c>
      <c r="G462" s="173">
        <f t="shared" ref="G462" si="42">G461/F461-1</f>
        <v>-0.18207968663932916</v>
      </c>
    </row>
    <row r="463" spans="2:7" ht="15.75" thickBot="1" x14ac:dyDescent="0.3">
      <c r="C463" s="129" t="s">
        <v>57</v>
      </c>
      <c r="D463" s="53">
        <f>D276+D253+D64+D41+D88+D112+D137+D300+D325+D350</f>
        <v>70000</v>
      </c>
      <c r="E463" s="53">
        <f>E276+E253+E64+E41+E88+E112+E137+E300+E325+E350</f>
        <v>70000</v>
      </c>
      <c r="F463" s="53">
        <f>F276+F253+F64+F41+F88+F112+F137+F300+F325+F350</f>
        <v>70000</v>
      </c>
      <c r="G463" s="53">
        <f>G276+G253+G64+G41+G88+G112+G137+G300+G325+G350</f>
        <v>70000</v>
      </c>
    </row>
    <row r="464" spans="2:7" ht="15.75" thickBot="1" x14ac:dyDescent="0.3">
      <c r="C464" s="130" t="s">
        <v>205</v>
      </c>
      <c r="D464" s="56"/>
      <c r="E464" s="72">
        <f>E463/D463-1</f>
        <v>0</v>
      </c>
      <c r="F464" s="72">
        <f>F463/E463-1</f>
        <v>0</v>
      </c>
      <c r="G464" s="72">
        <f t="shared" ref="G464" si="43">G463/F463-1</f>
        <v>0</v>
      </c>
    </row>
    <row r="465" spans="3:7" ht="24.75" thickBot="1" x14ac:dyDescent="0.3">
      <c r="C465" s="129" t="s">
        <v>60</v>
      </c>
      <c r="D465" s="53">
        <f>D277+D254+D65+D42+D89+D113+D301+D326+D351+D138</f>
        <v>10900</v>
      </c>
      <c r="E465" s="53">
        <f>E277+E254+E65+E42+E89+E113+E138+E301+E326+E351</f>
        <v>10900</v>
      </c>
      <c r="F465" s="53">
        <f>F277+F254+F65+F42+F89+F113+F138+F301+F326+F351</f>
        <v>10900</v>
      </c>
      <c r="G465" s="53">
        <f>G277+G254+G65+G42+G89+G113+G138+G301+G326+G351</f>
        <v>10900</v>
      </c>
    </row>
    <row r="466" spans="3:7" ht="24.75" thickBot="1" x14ac:dyDescent="0.3">
      <c r="C466" s="130" t="s">
        <v>206</v>
      </c>
      <c r="D466" s="56"/>
      <c r="E466" s="72">
        <f>E465/D465-1</f>
        <v>0</v>
      </c>
      <c r="F466" s="72">
        <f>F465/E465-1</f>
        <v>0</v>
      </c>
      <c r="G466" s="72">
        <f t="shared" ref="G466" si="44">G465/F465-1</f>
        <v>0</v>
      </c>
    </row>
    <row r="467" spans="3:7" ht="15.75" thickBot="1" x14ac:dyDescent="0.3">
      <c r="C467" s="129" t="s">
        <v>63</v>
      </c>
      <c r="D467" s="53">
        <f>D278+D255+D66+D43+D90+D114+D302+D327+D352+D139</f>
        <v>37430</v>
      </c>
      <c r="E467" s="53">
        <f>E278+E255+E66+E43+E90+E114+E302+E327+E352+E139</f>
        <v>39100</v>
      </c>
      <c r="F467" s="53">
        <f>F278+F255+F66+F43+F90+F114+F302+F327+F352+F139</f>
        <v>44100</v>
      </c>
      <c r="G467" s="53">
        <f>G278+G255+G66+G43+G90+G114+G302+G327+G352+G139</f>
        <v>44600</v>
      </c>
    </row>
    <row r="468" spans="3:7" ht="24.75" thickBot="1" x14ac:dyDescent="0.3">
      <c r="C468" s="130" t="s">
        <v>207</v>
      </c>
      <c r="D468" s="56"/>
      <c r="E468" s="72">
        <f>E467/D467-1</f>
        <v>4.4616617686347837E-2</v>
      </c>
      <c r="F468" s="72">
        <f>F467/E467-1</f>
        <v>0.12787723785166238</v>
      </c>
      <c r="G468" s="72">
        <f t="shared" ref="G468" si="45">G467/F467-1</f>
        <v>1.133786848072571E-2</v>
      </c>
    </row>
    <row r="469" spans="3:7" ht="15.75" thickBot="1" x14ac:dyDescent="0.3">
      <c r="C469" s="129" t="s">
        <v>66</v>
      </c>
      <c r="D469" s="53">
        <f>D279+D256+D67+D44</f>
        <v>0</v>
      </c>
      <c r="E469" s="53">
        <f>E279+E256+E67+E44</f>
        <v>0</v>
      </c>
      <c r="F469" s="53">
        <f>F279+F256+F67+F44</f>
        <v>0</v>
      </c>
      <c r="G469" s="53">
        <f>G279+G256+G67+G44</f>
        <v>0</v>
      </c>
    </row>
    <row r="470" spans="3:7" ht="24.75" thickBot="1" x14ac:dyDescent="0.3">
      <c r="C470" s="130" t="s">
        <v>208</v>
      </c>
      <c r="D470" s="56"/>
      <c r="E470" s="72" t="e">
        <f>E469/D469-1</f>
        <v>#DIV/0!</v>
      </c>
      <c r="F470" s="72" t="e">
        <f>F469/E469-1</f>
        <v>#DIV/0!</v>
      </c>
      <c r="G470" s="72" t="e">
        <f t="shared" ref="G470" si="46">G469/F469-1</f>
        <v>#DIV/0!</v>
      </c>
    </row>
    <row r="471" spans="3:7" ht="24.75" thickBot="1" x14ac:dyDescent="0.3">
      <c r="C471" s="129" t="s">
        <v>69</v>
      </c>
      <c r="D471" s="53">
        <f>D280+D257+D68+D45</f>
        <v>0</v>
      </c>
      <c r="E471" s="53">
        <f>E280+E257+E68+E45</f>
        <v>0</v>
      </c>
      <c r="F471" s="53">
        <f>F280+F257+F68+F45</f>
        <v>0</v>
      </c>
      <c r="G471" s="53">
        <f>G280+G257+G68+G45</f>
        <v>0</v>
      </c>
    </row>
    <row r="472" spans="3:7" ht="24.75" thickBot="1" x14ac:dyDescent="0.3">
      <c r="C472" s="130" t="s">
        <v>209</v>
      </c>
      <c r="D472" s="56"/>
      <c r="E472" s="72" t="e">
        <f>E471/D471-1</f>
        <v>#DIV/0!</v>
      </c>
      <c r="F472" s="72" t="e">
        <f>F471/E471-1</f>
        <v>#DIV/0!</v>
      </c>
      <c r="G472" s="72" t="e">
        <f t="shared" ref="G472" si="47">G471/F471-1</f>
        <v>#DIV/0!</v>
      </c>
    </row>
    <row r="473" spans="3:7" ht="15.75" thickBot="1" x14ac:dyDescent="0.3">
      <c r="C473" s="129" t="s">
        <v>72</v>
      </c>
      <c r="D473" s="53">
        <f>D281+D258+D69+D46</f>
        <v>0</v>
      </c>
      <c r="E473" s="53">
        <f>E281+E258+E69+E46</f>
        <v>0</v>
      </c>
      <c r="F473" s="53">
        <f>F281+F258+F69+F46</f>
        <v>0</v>
      </c>
      <c r="G473" s="53">
        <f>G281+G258+G69+G46</f>
        <v>0</v>
      </c>
    </row>
    <row r="474" spans="3:7" ht="24.75" thickBot="1" x14ac:dyDescent="0.3">
      <c r="C474" s="130" t="s">
        <v>210</v>
      </c>
      <c r="D474" s="56"/>
      <c r="E474" s="72" t="e">
        <f>E473/D473-1</f>
        <v>#DIV/0!</v>
      </c>
      <c r="F474" s="72" t="e">
        <f>F473/E473-1</f>
        <v>#DIV/0!</v>
      </c>
      <c r="G474" s="72" t="e">
        <f t="shared" ref="G474" si="48">G473/F473-1</f>
        <v>#DIV/0!</v>
      </c>
    </row>
    <row r="475" spans="3:7" ht="24.75" thickBot="1" x14ac:dyDescent="0.3">
      <c r="C475" s="129" t="s">
        <v>75</v>
      </c>
      <c r="D475" s="53">
        <f>D282+D259+D70+D47</f>
        <v>0</v>
      </c>
      <c r="E475" s="53">
        <f>E282+E259+E70+E47</f>
        <v>0</v>
      </c>
      <c r="F475" s="53">
        <f>F282+F259+F70+F47</f>
        <v>0</v>
      </c>
      <c r="G475" s="53">
        <f>G282+G259+G70+G47</f>
        <v>0</v>
      </c>
    </row>
    <row r="476" spans="3:7" ht="24.75" thickBot="1" x14ac:dyDescent="0.3">
      <c r="C476" s="130" t="s">
        <v>211</v>
      </c>
      <c r="D476" s="56"/>
      <c r="E476" s="72" t="e">
        <f>E475/D475-1</f>
        <v>#DIV/0!</v>
      </c>
      <c r="F476" s="72" t="e">
        <f>F475/E475-1</f>
        <v>#DIV/0!</v>
      </c>
      <c r="G476" s="72" t="e">
        <f t="shared" ref="G476" si="49">G475/F475-1</f>
        <v>#DIV/0!</v>
      </c>
    </row>
    <row r="477" spans="3:7" s="198" customFormat="1" ht="15.75" thickBot="1" x14ac:dyDescent="0.3">
      <c r="C477" s="301" t="s">
        <v>212</v>
      </c>
      <c r="D477" s="87">
        <f>D164+D185+D205+D223+D378+D397+D438+D456+D416</f>
        <v>299160</v>
      </c>
      <c r="E477" s="240">
        <v>261000</v>
      </c>
      <c r="F477" s="240">
        <v>201780</v>
      </c>
      <c r="G477" s="240">
        <v>141780</v>
      </c>
    </row>
    <row r="478" spans="3:7" ht="15.75" hidden="1" thickBot="1" x14ac:dyDescent="0.3">
      <c r="C478" s="299" t="s">
        <v>436</v>
      </c>
      <c r="D478" s="53">
        <v>299160</v>
      </c>
      <c r="E478" s="53">
        <v>261000</v>
      </c>
      <c r="F478" s="53">
        <v>201780</v>
      </c>
      <c r="G478" s="53">
        <v>141780</v>
      </c>
    </row>
    <row r="479" spans="3:7" ht="24.75" thickBot="1" x14ac:dyDescent="0.3">
      <c r="C479" s="130" t="s">
        <v>213</v>
      </c>
      <c r="D479" s="56"/>
      <c r="E479" s="72">
        <f>E477/D477-1</f>
        <v>-0.12755716004813478</v>
      </c>
      <c r="F479" s="72">
        <f>F477/E477-1</f>
        <v>-0.22689655172413792</v>
      </c>
      <c r="G479" s="72">
        <f>G477/F477-1</f>
        <v>-0.29735355337496283</v>
      </c>
    </row>
    <row r="480" spans="3:7" ht="15.75" thickBot="1" x14ac:dyDescent="0.3">
      <c r="C480" s="129" t="s">
        <v>214</v>
      </c>
      <c r="D480" s="53">
        <f>D165+D186+D206+D224+D379+D398+D439+D457</f>
        <v>0</v>
      </c>
      <c r="E480" s="53">
        <f>E165+E186+E206+E224+E379+E398+E439+E457</f>
        <v>0</v>
      </c>
      <c r="F480" s="53">
        <f>F165+F186+F206+F224+F379+F398+F439+F457</f>
        <v>0</v>
      </c>
      <c r="G480" s="53">
        <f>G165+G186+G206+G224+G379+G398+G439+G457</f>
        <v>0</v>
      </c>
    </row>
    <row r="481" spans="3:7" ht="24.75" thickBot="1" x14ac:dyDescent="0.3">
      <c r="C481" s="130" t="s">
        <v>215</v>
      </c>
      <c r="D481" s="56"/>
      <c r="E481" s="72" t="e">
        <f>E480/D480-1</f>
        <v>#DIV/0!</v>
      </c>
      <c r="F481" s="72" t="e">
        <f>F480/E480-1</f>
        <v>#DIV/0!</v>
      </c>
      <c r="G481" s="72" t="e">
        <f t="shared" ref="G481" si="50">G480/F480-1</f>
        <v>#DIV/0!</v>
      </c>
    </row>
    <row r="482" spans="3:7" ht="15.75" thickBot="1" x14ac:dyDescent="0.3">
      <c r="C482" s="185" t="s">
        <v>80</v>
      </c>
      <c r="D482" s="85">
        <f>IF(D461-D460=0,0,"Error")</f>
        <v>0</v>
      </c>
      <c r="E482" s="85">
        <f t="shared" ref="E482:G482" si="51">IF(E461-E460=0,0,"Error")</f>
        <v>0</v>
      </c>
      <c r="F482" s="85">
        <f t="shared" si="51"/>
        <v>0</v>
      </c>
      <c r="G482" s="85">
        <f t="shared" si="51"/>
        <v>0</v>
      </c>
    </row>
    <row r="483" spans="3:7" ht="15" customHeight="1" thickBot="1" x14ac:dyDescent="0.3">
      <c r="C483" s="221" t="s">
        <v>217</v>
      </c>
      <c r="D483" s="53" t="s">
        <v>53</v>
      </c>
      <c r="E483" s="53" t="s">
        <v>53</v>
      </c>
      <c r="F483" s="53" t="s">
        <v>53</v>
      </c>
      <c r="G483" s="53" t="s">
        <v>53</v>
      </c>
    </row>
    <row r="484" spans="3:7" ht="36.75" thickBot="1" x14ac:dyDescent="0.3">
      <c r="C484" s="221" t="s">
        <v>218</v>
      </c>
      <c r="D484" s="53" t="s">
        <v>53</v>
      </c>
      <c r="E484" s="53" t="s">
        <v>53</v>
      </c>
      <c r="F484" s="53" t="s">
        <v>53</v>
      </c>
      <c r="G484" s="53" t="s">
        <v>53</v>
      </c>
    </row>
    <row r="485" spans="3:7" ht="19.5" customHeight="1" x14ac:dyDescent="0.25">
      <c r="C485" s="177"/>
      <c r="D485" s="178"/>
      <c r="E485" s="178"/>
      <c r="F485" s="178"/>
      <c r="G485" s="178"/>
    </row>
  </sheetData>
  <mergeCells count="150">
    <mergeCell ref="C2:G2"/>
    <mergeCell ref="D4:G4"/>
    <mergeCell ref="D5:G5"/>
    <mergeCell ref="D6:G6"/>
    <mergeCell ref="C7:G7"/>
    <mergeCell ref="C26:G26"/>
    <mergeCell ref="D27:G27"/>
    <mergeCell ref="D28:G28"/>
    <mergeCell ref="D29:G29"/>
    <mergeCell ref="C30:C31"/>
    <mergeCell ref="C38:G38"/>
    <mergeCell ref="C8:G10"/>
    <mergeCell ref="D11:G11"/>
    <mergeCell ref="C12:C13"/>
    <mergeCell ref="D19:G19"/>
    <mergeCell ref="C20:G20"/>
    <mergeCell ref="C25:G25"/>
    <mergeCell ref="C62:C63"/>
    <mergeCell ref="D74:G74"/>
    <mergeCell ref="D75:G75"/>
    <mergeCell ref="D76:G76"/>
    <mergeCell ref="C78:C79"/>
    <mergeCell ref="C85:G85"/>
    <mergeCell ref="C39:C40"/>
    <mergeCell ref="D50:G50"/>
    <mergeCell ref="D51:G51"/>
    <mergeCell ref="D52:G52"/>
    <mergeCell ref="C54:C55"/>
    <mergeCell ref="C61:G61"/>
    <mergeCell ref="C110:C111"/>
    <mergeCell ref="D123:G123"/>
    <mergeCell ref="D124:G124"/>
    <mergeCell ref="D125:G125"/>
    <mergeCell ref="C127:C128"/>
    <mergeCell ref="C134:G134"/>
    <mergeCell ref="C86:C87"/>
    <mergeCell ref="D98:G98"/>
    <mergeCell ref="D99:G99"/>
    <mergeCell ref="D100:G100"/>
    <mergeCell ref="C102:C103"/>
    <mergeCell ref="C109:G109"/>
    <mergeCell ref="D152:G152"/>
    <mergeCell ref="C153:C154"/>
    <mergeCell ref="C161:G161"/>
    <mergeCell ref="C162:C163"/>
    <mergeCell ref="C167:C169"/>
    <mergeCell ref="D167:G169"/>
    <mergeCell ref="C135:C136"/>
    <mergeCell ref="C147:G147"/>
    <mergeCell ref="C148:G148"/>
    <mergeCell ref="D149:G149"/>
    <mergeCell ref="D150:G150"/>
    <mergeCell ref="D151:G151"/>
    <mergeCell ref="C183:C184"/>
    <mergeCell ref="C188:G188"/>
    <mergeCell ref="C189:G189"/>
    <mergeCell ref="D190:G190"/>
    <mergeCell ref="D191:G191"/>
    <mergeCell ref="D192:G192"/>
    <mergeCell ref="D170:G170"/>
    <mergeCell ref="D171:G171"/>
    <mergeCell ref="D172:G172"/>
    <mergeCell ref="D173:G173"/>
    <mergeCell ref="C174:C175"/>
    <mergeCell ref="C182:G182"/>
    <mergeCell ref="D210:G210"/>
    <mergeCell ref="D211:G211"/>
    <mergeCell ref="C212:C213"/>
    <mergeCell ref="C220:G220"/>
    <mergeCell ref="C221:C222"/>
    <mergeCell ref="D226:G226"/>
    <mergeCell ref="D193:G193"/>
    <mergeCell ref="C194:C195"/>
    <mergeCell ref="C202:G202"/>
    <mergeCell ref="C203:C204"/>
    <mergeCell ref="D208:G208"/>
    <mergeCell ref="D209:G209"/>
    <mergeCell ref="D239:G239"/>
    <mergeCell ref="C240:C241"/>
    <mergeCell ref="C248:C249"/>
    <mergeCell ref="C250:G250"/>
    <mergeCell ref="C251:C252"/>
    <mergeCell ref="D262:G262"/>
    <mergeCell ref="C227:G227"/>
    <mergeCell ref="C233:G233"/>
    <mergeCell ref="C234:G234"/>
    <mergeCell ref="C235:C236"/>
    <mergeCell ref="D237:G237"/>
    <mergeCell ref="D238:G238"/>
    <mergeCell ref="D287:G287"/>
    <mergeCell ref="D288:G288"/>
    <mergeCell ref="C289:C290"/>
    <mergeCell ref="C297:G297"/>
    <mergeCell ref="C298:C299"/>
    <mergeCell ref="D311:G311"/>
    <mergeCell ref="D263:G263"/>
    <mergeCell ref="D264:G264"/>
    <mergeCell ref="C265:C266"/>
    <mergeCell ref="C273:G273"/>
    <mergeCell ref="C274:C275"/>
    <mergeCell ref="D286:G286"/>
    <mergeCell ref="D337:G337"/>
    <mergeCell ref="D338:G338"/>
    <mergeCell ref="C339:C340"/>
    <mergeCell ref="C347:G347"/>
    <mergeCell ref="C348:C349"/>
    <mergeCell ref="C361:G361"/>
    <mergeCell ref="D312:G312"/>
    <mergeCell ref="D313:G313"/>
    <mergeCell ref="C314:C315"/>
    <mergeCell ref="C322:G322"/>
    <mergeCell ref="C323:C324"/>
    <mergeCell ref="D336:G336"/>
    <mergeCell ref="C375:G375"/>
    <mergeCell ref="C376:C377"/>
    <mergeCell ref="D382:G382"/>
    <mergeCell ref="D383:G383"/>
    <mergeCell ref="D384:G384"/>
    <mergeCell ref="D385:G385"/>
    <mergeCell ref="C362:G362"/>
    <mergeCell ref="D363:G363"/>
    <mergeCell ref="D364:G364"/>
    <mergeCell ref="D365:G365"/>
    <mergeCell ref="D366:G366"/>
    <mergeCell ref="C367:C368"/>
    <mergeCell ref="D404:G404"/>
    <mergeCell ref="C405:C406"/>
    <mergeCell ref="C413:G413"/>
    <mergeCell ref="C421:G421"/>
    <mergeCell ref="C422:G422"/>
    <mergeCell ref="D423:G423"/>
    <mergeCell ref="C386:C387"/>
    <mergeCell ref="C394:G394"/>
    <mergeCell ref="C395:C396"/>
    <mergeCell ref="D401:G401"/>
    <mergeCell ref="D402:G402"/>
    <mergeCell ref="D403:G403"/>
    <mergeCell ref="D441:G441"/>
    <mergeCell ref="D442:G442"/>
    <mergeCell ref="D443:G443"/>
    <mergeCell ref="D444:G444"/>
    <mergeCell ref="C445:C446"/>
    <mergeCell ref="C453:G453"/>
    <mergeCell ref="D424:G424"/>
    <mergeCell ref="D425:G425"/>
    <mergeCell ref="D426:G426"/>
    <mergeCell ref="C427:C428"/>
    <mergeCell ref="C435:G435"/>
    <mergeCell ref="C436:C437"/>
    <mergeCell ref="C454:C455"/>
  </mergeCells>
  <printOptions horizontalCentered="1" verticalCentered="1"/>
  <pageMargins left="0.7" right="0.7" top="0.75" bottom="0.75" header="0.3" footer="0.3"/>
  <pageSetup scale="57" orientation="portrait" r:id="rId1"/>
  <rowBreaks count="3" manualBreakCount="3">
    <brk id="198" max="16383" man="1"/>
    <brk id="269" max="16383" man="1"/>
    <brk id="4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Formati 1 Misioni</vt:lpstr>
      <vt:lpstr>For. 2.1 Sipas Tavaneve 110.. </vt:lpstr>
      <vt:lpstr>Formati 2.1 Aktiv. Diplomatik</vt:lpstr>
      <vt:lpstr>Formati 2.1 Mbeshtetja Diplomat</vt:lpstr>
      <vt:lpstr>Formati 2.1 Integrimi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2018-07-06T09:45:54Z</dcterms:modified>
</cp:coreProperties>
</file>