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2240" windowHeight="9240" firstSheet="2" activeTab="3"/>
  </bookViews>
  <sheets>
    <sheet name="Formati 1 Misioni" sheetId="5" r:id="rId1"/>
    <sheet name="Formati 2 Politika Ekzistuese" sheetId="3" state="hidden" r:id="rId2"/>
    <sheet name="PMA" sheetId="8" r:id="rId3"/>
    <sheet name="Mbeshtetja e Luftimit" sheetId="10" r:id="rId4"/>
    <sheet name="Arsimimi Ushtarak" sheetId="12" r:id="rId5"/>
    <sheet name="Forcat e Luftimit" sheetId="13" r:id="rId6"/>
    <sheet name="Mbeshtetje per Shendetesine" sheetId="14" r:id="rId7"/>
    <sheet name="Emergjencat Civile" sheetId="16" r:id="rId8"/>
    <sheet name="Formati 3 Politika te reja" sheetId="2" state="hidden" r:id="rId9"/>
    <sheet name="F.4. Alokimi i tavaneve per PE" sheetId="4" state="hidden" r:id="rId10"/>
    <sheet name="F.5. Investimet ne vazhdim" sheetId="6" state="hidden" r:id="rId11"/>
    <sheet name="F.6.Investime te reja" sheetId="7" state="hidden" r:id="rId12"/>
    <sheet name="Sheet1" sheetId="9" state="hidden" r:id="rId13"/>
  </sheets>
  <externalReferences>
    <externalReference r:id="rId14"/>
    <externalReference r:id="rId15"/>
  </externalReferences>
  <definedNames>
    <definedName name="_xlnm.Print_Area" localSheetId="7">'Emergjencat Civile'!$A$1:$E$467</definedName>
    <definedName name="_xlnm.Print_Area" localSheetId="5">'Forcat e Luftimit'!$A$1:$E$553</definedName>
    <definedName name="_xlnm.Print_Area" localSheetId="0">'Formati 1 Misioni'!$A$1:$G$7</definedName>
    <definedName name="_xlnm.Print_Area" localSheetId="3">'Mbeshtetja e Luftimit'!$A$1:$E$409</definedName>
    <definedName name="_xlnm.Print_Area" localSheetId="2">PMA!$A$1:$E$258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6" l="1"/>
  <c r="B5" i="16" l="1"/>
  <c r="B12" i="16"/>
  <c r="A15" i="16"/>
  <c r="B15" i="16"/>
  <c r="C15" i="16"/>
  <c r="D15" i="16"/>
  <c r="E15" i="16"/>
  <c r="A16" i="16"/>
  <c r="B16" i="16"/>
  <c r="C16" i="16"/>
  <c r="D16" i="16"/>
  <c r="E16" i="16"/>
  <c r="A17" i="16"/>
  <c r="B17" i="16"/>
  <c r="C17" i="16"/>
  <c r="D17" i="16"/>
  <c r="E17" i="16"/>
  <c r="A18" i="16"/>
  <c r="B18" i="16"/>
  <c r="C18" i="16"/>
  <c r="D18" i="16"/>
  <c r="E18" i="16"/>
  <c r="B19" i="16"/>
  <c r="A21" i="16"/>
  <c r="B21" i="16"/>
  <c r="C21" i="16"/>
  <c r="D21" i="16"/>
  <c r="E21" i="16"/>
  <c r="A22" i="16"/>
  <c r="B22" i="16"/>
  <c r="C22" i="16"/>
  <c r="D22" i="16"/>
  <c r="E22" i="16"/>
  <c r="A23" i="16"/>
  <c r="B23" i="16"/>
  <c r="C23" i="16"/>
  <c r="D23" i="16"/>
  <c r="E23" i="16"/>
  <c r="B31" i="16"/>
  <c r="C34" i="16" s="1"/>
  <c r="C31" i="16"/>
  <c r="D31" i="16"/>
  <c r="E31" i="16"/>
  <c r="B32" i="16"/>
  <c r="B33" i="16" s="1"/>
  <c r="C32" i="16"/>
  <c r="C33" i="16" s="1"/>
  <c r="E32" i="16"/>
  <c r="D33" i="16"/>
  <c r="E35" i="16"/>
  <c r="B42" i="16"/>
  <c r="C42" i="16"/>
  <c r="E42" i="16"/>
  <c r="B45" i="16"/>
  <c r="C45" i="16"/>
  <c r="D45" i="16"/>
  <c r="E45" i="16"/>
  <c r="E47" i="16" s="1"/>
  <c r="D47" i="16"/>
  <c r="D48" i="16" s="1"/>
  <c r="B49" i="16"/>
  <c r="B50" i="16"/>
  <c r="B51" i="16"/>
  <c r="B52" i="16"/>
  <c r="B55" i="16"/>
  <c r="B56" i="16"/>
  <c r="C59" i="16" s="1"/>
  <c r="C56" i="16"/>
  <c r="D56" i="16"/>
  <c r="D59" i="16" s="1"/>
  <c r="E56" i="16"/>
  <c r="C57" i="16"/>
  <c r="D57" i="16"/>
  <c r="E57" i="16"/>
  <c r="B67" i="16"/>
  <c r="B70" i="16" s="1"/>
  <c r="B93" i="16" s="1"/>
  <c r="C70" i="16"/>
  <c r="C55" i="16" s="1"/>
  <c r="D70" i="16"/>
  <c r="D55" i="16" s="1"/>
  <c r="E70" i="16"/>
  <c r="E55" i="16" s="1"/>
  <c r="B71" i="16"/>
  <c r="B72" i="16"/>
  <c r="B73" i="16"/>
  <c r="B74" i="16"/>
  <c r="C74" i="16"/>
  <c r="D74" i="16"/>
  <c r="E74" i="16"/>
  <c r="B77" i="16"/>
  <c r="C77" i="16"/>
  <c r="D77" i="16"/>
  <c r="E77" i="16"/>
  <c r="B78" i="16"/>
  <c r="C78" i="16"/>
  <c r="D78" i="16"/>
  <c r="E78" i="16"/>
  <c r="D81" i="16"/>
  <c r="B89" i="16"/>
  <c r="B92" i="16" s="1"/>
  <c r="C92" i="16"/>
  <c r="D92" i="16"/>
  <c r="E92" i="16"/>
  <c r="B104" i="16"/>
  <c r="C104" i="16"/>
  <c r="C107" i="16" s="1"/>
  <c r="D104" i="16"/>
  <c r="E104" i="16"/>
  <c r="E107" i="16" s="1"/>
  <c r="C105" i="16"/>
  <c r="D105" i="16"/>
  <c r="E105" i="16"/>
  <c r="C106" i="16"/>
  <c r="D106" i="16"/>
  <c r="E106" i="16"/>
  <c r="B113" i="16"/>
  <c r="C113" i="16"/>
  <c r="D113" i="16"/>
  <c r="E113" i="16"/>
  <c r="B125" i="16"/>
  <c r="C125" i="16"/>
  <c r="D125" i="16"/>
  <c r="D128" i="16" s="1"/>
  <c r="E125" i="16"/>
  <c r="C126" i="16"/>
  <c r="D126" i="16"/>
  <c r="E126" i="16"/>
  <c r="C127" i="16"/>
  <c r="D127" i="16"/>
  <c r="E127" i="16"/>
  <c r="C128" i="16"/>
  <c r="B134" i="16"/>
  <c r="C134" i="16"/>
  <c r="D134" i="16"/>
  <c r="E134" i="16"/>
  <c r="B145" i="16"/>
  <c r="C145" i="16"/>
  <c r="D145" i="16"/>
  <c r="E145" i="16"/>
  <c r="C146" i="16"/>
  <c r="D146" i="16"/>
  <c r="E146" i="16"/>
  <c r="C147" i="16"/>
  <c r="D147" i="16"/>
  <c r="E147" i="16"/>
  <c r="D148" i="16"/>
  <c r="B154" i="16"/>
  <c r="C154" i="16"/>
  <c r="D154" i="16"/>
  <c r="E154" i="16"/>
  <c r="B163" i="16"/>
  <c r="C163" i="16"/>
  <c r="C166" i="16" s="1"/>
  <c r="D163" i="16"/>
  <c r="E163" i="16"/>
  <c r="C164" i="16"/>
  <c r="D164" i="16"/>
  <c r="E164" i="16"/>
  <c r="C165" i="16"/>
  <c r="D165" i="16"/>
  <c r="E165" i="16"/>
  <c r="E166" i="16"/>
  <c r="B172" i="16"/>
  <c r="C172" i="16"/>
  <c r="D172" i="16"/>
  <c r="E172" i="16"/>
  <c r="B189" i="16"/>
  <c r="C189" i="16"/>
  <c r="D192" i="16" s="1"/>
  <c r="D189" i="16"/>
  <c r="E189" i="16"/>
  <c r="E192" i="16" s="1"/>
  <c r="C190" i="16"/>
  <c r="D190" i="16"/>
  <c r="E190" i="16"/>
  <c r="C191" i="16"/>
  <c r="D191" i="16"/>
  <c r="E191" i="16"/>
  <c r="B205" i="16"/>
  <c r="C205" i="16"/>
  <c r="D205" i="16"/>
  <c r="E205" i="16"/>
  <c r="B206" i="16"/>
  <c r="C206" i="16"/>
  <c r="D206" i="16"/>
  <c r="E206" i="16"/>
  <c r="B214" i="16"/>
  <c r="C214" i="16"/>
  <c r="D214" i="16"/>
  <c r="D217" i="16" s="1"/>
  <c r="E214" i="16"/>
  <c r="C215" i="16"/>
  <c r="D215" i="16"/>
  <c r="E215" i="16"/>
  <c r="C216" i="16"/>
  <c r="D216" i="16"/>
  <c r="E216" i="16"/>
  <c r="C217" i="16"/>
  <c r="B228" i="16"/>
  <c r="C228" i="16"/>
  <c r="D228" i="16"/>
  <c r="E228" i="16"/>
  <c r="B229" i="16"/>
  <c r="C229" i="16"/>
  <c r="D229" i="16"/>
  <c r="E229" i="16"/>
  <c r="B240" i="16"/>
  <c r="C240" i="16"/>
  <c r="D240" i="16"/>
  <c r="E240" i="16"/>
  <c r="C241" i="16"/>
  <c r="D241" i="16"/>
  <c r="E241" i="16"/>
  <c r="C242" i="16"/>
  <c r="D242" i="16"/>
  <c r="E242" i="16"/>
  <c r="D243" i="16"/>
  <c r="B249" i="16"/>
  <c r="C249" i="16"/>
  <c r="D249" i="16"/>
  <c r="E249" i="16"/>
  <c r="B258" i="16"/>
  <c r="C258" i="16"/>
  <c r="C261" i="16" s="1"/>
  <c r="D258" i="16"/>
  <c r="E258" i="16"/>
  <c r="C259" i="16"/>
  <c r="D259" i="16"/>
  <c r="E259" i="16"/>
  <c r="C260" i="16"/>
  <c r="D260" i="16"/>
  <c r="E260" i="16"/>
  <c r="E261" i="16"/>
  <c r="B267" i="16"/>
  <c r="C267" i="16"/>
  <c r="D267" i="16"/>
  <c r="E267" i="16"/>
  <c r="B278" i="16"/>
  <c r="C278" i="16"/>
  <c r="D281" i="16" s="1"/>
  <c r="D278" i="16"/>
  <c r="E278" i="16"/>
  <c r="C279" i="16"/>
  <c r="D279" i="16"/>
  <c r="E279" i="16"/>
  <c r="C280" i="16"/>
  <c r="D280" i="16"/>
  <c r="E280" i="16"/>
  <c r="B287" i="16"/>
  <c r="C287" i="16"/>
  <c r="D287" i="16"/>
  <c r="E287" i="16"/>
  <c r="B296" i="16"/>
  <c r="C296" i="16"/>
  <c r="D296" i="16"/>
  <c r="E299" i="16" s="1"/>
  <c r="E296" i="16"/>
  <c r="C297" i="16"/>
  <c r="D297" i="16"/>
  <c r="E297" i="16"/>
  <c r="C298" i="16"/>
  <c r="D298" i="16"/>
  <c r="E298" i="16"/>
  <c r="C299" i="16"/>
  <c r="B305" i="16"/>
  <c r="C305" i="16"/>
  <c r="D305" i="16"/>
  <c r="E305" i="16"/>
  <c r="B319" i="16"/>
  <c r="C319" i="16"/>
  <c r="D319" i="16"/>
  <c r="E319" i="16"/>
  <c r="C320" i="16"/>
  <c r="D320" i="16"/>
  <c r="E320" i="16"/>
  <c r="C321" i="16"/>
  <c r="D321" i="16"/>
  <c r="E321" i="16"/>
  <c r="D322" i="16"/>
  <c r="B333" i="16"/>
  <c r="C333" i="16"/>
  <c r="D333" i="16"/>
  <c r="E333" i="16"/>
  <c r="B337" i="16"/>
  <c r="C337" i="16"/>
  <c r="D337" i="16"/>
  <c r="E337" i="16"/>
  <c r="B345" i="16"/>
  <c r="C345" i="16"/>
  <c r="C348" i="16" s="1"/>
  <c r="D345" i="16"/>
  <c r="E345" i="16"/>
  <c r="C346" i="16"/>
  <c r="D346" i="16"/>
  <c r="E346" i="16"/>
  <c r="C347" i="16"/>
  <c r="D347" i="16"/>
  <c r="E347" i="16"/>
  <c r="E348" i="16"/>
  <c r="B355" i="16"/>
  <c r="C355" i="16"/>
  <c r="D355" i="16"/>
  <c r="E355" i="16"/>
  <c r="B359" i="16"/>
  <c r="C359" i="16"/>
  <c r="D359" i="16"/>
  <c r="E359" i="16"/>
  <c r="B367" i="16"/>
  <c r="C367" i="16"/>
  <c r="D370" i="16" s="1"/>
  <c r="D367" i="16"/>
  <c r="E367" i="16"/>
  <c r="E370" i="16" s="1"/>
  <c r="C368" i="16"/>
  <c r="D368" i="16"/>
  <c r="E368" i="16"/>
  <c r="C369" i="16"/>
  <c r="D369" i="16"/>
  <c r="E369" i="16"/>
  <c r="B377" i="16"/>
  <c r="C377" i="16"/>
  <c r="D377" i="16"/>
  <c r="E377" i="16"/>
  <c r="B381" i="16"/>
  <c r="C381" i="16"/>
  <c r="D381" i="16"/>
  <c r="E381" i="16"/>
  <c r="B392" i="16"/>
  <c r="C392" i="16"/>
  <c r="D392" i="16"/>
  <c r="D395" i="16" s="1"/>
  <c r="E392" i="16"/>
  <c r="C393" i="16"/>
  <c r="D393" i="16"/>
  <c r="E393" i="16"/>
  <c r="C394" i="16"/>
  <c r="D394" i="16"/>
  <c r="E394" i="16"/>
  <c r="C395" i="16"/>
  <c r="B401" i="16"/>
  <c r="C401" i="16"/>
  <c r="D401" i="16"/>
  <c r="E401" i="16"/>
  <c r="B413" i="16"/>
  <c r="C413" i="16"/>
  <c r="D413" i="16"/>
  <c r="E413" i="16"/>
  <c r="C414" i="16"/>
  <c r="D414" i="16"/>
  <c r="E414" i="16"/>
  <c r="C415" i="16"/>
  <c r="D415" i="16"/>
  <c r="E415" i="16"/>
  <c r="D416" i="16"/>
  <c r="B422" i="16"/>
  <c r="C422" i="16"/>
  <c r="D422" i="16"/>
  <c r="E422" i="16"/>
  <c r="B434" i="16"/>
  <c r="C434" i="16"/>
  <c r="C437" i="16" s="1"/>
  <c r="D434" i="16"/>
  <c r="E434" i="16"/>
  <c r="C435" i="16"/>
  <c r="D435" i="16"/>
  <c r="E435" i="16"/>
  <c r="C436" i="16"/>
  <c r="D436" i="16"/>
  <c r="E436" i="16"/>
  <c r="E437" i="16"/>
  <c r="B443" i="16"/>
  <c r="C443" i="16"/>
  <c r="D443" i="16"/>
  <c r="E443" i="16"/>
  <c r="B447" i="16"/>
  <c r="C447" i="16"/>
  <c r="C448" i="16" s="1"/>
  <c r="D447" i="16"/>
  <c r="E447" i="16"/>
  <c r="B449" i="16"/>
  <c r="C449" i="16"/>
  <c r="D449" i="16"/>
  <c r="E449" i="16"/>
  <c r="D450" i="16"/>
  <c r="B451" i="16"/>
  <c r="C451" i="16"/>
  <c r="C452" i="16" s="1"/>
  <c r="D451" i="16"/>
  <c r="E451" i="16"/>
  <c r="E452" i="16"/>
  <c r="B453" i="16"/>
  <c r="C453" i="16"/>
  <c r="C454" i="16" s="1"/>
  <c r="D453" i="16"/>
  <c r="E453" i="16"/>
  <c r="E454" i="16" s="1"/>
  <c r="C455" i="16"/>
  <c r="C456" i="16" s="1"/>
  <c r="D455" i="16"/>
  <c r="E455" i="16"/>
  <c r="B457" i="16"/>
  <c r="C457" i="16"/>
  <c r="C458" i="16" s="1"/>
  <c r="D457" i="16"/>
  <c r="E457" i="16"/>
  <c r="E458" i="16" s="1"/>
  <c r="B459" i="16"/>
  <c r="C459" i="16"/>
  <c r="D460" i="16" s="1"/>
  <c r="D459" i="16"/>
  <c r="E459" i="16"/>
  <c r="B461" i="16"/>
  <c r="C461" i="16"/>
  <c r="D461" i="16"/>
  <c r="D462" i="16" s="1"/>
  <c r="E461" i="16"/>
  <c r="C462" i="16"/>
  <c r="B463" i="16"/>
  <c r="C463" i="16"/>
  <c r="D463" i="16"/>
  <c r="D464" i="16" s="1"/>
  <c r="E463" i="16"/>
  <c r="E464" i="16" l="1"/>
  <c r="C464" i="16"/>
  <c r="E462" i="16"/>
  <c r="D454" i="16"/>
  <c r="D452" i="16"/>
  <c r="E448" i="16"/>
  <c r="D437" i="16"/>
  <c r="E416" i="16"/>
  <c r="C416" i="16"/>
  <c r="E395" i="16"/>
  <c r="D348" i="16"/>
  <c r="E322" i="16"/>
  <c r="C322" i="16"/>
  <c r="D261" i="16"/>
  <c r="E243" i="16"/>
  <c r="C243" i="16"/>
  <c r="E217" i="16"/>
  <c r="D166" i="16"/>
  <c r="E148" i="16"/>
  <c r="E128" i="16"/>
  <c r="D107" i="16"/>
  <c r="E81" i="16"/>
  <c r="C81" i="16"/>
  <c r="E80" i="16"/>
  <c r="D80" i="16"/>
  <c r="E79" i="16"/>
  <c r="C79" i="16"/>
  <c r="D58" i="16"/>
  <c r="E59" i="16"/>
  <c r="E48" i="16"/>
  <c r="E33" i="16"/>
  <c r="E36" i="16" s="1"/>
  <c r="D34" i="16"/>
  <c r="E460" i="16"/>
  <c r="C460" i="16"/>
  <c r="D456" i="16"/>
  <c r="C370" i="16"/>
  <c r="D299" i="16"/>
  <c r="E281" i="16"/>
  <c r="C281" i="16"/>
  <c r="C192" i="16"/>
  <c r="B47" i="16"/>
  <c r="B48" i="16" s="1"/>
  <c r="D35" i="16"/>
  <c r="C148" i="16"/>
  <c r="C80" i="16"/>
  <c r="D458" i="16"/>
  <c r="E456" i="16"/>
  <c r="D445" i="16"/>
  <c r="D444" i="16" s="1"/>
  <c r="D465" i="16" s="1"/>
  <c r="B445" i="16"/>
  <c r="D79" i="16"/>
  <c r="C47" i="16"/>
  <c r="C48" i="16" s="1"/>
  <c r="E34" i="16"/>
  <c r="E445" i="16"/>
  <c r="C445" i="16"/>
  <c r="C446" i="16" s="1"/>
  <c r="C36" i="16"/>
  <c r="C444" i="16"/>
  <c r="B444" i="16"/>
  <c r="B465" i="16" s="1"/>
  <c r="E93" i="16"/>
  <c r="E58" i="16"/>
  <c r="C93" i="16"/>
  <c r="C58" i="16"/>
  <c r="D36" i="16"/>
  <c r="E444" i="16"/>
  <c r="E465" i="16"/>
  <c r="E450" i="16"/>
  <c r="C450" i="16"/>
  <c r="D448" i="16"/>
  <c r="D93" i="16"/>
  <c r="C35" i="16"/>
  <c r="E446" i="16" l="1"/>
  <c r="C465" i="16"/>
  <c r="D446" i="16"/>
  <c r="B25" i="14"/>
  <c r="C31" i="14"/>
  <c r="D31" i="14"/>
  <c r="E31" i="14" s="1"/>
  <c r="B32" i="14"/>
  <c r="C32" i="14"/>
  <c r="C35" i="14" s="1"/>
  <c r="C33" i="14"/>
  <c r="D33" i="14"/>
  <c r="E33" i="14"/>
  <c r="C34" i="14"/>
  <c r="B60" i="14"/>
  <c r="C60" i="14"/>
  <c r="D60" i="14"/>
  <c r="E60" i="14"/>
  <c r="B64" i="14"/>
  <c r="C64" i="14"/>
  <c r="B65" i="14"/>
  <c r="C71" i="14"/>
  <c r="D71" i="14" s="1"/>
  <c r="B72" i="14"/>
  <c r="C73" i="14"/>
  <c r="D73" i="14"/>
  <c r="E73" i="14"/>
  <c r="B100" i="14"/>
  <c r="C100" i="14"/>
  <c r="D100" i="14"/>
  <c r="E100" i="14"/>
  <c r="B104" i="14"/>
  <c r="B117" i="14"/>
  <c r="C123" i="14"/>
  <c r="D123" i="14" s="1"/>
  <c r="B124" i="14"/>
  <c r="C124" i="14"/>
  <c r="C125" i="14"/>
  <c r="D125" i="14"/>
  <c r="E125" i="14"/>
  <c r="C126" i="14"/>
  <c r="B154" i="14"/>
  <c r="C154" i="14"/>
  <c r="D154" i="14"/>
  <c r="E154" i="14"/>
  <c r="B158" i="14"/>
  <c r="C165" i="14"/>
  <c r="D165" i="14" s="1"/>
  <c r="B166" i="14"/>
  <c r="C166" i="14"/>
  <c r="C167" i="14"/>
  <c r="D167" i="14"/>
  <c r="E167" i="14"/>
  <c r="C168" i="14"/>
  <c r="B194" i="14"/>
  <c r="C194" i="14"/>
  <c r="D194" i="14"/>
  <c r="E194" i="14"/>
  <c r="B198" i="14"/>
  <c r="B199" i="14"/>
  <c r="B206" i="14"/>
  <c r="C206" i="14"/>
  <c r="D206" i="14"/>
  <c r="E206" i="14"/>
  <c r="C207" i="14"/>
  <c r="D207" i="14"/>
  <c r="E207" i="14"/>
  <c r="C208" i="14"/>
  <c r="D208" i="14"/>
  <c r="E208" i="14"/>
  <c r="B234" i="14"/>
  <c r="C234" i="14"/>
  <c r="D234" i="14"/>
  <c r="E234" i="14"/>
  <c r="B238" i="14"/>
  <c r="C238" i="14"/>
  <c r="D238" i="14"/>
  <c r="E238" i="14"/>
  <c r="B249" i="14"/>
  <c r="C249" i="14"/>
  <c r="D249" i="14"/>
  <c r="E249" i="14"/>
  <c r="C250" i="14"/>
  <c r="D250" i="14"/>
  <c r="E250" i="14"/>
  <c r="C251" i="14"/>
  <c r="D251" i="14"/>
  <c r="E251" i="14"/>
  <c r="B258" i="14"/>
  <c r="C258" i="14"/>
  <c r="D258" i="14"/>
  <c r="E258" i="14"/>
  <c r="B270" i="14"/>
  <c r="C270" i="14"/>
  <c r="D270" i="14"/>
  <c r="E270" i="14"/>
  <c r="C271" i="14"/>
  <c r="D271" i="14"/>
  <c r="E271" i="14"/>
  <c r="C272" i="14"/>
  <c r="D272" i="14"/>
  <c r="E272" i="14"/>
  <c r="D273" i="14"/>
  <c r="B279" i="14"/>
  <c r="C279" i="14"/>
  <c r="D279" i="14"/>
  <c r="E279" i="14"/>
  <c r="B284" i="14"/>
  <c r="C284" i="14"/>
  <c r="C288" i="14"/>
  <c r="D288" i="14"/>
  <c r="E288" i="14"/>
  <c r="C290" i="14"/>
  <c r="D290" i="14"/>
  <c r="E290" i="14"/>
  <c r="B291" i="14"/>
  <c r="C291" i="14"/>
  <c r="D291" i="14"/>
  <c r="E291" i="14"/>
  <c r="B293" i="14"/>
  <c r="C293" i="14"/>
  <c r="C294" i="14" s="1"/>
  <c r="D293" i="14"/>
  <c r="E293" i="14"/>
  <c r="B295" i="14"/>
  <c r="C295" i="14"/>
  <c r="D295" i="14"/>
  <c r="E295" i="14"/>
  <c r="B297" i="14"/>
  <c r="C297" i="14"/>
  <c r="C298" i="14" s="1"/>
  <c r="D297" i="14"/>
  <c r="E297" i="14"/>
  <c r="B299" i="14"/>
  <c r="C299" i="14"/>
  <c r="D299" i="14"/>
  <c r="E299" i="14"/>
  <c r="B301" i="14"/>
  <c r="C301" i="14"/>
  <c r="D301" i="14"/>
  <c r="E301" i="14"/>
  <c r="B303" i="14"/>
  <c r="C303" i="14"/>
  <c r="D303" i="14"/>
  <c r="E303" i="14"/>
  <c r="E304" i="14" l="1"/>
  <c r="C304" i="14"/>
  <c r="D300" i="14"/>
  <c r="D298" i="14"/>
  <c r="C252" i="14"/>
  <c r="E209" i="14"/>
  <c r="C209" i="14"/>
  <c r="C169" i="14"/>
  <c r="C127" i="14"/>
  <c r="C104" i="14"/>
  <c r="C74" i="14"/>
  <c r="C285" i="14"/>
  <c r="D302" i="14"/>
  <c r="D294" i="14"/>
  <c r="D252" i="14"/>
  <c r="D34" i="14"/>
  <c r="E285" i="14"/>
  <c r="E71" i="14"/>
  <c r="E104" i="14" s="1"/>
  <c r="D72" i="14"/>
  <c r="D74" i="14"/>
  <c r="B285" i="14"/>
  <c r="B308" i="14" s="1"/>
  <c r="D304" i="14"/>
  <c r="E302" i="14"/>
  <c r="C302" i="14"/>
  <c r="E300" i="14"/>
  <c r="C300" i="14"/>
  <c r="E298" i="14"/>
  <c r="E296" i="14"/>
  <c r="C296" i="14"/>
  <c r="E294" i="14"/>
  <c r="D292" i="14"/>
  <c r="E273" i="14"/>
  <c r="C273" i="14"/>
  <c r="E252" i="14"/>
  <c r="D209" i="14"/>
  <c r="C72" i="14"/>
  <c r="C75" i="14" s="1"/>
  <c r="D32" i="14"/>
  <c r="D35" i="14" s="1"/>
  <c r="C308" i="14"/>
  <c r="E165" i="14"/>
  <c r="D198" i="14"/>
  <c r="D166" i="14"/>
  <c r="D169" i="14" s="1"/>
  <c r="D168" i="14"/>
  <c r="E123" i="14"/>
  <c r="D158" i="14"/>
  <c r="D284" i="14"/>
  <c r="D124" i="14"/>
  <c r="D127" i="14" s="1"/>
  <c r="D126" i="14"/>
  <c r="E64" i="14"/>
  <c r="E32" i="14"/>
  <c r="E34" i="14"/>
  <c r="E284" i="14"/>
  <c r="E72" i="14"/>
  <c r="D296" i="14"/>
  <c r="D285" i="14"/>
  <c r="D286" i="14" s="1"/>
  <c r="E292" i="14"/>
  <c r="C292" i="14"/>
  <c r="C198" i="14"/>
  <c r="C158" i="14"/>
  <c r="D104" i="14"/>
  <c r="D64" i="14"/>
  <c r="E75" i="14" l="1"/>
  <c r="E308" i="14"/>
  <c r="E35" i="14"/>
  <c r="C286" i="14"/>
  <c r="E74" i="14"/>
  <c r="D75" i="14"/>
  <c r="E286" i="14"/>
  <c r="D308" i="14"/>
  <c r="E124" i="14"/>
  <c r="E127" i="14" s="1"/>
  <c r="E126" i="14"/>
  <c r="E158" i="14"/>
  <c r="E166" i="14"/>
  <c r="E169" i="14" s="1"/>
  <c r="E168" i="14"/>
  <c r="E198" i="14"/>
  <c r="B31" i="13" l="1"/>
  <c r="C31" i="13"/>
  <c r="D31" i="13"/>
  <c r="E31" i="13"/>
  <c r="C32" i="13"/>
  <c r="D32" i="13"/>
  <c r="E32" i="13"/>
  <c r="C33" i="13"/>
  <c r="D33" i="13"/>
  <c r="E33" i="13"/>
  <c r="B45" i="13"/>
  <c r="C45" i="13"/>
  <c r="D45" i="13"/>
  <c r="E45" i="13"/>
  <c r="B46" i="13"/>
  <c r="C46" i="13"/>
  <c r="D46" i="13"/>
  <c r="E46" i="13"/>
  <c r="B54" i="13"/>
  <c r="C54" i="13"/>
  <c r="D54" i="13"/>
  <c r="D57" i="13" s="1"/>
  <c r="E54" i="13"/>
  <c r="C55" i="13"/>
  <c r="D55" i="13"/>
  <c r="E55" i="13"/>
  <c r="C56" i="13"/>
  <c r="D56" i="13"/>
  <c r="E56" i="13"/>
  <c r="C57" i="13"/>
  <c r="B63" i="13"/>
  <c r="B68" i="13" s="1"/>
  <c r="B69" i="13" s="1"/>
  <c r="C68" i="13"/>
  <c r="C69" i="13" s="1"/>
  <c r="D68" i="13"/>
  <c r="E68" i="13"/>
  <c r="E69" i="13" s="1"/>
  <c r="D69" i="13"/>
  <c r="B80" i="13"/>
  <c r="C80" i="13"/>
  <c r="D80" i="13"/>
  <c r="E80" i="13"/>
  <c r="C81" i="13"/>
  <c r="D81" i="13"/>
  <c r="E81" i="13"/>
  <c r="C82" i="13"/>
  <c r="D82" i="13"/>
  <c r="E82" i="13"/>
  <c r="E83" i="13"/>
  <c r="B89" i="13"/>
  <c r="C89" i="13"/>
  <c r="D89" i="13"/>
  <c r="E89" i="13"/>
  <c r="B101" i="13"/>
  <c r="C101" i="13"/>
  <c r="C104" i="13" s="1"/>
  <c r="D101" i="13"/>
  <c r="E101" i="13"/>
  <c r="E104" i="13" s="1"/>
  <c r="C102" i="13"/>
  <c r="D102" i="13"/>
  <c r="E102" i="13"/>
  <c r="C103" i="13"/>
  <c r="D103" i="13"/>
  <c r="E103" i="13"/>
  <c r="B110" i="13"/>
  <c r="C110" i="13"/>
  <c r="D110" i="13"/>
  <c r="E110" i="13"/>
  <c r="B121" i="13"/>
  <c r="C121" i="13"/>
  <c r="C124" i="13" s="1"/>
  <c r="D121" i="13"/>
  <c r="E121" i="13"/>
  <c r="C122" i="13"/>
  <c r="D122" i="13"/>
  <c r="E122" i="13"/>
  <c r="C123" i="13"/>
  <c r="D123" i="13"/>
  <c r="E123" i="13"/>
  <c r="B130" i="13"/>
  <c r="C130" i="13"/>
  <c r="D130" i="13"/>
  <c r="E130" i="13"/>
  <c r="B139" i="13"/>
  <c r="C139" i="13"/>
  <c r="D139" i="13"/>
  <c r="E139" i="13"/>
  <c r="C140" i="13"/>
  <c r="D140" i="13"/>
  <c r="E140" i="13"/>
  <c r="C141" i="13"/>
  <c r="D141" i="13"/>
  <c r="E141" i="13"/>
  <c r="D142" i="13"/>
  <c r="B148" i="13"/>
  <c r="C148" i="13"/>
  <c r="D148" i="13"/>
  <c r="E148" i="13"/>
  <c r="B164" i="13"/>
  <c r="C164" i="13"/>
  <c r="C167" i="13" s="1"/>
  <c r="D164" i="13"/>
  <c r="E164" i="13"/>
  <c r="E167" i="13" s="1"/>
  <c r="C165" i="13"/>
  <c r="D165" i="13"/>
  <c r="E165" i="13"/>
  <c r="C166" i="13"/>
  <c r="D166" i="13"/>
  <c r="E166" i="13"/>
  <c r="C171" i="13"/>
  <c r="D171" i="13"/>
  <c r="E171" i="13"/>
  <c r="C172" i="13"/>
  <c r="D172" i="13"/>
  <c r="E172" i="13"/>
  <c r="E173" i="13"/>
  <c r="B178" i="13"/>
  <c r="B179" i="13"/>
  <c r="B187" i="13"/>
  <c r="C187" i="13"/>
  <c r="C190" i="13" s="1"/>
  <c r="D187" i="13"/>
  <c r="E187" i="13"/>
  <c r="C188" i="13"/>
  <c r="D188" i="13"/>
  <c r="E188" i="13"/>
  <c r="C189" i="13"/>
  <c r="D189" i="13"/>
  <c r="E189" i="13"/>
  <c r="B201" i="13"/>
  <c r="C201" i="13"/>
  <c r="D201" i="13"/>
  <c r="E201" i="13"/>
  <c r="B202" i="13"/>
  <c r="C202" i="13"/>
  <c r="D202" i="13"/>
  <c r="E202" i="13"/>
  <c r="B213" i="13"/>
  <c r="C213" i="13"/>
  <c r="D213" i="13"/>
  <c r="E213" i="13"/>
  <c r="C214" i="13"/>
  <c r="D214" i="13"/>
  <c r="E214" i="13"/>
  <c r="C215" i="13"/>
  <c r="D215" i="13"/>
  <c r="E215" i="13"/>
  <c r="D216" i="13"/>
  <c r="B222" i="13"/>
  <c r="C222" i="13"/>
  <c r="D222" i="13"/>
  <c r="E222" i="13"/>
  <c r="B234" i="13"/>
  <c r="C234" i="13"/>
  <c r="C237" i="13" s="1"/>
  <c r="D234" i="13"/>
  <c r="E234" i="13"/>
  <c r="E237" i="13" s="1"/>
  <c r="C235" i="13"/>
  <c r="D235" i="13"/>
  <c r="E235" i="13"/>
  <c r="C236" i="13"/>
  <c r="D236" i="13"/>
  <c r="E236" i="13"/>
  <c r="B243" i="13"/>
  <c r="C243" i="13"/>
  <c r="D243" i="13"/>
  <c r="E243" i="13"/>
  <c r="B254" i="13"/>
  <c r="C254" i="13"/>
  <c r="D254" i="13"/>
  <c r="E254" i="13"/>
  <c r="C255" i="13"/>
  <c r="D255" i="13"/>
  <c r="E255" i="13"/>
  <c r="C256" i="13"/>
  <c r="D256" i="13"/>
  <c r="E256" i="13"/>
  <c r="B263" i="13"/>
  <c r="C263" i="13"/>
  <c r="D263" i="13"/>
  <c r="E263" i="13"/>
  <c r="B272" i="13"/>
  <c r="C272" i="13"/>
  <c r="D272" i="13"/>
  <c r="D275" i="13" s="1"/>
  <c r="E272" i="13"/>
  <c r="C273" i="13"/>
  <c r="D273" i="13"/>
  <c r="E273" i="13"/>
  <c r="C274" i="13"/>
  <c r="D274" i="13"/>
  <c r="E274" i="13"/>
  <c r="C275" i="13"/>
  <c r="B281" i="13"/>
  <c r="C281" i="13"/>
  <c r="D281" i="13"/>
  <c r="E281" i="13"/>
  <c r="B302" i="13"/>
  <c r="C302" i="13"/>
  <c r="D305" i="13" s="1"/>
  <c r="D302" i="13"/>
  <c r="E302" i="13"/>
  <c r="C303" i="13"/>
  <c r="D303" i="13"/>
  <c r="E303" i="13"/>
  <c r="C304" i="13"/>
  <c r="D304" i="13"/>
  <c r="E304" i="13"/>
  <c r="B316" i="13"/>
  <c r="C316" i="13"/>
  <c r="D316" i="13"/>
  <c r="E316" i="13"/>
  <c r="B317" i="13"/>
  <c r="C317" i="13"/>
  <c r="D317" i="13"/>
  <c r="E317" i="13"/>
  <c r="B325" i="13"/>
  <c r="C325" i="13"/>
  <c r="D325" i="13"/>
  <c r="E325" i="13"/>
  <c r="C326" i="13"/>
  <c r="D326" i="13"/>
  <c r="E326" i="13"/>
  <c r="C327" i="13"/>
  <c r="D327" i="13"/>
  <c r="E327" i="13"/>
  <c r="E328" i="13"/>
  <c r="B339" i="13"/>
  <c r="C339" i="13"/>
  <c r="D339" i="13"/>
  <c r="E339" i="13"/>
  <c r="B340" i="13"/>
  <c r="C340" i="13"/>
  <c r="D340" i="13"/>
  <c r="E340" i="13"/>
  <c r="B351" i="13"/>
  <c r="C351" i="13"/>
  <c r="C354" i="13" s="1"/>
  <c r="D351" i="13"/>
  <c r="E351" i="13"/>
  <c r="E354" i="13" s="1"/>
  <c r="C352" i="13"/>
  <c r="D352" i="13"/>
  <c r="E352" i="13"/>
  <c r="C353" i="13"/>
  <c r="D353" i="13"/>
  <c r="E353" i="13"/>
  <c r="B360" i="13"/>
  <c r="C360" i="13"/>
  <c r="D360" i="13"/>
  <c r="E360" i="13"/>
  <c r="B372" i="13"/>
  <c r="C372" i="13"/>
  <c r="C375" i="13" s="1"/>
  <c r="D372" i="13"/>
  <c r="E372" i="13"/>
  <c r="C373" i="13"/>
  <c r="D373" i="13"/>
  <c r="E373" i="13"/>
  <c r="C374" i="13"/>
  <c r="D374" i="13"/>
  <c r="E374" i="13"/>
  <c r="B381" i="13"/>
  <c r="C381" i="13"/>
  <c r="D381" i="13"/>
  <c r="E381" i="13"/>
  <c r="B392" i="13"/>
  <c r="C392" i="13"/>
  <c r="D392" i="13"/>
  <c r="E392" i="13"/>
  <c r="C393" i="13"/>
  <c r="D393" i="13"/>
  <c r="E393" i="13"/>
  <c r="C394" i="13"/>
  <c r="D394" i="13"/>
  <c r="E394" i="13"/>
  <c r="D395" i="13"/>
  <c r="B401" i="13"/>
  <c r="C401" i="13"/>
  <c r="D401" i="13"/>
  <c r="E401" i="13"/>
  <c r="B412" i="13"/>
  <c r="C412" i="13"/>
  <c r="C415" i="13" s="1"/>
  <c r="D412" i="13"/>
  <c r="E412" i="13"/>
  <c r="E415" i="13" s="1"/>
  <c r="C413" i="13"/>
  <c r="D413" i="13"/>
  <c r="E413" i="13"/>
  <c r="C414" i="13"/>
  <c r="D414" i="13"/>
  <c r="E414" i="13"/>
  <c r="B428" i="13"/>
  <c r="C428" i="13"/>
  <c r="D428" i="13"/>
  <c r="E428" i="13"/>
  <c r="B429" i="13"/>
  <c r="C429" i="13"/>
  <c r="D429" i="13"/>
  <c r="E429" i="13"/>
  <c r="B437" i="13"/>
  <c r="C437" i="13"/>
  <c r="D437" i="13"/>
  <c r="E437" i="13"/>
  <c r="C438" i="13"/>
  <c r="D438" i="13"/>
  <c r="E438" i="13"/>
  <c r="C439" i="13"/>
  <c r="D439" i="13"/>
  <c r="E439" i="13"/>
  <c r="B451" i="13"/>
  <c r="C451" i="13"/>
  <c r="D451" i="13"/>
  <c r="E451" i="13"/>
  <c r="B452" i="13"/>
  <c r="C452" i="13"/>
  <c r="D452" i="13"/>
  <c r="E452" i="13"/>
  <c r="B463" i="13"/>
  <c r="C463" i="13"/>
  <c r="D463" i="13"/>
  <c r="D466" i="13" s="1"/>
  <c r="E463" i="13"/>
  <c r="C464" i="13"/>
  <c r="D464" i="13"/>
  <c r="E464" i="13"/>
  <c r="C465" i="13"/>
  <c r="D465" i="13"/>
  <c r="E465" i="13"/>
  <c r="C466" i="13"/>
  <c r="B472" i="13"/>
  <c r="C472" i="13"/>
  <c r="D472" i="13"/>
  <c r="E472" i="13"/>
  <c r="B481" i="13"/>
  <c r="C481" i="13"/>
  <c r="D481" i="13"/>
  <c r="E481" i="13"/>
  <c r="C482" i="13"/>
  <c r="D482" i="13"/>
  <c r="E482" i="13"/>
  <c r="C483" i="13"/>
  <c r="D483" i="13"/>
  <c r="E483" i="13"/>
  <c r="D484" i="13"/>
  <c r="B490" i="13"/>
  <c r="C490" i="13"/>
  <c r="D490" i="13"/>
  <c r="E490" i="13"/>
  <c r="B501" i="13"/>
  <c r="C501" i="13"/>
  <c r="C504" i="13" s="1"/>
  <c r="D501" i="13"/>
  <c r="E501" i="13"/>
  <c r="C502" i="13"/>
  <c r="D502" i="13"/>
  <c r="E502" i="13"/>
  <c r="C503" i="13"/>
  <c r="D503" i="13"/>
  <c r="E503" i="13"/>
  <c r="E504" i="13"/>
  <c r="B510" i="13"/>
  <c r="C510" i="13"/>
  <c r="D510" i="13"/>
  <c r="E510" i="13"/>
  <c r="B519" i="13"/>
  <c r="C519" i="13"/>
  <c r="C522" i="13" s="1"/>
  <c r="D519" i="13"/>
  <c r="E519" i="13"/>
  <c r="E522" i="13" s="1"/>
  <c r="C520" i="13"/>
  <c r="D520" i="13"/>
  <c r="E520" i="13"/>
  <c r="C521" i="13"/>
  <c r="D521" i="13"/>
  <c r="E521" i="13"/>
  <c r="B528" i="13"/>
  <c r="C528" i="13"/>
  <c r="D528" i="13"/>
  <c r="E528" i="13"/>
  <c r="B530" i="13"/>
  <c r="C530" i="13"/>
  <c r="D530" i="13"/>
  <c r="E530" i="13"/>
  <c r="B533" i="13"/>
  <c r="C533" i="13"/>
  <c r="D533" i="13"/>
  <c r="D534" i="13" s="1"/>
  <c r="E533" i="13"/>
  <c r="B535" i="13"/>
  <c r="C535" i="13"/>
  <c r="C536" i="13" s="1"/>
  <c r="D535" i="13"/>
  <c r="E535" i="13"/>
  <c r="E536" i="13" s="1"/>
  <c r="B537" i="13"/>
  <c r="C537" i="13"/>
  <c r="C538" i="13" s="1"/>
  <c r="D537" i="13"/>
  <c r="E537" i="13"/>
  <c r="E538" i="13" s="1"/>
  <c r="B539" i="13"/>
  <c r="C539" i="13"/>
  <c r="C540" i="13" s="1"/>
  <c r="D539" i="13"/>
  <c r="E539" i="13"/>
  <c r="B541" i="13"/>
  <c r="C541" i="13"/>
  <c r="D541" i="13"/>
  <c r="D542" i="13" s="1"/>
  <c r="E541" i="13"/>
  <c r="B543" i="13"/>
  <c r="C543" i="13"/>
  <c r="D543" i="13"/>
  <c r="E543" i="13"/>
  <c r="E544" i="13"/>
  <c r="B545" i="13"/>
  <c r="C545" i="13"/>
  <c r="C546" i="13" s="1"/>
  <c r="D545" i="13"/>
  <c r="E545" i="13"/>
  <c r="E546" i="13" s="1"/>
  <c r="B547" i="13"/>
  <c r="C547" i="13"/>
  <c r="C548" i="13" s="1"/>
  <c r="D547" i="13"/>
  <c r="E547" i="13"/>
  <c r="B549" i="13"/>
  <c r="C549" i="13"/>
  <c r="D549" i="13"/>
  <c r="D550" i="13" s="1"/>
  <c r="E549" i="13"/>
  <c r="D548" i="13" l="1"/>
  <c r="C544" i="13"/>
  <c r="D540" i="13"/>
  <c r="E440" i="13"/>
  <c r="C440" i="13"/>
  <c r="D375" i="13"/>
  <c r="C328" i="13"/>
  <c r="E257" i="13"/>
  <c r="C257" i="13"/>
  <c r="D190" i="13"/>
  <c r="E178" i="13"/>
  <c r="E179" i="13" s="1"/>
  <c r="C178" i="13"/>
  <c r="C179" i="13" s="1"/>
  <c r="D178" i="13"/>
  <c r="D179" i="13" s="1"/>
  <c r="D124" i="13"/>
  <c r="C83" i="13"/>
  <c r="E34" i="13"/>
  <c r="C34" i="13"/>
  <c r="E550" i="13"/>
  <c r="C550" i="13"/>
  <c r="E548" i="13"/>
  <c r="D546" i="13"/>
  <c r="D544" i="13"/>
  <c r="E542" i="13"/>
  <c r="C542" i="13"/>
  <c r="E540" i="13"/>
  <c r="D538" i="13"/>
  <c r="D536" i="13"/>
  <c r="B531" i="13"/>
  <c r="B551" i="13" s="1"/>
  <c r="E531" i="13"/>
  <c r="C531" i="13"/>
  <c r="C532" i="13" s="1"/>
  <c r="D522" i="13"/>
  <c r="D504" i="13"/>
  <c r="E484" i="13"/>
  <c r="C484" i="13"/>
  <c r="E466" i="13"/>
  <c r="D440" i="13"/>
  <c r="D415" i="13"/>
  <c r="E395" i="13"/>
  <c r="C395" i="13"/>
  <c r="E375" i="13"/>
  <c r="D354" i="13"/>
  <c r="D328" i="13"/>
  <c r="E305" i="13"/>
  <c r="C305" i="13"/>
  <c r="E275" i="13"/>
  <c r="D257" i="13"/>
  <c r="D237" i="13"/>
  <c r="E216" i="13"/>
  <c r="C216" i="13"/>
  <c r="E190" i="13"/>
  <c r="D167" i="13"/>
  <c r="E142" i="13"/>
  <c r="C142" i="13"/>
  <c r="E124" i="13"/>
  <c r="D104" i="13"/>
  <c r="D83" i="13"/>
  <c r="E57" i="13"/>
  <c r="D34" i="13"/>
  <c r="E551" i="13"/>
  <c r="C551" i="13"/>
  <c r="D531" i="13"/>
  <c r="E534" i="13"/>
  <c r="C534" i="13"/>
  <c r="C32" i="12"/>
  <c r="D32" i="12"/>
  <c r="E32" i="12"/>
  <c r="B45" i="12"/>
  <c r="B30" i="12" s="1"/>
  <c r="C45" i="12"/>
  <c r="C30" i="12" s="1"/>
  <c r="D45" i="12"/>
  <c r="D30" i="12" s="1"/>
  <c r="E45" i="12"/>
  <c r="E30" i="12" s="1"/>
  <c r="C55" i="12"/>
  <c r="D55" i="12"/>
  <c r="E55" i="12"/>
  <c r="B68" i="12"/>
  <c r="B53" i="12" s="1"/>
  <c r="C68" i="12"/>
  <c r="C53" i="12" s="1"/>
  <c r="D68" i="12"/>
  <c r="D53" i="12" s="1"/>
  <c r="E68" i="12"/>
  <c r="E53" i="12" s="1"/>
  <c r="C78" i="12"/>
  <c r="D78" i="12"/>
  <c r="E78" i="12"/>
  <c r="B91" i="12"/>
  <c r="B76" i="12" s="1"/>
  <c r="C91" i="12"/>
  <c r="C76" i="12" s="1"/>
  <c r="D91" i="12"/>
  <c r="D76" i="12" s="1"/>
  <c r="E91" i="12"/>
  <c r="E76" i="12" s="1"/>
  <c r="C101" i="12"/>
  <c r="D101" i="12"/>
  <c r="E101" i="12"/>
  <c r="B114" i="12"/>
  <c r="B99" i="12" s="1"/>
  <c r="C114" i="12"/>
  <c r="C99" i="12" s="1"/>
  <c r="D114" i="12"/>
  <c r="D99" i="12" s="1"/>
  <c r="E114" i="12"/>
  <c r="E99" i="12" s="1"/>
  <c r="C124" i="12"/>
  <c r="D124" i="12"/>
  <c r="E124" i="12"/>
  <c r="B137" i="12"/>
  <c r="B122" i="12" s="1"/>
  <c r="C137" i="12"/>
  <c r="C122" i="12" s="1"/>
  <c r="D137" i="12"/>
  <c r="D122" i="12" s="1"/>
  <c r="E137" i="12"/>
  <c r="E122" i="12" s="1"/>
  <c r="B149" i="12"/>
  <c r="C149" i="12"/>
  <c r="D149" i="12"/>
  <c r="E149" i="12"/>
  <c r="C150" i="12"/>
  <c r="D150" i="12"/>
  <c r="E150" i="12"/>
  <c r="C151" i="12"/>
  <c r="D151" i="12"/>
  <c r="E151" i="12"/>
  <c r="D152" i="12"/>
  <c r="B158" i="12"/>
  <c r="C158" i="12"/>
  <c r="D158" i="12"/>
  <c r="E158" i="12"/>
  <c r="B170" i="12"/>
  <c r="C170" i="12"/>
  <c r="C173" i="12" s="1"/>
  <c r="D170" i="12"/>
  <c r="E170" i="12"/>
  <c r="E173" i="12" s="1"/>
  <c r="C171" i="12"/>
  <c r="D171" i="12"/>
  <c r="E171" i="12"/>
  <c r="C172" i="12"/>
  <c r="D172" i="12"/>
  <c r="E172" i="12"/>
  <c r="B179" i="12"/>
  <c r="C179" i="12"/>
  <c r="D179" i="12"/>
  <c r="E179" i="12"/>
  <c r="B190" i="12"/>
  <c r="C190" i="12"/>
  <c r="D190" i="12"/>
  <c r="E190" i="12"/>
  <c r="C191" i="12"/>
  <c r="D191" i="12"/>
  <c r="E191" i="12"/>
  <c r="C192" i="12"/>
  <c r="D192" i="12"/>
  <c r="E192" i="12"/>
  <c r="B199" i="12"/>
  <c r="C199" i="12"/>
  <c r="D199" i="12"/>
  <c r="E199" i="12"/>
  <c r="B208" i="12"/>
  <c r="C208" i="12"/>
  <c r="D208" i="12"/>
  <c r="D211" i="12" s="1"/>
  <c r="E208" i="12"/>
  <c r="C209" i="12"/>
  <c r="D209" i="12"/>
  <c r="E209" i="12"/>
  <c r="C210" i="12"/>
  <c r="D210" i="12"/>
  <c r="E210" i="12"/>
  <c r="C211" i="12"/>
  <c r="B217" i="12"/>
  <c r="C217" i="12"/>
  <c r="D217" i="12"/>
  <c r="E217" i="12"/>
  <c r="B234" i="12"/>
  <c r="C234" i="12"/>
  <c r="D237" i="12" s="1"/>
  <c r="D234" i="12"/>
  <c r="E234" i="12"/>
  <c r="C235" i="12"/>
  <c r="D235" i="12"/>
  <c r="E235" i="12"/>
  <c r="C236" i="12"/>
  <c r="D236" i="12"/>
  <c r="E236" i="12"/>
  <c r="B250" i="12"/>
  <c r="C250" i="12"/>
  <c r="D250" i="12"/>
  <c r="E250" i="12"/>
  <c r="B251" i="12"/>
  <c r="C251" i="12"/>
  <c r="D251" i="12"/>
  <c r="E251" i="12"/>
  <c r="B259" i="12"/>
  <c r="C259" i="12"/>
  <c r="D259" i="12"/>
  <c r="E259" i="12"/>
  <c r="C260" i="12"/>
  <c r="D260" i="12"/>
  <c r="E260" i="12"/>
  <c r="C261" i="12"/>
  <c r="D261" i="12"/>
  <c r="E261" i="12"/>
  <c r="E262" i="12"/>
  <c r="B273" i="12"/>
  <c r="C273" i="12"/>
  <c r="D273" i="12"/>
  <c r="E273" i="12"/>
  <c r="B274" i="12"/>
  <c r="C274" i="12"/>
  <c r="D274" i="12"/>
  <c r="E274" i="12"/>
  <c r="B285" i="12"/>
  <c r="C285" i="12"/>
  <c r="C288" i="12" s="1"/>
  <c r="D285" i="12"/>
  <c r="E285" i="12"/>
  <c r="E288" i="12" s="1"/>
  <c r="C286" i="12"/>
  <c r="D286" i="12"/>
  <c r="E286" i="12"/>
  <c r="C287" i="12"/>
  <c r="D287" i="12"/>
  <c r="E287" i="12"/>
  <c r="B294" i="12"/>
  <c r="C294" i="12"/>
  <c r="D294" i="12"/>
  <c r="E294" i="12"/>
  <c r="B303" i="12"/>
  <c r="C303" i="12"/>
  <c r="C306" i="12" s="1"/>
  <c r="D303" i="12"/>
  <c r="E303" i="12"/>
  <c r="C304" i="12"/>
  <c r="D304" i="12"/>
  <c r="E304" i="12"/>
  <c r="C305" i="12"/>
  <c r="D305" i="12"/>
  <c r="E305" i="12"/>
  <c r="B312" i="12"/>
  <c r="C312" i="12"/>
  <c r="D312" i="12"/>
  <c r="E312" i="12"/>
  <c r="B323" i="12"/>
  <c r="C323" i="12"/>
  <c r="D323" i="12"/>
  <c r="E323" i="12"/>
  <c r="C324" i="12"/>
  <c r="D324" i="12"/>
  <c r="E324" i="12"/>
  <c r="C325" i="12"/>
  <c r="D325" i="12"/>
  <c r="E325" i="12"/>
  <c r="D326" i="12"/>
  <c r="B332" i="12"/>
  <c r="C332" i="12"/>
  <c r="D332" i="12"/>
  <c r="E332" i="12"/>
  <c r="B341" i="12"/>
  <c r="C341" i="12"/>
  <c r="C344" i="12" s="1"/>
  <c r="D341" i="12"/>
  <c r="E341" i="12"/>
  <c r="E344" i="12" s="1"/>
  <c r="C342" i="12"/>
  <c r="D342" i="12"/>
  <c r="E342" i="12"/>
  <c r="C343" i="12"/>
  <c r="D343" i="12"/>
  <c r="E343" i="12"/>
  <c r="B350" i="12"/>
  <c r="C350" i="12"/>
  <c r="D350" i="12"/>
  <c r="E350" i="12"/>
  <c r="B352" i="12"/>
  <c r="D352" i="12"/>
  <c r="B355" i="12"/>
  <c r="C355" i="12"/>
  <c r="D355" i="12"/>
  <c r="E355" i="12"/>
  <c r="B357" i="12"/>
  <c r="C357" i="12"/>
  <c r="D357" i="12"/>
  <c r="E357" i="12"/>
  <c r="B359" i="12"/>
  <c r="C359" i="12"/>
  <c r="D359" i="12"/>
  <c r="D360" i="12" s="1"/>
  <c r="E359" i="12"/>
  <c r="C360" i="12"/>
  <c r="B361" i="12"/>
  <c r="C361" i="12"/>
  <c r="D361" i="12"/>
  <c r="E361" i="12"/>
  <c r="B363" i="12"/>
  <c r="C363" i="12"/>
  <c r="C364" i="12" s="1"/>
  <c r="D363" i="12"/>
  <c r="E363" i="12"/>
  <c r="E364" i="12" s="1"/>
  <c r="B365" i="12"/>
  <c r="C365" i="12"/>
  <c r="D365" i="12"/>
  <c r="E365" i="12"/>
  <c r="B367" i="12"/>
  <c r="C367" i="12"/>
  <c r="D367" i="12"/>
  <c r="D368" i="12" s="1"/>
  <c r="E367" i="12"/>
  <c r="C368" i="12"/>
  <c r="B369" i="12"/>
  <c r="C369" i="12"/>
  <c r="D369" i="12"/>
  <c r="E369" i="12"/>
  <c r="B371" i="12"/>
  <c r="C371" i="12"/>
  <c r="C372" i="12" s="1"/>
  <c r="D371" i="12"/>
  <c r="E371" i="12"/>
  <c r="E372" i="12" s="1"/>
  <c r="D370" i="12" l="1"/>
  <c r="E366" i="12"/>
  <c r="C366" i="12"/>
  <c r="D362" i="12"/>
  <c r="E356" i="12"/>
  <c r="C356" i="12"/>
  <c r="E352" i="12"/>
  <c r="C352" i="12"/>
  <c r="D306" i="12"/>
  <c r="C262" i="12"/>
  <c r="E193" i="12"/>
  <c r="C193" i="12"/>
  <c r="D532" i="13"/>
  <c r="D551" i="13"/>
  <c r="E532" i="13"/>
  <c r="D138" i="12"/>
  <c r="D123" i="12"/>
  <c r="B138" i="12"/>
  <c r="B123" i="12"/>
  <c r="E115" i="12"/>
  <c r="E100" i="12"/>
  <c r="C115" i="12"/>
  <c r="C100" i="12"/>
  <c r="D92" i="12"/>
  <c r="D77" i="12"/>
  <c r="B92" i="12"/>
  <c r="B77" i="12"/>
  <c r="E69" i="12"/>
  <c r="E54" i="12"/>
  <c r="C69" i="12"/>
  <c r="C54" i="12"/>
  <c r="D46" i="12"/>
  <c r="D31" i="12"/>
  <c r="B46" i="12"/>
  <c r="B31" i="12"/>
  <c r="E353" i="12"/>
  <c r="C353" i="12"/>
  <c r="D372" i="12"/>
  <c r="E370" i="12"/>
  <c r="C370" i="12"/>
  <c r="E368" i="12"/>
  <c r="D366" i="12"/>
  <c r="D364" i="12"/>
  <c r="E362" i="12"/>
  <c r="C362" i="12"/>
  <c r="E360" i="12"/>
  <c r="D358" i="12"/>
  <c r="D353" i="12"/>
  <c r="D354" i="12" s="1"/>
  <c r="B353" i="12"/>
  <c r="B373" i="12" s="1"/>
  <c r="D344" i="12"/>
  <c r="E326" i="12"/>
  <c r="C326" i="12"/>
  <c r="E306" i="12"/>
  <c r="D288" i="12"/>
  <c r="D262" i="12"/>
  <c r="E237" i="12"/>
  <c r="C237" i="12"/>
  <c r="E211" i="12"/>
  <c r="D193" i="12"/>
  <c r="D173" i="12"/>
  <c r="E152" i="12"/>
  <c r="C152" i="12"/>
  <c r="E138" i="12"/>
  <c r="E123" i="12"/>
  <c r="E126" i="12" s="1"/>
  <c r="E125" i="12"/>
  <c r="D125" i="12"/>
  <c r="C138" i="12"/>
  <c r="C123" i="12"/>
  <c r="C126" i="12" s="1"/>
  <c r="C125" i="12"/>
  <c r="E102" i="12"/>
  <c r="D115" i="12"/>
  <c r="D100" i="12"/>
  <c r="D103" i="12" s="1"/>
  <c r="D102" i="12"/>
  <c r="C102" i="12"/>
  <c r="B115" i="12"/>
  <c r="B100" i="12"/>
  <c r="C103" i="12" s="1"/>
  <c r="E92" i="12"/>
  <c r="E77" i="12"/>
  <c r="E80" i="12" s="1"/>
  <c r="E79" i="12"/>
  <c r="D79" i="12"/>
  <c r="C92" i="12"/>
  <c r="C77" i="12"/>
  <c r="C80" i="12" s="1"/>
  <c r="C79" i="12"/>
  <c r="E56" i="12"/>
  <c r="D69" i="12"/>
  <c r="D54" i="12"/>
  <c r="D57" i="12" s="1"/>
  <c r="D56" i="12"/>
  <c r="C56" i="12"/>
  <c r="B69" i="12"/>
  <c r="B54" i="12"/>
  <c r="E46" i="12"/>
  <c r="E31" i="12"/>
  <c r="E34" i="12" s="1"/>
  <c r="E33" i="12"/>
  <c r="D33" i="12"/>
  <c r="C46" i="12"/>
  <c r="C31" i="12"/>
  <c r="C34" i="12" s="1"/>
  <c r="C33" i="12"/>
  <c r="E373" i="12"/>
  <c r="C354" i="12"/>
  <c r="C373" i="12"/>
  <c r="C57" i="12"/>
  <c r="D373" i="12"/>
  <c r="E358" i="12"/>
  <c r="C358" i="12"/>
  <c r="D356" i="12"/>
  <c r="E354" i="12" l="1"/>
  <c r="D34" i="12"/>
  <c r="D126" i="12"/>
  <c r="E103" i="12"/>
  <c r="D80" i="12"/>
  <c r="E57" i="12"/>
  <c r="B29" i="10" l="1"/>
  <c r="C29" i="10"/>
  <c r="D29" i="10"/>
  <c r="E29" i="10"/>
  <c r="E32" i="10" s="1"/>
  <c r="B30" i="10"/>
  <c r="C30" i="10"/>
  <c r="C33" i="10" s="1"/>
  <c r="D30" i="10"/>
  <c r="E30" i="10"/>
  <c r="E33" i="10" s="1"/>
  <c r="C31" i="10"/>
  <c r="D31" i="10"/>
  <c r="E31" i="10"/>
  <c r="C32" i="10"/>
  <c r="D33" i="10"/>
  <c r="B44" i="10"/>
  <c r="C44" i="10"/>
  <c r="D44" i="10"/>
  <c r="E44" i="10"/>
  <c r="B45" i="10"/>
  <c r="D45" i="10"/>
  <c r="B52" i="10"/>
  <c r="C52" i="10"/>
  <c r="B53" i="10"/>
  <c r="C53" i="10"/>
  <c r="C54" i="10"/>
  <c r="D54" i="10"/>
  <c r="E54" i="10"/>
  <c r="C56" i="10"/>
  <c r="D62" i="10"/>
  <c r="D52" i="10" s="1"/>
  <c r="E62" i="10"/>
  <c r="E52" i="10" s="1"/>
  <c r="B67" i="10"/>
  <c r="C67" i="10"/>
  <c r="C68" i="10" s="1"/>
  <c r="D67" i="10"/>
  <c r="E67" i="10"/>
  <c r="B79" i="10"/>
  <c r="C79" i="10"/>
  <c r="D82" i="10" s="1"/>
  <c r="D79" i="10"/>
  <c r="E79" i="10"/>
  <c r="E82" i="10" s="1"/>
  <c r="C80" i="10"/>
  <c r="D80" i="10"/>
  <c r="E80" i="10"/>
  <c r="C81" i="10"/>
  <c r="D81" i="10"/>
  <c r="E81" i="10"/>
  <c r="B88" i="10"/>
  <c r="C88" i="10"/>
  <c r="D88" i="10"/>
  <c r="E88" i="10"/>
  <c r="B100" i="10"/>
  <c r="C100" i="10"/>
  <c r="D100" i="10"/>
  <c r="D103" i="10" s="1"/>
  <c r="E100" i="10"/>
  <c r="C101" i="10"/>
  <c r="D101" i="10"/>
  <c r="E101" i="10"/>
  <c r="C102" i="10"/>
  <c r="D102" i="10"/>
  <c r="E102" i="10"/>
  <c r="C103" i="10"/>
  <c r="B109" i="10"/>
  <c r="C109" i="10"/>
  <c r="D109" i="10"/>
  <c r="E109" i="10"/>
  <c r="B120" i="10"/>
  <c r="C120" i="10"/>
  <c r="D120" i="10"/>
  <c r="E120" i="10"/>
  <c r="C121" i="10"/>
  <c r="D121" i="10"/>
  <c r="E121" i="10"/>
  <c r="C122" i="10"/>
  <c r="D122" i="10"/>
  <c r="E122" i="10"/>
  <c r="D123" i="10"/>
  <c r="B129" i="10"/>
  <c r="C129" i="10"/>
  <c r="D129" i="10"/>
  <c r="E129" i="10"/>
  <c r="B138" i="10"/>
  <c r="C138" i="10"/>
  <c r="C141" i="10" s="1"/>
  <c r="D138" i="10"/>
  <c r="E138" i="10"/>
  <c r="C139" i="10"/>
  <c r="D139" i="10"/>
  <c r="E139" i="10"/>
  <c r="C140" i="10"/>
  <c r="D140" i="10"/>
  <c r="E140" i="10"/>
  <c r="E141" i="10"/>
  <c r="B147" i="10"/>
  <c r="C147" i="10"/>
  <c r="D147" i="10"/>
  <c r="E147" i="10"/>
  <c r="B163" i="10"/>
  <c r="C163" i="10"/>
  <c r="D166" i="10" s="1"/>
  <c r="D163" i="10"/>
  <c r="E163" i="10"/>
  <c r="E166" i="10" s="1"/>
  <c r="B164" i="10"/>
  <c r="C164" i="10"/>
  <c r="C167" i="10" s="1"/>
  <c r="D164" i="10"/>
  <c r="E164" i="10"/>
  <c r="E167" i="10" s="1"/>
  <c r="C165" i="10"/>
  <c r="D165" i="10"/>
  <c r="E165" i="10"/>
  <c r="C166" i="10"/>
  <c r="D167" i="10"/>
  <c r="B180" i="10"/>
  <c r="C180" i="10"/>
  <c r="D180" i="10"/>
  <c r="E180" i="10"/>
  <c r="B181" i="10"/>
  <c r="D181" i="10"/>
  <c r="B188" i="10"/>
  <c r="C188" i="10"/>
  <c r="D188" i="10"/>
  <c r="E188" i="10"/>
  <c r="B189" i="10"/>
  <c r="C189" i="10"/>
  <c r="C192" i="10" s="1"/>
  <c r="D189" i="10"/>
  <c r="E189" i="10"/>
  <c r="C190" i="10"/>
  <c r="D190" i="10"/>
  <c r="E190" i="10"/>
  <c r="D191" i="10"/>
  <c r="E192" i="10"/>
  <c r="B203" i="10"/>
  <c r="C203" i="10"/>
  <c r="C204" i="10" s="1"/>
  <c r="D203" i="10"/>
  <c r="E203" i="10"/>
  <c r="E204" i="10"/>
  <c r="B211" i="10"/>
  <c r="C211" i="10"/>
  <c r="D211" i="10"/>
  <c r="E211" i="10"/>
  <c r="E214" i="10" s="1"/>
  <c r="B212" i="10"/>
  <c r="C212" i="10"/>
  <c r="C215" i="10" s="1"/>
  <c r="D212" i="10"/>
  <c r="E212" i="10"/>
  <c r="E215" i="10" s="1"/>
  <c r="C213" i="10"/>
  <c r="D213" i="10"/>
  <c r="E213" i="10"/>
  <c r="C214" i="10"/>
  <c r="D215" i="10"/>
  <c r="B226" i="10"/>
  <c r="C226" i="10"/>
  <c r="D226" i="10"/>
  <c r="E226" i="10"/>
  <c r="B227" i="10"/>
  <c r="D227" i="10"/>
  <c r="B234" i="10"/>
  <c r="C234" i="10"/>
  <c r="D234" i="10"/>
  <c r="E234" i="10"/>
  <c r="B235" i="10"/>
  <c r="C235" i="10"/>
  <c r="C238" i="10" s="1"/>
  <c r="D235" i="10"/>
  <c r="E235" i="10"/>
  <c r="C236" i="10"/>
  <c r="D236" i="10"/>
  <c r="E236" i="10"/>
  <c r="D237" i="10"/>
  <c r="E238" i="10"/>
  <c r="B249" i="10"/>
  <c r="C249" i="10"/>
  <c r="C250" i="10" s="1"/>
  <c r="D249" i="10"/>
  <c r="E249" i="10"/>
  <c r="E250" i="10"/>
  <c r="B256" i="10"/>
  <c r="C256" i="10"/>
  <c r="C259" i="10" s="1"/>
  <c r="D256" i="10"/>
  <c r="E256" i="10"/>
  <c r="E259" i="10" s="1"/>
  <c r="C257" i="10"/>
  <c r="D257" i="10"/>
  <c r="E257" i="10"/>
  <c r="C258" i="10"/>
  <c r="D258" i="10"/>
  <c r="E258" i="10"/>
  <c r="B265" i="10"/>
  <c r="C265" i="10"/>
  <c r="D265" i="10"/>
  <c r="E265" i="10"/>
  <c r="C277" i="10"/>
  <c r="D277" i="10"/>
  <c r="E277" i="10"/>
  <c r="B285" i="10"/>
  <c r="B275" i="10" s="1"/>
  <c r="B276" i="10" s="1"/>
  <c r="C285" i="10"/>
  <c r="C275" i="10" s="1"/>
  <c r="D285" i="10"/>
  <c r="D275" i="10" s="1"/>
  <c r="D276" i="10" s="1"/>
  <c r="E285" i="10"/>
  <c r="E275" i="10" s="1"/>
  <c r="B294" i="10"/>
  <c r="C295" i="10"/>
  <c r="D295" i="10"/>
  <c r="E295" i="10"/>
  <c r="B303" i="10"/>
  <c r="C303" i="10"/>
  <c r="C293" i="10" s="1"/>
  <c r="D303" i="10"/>
  <c r="D293" i="10" s="1"/>
  <c r="D294" i="10" s="1"/>
  <c r="E303" i="10"/>
  <c r="E293" i="10" s="1"/>
  <c r="B310" i="10"/>
  <c r="C310" i="10"/>
  <c r="D310" i="10"/>
  <c r="E310" i="10"/>
  <c r="E313" i="10" s="1"/>
  <c r="B311" i="10"/>
  <c r="C311" i="10"/>
  <c r="C314" i="10" s="1"/>
  <c r="D311" i="10"/>
  <c r="E311" i="10"/>
  <c r="E314" i="10" s="1"/>
  <c r="C312" i="10"/>
  <c r="D312" i="10"/>
  <c r="E312" i="10"/>
  <c r="C313" i="10"/>
  <c r="D314" i="10"/>
  <c r="B325" i="10"/>
  <c r="C325" i="10"/>
  <c r="D325" i="10"/>
  <c r="E325" i="10"/>
  <c r="B326" i="10"/>
  <c r="D326" i="10"/>
  <c r="B332" i="10"/>
  <c r="C332" i="10"/>
  <c r="C335" i="10" s="1"/>
  <c r="D332" i="10"/>
  <c r="E332" i="10"/>
  <c r="C333" i="10"/>
  <c r="D333" i="10"/>
  <c r="E333" i="10"/>
  <c r="C334" i="10"/>
  <c r="D334" i="10"/>
  <c r="E334" i="10"/>
  <c r="E335" i="10"/>
  <c r="B341" i="10"/>
  <c r="C341" i="10"/>
  <c r="D341" i="10"/>
  <c r="E341" i="10"/>
  <c r="C353" i="10"/>
  <c r="D353" i="10"/>
  <c r="E353" i="10"/>
  <c r="B361" i="10"/>
  <c r="B351" i="10" s="1"/>
  <c r="C361" i="10"/>
  <c r="C351" i="10" s="1"/>
  <c r="D361" i="10"/>
  <c r="D351" i="10" s="1"/>
  <c r="E361" i="10"/>
  <c r="E351" i="10" s="1"/>
  <c r="B369" i="10"/>
  <c r="C369" i="10"/>
  <c r="D369" i="10"/>
  <c r="D372" i="10" s="1"/>
  <c r="E369" i="10"/>
  <c r="C370" i="10"/>
  <c r="D370" i="10"/>
  <c r="E370" i="10"/>
  <c r="C371" i="10"/>
  <c r="D371" i="10"/>
  <c r="E371" i="10"/>
  <c r="C372" i="10"/>
  <c r="B383" i="10"/>
  <c r="C383" i="10"/>
  <c r="D383" i="10"/>
  <c r="E383" i="10"/>
  <c r="B384" i="10"/>
  <c r="C384" i="10"/>
  <c r="D384" i="10"/>
  <c r="E384" i="10"/>
  <c r="B389" i="10"/>
  <c r="C389" i="10"/>
  <c r="D389" i="10"/>
  <c r="E389" i="10"/>
  <c r="C390" i="10"/>
  <c r="B391" i="10"/>
  <c r="C391" i="10"/>
  <c r="C392" i="10" s="1"/>
  <c r="D391" i="10"/>
  <c r="E391" i="10"/>
  <c r="E392" i="10" s="1"/>
  <c r="B393" i="10"/>
  <c r="C393" i="10"/>
  <c r="C394" i="10" s="1"/>
  <c r="D393" i="10"/>
  <c r="E393" i="10"/>
  <c r="B395" i="10"/>
  <c r="C395" i="10"/>
  <c r="D395" i="10"/>
  <c r="E395" i="10"/>
  <c r="B397" i="10"/>
  <c r="C397" i="10"/>
  <c r="D397" i="10"/>
  <c r="D398" i="10" s="1"/>
  <c r="E397" i="10"/>
  <c r="C398" i="10"/>
  <c r="B399" i="10"/>
  <c r="C399" i="10"/>
  <c r="C400" i="10" s="1"/>
  <c r="D399" i="10"/>
  <c r="E399" i="10"/>
  <c r="E400" i="10" s="1"/>
  <c r="B401" i="10"/>
  <c r="C401" i="10"/>
  <c r="C402" i="10" s="1"/>
  <c r="D401" i="10"/>
  <c r="E401" i="10"/>
  <c r="B403" i="10"/>
  <c r="C403" i="10"/>
  <c r="D403" i="10"/>
  <c r="E404" i="10" s="1"/>
  <c r="E403" i="10"/>
  <c r="B405" i="10"/>
  <c r="C405" i="10"/>
  <c r="D405" i="10"/>
  <c r="E405" i="10"/>
  <c r="E387" i="10" l="1"/>
  <c r="C406" i="10"/>
  <c r="D402" i="10"/>
  <c r="D394" i="10"/>
  <c r="E372" i="10"/>
  <c r="D259" i="10"/>
  <c r="D238" i="10"/>
  <c r="D192" i="10"/>
  <c r="D141" i="10"/>
  <c r="E123" i="10"/>
  <c r="C123" i="10"/>
  <c r="E103" i="10"/>
  <c r="C352" i="10"/>
  <c r="C355" i="10" s="1"/>
  <c r="C386" i="10"/>
  <c r="E386" i="10"/>
  <c r="E352" i="10"/>
  <c r="D68" i="10"/>
  <c r="D53" i="10"/>
  <c r="D56" i="10" s="1"/>
  <c r="D55" i="10"/>
  <c r="B387" i="10"/>
  <c r="E326" i="10"/>
  <c r="D313" i="10"/>
  <c r="E227" i="10"/>
  <c r="D214" i="10"/>
  <c r="E181" i="10"/>
  <c r="C82" i="10"/>
  <c r="E45" i="10"/>
  <c r="D32" i="10"/>
  <c r="D406" i="10"/>
  <c r="C404" i="10"/>
  <c r="E402" i="10"/>
  <c r="D400" i="10"/>
  <c r="E396" i="10"/>
  <c r="C396" i="10"/>
  <c r="E394" i="10"/>
  <c r="D392" i="10"/>
  <c r="D335" i="10"/>
  <c r="E237" i="10"/>
  <c r="C237" i="10"/>
  <c r="E191" i="10"/>
  <c r="C191" i="10"/>
  <c r="C55" i="10"/>
  <c r="E407" i="10"/>
  <c r="D387" i="10"/>
  <c r="D390" i="10"/>
  <c r="E406" i="10"/>
  <c r="D404" i="10"/>
  <c r="E398" i="10"/>
  <c r="D396" i="10"/>
  <c r="E390" i="10"/>
  <c r="C387" i="10"/>
  <c r="D352" i="10"/>
  <c r="D354" i="10"/>
  <c r="D386" i="10"/>
  <c r="E354" i="10"/>
  <c r="B352" i="10"/>
  <c r="B386" i="10"/>
  <c r="B407" i="10" s="1"/>
  <c r="C354" i="10"/>
  <c r="E355" i="10"/>
  <c r="E294" i="10"/>
  <c r="E297" i="10" s="1"/>
  <c r="E296" i="10"/>
  <c r="C294" i="10"/>
  <c r="C297" i="10" s="1"/>
  <c r="C296" i="10"/>
  <c r="D296" i="10"/>
  <c r="E276" i="10"/>
  <c r="E279" i="10" s="1"/>
  <c r="E278" i="10"/>
  <c r="C276" i="10"/>
  <c r="C279" i="10" s="1"/>
  <c r="C278" i="10"/>
  <c r="D278" i="10"/>
  <c r="D297" i="10"/>
  <c r="E53" i="10"/>
  <c r="E56" i="10" s="1"/>
  <c r="E55" i="10"/>
  <c r="E68" i="10"/>
  <c r="C326" i="10"/>
  <c r="D250" i="10"/>
  <c r="B250" i="10"/>
  <c r="C227" i="10"/>
  <c r="D204" i="10"/>
  <c r="B204" i="10"/>
  <c r="C181" i="10"/>
  <c r="B68" i="10"/>
  <c r="C45" i="10"/>
  <c r="C238" i="8"/>
  <c r="D238" i="8"/>
  <c r="E238" i="8"/>
  <c r="D355" i="10" l="1"/>
  <c r="C388" i="10"/>
  <c r="C407" i="10"/>
  <c r="D279" i="10"/>
  <c r="D388" i="10"/>
  <c r="D407" i="10"/>
  <c r="E388" i="10"/>
  <c r="D5" i="3"/>
  <c r="G20" i="3" l="1"/>
  <c r="F20" i="3"/>
  <c r="E20" i="3"/>
  <c r="D20" i="3"/>
  <c r="G19" i="3"/>
  <c r="F19" i="3"/>
  <c r="E19" i="3"/>
  <c r="D19" i="3"/>
  <c r="G18" i="3"/>
  <c r="F18" i="3"/>
  <c r="E18" i="3"/>
  <c r="D18" i="3"/>
  <c r="D4" i="4" l="1"/>
  <c r="D67" i="3"/>
  <c r="B90" i="8"/>
  <c r="D66" i="3" s="1"/>
  <c r="E15" i="3"/>
  <c r="F15" i="3"/>
  <c r="G15" i="3"/>
  <c r="D15" i="3"/>
  <c r="C15" i="3"/>
  <c r="D16" i="3"/>
  <c r="D24" i="3"/>
  <c r="D23" i="3"/>
  <c r="C19" i="3"/>
  <c r="C20" i="3"/>
  <c r="C18" i="3"/>
  <c r="D12" i="3"/>
  <c r="C9" i="3"/>
  <c r="E104" i="3"/>
  <c r="F104" i="3"/>
  <c r="G104" i="3"/>
  <c r="D104" i="3"/>
  <c r="E98" i="3"/>
  <c r="F98" i="3"/>
  <c r="G98" i="3"/>
  <c r="D98" i="3"/>
  <c r="E96" i="3"/>
  <c r="F96" i="3"/>
  <c r="G96" i="3"/>
  <c r="D96" i="3"/>
  <c r="E71" i="3"/>
  <c r="F71" i="3"/>
  <c r="G71" i="3"/>
  <c r="D71" i="3"/>
  <c r="E28" i="3" l="1"/>
  <c r="F28" i="3"/>
  <c r="G28" i="3"/>
  <c r="D28" i="3"/>
  <c r="E55" i="3"/>
  <c r="E102" i="3" s="1"/>
  <c r="F55" i="3"/>
  <c r="F102" i="3" s="1"/>
  <c r="G55" i="3"/>
  <c r="G102" i="3" s="1"/>
  <c r="D55" i="3"/>
  <c r="D102" i="3" s="1"/>
  <c r="G52" i="3"/>
  <c r="G100" i="3" s="1"/>
  <c r="E43" i="3"/>
  <c r="E94" i="3" s="1"/>
  <c r="F43" i="3"/>
  <c r="F94" i="3" s="1"/>
  <c r="G43" i="3"/>
  <c r="G94" i="3" s="1"/>
  <c r="H43" i="3"/>
  <c r="D43" i="3"/>
  <c r="D94" i="3" s="1"/>
  <c r="E40" i="3"/>
  <c r="E92" i="3" s="1"/>
  <c r="F40" i="3"/>
  <c r="F92" i="3" s="1"/>
  <c r="G40" i="3"/>
  <c r="G92" i="3" s="1"/>
  <c r="D40" i="3"/>
  <c r="D92" i="3" s="1"/>
  <c r="E37" i="3"/>
  <c r="E90" i="3" s="1"/>
  <c r="F37" i="3"/>
  <c r="F90" i="3" s="1"/>
  <c r="G37" i="3"/>
  <c r="G90" i="3" s="1"/>
  <c r="H37" i="3"/>
  <c r="D37" i="3"/>
  <c r="D90" i="3" s="1"/>
  <c r="E248" i="8" l="1"/>
  <c r="C250" i="8"/>
  <c r="D250" i="8"/>
  <c r="E250" i="8"/>
  <c r="C242" i="8"/>
  <c r="D242" i="8"/>
  <c r="E242" i="8"/>
  <c r="C240" i="8"/>
  <c r="D240" i="8"/>
  <c r="E240" i="8"/>
  <c r="F9" i="4"/>
  <c r="B250" i="8"/>
  <c r="B242" i="8"/>
  <c r="B240" i="8"/>
  <c r="B238" i="8"/>
  <c r="C252" i="8"/>
  <c r="D252" i="8"/>
  <c r="E252" i="8"/>
  <c r="B252" i="8"/>
  <c r="C246" i="8"/>
  <c r="D246" i="8"/>
  <c r="E246" i="8"/>
  <c r="B246" i="8"/>
  <c r="C244" i="8"/>
  <c r="D244" i="8"/>
  <c r="E244" i="8"/>
  <c r="B244" i="8"/>
  <c r="B106" i="8"/>
  <c r="B254" i="8" s="1"/>
  <c r="D11" i="4" s="1"/>
  <c r="C106" i="8"/>
  <c r="C254" i="8" s="1"/>
  <c r="E11" i="4" s="1"/>
  <c r="D106" i="8"/>
  <c r="D254" i="8" s="1"/>
  <c r="F11" i="4" s="1"/>
  <c r="E106" i="8"/>
  <c r="E254" i="8" s="1"/>
  <c r="G11" i="4" s="1"/>
  <c r="B117" i="8"/>
  <c r="C117" i="8"/>
  <c r="D117" i="8"/>
  <c r="E117" i="8"/>
  <c r="C118" i="8"/>
  <c r="D118" i="8"/>
  <c r="E118" i="8"/>
  <c r="C119" i="8"/>
  <c r="D119" i="8"/>
  <c r="E119" i="8"/>
  <c r="B133" i="8"/>
  <c r="C133" i="8"/>
  <c r="C134" i="8" s="1"/>
  <c r="D133" i="8"/>
  <c r="E133" i="8"/>
  <c r="E134" i="8" s="1"/>
  <c r="B134" i="8"/>
  <c r="D134" i="8"/>
  <c r="B142" i="8"/>
  <c r="C142" i="8"/>
  <c r="D142" i="8"/>
  <c r="E142" i="8"/>
  <c r="C143" i="8"/>
  <c r="D143" i="8"/>
  <c r="E143" i="8"/>
  <c r="C144" i="8"/>
  <c r="D144" i="8"/>
  <c r="E144" i="8"/>
  <c r="B156" i="8"/>
  <c r="C156" i="8"/>
  <c r="D156" i="8"/>
  <c r="D157" i="8" s="1"/>
  <c r="E156" i="8"/>
  <c r="E157" i="8" s="1"/>
  <c r="B157" i="8"/>
  <c r="C157" i="8"/>
  <c r="B168" i="8"/>
  <c r="C168" i="8"/>
  <c r="D168" i="8"/>
  <c r="E168" i="8"/>
  <c r="C169" i="8"/>
  <c r="D169" i="8"/>
  <c r="E169" i="8"/>
  <c r="C170" i="8"/>
  <c r="D170" i="8"/>
  <c r="E170" i="8"/>
  <c r="C171" i="8"/>
  <c r="B177" i="8"/>
  <c r="C177" i="8"/>
  <c r="D177" i="8"/>
  <c r="E177" i="8"/>
  <c r="B186" i="8"/>
  <c r="C186" i="8"/>
  <c r="C189" i="8" s="1"/>
  <c r="D186" i="8"/>
  <c r="E186" i="8"/>
  <c r="C187" i="8"/>
  <c r="D187" i="8"/>
  <c r="E187" i="8"/>
  <c r="C188" i="8"/>
  <c r="D188" i="8"/>
  <c r="E188" i="8"/>
  <c r="B195" i="8"/>
  <c r="C195" i="8"/>
  <c r="D195" i="8"/>
  <c r="E195" i="8"/>
  <c r="B206" i="8"/>
  <c r="C206" i="8"/>
  <c r="D206" i="8"/>
  <c r="D209" i="8" s="1"/>
  <c r="E206" i="8"/>
  <c r="C207" i="8"/>
  <c r="D207" i="8"/>
  <c r="E207" i="8"/>
  <c r="C208" i="8"/>
  <c r="D208" i="8"/>
  <c r="E208" i="8"/>
  <c r="C209" i="8"/>
  <c r="B215" i="8"/>
  <c r="C215" i="8"/>
  <c r="D215" i="8"/>
  <c r="E215" i="8"/>
  <c r="B224" i="8"/>
  <c r="C224" i="8"/>
  <c r="D227" i="8" s="1"/>
  <c r="D224" i="8"/>
  <c r="E224" i="8"/>
  <c r="C225" i="8"/>
  <c r="D225" i="8"/>
  <c r="E225" i="8"/>
  <c r="C226" i="8"/>
  <c r="D226" i="8"/>
  <c r="E226" i="8"/>
  <c r="B233" i="8"/>
  <c r="C233" i="8"/>
  <c r="D233" i="8"/>
  <c r="E233" i="8"/>
  <c r="D189" i="8" l="1"/>
  <c r="D120" i="8"/>
  <c r="C120" i="8"/>
  <c r="E171" i="8"/>
  <c r="D145" i="8"/>
  <c r="E189" i="8"/>
  <c r="E227" i="8"/>
  <c r="E209" i="8"/>
  <c r="D171" i="8"/>
  <c r="C145" i="8"/>
  <c r="E9" i="4"/>
  <c r="G10" i="4"/>
  <c r="C227" i="8"/>
  <c r="E145" i="8"/>
  <c r="E120" i="8"/>
  <c r="D9" i="4"/>
  <c r="G9" i="4"/>
  <c r="C96" i="8"/>
  <c r="D96" i="8"/>
  <c r="E96" i="8"/>
  <c r="B42" i="8"/>
  <c r="E52" i="3" l="1"/>
  <c r="E100" i="3" s="1"/>
  <c r="C248" i="8"/>
  <c r="E10" i="4" s="1"/>
  <c r="G72" i="3"/>
  <c r="E72" i="3"/>
  <c r="D52" i="3"/>
  <c r="D100" i="3" s="1"/>
  <c r="B248" i="8"/>
  <c r="D10" i="4" s="1"/>
  <c r="F52" i="3"/>
  <c r="F100" i="3" s="1"/>
  <c r="D248" i="8"/>
  <c r="F10" i="4" s="1"/>
  <c r="F72" i="3"/>
  <c r="B96" i="8"/>
  <c r="E99" i="8"/>
  <c r="D99" i="8"/>
  <c r="E98" i="8"/>
  <c r="D98" i="8"/>
  <c r="C98" i="8"/>
  <c r="E97" i="8"/>
  <c r="D97" i="8"/>
  <c r="C97" i="8"/>
  <c r="E86" i="8"/>
  <c r="D86" i="8"/>
  <c r="C86" i="8"/>
  <c r="B86" i="8"/>
  <c r="E79" i="8"/>
  <c r="D79" i="8"/>
  <c r="C79" i="8"/>
  <c r="E78" i="8"/>
  <c r="D78" i="8"/>
  <c r="C78" i="8"/>
  <c r="E77" i="8"/>
  <c r="D77" i="8"/>
  <c r="C77" i="8"/>
  <c r="B77" i="8"/>
  <c r="E65" i="8"/>
  <c r="D65" i="8"/>
  <c r="C65" i="8"/>
  <c r="B65" i="8"/>
  <c r="E58" i="8"/>
  <c r="D58" i="8"/>
  <c r="C58" i="8"/>
  <c r="E57" i="8"/>
  <c r="D57" i="8"/>
  <c r="C57" i="8"/>
  <c r="E56" i="8"/>
  <c r="D56" i="8"/>
  <c r="C56" i="8"/>
  <c r="B56" i="8"/>
  <c r="E44" i="8"/>
  <c r="D44" i="8"/>
  <c r="C44" i="8"/>
  <c r="B44" i="8"/>
  <c r="E31" i="8"/>
  <c r="D31" i="8"/>
  <c r="C31" i="8"/>
  <c r="C99" i="8" l="1"/>
  <c r="D72" i="3"/>
  <c r="F81" i="3"/>
  <c r="F106" i="3" s="1"/>
  <c r="E81" i="3"/>
  <c r="E106" i="3" s="1"/>
  <c r="G81" i="3"/>
  <c r="G106" i="3" s="1"/>
  <c r="B97" i="8"/>
  <c r="C100" i="8" s="1"/>
  <c r="B29" i="8"/>
  <c r="D29" i="3" s="1"/>
  <c r="D29" i="8"/>
  <c r="C29" i="8"/>
  <c r="E29" i="8"/>
  <c r="C59" i="8"/>
  <c r="D59" i="8"/>
  <c r="E59" i="8"/>
  <c r="C80" i="8"/>
  <c r="D80" i="8"/>
  <c r="E80" i="8"/>
  <c r="E100" i="8"/>
  <c r="D100" i="8"/>
  <c r="G29" i="3" l="1"/>
  <c r="G87" i="3" s="1"/>
  <c r="E235" i="8"/>
  <c r="F29" i="3"/>
  <c r="F87" i="3" s="1"/>
  <c r="D235" i="8"/>
  <c r="D81" i="3"/>
  <c r="D106" i="3" s="1"/>
  <c r="D87" i="3"/>
  <c r="E29" i="3"/>
  <c r="E87" i="3" s="1"/>
  <c r="C235" i="8"/>
  <c r="B235" i="8"/>
  <c r="E32" i="8"/>
  <c r="E30" i="8"/>
  <c r="G30" i="3" s="1"/>
  <c r="C32" i="8"/>
  <c r="C30" i="8"/>
  <c r="E30" i="3" s="1"/>
  <c r="D30" i="8"/>
  <c r="D32" i="8"/>
  <c r="B30" i="8"/>
  <c r="D30" i="3" s="1"/>
  <c r="E45" i="8"/>
  <c r="C45" i="8"/>
  <c r="D45" i="8"/>
  <c r="B45" i="8"/>
  <c r="D33" i="8" l="1"/>
  <c r="F30" i="3"/>
  <c r="C33" i="8"/>
  <c r="E33" i="8"/>
  <c r="F72" i="2"/>
  <c r="C74" i="2"/>
  <c r="F74" i="2" s="1"/>
  <c r="C41" i="7"/>
  <c r="G41" i="7" s="1"/>
  <c r="F70" i="2"/>
  <c r="E70" i="2"/>
  <c r="D70" i="2"/>
  <c r="E64" i="2"/>
  <c r="F64" i="2"/>
  <c r="D64" i="2"/>
  <c r="C249" i="8" l="1"/>
  <c r="D239" i="8"/>
  <c r="D241" i="8"/>
  <c r="D245" i="8"/>
  <c r="B236" i="8"/>
  <c r="B256" i="8" s="1"/>
  <c r="D236" i="8"/>
  <c r="D256" i="8" s="1"/>
  <c r="E239" i="8"/>
  <c r="E241" i="8"/>
  <c r="E243" i="8"/>
  <c r="E249" i="8"/>
  <c r="E251" i="8"/>
  <c r="E255" i="8"/>
  <c r="C239" i="8"/>
  <c r="C243" i="8"/>
  <c r="C245" i="8"/>
  <c r="C251" i="8"/>
  <c r="C253" i="8"/>
  <c r="C255" i="8"/>
  <c r="D249" i="8"/>
  <c r="D253" i="8"/>
  <c r="D255" i="8"/>
  <c r="C241" i="8"/>
  <c r="D243" i="8"/>
  <c r="E245" i="8"/>
  <c r="D251" i="8"/>
  <c r="E253" i="8"/>
  <c r="E236" i="8"/>
  <c r="C236" i="8"/>
  <c r="G82" i="3"/>
  <c r="F82" i="3"/>
  <c r="E82" i="3"/>
  <c r="D82" i="3"/>
  <c r="G75" i="3"/>
  <c r="F75" i="3"/>
  <c r="E75" i="3"/>
  <c r="G74" i="3"/>
  <c r="F74" i="3"/>
  <c r="E74" i="3"/>
  <c r="G73" i="3"/>
  <c r="F73" i="3"/>
  <c r="E73" i="3"/>
  <c r="D73" i="3"/>
  <c r="E58" i="3"/>
  <c r="F58" i="3"/>
  <c r="G58" i="3"/>
  <c r="D58" i="3"/>
  <c r="E107" i="3" l="1"/>
  <c r="F105" i="3"/>
  <c r="F107" i="3"/>
  <c r="E256" i="8"/>
  <c r="E237" i="8"/>
  <c r="C237" i="8"/>
  <c r="C256" i="8"/>
  <c r="D237" i="8"/>
  <c r="G105" i="3"/>
  <c r="E105" i="3"/>
  <c r="G107" i="3"/>
  <c r="F76" i="3"/>
  <c r="E76" i="3"/>
  <c r="G76" i="3"/>
  <c r="D14" i="4"/>
  <c r="G39" i="4"/>
  <c r="F39" i="4"/>
  <c r="E39" i="4"/>
  <c r="D39" i="4"/>
  <c r="G27" i="4"/>
  <c r="F27" i="4"/>
  <c r="E27" i="4"/>
  <c r="D27" i="4"/>
  <c r="G14" i="4"/>
  <c r="F14" i="4"/>
  <c r="E14" i="4"/>
  <c r="C60" i="2" l="1"/>
  <c r="D34" i="2"/>
  <c r="E34" i="2"/>
  <c r="F34" i="2"/>
  <c r="C34" i="2"/>
  <c r="D58" i="2"/>
  <c r="E58" i="2"/>
  <c r="F58" i="2"/>
  <c r="C58" i="2"/>
  <c r="D61" i="2"/>
  <c r="E61" i="2"/>
  <c r="F61" i="2"/>
  <c r="C61" i="2"/>
  <c r="C59" i="2" l="1"/>
  <c r="D62" i="3"/>
  <c r="D88" i="3" l="1"/>
  <c r="D111" i="3" s="1"/>
  <c r="F88" i="3"/>
  <c r="F111" i="3" s="1"/>
  <c r="E88" i="3"/>
  <c r="E111" i="3" s="1"/>
  <c r="E91" i="3"/>
  <c r="G88" i="3"/>
  <c r="G111" i="3" s="1"/>
  <c r="E62" i="3"/>
  <c r="F62" i="3"/>
  <c r="G62" i="3"/>
  <c r="D60" i="2" l="1"/>
  <c r="D59" i="2" s="1"/>
  <c r="E60" i="2"/>
  <c r="E59" i="2" s="1"/>
  <c r="F60" i="2"/>
  <c r="F59" i="2" s="1"/>
  <c r="G103" i="3"/>
  <c r="F103" i="3"/>
  <c r="E103" i="3"/>
  <c r="G101" i="3"/>
  <c r="F101" i="3"/>
  <c r="E101" i="3"/>
  <c r="G99" i="3"/>
  <c r="F99" i="3"/>
  <c r="E99" i="3"/>
  <c r="G97" i="3"/>
  <c r="F97" i="3"/>
  <c r="E97" i="3"/>
  <c r="G95" i="3"/>
  <c r="F95" i="3"/>
  <c r="E95" i="3"/>
  <c r="G93" i="3"/>
  <c r="F93" i="3"/>
  <c r="E93" i="3"/>
  <c r="G91" i="3"/>
  <c r="F91" i="3"/>
  <c r="G32" i="3"/>
  <c r="F32" i="3"/>
  <c r="E32" i="3"/>
  <c r="G31" i="3"/>
  <c r="F31" i="3"/>
  <c r="E31" i="3"/>
  <c r="E33" i="3" l="1"/>
  <c r="G33" i="3"/>
  <c r="F33" i="3"/>
  <c r="G89" i="3"/>
  <c r="F45" i="2"/>
  <c r="E45" i="2"/>
  <c r="D45" i="2"/>
  <c r="F44" i="2"/>
  <c r="E44" i="2"/>
  <c r="D44" i="2"/>
  <c r="F43" i="2"/>
  <c r="E43" i="2"/>
  <c r="D43" i="2"/>
  <c r="F23" i="2"/>
  <c r="E23" i="2"/>
  <c r="D23" i="2"/>
  <c r="F22" i="2"/>
  <c r="E22" i="2"/>
  <c r="D22" i="2"/>
  <c r="F21" i="2"/>
  <c r="E21" i="2"/>
  <c r="D21" i="2"/>
  <c r="E89" i="3" l="1"/>
  <c r="F89" i="3"/>
</calcChain>
</file>

<file path=xl/sharedStrings.xml><?xml version="1.0" encoding="utf-8"?>
<sst xmlns="http://schemas.openxmlformats.org/spreadsheetml/2006/main" count="3754" uniqueCount="491">
  <si>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</si>
  <si>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</si>
  <si>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</si>
  <si>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</si>
  <si>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</si>
  <si>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</si>
  <si>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</si>
  <si>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</si>
  <si>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</si>
  <si>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</si>
  <si>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</si>
  <si>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</si>
  <si>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</si>
  <si>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</si>
  <si>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</si>
  <si>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</si>
  <si>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</si>
  <si>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</si>
  <si>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</si>
  <si>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</si>
  <si>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</si>
  <si>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</si>
  <si>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xx</t>
  </si>
  <si>
    <t>Emërtimi i Programit Buxhetor</t>
  </si>
  <si>
    <t>…</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</si>
  <si>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</si>
  <si>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</si>
  <si>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</si>
  <si>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</si>
  <si>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</si>
  <si>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</si>
  <si>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</si>
  <si>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</si>
  <si>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</si>
  <si>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</si>
  <si>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</si>
  <si>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</si>
  <si>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</si>
  <si>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Treguesit e Performancës për Objektivin</t>
  </si>
  <si>
    <t>xxxxx</t>
  </si>
  <si>
    <t>Politikat Ekzistuese</t>
  </si>
  <si>
    <t>Politikat e Reja</t>
  </si>
  <si>
    <t>Produkti 1</t>
  </si>
  <si>
    <t>Produkti 1***</t>
  </si>
  <si>
    <t>Emërtimi i Projektit të Investimeve</t>
  </si>
  <si>
    <t>Kodi i Projektit të Investimeve</t>
  </si>
  <si>
    <t>601. Sigurimet Shoqërore dhe Shendetësore</t>
  </si>
  <si>
    <t>Ndryshimi në % i Sigurimeve Shoqërore dhe Shëndetësore</t>
  </si>
  <si>
    <t>Ndryshimi në % i Pagave si pasojë e ndryshimit të kostos së produktit</t>
  </si>
  <si>
    <t>Ndryshimi në % i Sigurimeve Shoqerore dhe Shendetësore si pasojë e ndryshimit të kostos së produktit</t>
  </si>
  <si>
    <t>Numri i Punonjësve Organik të Programit Buxhetor</t>
  </si>
  <si>
    <t>Ndryshimi në % i Mallrave dhe Shërbimeve si pasojë e ndryshimit të kostos së produktit</t>
  </si>
  <si>
    <t>Ndryshimi në % i Subvencioneve si pasojë e ndryshimit të kostos së produktit</t>
  </si>
  <si>
    <t>Ndryshimi në % i Transfertave të brendshme si pasojë e ndryshimit të kostos së produktit</t>
  </si>
  <si>
    <t>Ndryshimi në % i Transfertave të jashtme si pasojë e ndryshimit të kostos së produktit</t>
  </si>
  <si>
    <t>Ndryshimi në % i Transfertave për familjet dhe individët si pasojë e ndryshimit të kostos së produktit</t>
  </si>
  <si>
    <t>Numri i Punonjësve me Kontratë të Programit Buxhetor</t>
  </si>
  <si>
    <t>601. Sigurimet Shoqërore dhe Shëndetësore</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</si>
  <si>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</si>
  <si>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</si>
  <si>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</si>
  <si>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</si>
  <si>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X</t>
  </si>
  <si>
    <t>Kosto totale e produktit sipas artikujve ekonomikë</t>
  </si>
  <si>
    <r>
      <rPr>
        <b/>
        <sz val="8"/>
        <color rgb="FFFF0000"/>
        <rFont val="Garamond"/>
        <family val="1"/>
      </rPr>
      <t>Produkti X</t>
    </r>
    <r>
      <rPr>
        <sz val="8"/>
        <color theme="1"/>
        <rFont val="Garamond"/>
        <family val="1"/>
      </rPr>
      <t xml:space="preserve"> (shto produkte sipas rastit)</t>
    </r>
  </si>
  <si>
    <r>
      <t xml:space="preserve">Detajimi i Kostos Totale të </t>
    </r>
    <r>
      <rPr>
        <b/>
        <sz val="8"/>
        <color rgb="FFFF0000"/>
        <rFont val="Garamond"/>
        <family val="1"/>
      </rPr>
      <t xml:space="preserve">Produktit 1 </t>
    </r>
    <r>
      <rPr>
        <b/>
        <sz val="8"/>
        <color theme="1"/>
        <rFont val="Garamond"/>
        <family val="1"/>
      </rPr>
      <t>sipas Artikujve Ekonomikë</t>
    </r>
  </si>
  <si>
    <r>
      <t xml:space="preserve">Detajimi i Kostos Totale të </t>
    </r>
    <r>
      <rPr>
        <b/>
        <sz val="8"/>
        <color rgb="FFFF0000"/>
        <rFont val="Garamond"/>
        <family val="1"/>
      </rPr>
      <t>Produktit X</t>
    </r>
    <r>
      <rPr>
        <b/>
        <sz val="8"/>
        <color theme="1"/>
        <rFont val="Garamond"/>
        <family val="1"/>
      </rPr>
      <t xml:space="preserve"> sipas Artikujve Ekonomikë</t>
    </r>
  </si>
  <si>
    <t>Kujdes!!</t>
  </si>
  <si>
    <r>
      <t xml:space="preserve">Kujdes!! </t>
    </r>
    <r>
      <rPr>
        <i/>
        <sz val="9"/>
        <rFont val="Calibri"/>
        <family val="2"/>
        <scheme val="minor"/>
      </rPr>
      <t>Në format mund të shtohen rreshta për të reflektuar të gjitha produktet e programit. Formati ka formula, të cilat duhen përditësuar sipas llogjikës së paraqitur më sipër.</t>
    </r>
  </si>
  <si>
    <r>
      <t xml:space="preserve">Detajimi i Kostos Totale të </t>
    </r>
    <r>
      <rPr>
        <b/>
        <sz val="8"/>
        <color rgb="FFFF0000"/>
        <rFont val="Garamond"/>
        <family val="1"/>
      </rPr>
      <t>Produktit 1</t>
    </r>
    <r>
      <rPr>
        <b/>
        <sz val="8"/>
        <color theme="1"/>
        <rFont val="Garamond"/>
        <family val="1"/>
      </rPr>
      <t xml:space="preserve"> </t>
    </r>
    <r>
      <rPr>
        <sz val="8"/>
        <color theme="1"/>
        <rFont val="Garamond"/>
        <family val="1"/>
      </rPr>
      <t>sipas Artikujve Ekonomikë</t>
    </r>
  </si>
  <si>
    <r>
      <t xml:space="preserve">Totali i shpenzimeve buxhetore për Politika të Reja </t>
    </r>
    <r>
      <rPr>
        <b/>
        <sz val="9"/>
        <color rgb="FFFF0000"/>
        <rFont val="Garamond"/>
        <family val="1"/>
      </rPr>
      <t>sipas produkteve</t>
    </r>
    <r>
      <rPr>
        <b/>
        <sz val="9"/>
        <color theme="1"/>
        <rFont val="Garamond"/>
        <family val="1"/>
      </rPr>
      <t>****</t>
    </r>
  </si>
  <si>
    <r>
      <t xml:space="preserve">Totali i shpenzimeve buxhetore për Politika të Reja </t>
    </r>
    <r>
      <rPr>
        <b/>
        <sz val="9"/>
        <color rgb="FFFF0000"/>
        <rFont val="Garamond"/>
        <family val="1"/>
      </rPr>
      <t>sipas artikujve</t>
    </r>
    <r>
      <rPr>
        <b/>
        <sz val="9"/>
        <color theme="1"/>
        <rFont val="Garamond"/>
        <family val="1"/>
      </rPr>
      <t>****</t>
    </r>
  </si>
  <si>
    <t>Kosto totale e produktit</t>
  </si>
  <si>
    <t>Rrjeshti"Kontroll" shërben për të kontrolluar nëse është bërë ndonjë gabim llogjikë. Ai kontrollon që totati I kostos së produktit është I bararabartë me totalin e kostos së produktit sipas artikujve ekonomik. Në rast se ky total nuk është në rregull, formula gjeneron automatikisht mesazhin "Error", duke ju paralajmëruar që është bërë një gabim.</t>
  </si>
  <si>
    <t>Drejtori i Drejtorise Ekonomike/Finances/Nepunesi Zbatues</t>
  </si>
  <si>
    <t>Emri</t>
  </si>
  <si>
    <t>Nenshkrimi</t>
  </si>
  <si>
    <t>Data</t>
  </si>
  <si>
    <t>Koordinatori i GMS/ Nepunesi Autorizues</t>
  </si>
  <si>
    <t xml:space="preserve">FORMAT 2: FORMATI STANDARD I PËRGATITJES SË KËRKESAVE BUXHETORE PBA 2019-2021 </t>
  </si>
  <si>
    <t>FORMAT 3: FORMATI STANDARD I PËRGATITJES SË KËRKESAVE BUXHETORE PBA 2019-2021</t>
  </si>
  <si>
    <t>Sqarime</t>
  </si>
  <si>
    <t>Emërtimi i Njësisë së Qeverisjes Qendrore</t>
  </si>
  <si>
    <t>Kodi i Njësisë së Qeverisjes Qendrore</t>
  </si>
  <si>
    <t>Misioni I Njësisë së Qeverisjes Qendrore</t>
  </si>
  <si>
    <t>Kodi i Grupit</t>
  </si>
  <si>
    <t>Emri i Grupit</t>
  </si>
  <si>
    <t>Artikujt</t>
  </si>
  <si>
    <t>Paga (600-601)</t>
  </si>
  <si>
    <t>Korente të Tjera (602-606)</t>
  </si>
  <si>
    <t>Kapitale (230-232) Të Brendshme</t>
  </si>
  <si>
    <t>Kapitale (230-232) Të Huaja</t>
  </si>
  <si>
    <t>Jashtë-buxhetore</t>
  </si>
  <si>
    <t>Totali</t>
  </si>
  <si>
    <t>Emri i Programit</t>
  </si>
  <si>
    <t>PBA 2019 - 2021</t>
  </si>
  <si>
    <t>……</t>
  </si>
  <si>
    <t>…..</t>
  </si>
  <si>
    <t>yyyyy</t>
  </si>
  <si>
    <t>Kodi i projektit</t>
  </si>
  <si>
    <t>Data e fillimit dhe përfundimit</t>
  </si>
  <si>
    <t xml:space="preserve">Totali i shpenzimeve të investimeve kapitale të projektit *
</t>
  </si>
  <si>
    <t>Progresi financiar ndaj Kostos Totale (%)**</t>
  </si>
  <si>
    <t>Totali i shpenzimeve të investimeve kapitale(të gjitha burimet)*</t>
  </si>
  <si>
    <t>Buxheti i  Shtetit*</t>
  </si>
  <si>
    <t>Investim i Huaj</t>
  </si>
  <si>
    <t>Fond Jashtë-buxhetor*</t>
  </si>
  <si>
    <t>Lidhje me shpenzimet operative buxhetore***</t>
  </si>
  <si>
    <t>Burimi i investimit të huaj</t>
  </si>
  <si>
    <t>Statusi i Projektit****</t>
  </si>
  <si>
    <t xml:space="preserve">Kredi </t>
  </si>
  <si>
    <t>Grant</t>
  </si>
  <si>
    <t>6 (9+12+15+18)</t>
  </si>
  <si>
    <t>7 (10+13+16+19)</t>
  </si>
  <si>
    <t>8 (11+14+17+20)</t>
  </si>
  <si>
    <t>Programi 1</t>
  </si>
  <si>
    <t>Totali për programin</t>
  </si>
  <si>
    <t>Të gjitha shpenzimet në mijë Lek</t>
  </si>
  <si>
    <t>*Nuk përfshin shpenzimet operative.</t>
  </si>
  <si>
    <t>**Plotësohet periudha kohore kur është vlerësuar Progresi i  zbatimit të projektit aktual.</t>
  </si>
  <si>
    <t>***Përfshin të gjitha shpenzimet e tjera përveç investimeve kapitale, që kërkohen nga Buxheti i Shtetit për funksionimin dhe mirëmbajtjen e aktivitetit/aseteve që lindin nga investimi. Lidhja me shpenzimet operative duhet të reflektohet gjithashtu në buxhetin që dorëzojnë ministritë e linjës pranë MoFE.</t>
  </si>
  <si>
    <t>***Manuali udhëzues për regjistrimin e statusit të projektit është pjesë e shtojces 2 të udhëzimit standard të përgatitjes së PBA</t>
  </si>
  <si>
    <t>Renditja sipas prioritetit*</t>
  </si>
  <si>
    <t>Titulli  i projektit</t>
  </si>
  <si>
    <t>Kodi i Projektit</t>
  </si>
  <si>
    <t xml:space="preserve">Totali i shpenzimeve të investimeve kapitale të projektit **
</t>
  </si>
  <si>
    <t>Totali i shpenzimeve të investimeve kapitale(të gjitha burimet)**</t>
  </si>
  <si>
    <t>Buxheti i Shtetit**</t>
  </si>
  <si>
    <t>Fond Jashtë-buxhetor**</t>
  </si>
  <si>
    <t>*Renditja e projekteve sipas rëndësisë dhe dobishmërisë së tyre ndaj interesit kombëtar.</t>
  </si>
  <si>
    <t>**Nuk përfshin shpenzimet operative.</t>
  </si>
  <si>
    <t>FORMATI 6: SHPENZIMET PËR PROJEKTET E REJA TË INVESTIMEVE</t>
  </si>
  <si>
    <t>FORMATI 5: SHPENZIMET PËR FINANCIMIN E POLITIKAVE EKZISTUESE PËR PROJEKTET NË VAZHDIM</t>
  </si>
  <si>
    <t>Titulli i projektit</t>
  </si>
  <si>
    <t>FORMATI 1: MISIONI I NJËSISË SË QEVERISJES QENDRORE</t>
  </si>
  <si>
    <t>Totali i tavanit të Njësisë së Qeverisjes Qendrore duhet të jetë i barabartë me totalin e tavanit të njësisë të shpërndarë nga Ministria përgjegjëse për financat me VKM e tavaneve.</t>
  </si>
  <si>
    <r>
      <t xml:space="preserve">FORMATI 4: Alokimi i Tavaneve </t>
    </r>
    <r>
      <rPr>
        <b/>
        <sz val="14"/>
        <color rgb="FFFF0000"/>
        <rFont val="Garamond"/>
        <family val="1"/>
      </rPr>
      <t xml:space="preserve">për financimin e politikave ekzistuese </t>
    </r>
    <r>
      <rPr>
        <b/>
        <sz val="14"/>
        <rFont val="Garamond"/>
        <family val="1"/>
      </rPr>
      <t>per Programet</t>
    </r>
  </si>
  <si>
    <t xml:space="preserve">Shpenzimet Korrente </t>
  </si>
  <si>
    <t>Shpenzimet Kapitale</t>
  </si>
  <si>
    <t>Kategoria 1: Shpenzimet Administrative Kapitale</t>
  </si>
  <si>
    <t xml:space="preserve">Shënim: Shpjegoni supozimet dhe llogaritjet për Produktin 1 </t>
  </si>
  <si>
    <t>Produkti X (shto produkte sipas rastit)</t>
  </si>
  <si>
    <t xml:space="preserve">230. Aktive të patrupëzuara </t>
  </si>
  <si>
    <t xml:space="preserve">231. Aktive të trupëzuara </t>
  </si>
  <si>
    <t>Kategoria 2: Shpenzimet për projekte investimesh</t>
  </si>
  <si>
    <t xml:space="preserve">Shpenzimet Korrente* </t>
  </si>
  <si>
    <r>
      <t>Ndryshimi në % i Pagave si pasojë e ndryshimit të sasisë së produktit</t>
    </r>
    <r>
      <rPr>
        <b/>
        <i/>
        <sz val="9"/>
        <color rgb="FFFF0000"/>
        <rFont val="Garamond"/>
        <family val="1"/>
      </rPr>
      <t>**</t>
    </r>
  </si>
  <si>
    <r>
      <t>Ndryshimi në % i Sigurimeve Shoqërore dhe Shendetësore si pasojë e ndryshimit të sasisë së produktit</t>
    </r>
    <r>
      <rPr>
        <b/>
        <i/>
        <sz val="9"/>
        <color rgb="FFFF0000"/>
        <rFont val="Garamond"/>
        <family val="1"/>
      </rPr>
      <t>**</t>
    </r>
  </si>
  <si>
    <r>
      <t>Ndryshimi në % i Mallrave dhe Shërbimeve si pasojë e ndryshimit të sasisë së produktit</t>
    </r>
    <r>
      <rPr>
        <b/>
        <i/>
        <sz val="9"/>
        <color rgb="FFFF0000"/>
        <rFont val="Garamond"/>
        <family val="1"/>
      </rPr>
      <t>**</t>
    </r>
  </si>
  <si>
    <r>
      <t>Ndryshimi në % i Subvencioneve si pasojë e ndryshimit të sasisë së produktit</t>
    </r>
    <r>
      <rPr>
        <b/>
        <i/>
        <sz val="9"/>
        <color rgb="FFFF0000"/>
        <rFont val="Garamond"/>
        <family val="1"/>
      </rPr>
      <t>**</t>
    </r>
  </si>
  <si>
    <r>
      <t>Ndryshimi në % i Transfertave të brendshme si pasojë e ndryshimit të sasisë së produktit</t>
    </r>
    <r>
      <rPr>
        <b/>
        <i/>
        <sz val="9"/>
        <color rgb="FFFF0000"/>
        <rFont val="Garamond"/>
        <family val="1"/>
      </rPr>
      <t>**</t>
    </r>
  </si>
  <si>
    <r>
      <t>Ndryshimi në % i Transfertave të jashtme si pasojë e ndryshimit të sasisë së produktit</t>
    </r>
    <r>
      <rPr>
        <b/>
        <i/>
        <sz val="9"/>
        <color rgb="FFFF0000"/>
        <rFont val="Garamond"/>
        <family val="1"/>
      </rPr>
      <t>**</t>
    </r>
  </si>
  <si>
    <r>
      <t>Ndryshimi në % i Transfertave për familjet dhe individët si pasojë e ndryshimit të sasisë së produktit</t>
    </r>
    <r>
      <rPr>
        <b/>
        <i/>
        <sz val="9"/>
        <color rgb="FFFF0000"/>
        <rFont val="Garamond"/>
        <family val="1"/>
      </rPr>
      <t>**</t>
    </r>
  </si>
  <si>
    <t>Kodi i Projektit të Investimeve****</t>
  </si>
  <si>
    <r>
      <rPr>
        <b/>
        <i/>
        <sz val="9"/>
        <color rgb="FFFF0000"/>
        <rFont val="Calibri"/>
        <family val="2"/>
        <scheme val="minor"/>
      </rPr>
      <t>***</t>
    </r>
    <r>
      <rPr>
        <i/>
        <sz val="9"/>
        <rFont val="Calibri"/>
        <family val="2"/>
        <scheme val="minor"/>
      </rPr>
      <t>Në fushën përbri duhet të jepen shpjegime dhe argumenta të luhatjes së rezultuar në sasi, 
kosto totale apo kosto për njësi të Produktit përkatës sipas Metodës 2 të kostimit të Politikave Ekzistuese</t>
    </r>
  </si>
  <si>
    <t>*****Totali i Shpenzimeve të Programit duhet të jetë i barabartë me shumën e kostove totale të produkteve të evidentuar më lart. Totali i cdo Artikulli Ekonomik derivohet nga shuma e Artikujve Ekonomikë të evidentuar në kostimin e secilit produkt.</t>
  </si>
  <si>
    <r>
      <t xml:space="preserve">Shënim: </t>
    </r>
    <r>
      <rPr>
        <i/>
        <sz val="8"/>
        <color theme="1"/>
        <rFont val="Garamond"/>
        <family val="1"/>
      </rPr>
      <t>Shpjegoni supozimet dhe llogaritjet (Metoda 1)</t>
    </r>
  </si>
  <si>
    <t>Totali i shpenzimeve të Programit sipas produkteve*****</t>
  </si>
  <si>
    <t>Totali i shpenzimeve të Programit sipas artikujve*****</t>
  </si>
  <si>
    <t>*Në këtë seksion, do të vendosen të gjitha produktet e programit nën objektivin 1 të cilat janë të lidhura vetëm me shpenzimet korrente.</t>
  </si>
  <si>
    <t xml:space="preserve">***Në këtë seksion do të vendosen të gjitha produktet e programit nën objektivin 1 të cilat janë të lidhura me shpenzimet kapitale. Shpenzimet kapitale ndahen në grupe: Shpenzime administrative kapitale dhe shpenzime për projekte investimesh. Kostoja e politikave ekzistuese për shpenzimet kapitale do të llogaritet sipas metodologjisë së përcaktuar në kapitullin 7 të udhëzimit standard të PBA. </t>
  </si>
  <si>
    <r>
      <t xml:space="preserve">** </t>
    </r>
    <r>
      <rPr>
        <i/>
        <sz val="9"/>
        <rFont val="Calibri"/>
        <family val="2"/>
        <scheme val="minor"/>
      </rPr>
      <t>Ndryshimi në % i sasisë për çdo artikull ekonomik nuk do të vendoset kur përdoret metoda 1 e kostimit të politikave ekzistuese.</t>
    </r>
  </si>
  <si>
    <t>Titullari i Institucionit / Ministri</t>
  </si>
  <si>
    <t>Treguesit e Performancës në nivel Qëllimi*</t>
  </si>
  <si>
    <t>Treguesit e Performancës për Objektivin 1**</t>
  </si>
  <si>
    <t>Shpenzimet Korrente</t>
  </si>
  <si>
    <t>Drejtuesi i Ekipit të Menaxhimit të Programit</t>
  </si>
  <si>
    <t>*Treguesit e Performancës në nivel Qëllimi mund të ndryshojnë nga ato të parashikuara në Formatin 2, si pasojë e Tavaneve Buxhetore për këtë program. EMP duhet të përllogarisë me saktësi se cfarë vlerash të synuara të Treguesve të Performancës në këtë nivel arrihen me Tavanet Buxhetore për këtë program.</t>
  </si>
  <si>
    <t>**Treguesit e Performancës në nivel Objektivi mund të ndryshojnë nga ato të parashikuara në Formatin 2, si pasojë e Tavaneve Buxhetore për këtë program. EMP duhet të përllogarisë me saktësi se cfarë vlerash të synuara të Treguesve të Performancës në nivel objektivi arrihen me Tavanet Buxhetore për këtë program.</t>
  </si>
  <si>
    <t>***Produktet do të rishikohen në sasi dhe në kost, sipas rastit, për të reflektuar Tavanet Buxhetore për këtë program</t>
  </si>
  <si>
    <t xml:space="preserve">****Në këtë fushë vendosni kodin e projektit të investimeve që është regjistruar në sistemin e thesarit. </t>
  </si>
  <si>
    <t>Politikat Ekzistuese në Përputhje me Tavanet Indikative Buxhetore</t>
  </si>
  <si>
    <t xml:space="preserve">FORMAT 2.1 : FORMATI STANDARD I PËRGATITJES SË KËRKESAVE BUXHETORE PBA 2019-2021 </t>
  </si>
  <si>
    <t xml:space="preserve">* Në fushën përbri duhet të specifikohet objektivi i politikës së programit që mund të jetë i ri ose ekzistues. Në rast se është ekzistues, numri i objektivit duhet të jetë i njëjtë me atë të paraqitur në formatin 2 te politikave ekzistuese. </t>
  </si>
  <si>
    <t>Kodi i Projektit të Investimeve***</t>
  </si>
  <si>
    <t>Produkti 1**</t>
  </si>
  <si>
    <t>***Në fushën përbri do të vendoset emërtesa e projektit të ri të investimit që synohet të financohet nëpërmjet kostimit të Politikave të Reja</t>
  </si>
  <si>
    <t>** Në këtë fushë dhe në fushën përbri do të specifikohen produktet të cilat mund të jenë të identifikuara më parë
 në kostimin e Politikave Ekzistuese apo janë tërësisht të reja, në varësi të objektivave të politikës të evidentuara më sipër.</t>
  </si>
  <si>
    <t>****Totali i Shpenzimeve Buxhetore për Politika të Reja duhet të derivojë si shumë e të gjitha kostove totale të Produkteve të përcaktuara më sipër, si dhe të përputhet plotësisht dhe me shumën e të gjithë artikujve ekonomikë më poshtë</t>
  </si>
  <si>
    <t>02120</t>
  </si>
  <si>
    <t>Ruajta dhe monitorimi i hapësirës detare në RSH</t>
  </si>
  <si>
    <t>K2</t>
  </si>
  <si>
    <t>K1</t>
  </si>
  <si>
    <t>Sinjalistika detare dhe rilevimi batimetrik detare jane detyrim i Sherbimit Hidrografik Shipëtare te cilat shërbejne per sigurimin hidrolundrimore te trasposti detar si dhe nxjerrejn e me pas perpunimin e te dhenave per prodhimin e metejeshem te hartave detare.</t>
  </si>
  <si>
    <t>Sinjalistika detare dhe rilevim batimetrik detare.</t>
  </si>
  <si>
    <t>Mrojtjen dhe ruajtjen e kufijve territoriale detar të vendit, operacionet e kërkimit  dhe  shpëtimit në det,   ndalimin, kapjen e bllokimin e mjeteve dhe personave që shkelin legjislacionin detar,  parandalimin për ndotjen e mjedisit detar e bregdetar,  ushtrimi e legjislacionit për pëshkimin detar, për lundrimin turistik, për ruajtjen e pasurive detare e nëndetare dhe të fundit të detit , emergjencave SAR</t>
  </si>
  <si>
    <t>Produkti 3</t>
  </si>
  <si>
    <r>
      <t xml:space="preserve">Detajimi i Kostos Totale të </t>
    </r>
    <r>
      <rPr>
        <b/>
        <sz val="8"/>
        <color rgb="FFFF0000"/>
        <rFont val="Garamond"/>
        <family val="1"/>
      </rPr>
      <t>Produktit 3</t>
    </r>
    <r>
      <rPr>
        <b/>
        <sz val="8"/>
        <color theme="1"/>
        <rFont val="Garamond"/>
        <family val="1"/>
      </rPr>
      <t xml:space="preserve"> sipas Artikujve Ekonomikë</t>
    </r>
  </si>
  <si>
    <t>Kosto totale e produktit 3</t>
  </si>
  <si>
    <t>Produkti 2</t>
  </si>
  <si>
    <t>Objektivi 1 i Politikës së Programit*</t>
  </si>
  <si>
    <r>
      <t xml:space="preserve">Detajimi i Kostos Totale të </t>
    </r>
    <r>
      <rPr>
        <b/>
        <sz val="8"/>
        <color rgb="FFFF0000"/>
        <rFont val="Garamond"/>
        <family val="1"/>
      </rPr>
      <t>Produktit 2</t>
    </r>
    <r>
      <rPr>
        <b/>
        <sz val="8"/>
        <color theme="1"/>
        <rFont val="Garamond"/>
        <family val="1"/>
      </rPr>
      <t xml:space="preserve"> </t>
    </r>
    <r>
      <rPr>
        <sz val="8"/>
        <color theme="1"/>
        <rFont val="Garamond"/>
        <family val="1"/>
      </rPr>
      <t>sipas Artikujve Ekonomikë</t>
    </r>
  </si>
  <si>
    <t xml:space="preserve">Buxheti i miratuar për 2018
</t>
  </si>
  <si>
    <t>Komplet vozitje (lance 8 rremesshe druri)</t>
  </si>
  <si>
    <t>Anije patrulluese e madhe me kapacitet luftarak (55-65)</t>
  </si>
  <si>
    <r>
      <t>Shënim: Shpjegoni supozimet dhe llogaritjet për Produktin 1 (Metoda 1)</t>
    </r>
    <r>
      <rPr>
        <b/>
        <sz val="8"/>
        <color rgb="FFFF0000"/>
        <rFont val="Garamond"/>
        <family val="1"/>
      </rPr>
      <t>***</t>
    </r>
  </si>
  <si>
    <t>Ne kostim jane marre parasysh numri i personelit, i mjeteve toksore, detare dhe pajisive qe disponohen nga Reparti Ushtarak Nr.2001, 2002, 2003, 2004, 2006,2012</t>
  </si>
  <si>
    <t>Gjeneral Major Ylber DOGJANI                 Ne mungese dhe me urdher              Kapiten I rangut I-re                   Subi Zenelaj</t>
  </si>
  <si>
    <r>
      <t>606. Transferta për familjet dhe individët (x% bashkshorte</t>
    </r>
    <r>
      <rPr>
        <sz val="9"/>
        <color rgb="FFFF0000"/>
        <rFont val="Garamond"/>
        <family val="1"/>
        <charset val="238"/>
      </rPr>
      <t>)</t>
    </r>
  </si>
  <si>
    <t>Numri i personeli i forcave detare</t>
  </si>
  <si>
    <t>numer projektesh</t>
  </si>
  <si>
    <t>Programi Planifikimit,menaxhim&amp;Administrim</t>
  </si>
  <si>
    <t>01110</t>
  </si>
  <si>
    <t xml:space="preserve">Numri personeli </t>
  </si>
  <si>
    <t>NURI LAKNORI</t>
  </si>
  <si>
    <t>MINISTRI E MBROJTJES</t>
  </si>
  <si>
    <t>017</t>
  </si>
  <si>
    <t>Te siguroje mbeshtetjen me burime financiare dhe materiale, infrastrukturen e duhur, kushtet normale per punen e aktivitetet e stafeve te MM, Shtabit te Pergjithshem te Forcave te Armatosura ,Formacioneve dhe Perfaqesuesve te Forcave te Armatosura shqiptare ne interes te realizimit te misionit.</t>
  </si>
  <si>
    <t xml:space="preserve">  Sigurimi i menaxhimit efiçent dhe efektiv per planifikim, menaxhim dhe administrim</t>
  </si>
  <si>
    <t>Sistemi I automatizimit te Burimeve Njerëzore (J-6)</t>
  </si>
  <si>
    <t>M170449</t>
  </si>
  <si>
    <t>Programi Planifikimit,Menaxhim&amp;Administrim</t>
  </si>
  <si>
    <t>Niveli i administrimit</t>
  </si>
  <si>
    <t>Të kontribuojë në mireadministrimin, menaxhimin efektiv te fondeve dhe permbyshjen e detyrimeve financiare per personelin e MM dhe SHPFA, Perfaqesite Ushtarake, Shtabet e NATO-s, sipas detyrimeve ligjore te perfshirjes ne iniciativat rajonale dhe organizatat nderkombetare.</t>
  </si>
  <si>
    <t>Niveli i menaxhimit</t>
  </si>
  <si>
    <t>Niveli i planifikimit</t>
  </si>
  <si>
    <t>Planifikim, menaxhim dhe administrim funksional</t>
  </si>
  <si>
    <t>ALBA THOMA</t>
  </si>
  <si>
    <t>YLLI IMERI</t>
  </si>
  <si>
    <t>OLTA XHAÇKA</t>
  </si>
  <si>
    <t xml:space="preserve"> </t>
  </si>
  <si>
    <r>
      <t xml:space="preserve">Detajimi i Kostos Totale të </t>
    </r>
    <r>
      <rPr>
        <b/>
        <sz val="8"/>
        <color rgb="FFFF0000"/>
        <rFont val="Garamond"/>
        <family val="1"/>
      </rPr>
      <t xml:space="preserve">Produktit  </t>
    </r>
    <r>
      <rPr>
        <b/>
        <sz val="8"/>
        <color theme="1"/>
        <rFont val="Garamond"/>
        <family val="1"/>
      </rPr>
      <t>sipas Artikujve Ekonomikë</t>
    </r>
  </si>
  <si>
    <t>Numer personeli</t>
  </si>
  <si>
    <t>Mbeshtetja financiarisht e bashkeshorte te ushtarakeve .</t>
  </si>
  <si>
    <t>Bashkeshorte te ushtarakeve te mbeshtetura financiarisht</t>
  </si>
  <si>
    <t>Produkti 10</t>
  </si>
  <si>
    <t>Kosto totale e produktit 7</t>
  </si>
  <si>
    <t>Produkti 7</t>
  </si>
  <si>
    <r>
      <t xml:space="preserve">Detajimi i Kostos Totale të </t>
    </r>
    <r>
      <rPr>
        <b/>
        <sz val="8"/>
        <color rgb="FFFF0000"/>
        <rFont val="Garamond"/>
        <family val="1"/>
      </rPr>
      <t>Produktit 9</t>
    </r>
    <r>
      <rPr>
        <b/>
        <sz val="8"/>
        <color theme="1"/>
        <rFont val="Garamond"/>
        <family val="1"/>
      </rPr>
      <t>sipas Artikujve Ekonomikë</t>
    </r>
  </si>
  <si>
    <t>Ruajtja e infrastruktures, sigurimi i elementeve te ceremonialit gjate pritjeve ceremoniale, sigurimin e mbeshtetje me transportë si dhe krijimi i kushteve per pushimin e personelit ushtarake dhe civil të FA.</t>
  </si>
  <si>
    <t xml:space="preserve"> Objekte ne ruajtje dhe godina pushimi te ofruara</t>
  </si>
  <si>
    <t>Produkti 9</t>
  </si>
  <si>
    <t xml:space="preserve">Kosto totale e produktit </t>
  </si>
  <si>
    <r>
      <t xml:space="preserve">Detajimi i Kostos Totale të </t>
    </r>
    <r>
      <rPr>
        <b/>
        <sz val="8"/>
        <color rgb="FFFF0000"/>
        <rFont val="Garamond"/>
        <family val="1"/>
      </rPr>
      <t xml:space="preserve">Produktit 10 </t>
    </r>
    <r>
      <rPr>
        <b/>
        <sz val="8"/>
        <color theme="1"/>
        <rFont val="Garamond"/>
        <family val="1"/>
      </rPr>
      <t>sipas Artikujve Ekonomikë</t>
    </r>
  </si>
  <si>
    <t>nr projektesh</t>
  </si>
  <si>
    <t>Mjete ,paisje dhe sisteme te moderizuara per rritjen e efektivitetit dhe eficences per permbushjen e detyrave.</t>
  </si>
  <si>
    <t>Produkti 8</t>
  </si>
  <si>
    <t xml:space="preserve">Godina dhe depo te ndertuara dhe te rikonstruktuara per ruajtje dhe sitemim materialesh dhe per permiresimin e kushteve te punes. </t>
  </si>
  <si>
    <t>Kategoria 1: Shpenzimet për projekte investimesh</t>
  </si>
  <si>
    <t xml:space="preserve">                                                                                                                                                                                                                                                                                                                                                                                                                                                                                                                                                                                                                                                                                                                                                                                                    </t>
  </si>
  <si>
    <r>
      <t xml:space="preserve">Detajimi i Kostos Totale të </t>
    </r>
    <r>
      <rPr>
        <b/>
        <sz val="8"/>
        <color rgb="FFFF0000"/>
        <rFont val="Garamond"/>
        <family val="1"/>
      </rPr>
      <t>Produktit 6</t>
    </r>
    <r>
      <rPr>
        <b/>
        <sz val="8"/>
        <color theme="1"/>
        <rFont val="Garamond"/>
        <family val="1"/>
      </rPr>
      <t xml:space="preserve"> sipas Artikujve Ekonomikë</t>
    </r>
  </si>
  <si>
    <t>Sigurimi me sisteme komunikimi dhe informacioni (Radiokomunikim, Telekomunikacion, rrjete kompjuterike, VTC, BUE, PDSHD) në mbështetje të kërkesave të komandim-kontrollit të Forcave të Armatosura në nivelin strategjik, operacional dhe taktik në kohë paqe, krize dhe lufte.  Menaxhimi i Sistemit të Integruar te Automatizimit te Burimeve te Mbrojtjes  ne FA.</t>
  </si>
  <si>
    <t>Sistem funksional kontrolli per FA</t>
  </si>
  <si>
    <t>Produkti 6</t>
  </si>
  <si>
    <r>
      <t xml:space="preserve">Detajimi i Kostos Totale të </t>
    </r>
    <r>
      <rPr>
        <b/>
        <sz val="8"/>
        <color rgb="FFFF0000"/>
        <rFont val="Garamond"/>
        <family val="1"/>
      </rPr>
      <t>Produktit 5</t>
    </r>
    <r>
      <rPr>
        <b/>
        <sz val="8"/>
        <color theme="1"/>
        <rFont val="Garamond"/>
        <family val="1"/>
      </rPr>
      <t xml:space="preserve"> sipas Artikujve Ekonomikë</t>
    </r>
  </si>
  <si>
    <t xml:space="preserve">Mbeshtetje financiare me shpenzime personeli per pagen baze, veshtirsine per natyre te vecante pune, per demsherine e shednetit, per shtesat e fuksioneve, per pagesat e sigurimeve shoqerore dhe shendetsore, per shpenzime per mallra dhe sherbime dhe transfertat e ndryeshme per rritjen e efektivitetit dhe eficenses per permbushjen e detyrave te Policise Ushtarake. </t>
  </si>
  <si>
    <t>Polici ushtarake funksionale</t>
  </si>
  <si>
    <t>Produkti 5</t>
  </si>
  <si>
    <r>
      <t xml:space="preserve">Detajimi i Kostos Totale të </t>
    </r>
    <r>
      <rPr>
        <b/>
        <sz val="8"/>
        <color rgb="FFFF0000"/>
        <rFont val="Garamond"/>
        <family val="1"/>
      </rPr>
      <t>Produktit 4</t>
    </r>
    <r>
      <rPr>
        <b/>
        <sz val="8"/>
        <color theme="1"/>
        <rFont val="Garamond"/>
        <family val="1"/>
      </rPr>
      <t xml:space="preserve"> sipas Artikujve Ekonomikë</t>
    </r>
  </si>
  <si>
    <t>Produkt gjithburimësh inteligjence, i saktë, në kohë dhe me cilësi.</t>
  </si>
  <si>
    <t xml:space="preserve"> Inteligjenca ushtarake për autoritet e drejtimit dhe komandimit të FA</t>
  </si>
  <si>
    <t>Produkti 4</t>
  </si>
  <si>
    <r>
      <t xml:space="preserve">Detajimi i Kostos Totale të </t>
    </r>
    <r>
      <rPr>
        <b/>
        <sz val="8"/>
        <color rgb="FFFF0000"/>
        <rFont val="Garamond"/>
        <family val="1"/>
      </rPr>
      <t xml:space="preserve">Produktit 3 </t>
    </r>
    <r>
      <rPr>
        <b/>
        <sz val="8"/>
        <color theme="1"/>
        <rFont val="Garamond"/>
        <family val="1"/>
      </rPr>
      <t>sipas Artikujve Ekonomikë</t>
    </r>
  </si>
  <si>
    <t>Përgatitja e dokumentacionit per trajtim financiar nga Drejtoria e Sigurimeve shoqerore .Shërbimi arkivor ndaj  qytetarëve  institucioneve shtetërore e private si dhe shërbimi për interesa studimore.</t>
  </si>
  <si>
    <t>Rekrutimin, pergatitja e dokumentacionit per trajtim financiar si dhe shërbimi arkivor ndaj  qytetarëve, institucioneve shtetërore e private si dhe shërbimi për interesa studimore</t>
  </si>
  <si>
    <t>Produktet për Objektivin 2</t>
  </si>
  <si>
    <t>Vlera e Synuar</t>
  </si>
  <si>
    <t>Vlera Bazë</t>
  </si>
  <si>
    <t>Emërtimi i Treguesit x (shto tregues sipas rastit)</t>
  </si>
  <si>
    <t>Emërtimi i Treguesit 2</t>
  </si>
  <si>
    <t>Emërtimi i Treguesit 1</t>
  </si>
  <si>
    <t>Treguesit e Performancës për Objektivin 2</t>
  </si>
  <si>
    <t>Objektivi 2 i Politikës së Programit</t>
  </si>
  <si>
    <t>Kosto totale e produktit 2</t>
  </si>
  <si>
    <r>
      <t>Detajimi i Kostos Totale të</t>
    </r>
    <r>
      <rPr>
        <b/>
        <sz val="8"/>
        <color rgb="FFFF0000"/>
        <rFont val="Garamond"/>
        <family val="1"/>
      </rPr>
      <t xml:space="preserve"> Produktit X </t>
    </r>
    <r>
      <rPr>
        <b/>
        <sz val="8"/>
        <color theme="1"/>
        <rFont val="Garamond"/>
        <family val="1"/>
      </rPr>
      <t>sipas Artikujve Ekonomikë</t>
    </r>
  </si>
  <si>
    <t xml:space="preserve"> Përgatitjen e personelit për planizimin dhe kryerjen e operacioneve në mbështetje të EC, Fatkeqësive Natyrore, dhe operacioneve të kërkim shpëtimit në tokë.</t>
  </si>
  <si>
    <t>Kapacitete operacioanel për kryerjen e operacioneve EC, CIMIC, SAR</t>
  </si>
  <si>
    <t>Burime njerezore , mallra dhe sherbime qe sigurojne mbeshteteje logjistike ne FA.</t>
  </si>
  <si>
    <t>Kapalcitete Operacioanle që sigurojnë mbështetjen logjistike të FARSH</t>
  </si>
  <si>
    <t>trend rritës</t>
  </si>
  <si>
    <t>Menaxhimi në kohë dhe profesional i operacioneve të EC dhe CIMIC.</t>
  </si>
  <si>
    <t>% e Furnizimit në kohë dhe mbështetja logjistike e FA.</t>
  </si>
  <si>
    <t>Sigurimi i logjistikes së  nevojshme si dhe mbështetja në operacione humanitare dhe misione ndërkombëtare.</t>
  </si>
  <si>
    <t>Niveli i mbështetjes operacionale për FA.</t>
  </si>
  <si>
    <t>Niveli i mbështetjes me shërbime për FA.</t>
  </si>
  <si>
    <t>Mbështetja me logjistikë, inteligjencë strategjike, sherbimet operacionale të mbrojtjes civile, në luftën kundër korupsionit në Forcat e Armatosura, për siguri dhe stabilitet.</t>
  </si>
  <si>
    <t>Sigurimi i kapaciteteve të nevojshme për  mbështetjen  me shërbime të trupave të luftimit, të trupave të mbështetjes së luftimit dhe të komandave në kohë paqe,krize, e lufte në interes të  plotësimit të misionit të tyre,si dhe mbështetja në operacione humanitare dhe misione ndërkombëtare.</t>
  </si>
  <si>
    <t>02150</t>
  </si>
  <si>
    <t xml:space="preserve">Programi Mbeshtetja e Luftimit </t>
  </si>
  <si>
    <t>Detajimi i Kostos Totale të Produktit 3 sipas Artikujve Ekonomikë</t>
  </si>
  <si>
    <t>Ton</t>
  </si>
  <si>
    <t>Ambjente të rikostruktuara ne të cilat do të magazinohen mallra sekuestro te konfiskuara ushqimore.</t>
  </si>
  <si>
    <t>Rikostruksion i depos nr.13 DRRMSH Tiranë dhe depos totale nr.10</t>
  </si>
  <si>
    <t>Shënim: Shpjegoni supozimet dhe llogaritjet për Produktin X</t>
  </si>
  <si>
    <t>Detajimi i Kostos Totale të Produktit 2 sipas Artikujve Ekonomikë</t>
  </si>
  <si>
    <t>cope</t>
  </si>
  <si>
    <t>Mallra krevat portativ që do të përdoren në rast të situatave emergjente për ardhjen në ndihmë të njerëzve në nevojë.</t>
  </si>
  <si>
    <t>Blerje mallra rezerve shteti Industrial</t>
  </si>
  <si>
    <t>Produkti 2 (shto produkte sipas rastit)</t>
  </si>
  <si>
    <t>Detajimi i Kostos Totale të Produktit 1 sipas Artikujve Ekonomikë</t>
  </si>
  <si>
    <t>Mallra Ushqimore dhe Industriale që do të përdoren në rast të situatave emergjente për ardhjen në ndihmë të njerëzve në nevojë.</t>
  </si>
  <si>
    <t xml:space="preserve">Blerje mallra Rezerve shtetit Ushqimore </t>
  </si>
  <si>
    <t>Shpenzimet Kapitale***</t>
  </si>
  <si>
    <r>
      <t>Shënim: Shpjegoni supozimet dhe llogaritjet për Produktin 1 (Metoda 2)</t>
    </r>
    <r>
      <rPr>
        <b/>
        <sz val="8"/>
        <color indexed="8"/>
        <rFont val="Garamond"/>
        <family val="1"/>
      </rPr>
      <t>***</t>
    </r>
  </si>
  <si>
    <t xml:space="preserve">• Administrimi, menaxhimi, manipulimi dhe tjetersimin nepermjet procedurave te shitjes me ankand te mallrave sekuestro te konfiskuara
•  Përmirësimi dhe krijimi i kushteve  optimale për ruajtjen dhe administrimin e mallrave sekuestro dhe te konfiskuara  rreth 38 000 cope nga shitja e te cilave do te sigurohen njw rritje te  tw ardhura ne buxhetin me rreth 4% krahasuar me vitin paraardhës.
</t>
  </si>
  <si>
    <t>STOKUT MALLRA INDUSTRIAL DHE USHQIMORE (REZERVE MATERIALE SHTETERORE) TE KONFISKUARA</t>
  </si>
  <si>
    <t xml:space="preserve">Shënim: Shpjegoni supozimet dhe llogaritjet për Produktin X (Metoda 2) </t>
  </si>
  <si>
    <t xml:space="preserve">• Rritja e stukot ne mallra Industrial  me 400 cope krevat.  Përmirësimi dhe krijimi i kushteve  optimale për  ruajtjen dhe administrimin e mallrave rezervë shteti rreth 35 000 cope.
• Kushte optimale nw kapacitetet strehuese tw mallrave RSH nëpërmjet përmirësimit të infrastrukturës në magazina. Do të kemi një përmirësim të kushteve në masën 6 %  krahasuar me vitin paraardhës .
</t>
  </si>
  <si>
    <t>STOKUT MALLRA INDUSTRIAL (REZERVE MATERIALE SHTETERORE)</t>
  </si>
  <si>
    <r>
      <rPr>
        <b/>
        <sz val="8"/>
        <color indexed="8"/>
        <rFont val="Garamond"/>
        <family val="1"/>
      </rPr>
      <t>Produkti 2</t>
    </r>
    <r>
      <rPr>
        <sz val="8"/>
        <color indexed="8"/>
        <rFont val="Garamond"/>
        <family val="1"/>
      </rPr>
      <t xml:space="preserve"> </t>
    </r>
  </si>
  <si>
    <t>TON</t>
  </si>
  <si>
    <t xml:space="preserve">• Rritja e stukot ne mallra ushqimore me rreth 30 ton Përmirësimi dhe krijimi i kushteve  optimale për  ruajtjen dhe administrimin e mallrave rezervë shteti rreth 245 ton. 
• Kushte optimale nw kapacitetet strehuese tw mallrave RSH nëpërmjet kryerjes së analizave, rifreskimit manipulimit etj, Do të kemi një përmirësim të kushteve në masën 5.5%  krahasuar me vitin paraardhës .
</t>
  </si>
  <si>
    <t>STOKUT MALLRA USHQIMORE (REZERVE MATERIALE SHTETERORE)</t>
  </si>
  <si>
    <t xml:space="preserve">Emërtimi i Treguesit 2:Realizimi i te ardhurave nga tjetërsimi i mallrave nëpërmjet procedurave te ankandit publik si dhe rritja e te ardhurave ne buxhetin e  shtetit. </t>
  </si>
  <si>
    <t>Emërtimi i Treguesit 1:Rritja e stokut të mallrave rezervë shteti të cilat do të përdoren për t"i ardhur në ndihmë 4 000 familjeve të prekur nga fatkeqësitë natyrore me mallra rezervë  shtetërore për një periudhë 1 mujore.</t>
  </si>
  <si>
    <t>RRITJA E STOKUT NE MALLRA USHQIMORE DHE KRIJIMI I KUSHTEVE OPTIMALE PER ADMINISTRIMIN MANAXHIMIN DHE MANIPULIMIN I TYRE.</t>
  </si>
  <si>
    <r>
      <t>Detajimi i Kostos Totale të</t>
    </r>
    <r>
      <rPr>
        <b/>
        <sz val="8"/>
        <color rgb="FFFF0000"/>
        <rFont val="Garamond"/>
        <family val="1"/>
      </rPr>
      <t xml:space="preserve"> Produktit 2 </t>
    </r>
    <r>
      <rPr>
        <b/>
        <sz val="8"/>
        <color theme="1"/>
        <rFont val="Garamond"/>
        <family val="1"/>
      </rPr>
      <t>sipas Artikujve Ekonomikë</t>
    </r>
  </si>
  <si>
    <r>
      <rPr>
        <b/>
        <sz val="8"/>
        <color rgb="FFFF0000"/>
        <rFont val="Garamond"/>
        <family val="1"/>
      </rPr>
      <t>Produkti 3</t>
    </r>
    <r>
      <rPr>
        <sz val="8"/>
        <color theme="1"/>
        <rFont val="Garamond"/>
        <family val="1"/>
      </rPr>
      <t xml:space="preserve"> (shto produkte sipas rastit)</t>
    </r>
  </si>
  <si>
    <r>
      <rPr>
        <b/>
        <sz val="8"/>
        <color rgb="FFFF0000"/>
        <rFont val="Garamond"/>
        <family val="1"/>
      </rPr>
      <t>Produkti 2</t>
    </r>
    <r>
      <rPr>
        <sz val="8"/>
        <color theme="1"/>
        <rFont val="Garamond"/>
        <family val="1"/>
      </rPr>
      <t xml:space="preserve"> (shto produkte sipas rastit)</t>
    </r>
  </si>
  <si>
    <t>ore pune</t>
  </si>
  <si>
    <t>Sherbime te kryera ne interes jetes njerzore, prones, trashigimise kulturore dhe pyetje ndaj zjarrit</t>
  </si>
  <si>
    <t>Mbrojtja e jetes njerzore, prones, trashigimise kulturore dhe pyetje ndaj zjarrit</t>
  </si>
  <si>
    <r>
      <t xml:space="preserve">Kujdes!! </t>
    </r>
    <r>
      <rPr>
        <i/>
        <sz val="12"/>
        <rFont val="Calibri"/>
        <family val="2"/>
        <scheme val="minor"/>
      </rPr>
      <t>Në format mund të shtohen rreshta për të reflektuar të gjitha produktet e programit. Formati ka formula, të cilat duhen përditësuar sipas llogjikës së paraqitur më sipër.</t>
    </r>
  </si>
  <si>
    <t>l</t>
  </si>
  <si>
    <r>
      <t xml:space="preserve">Detajimi i Kostos Totale të </t>
    </r>
    <r>
      <rPr>
        <b/>
        <sz val="12"/>
        <color rgb="FFFF0000"/>
        <rFont val="Garamond"/>
        <family val="1"/>
      </rPr>
      <t>Produktit X</t>
    </r>
    <r>
      <rPr>
        <b/>
        <sz val="12"/>
        <color theme="1"/>
        <rFont val="Garamond"/>
        <family val="1"/>
      </rPr>
      <t xml:space="preserve"> sipas Artikujve Ekonomikë</t>
    </r>
  </si>
  <si>
    <r>
      <t xml:space="preserve">Detajimi i Kostos Totale të </t>
    </r>
    <r>
      <rPr>
        <b/>
        <sz val="12"/>
        <color rgb="FFFF0000"/>
        <rFont val="Garamond"/>
        <family val="1"/>
      </rPr>
      <t>Produktit 1</t>
    </r>
    <r>
      <rPr>
        <b/>
        <sz val="12"/>
        <color theme="1"/>
        <rFont val="Garamond"/>
        <family val="1"/>
      </rPr>
      <t xml:space="preserve"> sipas Artikujve Ekonomikë</t>
    </r>
  </si>
  <si>
    <r>
      <rPr>
        <b/>
        <sz val="12"/>
        <color rgb="FFFF0000"/>
        <rFont val="Garamond"/>
        <family val="1"/>
      </rPr>
      <t>Produkti X</t>
    </r>
    <r>
      <rPr>
        <sz val="12"/>
        <color theme="1"/>
        <rFont val="Garamond"/>
        <family val="1"/>
      </rPr>
      <t xml:space="preserve"> (shto produkte sipas rastit)</t>
    </r>
  </si>
  <si>
    <r>
      <t xml:space="preserve">Detajimi i Kostos Totale të </t>
    </r>
    <r>
      <rPr>
        <b/>
        <sz val="12"/>
        <color rgb="FFFF0000"/>
        <rFont val="Garamond"/>
        <family val="1"/>
      </rPr>
      <t xml:space="preserve">Produktit 1 </t>
    </r>
    <r>
      <rPr>
        <b/>
        <sz val="12"/>
        <color theme="1"/>
        <rFont val="Garamond"/>
        <family val="1"/>
      </rPr>
      <t>sipas Artikujve Ekonomikë</t>
    </r>
  </si>
  <si>
    <t>Kosto totale e produktit 5</t>
  </si>
  <si>
    <r>
      <t>Detajimi i Kostos Totale të</t>
    </r>
    <r>
      <rPr>
        <b/>
        <sz val="12"/>
        <color rgb="FFFF0000"/>
        <rFont val="Garamond"/>
        <family val="1"/>
      </rPr>
      <t xml:space="preserve"> Produktit 5 </t>
    </r>
    <r>
      <rPr>
        <b/>
        <sz val="12"/>
        <color theme="1"/>
        <rFont val="Garamond"/>
        <family val="1"/>
      </rPr>
      <t>sipas Artikujve Ekonomikë</t>
    </r>
  </si>
  <si>
    <t xml:space="preserve">Numri i personelit  </t>
  </si>
  <si>
    <t xml:space="preserve"> Eshte strukture organizative realizon, bashkëveprimin,kordinimin dhe mbeshtetjen e duhur te Institucioneve arsimore dhe Stervitore  dhe te strukturave te tjera ne Komanden e Doktrines dhe Stervitjes</t>
  </si>
  <si>
    <t>Administrimi, drejtimi dhe komandimi i Arsimimit Ushtarak</t>
  </si>
  <si>
    <t>Kosto totale e produktit 4</t>
  </si>
  <si>
    <r>
      <t>Detajimi i Kostos Totale të</t>
    </r>
    <r>
      <rPr>
        <b/>
        <sz val="12"/>
        <color rgb="FFFF0000"/>
        <rFont val="Garamond"/>
        <family val="1"/>
      </rPr>
      <t xml:space="preserve"> Produktit 4 </t>
    </r>
    <r>
      <rPr>
        <b/>
        <sz val="12"/>
        <color theme="1"/>
        <rFont val="Garamond"/>
        <family val="1"/>
      </rPr>
      <t>sipas Artikujve Ekonomikë</t>
    </r>
  </si>
  <si>
    <t>Numer studimesh dhe botimesh</t>
  </si>
  <si>
    <t>Hartimi dhe publikimi  i  doktrinave dhe rregulloreve ushtarake dhe manualeve. Zhvillimi  i kerkimeve shkencore, studimeve strategjike dhe mesimeve te nxjerra.</t>
  </si>
  <si>
    <t>Kërkimi shkencor, Doktrina/Manuale, publikime, botime.</t>
  </si>
  <si>
    <r>
      <t>Detajimi i Kostos Totale të</t>
    </r>
    <r>
      <rPr>
        <b/>
        <sz val="12"/>
        <color rgb="FFFF0000"/>
        <rFont val="Garamond"/>
        <family val="1"/>
      </rPr>
      <t xml:space="preserve"> Produktit 3 </t>
    </r>
    <r>
      <rPr>
        <b/>
        <sz val="12"/>
        <color theme="1"/>
        <rFont val="Garamond"/>
        <family val="1"/>
      </rPr>
      <t>sipas Artikujve Ekonomikë</t>
    </r>
  </si>
  <si>
    <t xml:space="preserve">Numer Kursantesh </t>
  </si>
  <si>
    <t>Përgatitja, arsimimi e kualifikimi i specialistëve të lartë të personelit ushtarak e civil për të gjitha nivelet e drejtimit të Forcave të Armatosura në fushën e sigurisë e mbrojtjes. Arsimimi dhe kualifikimi i kandidatëtve për oficerë të rinj. Realizmi i programeve arsimore dhe kualifikimi në të tre ciklet e studimit (Bachelor, Master Profesional/Master i Shkencave/Master Ekzekutiv dhe Doktoraturë.</t>
  </si>
  <si>
    <t>Përgatitja e Oficerit në të gjitha nivelet e drejtimit dhe komandimit te Forcave të Armatosura</t>
  </si>
  <si>
    <r>
      <t>Detajimi i Kostos Totale të</t>
    </r>
    <r>
      <rPr>
        <b/>
        <sz val="12"/>
        <color rgb="FFFF0000"/>
        <rFont val="Garamond"/>
        <family val="1"/>
      </rPr>
      <t xml:space="preserve"> Produktit 2 </t>
    </r>
    <r>
      <rPr>
        <b/>
        <sz val="12"/>
        <color theme="1"/>
        <rFont val="Garamond"/>
        <family val="1"/>
      </rPr>
      <t>sipas Artikujve Ekonomikë</t>
    </r>
  </si>
  <si>
    <t>Arsimimi dhe trajnimi i nënoficerit ka si qëllim përgatitjen e mëtejshme dhe konsolidimin e vazhdueshëm të tyre profesionalisht dhe krijimin e piramidës paralele të hierarkisë, si një kontingjent i rëndësishëm që në mënyrë të dukshme ndikon në rritjen e nivelit operacional dhe stërvitor të Forcave të Armatosura.</t>
  </si>
  <si>
    <t xml:space="preserve">Përgatitja e Nënoficerit dhe adminastrata civile </t>
  </si>
  <si>
    <r>
      <rPr>
        <b/>
        <sz val="12"/>
        <color rgb="FFFF0000"/>
        <rFont val="Garamond"/>
        <family val="1"/>
      </rPr>
      <t>Produkti 2</t>
    </r>
    <r>
      <rPr>
        <sz val="12"/>
        <color theme="1"/>
        <rFont val="Garamond"/>
        <family val="1"/>
      </rPr>
      <t xml:space="preserve"> </t>
    </r>
  </si>
  <si>
    <t xml:space="preserve">  Numer Kursantesh </t>
  </si>
  <si>
    <t>Stërvitja e këtij personeli ka si qëllim aftësimin profesional e fizik, në interes të realizimit të misionit e të detyrave. Me stërvitje synohet dhe arrihet niveli operacional, si treguesi bazë i gatishmërisë së strukturave të Forcave të Armatosura.</t>
  </si>
  <si>
    <t>Stërvitja Individuale në Shkollën e Trupës (SIB, SIA)</t>
  </si>
  <si>
    <t>Ky program ka si qëllim, arsimimin, trajnimin, stërvitjen dhe përgatitjen e personelit ushtarak dhe civil të FA, për të përmbushur detyrimin kushtetues të sigurimit të pavarësisë së vendit, pjesëmarrje aktive në misionet ushtarake të NATO-s  si dhe në përballimin e emergjencave civile.
Mjaft i rëndësishëm është procesi i modernizimit, kompletimit e pajisjes së auditorëve, klasave, sallave mësimore, kabineteve e poligoneve të stërvitjeve/qitjeve me pajisje e teknologji të reja e bashkëkohore për tju përgjigjur sfidave e nevojave të kohës. 
Mbështetja  e FA nëpërmjet zhvillimit të koncepteve doktrinare, projekteve kërkimore e studimore, mësimeve të nxjerra e standardizimit, me rregullore, manual e botime periodike, është një tjetër drejtim mjaft i rëndësishëm i këtij programi buxhetor.
Krijimi i kushteve normale për punë, arsimim, trajnim e stërvitje për personelin e FA nëpërmjet përmirësimit të vazhdueshëm të infrastrukturës ushtarake dhe mirëmbajtjes së saj.</t>
  </si>
  <si>
    <t xml:space="preserve">Programi i arsimimit dhe trajnimit ushtarak përfshin shpenzimet buxhetore që kryhen në këtë fushë si dhe për kërkimin shkencor. Ky program është hartuar në përputhje me kërkesat e institucioneve arsimore ushtarake dhe për t’iu përgjigjur nevojave e detyrimeve që shtrohen për zhvillimin e  sistemit të edukimit e trajnimit  në FA.
Objektivi parësor i këtij programi është përgatitja dhe mbështetja e FA me burime njerëzore të mirëarsimuara,  të mirëtrajnuara ushtarakisht e profesionalisht.
Vend të rëndësishëm në program zë modernizimi dhe pajisja e sistemit arsimor/stërvitor me pajisje e teknologji të reja e bashkëkohore për tju përgjigjur sfidave e nevojave të kohës në këtë fushë.
Gjithashtu ky program mbështet zhvillimin e doktrinave, të projekteve kërkimore dhe studimore, të vlerësimeve dhe analizave për çështjet e sigurisë dhe mbrojtjes, publikimin e botimeve doktrinarë, perfeksionimin e sistemit të mësimeve të nxjerra dhe vazhdimin e ndërtimit të kapaciteteve trajnuese të bazuara në simulim.
Sistemi arsimor duhet t’i paraprijë transformimit të mëtejshëm të FA-së, duke përditësuar metodologjinë, programet mësimore e doktrinat ushtarake duke hartuar dhe rishikuar procedurat standarde, për të normëzuar e unifikuar proceset dhe për të siguruar ndërveprueshmërinë me aleatët, me qëllim që t’u përgjigjet nevojave kombëtare, realiteteve dhe mundësive të reja në kushtet e një mjedisi të ri të sigurisë dhe të jetë i përputhshëm me sistemin e arsimimit kombëtar dhe shkollave të vendeve të NATO-s. </t>
  </si>
  <si>
    <t>17</t>
  </si>
  <si>
    <t>Arsimimi ushtarak</t>
  </si>
  <si>
    <t xml:space="preserve">FORMAT 2.1 : FORMATI STANDARD I PËRGATITJES SË  PBA 2019-2021 </t>
  </si>
  <si>
    <r>
      <t xml:space="preserve">Detajimi i Kostos Totale të </t>
    </r>
    <r>
      <rPr>
        <b/>
        <sz val="8"/>
        <color indexed="10"/>
        <rFont val="Garamond"/>
        <family val="1"/>
      </rPr>
      <t>Produktit X</t>
    </r>
    <r>
      <rPr>
        <b/>
        <sz val="8"/>
        <color indexed="8"/>
        <rFont val="Garamond"/>
        <family val="1"/>
      </rPr>
      <t xml:space="preserve"> sipas Artikujve Ekonomikë</t>
    </r>
  </si>
  <si>
    <r>
      <t xml:space="preserve">Detajimi i Kostos Totale të </t>
    </r>
    <r>
      <rPr>
        <b/>
        <sz val="8"/>
        <color indexed="10"/>
        <rFont val="Garamond"/>
        <family val="1"/>
      </rPr>
      <t>Produktit 1</t>
    </r>
    <r>
      <rPr>
        <b/>
        <sz val="8"/>
        <color indexed="8"/>
        <rFont val="Garamond"/>
        <family val="1"/>
      </rPr>
      <t xml:space="preserve"> sipas Artikujve Ekonomikë</t>
    </r>
  </si>
  <si>
    <r>
      <t xml:space="preserve">Detajimi i Kostos Totale të </t>
    </r>
    <r>
      <rPr>
        <b/>
        <sz val="8"/>
        <color indexed="10"/>
        <rFont val="Garamond"/>
        <family val="1"/>
      </rPr>
      <t>Produktit 3</t>
    </r>
    <r>
      <rPr>
        <b/>
        <sz val="8"/>
        <color indexed="8"/>
        <rFont val="Garamond"/>
        <family val="1"/>
      </rPr>
      <t xml:space="preserve"> sipas Artikujve Ekonomikë</t>
    </r>
  </si>
  <si>
    <r>
      <rPr>
        <b/>
        <sz val="8"/>
        <color indexed="10"/>
        <rFont val="Garamond"/>
        <family val="1"/>
      </rPr>
      <t>Produkti X</t>
    </r>
    <r>
      <rPr>
        <sz val="8"/>
        <color indexed="8"/>
        <rFont val="Garamond"/>
        <family val="1"/>
      </rPr>
      <t xml:space="preserve"> (shto produkte sipas rastit)</t>
    </r>
  </si>
  <si>
    <r>
      <t xml:space="preserve">Detajimi i Kostos Totale të </t>
    </r>
    <r>
      <rPr>
        <b/>
        <sz val="8"/>
        <color indexed="10"/>
        <rFont val="Garamond"/>
        <family val="1"/>
      </rPr>
      <t xml:space="preserve">Produktit 1 </t>
    </r>
    <r>
      <rPr>
        <b/>
        <sz val="8"/>
        <color indexed="8"/>
        <rFont val="Garamond"/>
        <family val="1"/>
      </rPr>
      <t>sipas Artikujve Ekonomikë</t>
    </r>
  </si>
  <si>
    <t>Forca Ajrore në gadishmëri dhe operacionale</t>
  </si>
  <si>
    <r>
      <t>Detajimi i Kostos Totale të</t>
    </r>
    <r>
      <rPr>
        <b/>
        <sz val="8"/>
        <color indexed="10"/>
        <rFont val="Garamond"/>
        <family val="1"/>
      </rPr>
      <t xml:space="preserve"> Produktit X </t>
    </r>
    <r>
      <rPr>
        <b/>
        <sz val="8"/>
        <color indexed="8"/>
        <rFont val="Garamond"/>
        <family val="1"/>
      </rPr>
      <t>sipas Artikujve Ekonomikë</t>
    </r>
  </si>
  <si>
    <t>606. Transferta për familjet dhe individët (nga 31 individe 13 % bashkshorte)</t>
  </si>
  <si>
    <r>
      <t xml:space="preserve">Detajimi i Kostos Totale të </t>
    </r>
    <r>
      <rPr>
        <b/>
        <sz val="8"/>
        <color indexed="10"/>
        <rFont val="Garamond"/>
        <family val="1"/>
      </rPr>
      <t>Produktit 5</t>
    </r>
    <r>
      <rPr>
        <b/>
        <sz val="8"/>
        <color indexed="8"/>
        <rFont val="Garamond"/>
        <family val="1"/>
      </rPr>
      <t xml:space="preserve"> sipas Artikujve Ekonomikë</t>
    </r>
  </si>
  <si>
    <t>nr.personeli</t>
  </si>
  <si>
    <t>Numri i forcave, mjeteve dhe armatim në përdorim</t>
  </si>
  <si>
    <t>K3</t>
  </si>
  <si>
    <t>K4</t>
  </si>
  <si>
    <t>K5</t>
  </si>
  <si>
    <t>Plotesimi me personel, pajisje, trajnime, stërvitje e resurse të  QKR/nivel</t>
  </si>
  <si>
    <t>Plotesimi me personel, pajisje, trajnime, stërvitje e resurse të BAJ Farkë/nivel</t>
  </si>
  <si>
    <t>Mbajtaj në gadishmeri dhe përmiresimi i kapaciteteve Operacional të Forcës Ajrore</t>
  </si>
  <si>
    <t>Objektivi 3 i Politikës së Programit</t>
  </si>
  <si>
    <r>
      <t xml:space="preserve">Detajimi i Kostos Totale të </t>
    </r>
    <r>
      <rPr>
        <b/>
        <sz val="8"/>
        <color indexed="10"/>
        <rFont val="Garamond"/>
        <family val="1"/>
      </rPr>
      <t>Produktit 4</t>
    </r>
    <r>
      <rPr>
        <b/>
        <sz val="8"/>
        <color indexed="8"/>
        <rFont val="Garamond"/>
        <family val="1"/>
      </rPr>
      <t>sipas Artikujve Ekonomikë</t>
    </r>
  </si>
  <si>
    <t>nr.projektesh</t>
  </si>
  <si>
    <t>Forca Detare në gadishmëri dhe operacionale</t>
  </si>
  <si>
    <r>
      <t>Detajimi i Kostos Totale të</t>
    </r>
    <r>
      <rPr>
        <b/>
        <sz val="8"/>
        <color indexed="10"/>
        <rFont val="Garamond"/>
        <family val="1"/>
      </rPr>
      <t xml:space="preserve"> Produktit 4 </t>
    </r>
    <r>
      <rPr>
        <b/>
        <sz val="8"/>
        <color indexed="8"/>
        <rFont val="Garamond"/>
        <family val="1"/>
      </rPr>
      <t>sipas Artikujve Ekonomikë</t>
    </r>
  </si>
  <si>
    <t>numer personeli</t>
  </si>
  <si>
    <t>606. Transferta për familjet dhe individët (nga 50 individe 12 % bashkshorte)</t>
  </si>
  <si>
    <t>Trend rritës</t>
  </si>
  <si>
    <t>Përqindja e grave në forcat detare</t>
  </si>
  <si>
    <t>Kapacitete operacionale per Sherbimin Hidrografik Shipetar</t>
  </si>
  <si>
    <t>Kapacitete operacionale per Qendren e Vezhgimit</t>
  </si>
  <si>
    <t>Kapacitete operacionale per Flotiljen Detare</t>
  </si>
  <si>
    <t>Mbajtaj në gadishmeri dhe përmiresimi i kapaciteteve Operacional të Forcës Detare</t>
  </si>
  <si>
    <t>Shpenzime ne infrastrukture dhe pajisje</t>
  </si>
  <si>
    <t>Forca Toksore në gadishmëri dhe operacionale</t>
  </si>
  <si>
    <r>
      <t>Detajimi i Kostos Totale të</t>
    </r>
    <r>
      <rPr>
        <b/>
        <sz val="8"/>
        <color indexed="10"/>
        <rFont val="Garamond"/>
        <family val="1"/>
      </rPr>
      <t xml:space="preserve"> Produktit 2 </t>
    </r>
    <r>
      <rPr>
        <b/>
        <sz val="8"/>
        <color indexed="8"/>
        <rFont val="Garamond"/>
        <family val="1"/>
      </rPr>
      <t>sipas Artikujve Ekonomikë</t>
    </r>
  </si>
  <si>
    <t>nr. Personeli</t>
  </si>
  <si>
    <t>Angazhimi i Forces te Armatosura ne misione paqeruajtese jashte vendit me personel, pajisje dhe armatim.</t>
  </si>
  <si>
    <t>Kontigjent ushtarake në mision paqeruajtese jashte vendit</t>
  </si>
  <si>
    <t>606. Transferta për familjet dhe individët (nga 56 individe 3.6% bashkshorte)</t>
  </si>
  <si>
    <t>Numri personeli Forcave Toksore</t>
  </si>
  <si>
    <t>Përqindja e grave në forcat tokësore</t>
  </si>
  <si>
    <t>S-1</t>
  </si>
  <si>
    <t>S-2</t>
  </si>
  <si>
    <t>Niveli I trajnimit</t>
  </si>
  <si>
    <t>Pj-2</t>
  </si>
  <si>
    <t>Pj-3</t>
  </si>
  <si>
    <t>Niveli e kompletimit me personel</t>
  </si>
  <si>
    <t>Pe-2</t>
  </si>
  <si>
    <t>Pe-3</t>
  </si>
  <si>
    <t>Mbajtaj në gadishmeri dhe përmiresimi i kapaciteteve Operacional të Forcës Toksore</t>
  </si>
  <si>
    <t>Niveli i aftësië mbrojtëse Kombëtare</t>
  </si>
  <si>
    <t xml:space="preserve">Për një forcë luftimi operacionale, të mirë stërvitur, profesionale edhe në përputhshmëri me standardet e NATO-s.  </t>
  </si>
  <si>
    <t xml:space="preserve">Ky program përfshin shpenzimet buxhetore të cilat sigurojnë një force luftimi tokësore, detare dhe ajrore  operacionale, të mirë stërvitur, profesionale e të ndërveprueshme me NATO-n. </t>
  </si>
  <si>
    <t xml:space="preserve">Programi Forca e Luftimit </t>
  </si>
  <si>
    <t xml:space="preserve">  “Arsimimi, kualifikimi dhe trajnimi i oficerëve,   nënoficerëve, ushtarëve dhe civilëve të të gjitha niveleve, mbështetja e stërvitjeve të strukturave të FA-së dhe zhvillimi i koncepteve doktrinore e studimeve strategjike në FA të RSH".planifikimi, menaxhimi dhe administrimi i detyrimeve financiare per administraten e Ministrise se Mbrojtjes, Shtabin i Pergjithshem i Forcave te Armatosura, Atashete Ushtarake, Misioni Ushtarak ne Bruksel, Inisiativat rajonale, Shtabet multinacionale te NATO-s, Stervitjet dhe Aktivitetet e perbashketa, SIPAS STANDARTEV TE NATO-S
sigurimin e një force luftimi operacionale të vogël të mirë stërvitur dhe profesionale të ndërveprueshme me NATO-n dhe me vendet e rajonit . Kjo forcë të jetë e aftë  për të kryer operacione luftarake dhe humanitare për të përmbushur detyrimet kushtetuese për mbrojtjen e vendit,forcimin e sigurisë në rajon e më gjerë si dhe mbështetjen e autoriteteve lokale për emergjencat civile, si dhe plotësimin e detyrimeve që rrjedhin nga anëtarësimi në NATO në misione.
(Forca Toksore ) Sigurimi dhe mbajtja në gatishmëri e kapaciteteve të nevojshme operacionale për ruajtjen dhe mbrojtjen e pavarësisë, sovranitetit dhe tërësisë territoriale të Republikës së Shqipërisë në bashkëveprim me strukturat e tjera të Forcave të Armatosura dhe NATO, mbështetjen e popullsisë në përballimin e fatkeqësive natyrore në kohë paqe, krize e lufte, si dhe marrja pjesë në operacione në kuadër të mbrojtjes kolektive.                                                                                                                                                         (Forca Detare) “Sigurimi i kapaciteteve të nevojshme për ruajtjen e sovranitetit të hapësirës detare të Republikës së Shqipërisë në bashkëveprim me strukturat e tjera të Forcave të Armatosura, NATO-s, si dhe zbatimi i ligjshmërisë në det në bashkëpunim me institucionet e tjera shtetërore me interesa në hapësirën detare.”                                                                                                                                                                                   (Forca Ajrore) “Sigurimi i kapaciteteve të nevojshme operacionale për vezhgimin, kontrollin dhe mbrojtjen e sovranitetit të hapësirës ajrore të Republikës së Shqipërisë, në bashkepunim me vendet e NATO-s, mbeshtetjen e operacioneve luftarake/joluftarake,  te kërkim-shpëtimit ajror, Host Nation Support, si dhe realizimin e komandim-kontrollit të mjeteve ajrore në hapësiren ajrore të Republikes së Shqiperise.
shpenzimet buxhetore që kryhen për Spitalin Universitar te Traumes  si nje Instuticion Shteteror Publik Kombetar Mjekimi, Mesimidhenie dhe Kerkimi Shkencor. Spitali Universitar I Traumes eshte pjese e rrjetit te integruar te sherbimeve mjekesore , spitalore dhe jep ndihme te specializuar ne trajtimin e politraumave ne nivel Kombetar .</t>
  </si>
  <si>
    <r>
      <t xml:space="preserve">Shënim: </t>
    </r>
    <r>
      <rPr>
        <i/>
        <sz val="9"/>
        <color theme="1"/>
        <rFont val="Times New Roman"/>
        <family val="1"/>
      </rPr>
      <t>Shpjegoni supozimet dhe llogaritjet (Metoda 1)</t>
    </r>
  </si>
  <si>
    <t>Eshte menduar sipas projektit te konkursit ,, paisja dhe standartizimi I tyre per dy salla .</t>
  </si>
  <si>
    <t>Shënim: Shpjegoni supozimet dhe llogaritjet për Produktin G</t>
  </si>
  <si>
    <t xml:space="preserve">Kosto totale e produktit G </t>
  </si>
  <si>
    <r>
      <t xml:space="preserve">Detajimi i Kostos Totale të </t>
    </r>
    <r>
      <rPr>
        <b/>
        <sz val="9"/>
        <color rgb="FFFF0000"/>
        <rFont val="Times New Roman"/>
        <family val="1"/>
      </rPr>
      <t>Produktit G</t>
    </r>
    <r>
      <rPr>
        <b/>
        <sz val="9"/>
        <color theme="1"/>
        <rFont val="Times New Roman"/>
        <family val="1"/>
      </rPr>
      <t xml:space="preserve"> sipas Artikujve Ekonomikë</t>
    </r>
  </si>
  <si>
    <t xml:space="preserve">m2 </t>
  </si>
  <si>
    <t xml:space="preserve">Ndertimi I nje salle operacioni dhe nje terapie me kushte bashkekohore moderne qe do realizohet per kete sherbim </t>
  </si>
  <si>
    <t xml:space="preserve">Ndertimi I sallave </t>
  </si>
  <si>
    <t>Produkti G</t>
  </si>
  <si>
    <t xml:space="preserve">Ndertimi I sallave te operacionit te kembes Diabetike </t>
  </si>
  <si>
    <t>M170520</t>
  </si>
  <si>
    <t xml:space="preserve">Perllogaritja ne baze m2 te rikonstruksionit te sherbimit te Kembes Diabetike </t>
  </si>
  <si>
    <t>Shënim: Shpjegoni supozimet dhe llogaritjet për Produktin F</t>
  </si>
  <si>
    <t>Kosto totale e produktit F</t>
  </si>
  <si>
    <r>
      <t xml:space="preserve">Detajimi i Kostos Totale të </t>
    </r>
    <r>
      <rPr>
        <b/>
        <sz val="9"/>
        <color rgb="FFFF0000"/>
        <rFont val="Times New Roman"/>
        <family val="1"/>
      </rPr>
      <t>Produktit F s</t>
    </r>
    <r>
      <rPr>
        <b/>
        <sz val="9"/>
        <color theme="1"/>
        <rFont val="Times New Roman"/>
        <family val="1"/>
      </rPr>
      <t>ipas Artikujve Ekonomikë</t>
    </r>
  </si>
  <si>
    <t xml:space="preserve">Pershtatje e objektit per sherbimin  mjekesor dhe spitalor te Kembes Diabetike </t>
  </si>
  <si>
    <t>Rikonstruksion Objekti</t>
  </si>
  <si>
    <t>Produkti F</t>
  </si>
  <si>
    <t xml:space="preserve">Rikonstruksion I Kembes Diabetike dhe paisja e sallave sipas standarteve </t>
  </si>
  <si>
    <t>M170519</t>
  </si>
  <si>
    <t>Perllogaritet nr I mjeke ve te SUT  3 ne total( 1 kardiolog , 1 imazherist dhe 1 neurolog) qe shkojne dy here ne jave  deri me 31.12.2018 dhe nr I mjekeve ushtarake per kartelizimin deri me 31.12.2018 sipas grafikut per cdo jave 1 doktor nga 12 total si dhe ne kosto totale te tyre perfshihet shpenzimet per karburant dhe dieta.</t>
  </si>
  <si>
    <t>Shënim: Shpjegoni supozimet dhe llogaritjet për Produktin E</t>
  </si>
  <si>
    <t>Kosto totale e produktit E</t>
  </si>
  <si>
    <t>Ndryshimi në % i Transfertave për familjet dhe individët si pasojë e ndryshimit të sasisë së produktit</t>
  </si>
  <si>
    <t>Ndryshimi në % i Transfertave të jashtme si pasojë e ndryshimit të sasisë së produktit</t>
  </si>
  <si>
    <t>Ndryshimi në % i Transfertave të brendshme si pasojë e ndryshimit të sasisë së produktit</t>
  </si>
  <si>
    <t>Ndryshimi në % i Subvencioneve si pasojë e ndryshimit të sasisë së produktit</t>
  </si>
  <si>
    <t>Ndryshimi në % i Mallrave dhe Shërbimeve si pasojë e ndryshimit të sasisë së produktit</t>
  </si>
  <si>
    <t>Ndryshimi në % i Sigurimeve Shoqërore dhe Shendetësore si pasojë e ndryshimit të sasisë së produktit</t>
  </si>
  <si>
    <t>Ndryshimi në % i Pagave si pasojë e ndryshimit të sasisë së produktit</t>
  </si>
  <si>
    <r>
      <t xml:space="preserve">Detajimi i Kostos Totale të </t>
    </r>
    <r>
      <rPr>
        <b/>
        <sz val="9"/>
        <color rgb="FFFF0000"/>
        <rFont val="Times New Roman"/>
        <family val="1"/>
      </rPr>
      <t xml:space="preserve">Produktit E   </t>
    </r>
    <r>
      <rPr>
        <b/>
        <sz val="9"/>
        <color theme="1"/>
        <rFont val="Times New Roman"/>
        <family val="1"/>
      </rPr>
      <t xml:space="preserve"> sipas Artikujve Ekonomikë</t>
    </r>
  </si>
  <si>
    <t xml:space="preserve">nr I  mjekeve per 1 vit </t>
  </si>
  <si>
    <t>Ne kuadrin e sistemit te patronazhimit dhe te kartelizimit bashkepunimi  I  personelit  mjekesor te specialiteteve te SUT per ardhjen  ne  ndihme pacienteve  te Spitaleve Rajonale.</t>
  </si>
  <si>
    <t xml:space="preserve">Përshkrimi i Produktit E </t>
  </si>
  <si>
    <t xml:space="preserve">Produkti E   </t>
  </si>
  <si>
    <t>Mirembajtje logjistike e perllogaritur ne koston me  perfshirjen 3% te inflacionit dhe te amortizimit ne teresi.</t>
  </si>
  <si>
    <t>Shënim: Shpjegoni supozimet dhe llogaritjet për Produktin D</t>
  </si>
  <si>
    <r>
      <t xml:space="preserve">Detajimi i Kostos Totale të </t>
    </r>
    <r>
      <rPr>
        <b/>
        <sz val="9"/>
        <color rgb="FFFF0000"/>
        <rFont val="Times New Roman"/>
        <family val="1"/>
      </rPr>
      <t xml:space="preserve">Produktit D  </t>
    </r>
    <r>
      <rPr>
        <b/>
        <sz val="9"/>
        <color theme="1"/>
        <rFont val="Times New Roman"/>
        <family val="1"/>
      </rPr>
      <t>sipas Artikujve Ekonomikë</t>
    </r>
  </si>
  <si>
    <t xml:space="preserve">nr pacientesh </t>
  </si>
  <si>
    <t xml:space="preserve">Mirembajtje infrastrukturore nenkuptohet aktivitete qe ushtrohen per mirembajtjen ndertimore , hoteleri si dhe me mirembajtje logjistike nenkuptohet mirembajtje per te qene ne gjendje pune dhe funksionale aparaturat mjekesore si scaner , rezonance ,eko, paisje laboratorike e operacionale  etj si dhe mjete e transportit qe jane autoambulancat ne funksion per tu afruar plotesimit te sherbimit shendetesor ndaj pacienteve. </t>
  </si>
  <si>
    <t>Mirembajtje Infrastrukturore  dhe Logjistike ne  funksion dhe ne gadishmeri  per  pacientet e trajtuar nga specialitetet mjekesore  te SUT  .</t>
  </si>
  <si>
    <t>Produkti D</t>
  </si>
  <si>
    <t>Perllogaritje e kostos totale eshte kryer duke perfshire per sherbime me shtreter dhe jo me shtreter.</t>
  </si>
  <si>
    <t>Shënim: Shpjegoni supozimet dhe llogaritjet për Produktin C</t>
  </si>
  <si>
    <t>Kosto totale e produktit C</t>
  </si>
  <si>
    <r>
      <t xml:space="preserve">Detajimi i Kostos Totale të </t>
    </r>
    <r>
      <rPr>
        <b/>
        <sz val="9"/>
        <color rgb="FFFF0000"/>
        <rFont val="Times New Roman"/>
        <family val="1"/>
      </rPr>
      <t xml:space="preserve">Produktit C </t>
    </r>
    <r>
      <rPr>
        <b/>
        <sz val="9"/>
        <color theme="1"/>
        <rFont val="Times New Roman"/>
        <family val="1"/>
      </rPr>
      <t>sipas Artikujve Ekonomikë</t>
    </r>
  </si>
  <si>
    <t xml:space="preserve">Per arritjen e objektivit duhet furnizim I vazhdueshem  me kite laboratorike , astrupi imazheri , barna dhe materiale mjekimi per  te gjitha  specialitetet  mjeksore si Ortopedia , N/kirurgjia , Blloku Operator , Reanimacioni, Semundjet e Brendshme , ORL dhe Maxilofaciale , Kirurgjite e Pergjithshme dhe Plastike , Laboratoret Biokimike dhe Bakteriologjie ,Konsultat dhe Imazheria ,,etj </t>
  </si>
  <si>
    <t>Produkti C</t>
  </si>
  <si>
    <t xml:space="preserve">ulje </t>
  </si>
  <si>
    <t xml:space="preserve">njesoj </t>
  </si>
  <si>
    <t xml:space="preserve">Dite qendrimi mesatar ne  spital </t>
  </si>
  <si>
    <t>njesoj</t>
  </si>
  <si>
    <t xml:space="preserve">rritje </t>
  </si>
  <si>
    <t xml:space="preserve"> Nr Vizitat ambulatore ne poliklinike </t>
  </si>
  <si>
    <t xml:space="preserve"> Nr Ekzaminime Laboratorike </t>
  </si>
  <si>
    <t xml:space="preserve"> Nr Ekzaminime Imazherike</t>
  </si>
  <si>
    <t xml:space="preserve">Nr  total I operacioneve sipas specialiteteve </t>
  </si>
  <si>
    <t>Numri I shtrimeve reanimatore</t>
  </si>
  <si>
    <t xml:space="preserve">Trajtimi  shendetesor dhe spitalor  ndaj pacienteve  te ofruara  nga specialitetet  mjekesore   prane SUT </t>
  </si>
  <si>
    <t xml:space="preserve">Perllogaritja eshte kryer per mirembajtjen  ndertimore , hotelerie dhe aparaturash e paisjesh mjekesore duke perfshire dhe amortizimit qe pesojne  rritjen  ne vite  te aparaturave , paisjeve , ashensor psh makineri , paisje 3 % , </t>
  </si>
  <si>
    <t xml:space="preserve">Shënim: Shpjegoni supozimet dhe llogaritjet për Produktin B </t>
  </si>
  <si>
    <t>Kosto totale e produktit B</t>
  </si>
  <si>
    <r>
      <t>Detajimi i Kostos Totale të</t>
    </r>
    <r>
      <rPr>
        <b/>
        <sz val="9"/>
        <color rgb="FFFF0000"/>
        <rFont val="Times New Roman"/>
        <family val="1"/>
      </rPr>
      <t xml:space="preserve"> Produktit B  </t>
    </r>
    <r>
      <rPr>
        <b/>
        <sz val="9"/>
        <color theme="1"/>
        <rFont val="Times New Roman"/>
        <family val="1"/>
      </rPr>
      <t>sipas Artikujve Ekonomikë</t>
    </r>
  </si>
  <si>
    <t xml:space="preserve">per pacient </t>
  </si>
  <si>
    <t>Përshkrimi i Produktit:B</t>
  </si>
  <si>
    <t>Produkti B</t>
  </si>
  <si>
    <t>Ne koston totale eshte perfshire  shpenzime per barna dhe materiale mjekimi , shpenzime te ekzaminimeve imazherike dhe laboratorike , direkte dhe indirekte te saj .</t>
  </si>
  <si>
    <t xml:space="preserve">Shënim: Shpjegoni supozimet dhe llogaritjet për Produktin A </t>
  </si>
  <si>
    <t xml:space="preserve">Kosto totale e produktit A </t>
  </si>
  <si>
    <r>
      <t>Ndryshimi në % i Transfertave për familjet dhe individët si pasojë e ndryshimit të sasisë së produktit</t>
    </r>
    <r>
      <rPr>
        <b/>
        <i/>
        <sz val="9"/>
        <color rgb="FFFF0000"/>
        <rFont val="Times New Roman"/>
        <family val="1"/>
      </rPr>
      <t>**</t>
    </r>
  </si>
  <si>
    <r>
      <t>Ndryshimi në % i Transfertave të jashtme si pasojë e ndryshimit të sasisë së produktit</t>
    </r>
    <r>
      <rPr>
        <b/>
        <i/>
        <sz val="9"/>
        <color rgb="FFFF0000"/>
        <rFont val="Times New Roman"/>
        <family val="1"/>
      </rPr>
      <t>**</t>
    </r>
  </si>
  <si>
    <r>
      <t>Ndryshimi në % i Transfertave të brendshme si pasojë e ndryshimit të sasisë së produktit</t>
    </r>
    <r>
      <rPr>
        <b/>
        <i/>
        <sz val="9"/>
        <color rgb="FFFF0000"/>
        <rFont val="Times New Roman"/>
        <family val="1"/>
      </rPr>
      <t>**</t>
    </r>
  </si>
  <si>
    <r>
      <t>Ndryshimi në % i Subvencioneve si pasojë e ndryshimit të sasisë së produktit</t>
    </r>
    <r>
      <rPr>
        <b/>
        <i/>
        <sz val="9"/>
        <color rgb="FFFF0000"/>
        <rFont val="Times New Roman"/>
        <family val="1"/>
      </rPr>
      <t>**</t>
    </r>
  </si>
  <si>
    <r>
      <t>Ndryshimi në % i Mallrave dhe Shërbimeve si pasojë e ndryshimit të sasisë së produktit</t>
    </r>
    <r>
      <rPr>
        <b/>
        <i/>
        <sz val="9"/>
        <color rgb="FFFF0000"/>
        <rFont val="Times New Roman"/>
        <family val="1"/>
      </rPr>
      <t>**</t>
    </r>
  </si>
  <si>
    <r>
      <t>Ndryshimi në % i Sigurimeve Shoqërore dhe Shendetësore si pasojë e ndryshimit të sasisë së produktit</t>
    </r>
    <r>
      <rPr>
        <b/>
        <i/>
        <sz val="9"/>
        <color rgb="FFFF0000"/>
        <rFont val="Times New Roman"/>
        <family val="1"/>
      </rPr>
      <t>**</t>
    </r>
  </si>
  <si>
    <r>
      <t>Ndryshimi në % i Pagave si pasojë e ndryshimit të sasisë së produktit</t>
    </r>
    <r>
      <rPr>
        <b/>
        <i/>
        <sz val="9"/>
        <color rgb="FFFF0000"/>
        <rFont val="Times New Roman"/>
        <family val="1"/>
      </rPr>
      <t>**</t>
    </r>
  </si>
  <si>
    <r>
      <t xml:space="preserve">Detajimi i Kostos Totale të </t>
    </r>
    <r>
      <rPr>
        <b/>
        <sz val="9"/>
        <color rgb="FFFF0000"/>
        <rFont val="Times New Roman"/>
        <family val="1"/>
      </rPr>
      <t>Produktit A</t>
    </r>
    <r>
      <rPr>
        <b/>
        <sz val="9"/>
        <color theme="1"/>
        <rFont val="Times New Roman"/>
        <family val="1"/>
      </rPr>
      <t xml:space="preserve"> sipas Artikujve Ekonomikë</t>
    </r>
  </si>
  <si>
    <t xml:space="preserve">numri  I  pacienteve  per 1 vit </t>
  </si>
  <si>
    <t xml:space="preserve">Per pavionin Pranim -Urgjence dhe Sallat e Urgjences, furnizim I vazhdueshem me barna &amp;materiale mjekimi , kite , materiale imazherike etj </t>
  </si>
  <si>
    <t>Produkti A</t>
  </si>
  <si>
    <t>rrites</t>
  </si>
  <si>
    <t xml:space="preserve">Nr I shtrimeve nga urgjenca </t>
  </si>
  <si>
    <t xml:space="preserve">Vizitat  Ambulatore </t>
  </si>
  <si>
    <t xml:space="preserve">Pritja dhe trajtimi I  pacienteve te politraumatizuar  ne kohe reale prane Urgjences te SUT </t>
  </si>
  <si>
    <t xml:space="preserve">%  e  mortalitetit </t>
  </si>
  <si>
    <t>trend rrites</t>
  </si>
  <si>
    <t xml:space="preserve">Nr I operacioneve te planifikuar  dhe urgjente </t>
  </si>
  <si>
    <t xml:space="preserve"> Numri  I pacienteve   te shtruar  te           planifikuar dhe urgjente ne SUT </t>
  </si>
  <si>
    <t xml:space="preserve"> Numri   Urgjencave te Kirurgjise dhe Terapise </t>
  </si>
  <si>
    <t>Treguesit e Performancës në Nivel Qëllimi</t>
  </si>
  <si>
    <t>Per nje sherbim shendetsor te specializuar mjekesor dhe spitalor  ne nivel Universitar  ne trajtimin ne rang Kombetar te politraumave .</t>
  </si>
  <si>
    <t xml:space="preserve">Programi "Mbeshtetje per Shendetsine " përfshin shpenzimet buxhetore që kryhen për Spitalin Universitar te Traumes  si nje Instuticion Shteteror Publik Kombetar Mjekimi, Mesimidhenie dhe Kerkimi Shkencor. Spitali Universitar I Traumes eshte pjese e rrjetit te integruar te sherbimeve mjekesore, spitalore dhe jep ndihme te specializuar ne trajtimin e politraumave ne nivel Kombetar . </t>
  </si>
  <si>
    <t>07340</t>
  </si>
  <si>
    <t xml:space="preserve">MESHTETJE PER SHENDETSINE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</si>
</sst>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0.0%"/>
    <numFmt numFmtId="165" formatCode="#,##0.0"/>
    <numFmt numFmtId="166" formatCode="_(* #,##0_);_(* \(#,##0\);_(* &quot;-&quot;??_);_(@_)"/>
  </numFmts>
  <fonts count="10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i/>
      <sz val="9"/>
      <color theme="1"/>
      <name val="Garamond"/>
      <family val="1"/>
    </font>
    <font>
      <b/>
      <i/>
      <sz val="8"/>
      <color theme="1"/>
      <name val="Garamond"/>
      <family val="1"/>
    </font>
    <font>
      <b/>
      <sz val="10"/>
      <color theme="1"/>
      <name val="Garamond"/>
      <family val="1"/>
    </font>
    <font>
      <i/>
      <sz val="9"/>
      <color theme="1"/>
      <name val="Calibri"/>
      <family val="2"/>
      <scheme val="minor"/>
    </font>
    <font>
      <b/>
      <sz val="8"/>
      <color rgb="FFFF0000"/>
      <name val="Garamond"/>
      <family val="1"/>
    </font>
    <font>
      <b/>
      <i/>
      <sz val="9"/>
      <color rgb="FFFF0000"/>
      <name val="Garamond"/>
      <family val="1"/>
    </font>
    <font>
      <b/>
      <sz val="9"/>
      <color rgb="FFFF0000"/>
      <name val="Garamond"/>
      <family val="1"/>
    </font>
    <font>
      <b/>
      <i/>
      <sz val="9"/>
      <color rgb="FFFF0000"/>
      <name val="Calibri"/>
      <family val="2"/>
      <scheme val="minor"/>
    </font>
    <font>
      <i/>
      <sz val="9"/>
      <name val="Calibri"/>
      <family val="2"/>
      <scheme val="minor"/>
    </font>
    <font>
      <b/>
      <sz val="11"/>
      <color theme="1"/>
      <name val="Garamond"/>
      <family val="1"/>
    </font>
    <font>
      <sz val="8"/>
      <name val="Arial"/>
      <family val="2"/>
    </font>
    <font>
      <b/>
      <sz val="12"/>
      <color theme="1"/>
      <name val="Garamond"/>
      <family val="1"/>
    </font>
    <font>
      <b/>
      <sz val="11"/>
      <color rgb="FFFF0000"/>
      <name val="Calibri"/>
      <family val="2"/>
      <scheme val="minor"/>
    </font>
    <font>
      <b/>
      <sz val="9"/>
      <name val="Garamond"/>
      <family val="1"/>
    </font>
    <font>
      <b/>
      <sz val="8"/>
      <name val="Arial"/>
      <family val="2"/>
    </font>
    <font>
      <sz val="12"/>
      <name val="Garamond"/>
      <family val="1"/>
    </font>
    <font>
      <b/>
      <sz val="12"/>
      <name val="Garamond"/>
      <family val="1"/>
    </font>
    <font>
      <b/>
      <sz val="14"/>
      <name val="Garamond"/>
      <family val="1"/>
    </font>
    <font>
      <sz val="14"/>
      <name val="Garamond"/>
      <family val="1"/>
    </font>
    <font>
      <b/>
      <sz val="14"/>
      <color rgb="FFFF0000"/>
      <name val="Garamond"/>
      <family val="1"/>
    </font>
    <font>
      <b/>
      <sz val="14"/>
      <color theme="1"/>
      <name val="Garamond"/>
      <family val="1"/>
    </font>
    <font>
      <sz val="12"/>
      <color theme="1"/>
      <name val="Calibri"/>
      <family val="2"/>
      <scheme val="minor"/>
    </font>
    <font>
      <b/>
      <sz val="12"/>
      <color theme="4"/>
      <name val="Garamond"/>
      <family val="1"/>
    </font>
    <font>
      <sz val="7"/>
      <color theme="1"/>
      <name val="Garamond"/>
      <family val="1"/>
    </font>
    <font>
      <sz val="12"/>
      <color theme="4"/>
      <name val="Garamond"/>
      <family val="1"/>
    </font>
    <font>
      <sz val="12"/>
      <color theme="1"/>
      <name val="Garamond"/>
      <family val="1"/>
    </font>
    <font>
      <sz val="14"/>
      <color theme="1"/>
      <name val="Garamond"/>
      <family val="1"/>
    </font>
    <font>
      <b/>
      <sz val="16"/>
      <color theme="4"/>
      <name val="Garamond"/>
      <family val="1"/>
    </font>
    <font>
      <sz val="16"/>
      <color theme="4"/>
      <name val="Garamond"/>
      <family val="1"/>
    </font>
    <font>
      <sz val="16"/>
      <color theme="1"/>
      <name val="Garamond"/>
      <family val="1"/>
    </font>
    <font>
      <i/>
      <sz val="16"/>
      <color theme="1"/>
      <name val="Garamond"/>
      <family val="1"/>
    </font>
    <font>
      <b/>
      <i/>
      <sz val="16"/>
      <color rgb="FFFF0000"/>
      <name val="Garamond"/>
      <family val="1"/>
    </font>
    <font>
      <sz val="16"/>
      <name val="Garamond"/>
      <family val="1"/>
    </font>
    <font>
      <b/>
      <sz val="16"/>
      <name val="Garamond"/>
      <family val="1"/>
    </font>
    <font>
      <b/>
      <i/>
      <sz val="16"/>
      <name val="Garamond"/>
      <family val="1"/>
    </font>
    <font>
      <i/>
      <sz val="14"/>
      <name val="Garamond"/>
      <family val="1"/>
    </font>
    <font>
      <b/>
      <sz val="12"/>
      <color theme="3"/>
      <name val="Garamond"/>
      <family val="1"/>
    </font>
    <font>
      <b/>
      <i/>
      <sz val="14"/>
      <color rgb="FFFF0000"/>
      <name val="Garamond"/>
      <family val="1"/>
    </font>
    <font>
      <b/>
      <sz val="11"/>
      <name val="Garamond"/>
      <family val="1"/>
    </font>
    <font>
      <b/>
      <sz val="10"/>
      <color rgb="FFFF0000"/>
      <name val="Garamond"/>
      <family val="1"/>
    </font>
    <font>
      <sz val="9"/>
      <name val="Garamond"/>
      <family val="1"/>
    </font>
    <font>
      <sz val="8"/>
      <name val="Garamond"/>
      <family val="1"/>
    </font>
    <font>
      <sz val="12"/>
      <name val="Times New Roman"/>
      <family val="1"/>
    </font>
    <font>
      <sz val="9"/>
      <color rgb="FFFF0000"/>
      <name val="Garamond"/>
      <family val="1"/>
      <charset val="238"/>
    </font>
    <font>
      <sz val="9"/>
      <name val="Garamond"/>
      <family val="1"/>
      <charset val="238"/>
    </font>
    <font>
      <b/>
      <sz val="8"/>
      <name val="Garamond"/>
      <family val="1"/>
    </font>
    <font>
      <sz val="10"/>
      <name val="Garamond"/>
      <family val="1"/>
    </font>
    <font>
      <sz val="8"/>
      <color theme="1"/>
      <name val="Times New Roman"/>
      <family val="1"/>
    </font>
    <font>
      <sz val="8"/>
      <color theme="4" tint="-0.249977111117893"/>
      <name val="Garamond"/>
      <family val="1"/>
    </font>
    <font>
      <i/>
      <sz val="8"/>
      <color theme="4" tint="-0.249977111117893"/>
      <name val="Garamond"/>
      <family val="1"/>
    </font>
    <font>
      <sz val="9"/>
      <color theme="4" tint="-0.249977111117893"/>
      <name val="Garamond"/>
      <family val="1"/>
    </font>
    <font>
      <sz val="8"/>
      <color theme="9" tint="-0.249977111117893"/>
      <name val="Garamond"/>
      <family val="1"/>
    </font>
    <font>
      <sz val="9"/>
      <color theme="9" tint="-0.249977111117893"/>
      <name val="Garamond"/>
      <family val="1"/>
    </font>
    <font>
      <sz val="8"/>
      <color rgb="FFFF0000"/>
      <name val="Garamond"/>
      <family val="1"/>
    </font>
    <font>
      <b/>
      <sz val="8"/>
      <color indexed="8"/>
      <name val="Garamond"/>
      <family val="1"/>
    </font>
    <font>
      <sz val="8"/>
      <color indexed="8"/>
      <name val="Garamond"/>
      <family val="1"/>
    </font>
    <font>
      <i/>
      <sz val="12"/>
      <name val="Calibri"/>
      <family val="2"/>
      <scheme val="minor"/>
    </font>
    <font>
      <b/>
      <i/>
      <sz val="12"/>
      <name val="Calibri"/>
      <family val="2"/>
      <scheme val="minor"/>
    </font>
    <font>
      <i/>
      <sz val="12"/>
      <name val="Garamond"/>
      <family val="1"/>
    </font>
    <font>
      <b/>
      <i/>
      <sz val="12"/>
      <name val="Garamond"/>
      <family val="1"/>
    </font>
    <font>
      <b/>
      <sz val="12"/>
      <color rgb="FFFF0000"/>
      <name val="Garamond"/>
      <family val="1"/>
    </font>
    <font>
      <i/>
      <sz val="12"/>
      <color theme="1"/>
      <name val="Garamond"/>
      <family val="1"/>
    </font>
    <font>
      <b/>
      <i/>
      <sz val="12"/>
      <color rgb="FFFF0000"/>
      <name val="Garamond"/>
      <family val="1"/>
    </font>
    <font>
      <b/>
      <i/>
      <sz val="12"/>
      <color theme="1"/>
      <name val="Garamond"/>
      <family val="1"/>
    </font>
    <font>
      <sz val="12"/>
      <color theme="1"/>
      <name val="Times New Roman"/>
      <family val="1"/>
    </font>
    <font>
      <b/>
      <sz val="12"/>
      <name val="Calibri"/>
      <family val="2"/>
      <scheme val="minor"/>
    </font>
    <font>
      <b/>
      <sz val="12"/>
      <color theme="1"/>
      <name val="Calibri"/>
      <family val="2"/>
      <scheme val="minor"/>
    </font>
    <font>
      <b/>
      <sz val="8"/>
      <color indexed="10"/>
      <name val="Garamond"/>
      <family val="1"/>
    </font>
    <font>
      <i/>
      <sz val="8"/>
      <name val="Garamond"/>
      <family val="1"/>
    </font>
    <font>
      <sz val="9"/>
      <color theme="1"/>
      <name val="Times New Roman"/>
      <family val="1"/>
    </font>
    <font>
      <b/>
      <i/>
      <sz val="9"/>
      <color rgb="FFFF0000"/>
      <name val="Times New Roman"/>
      <family val="1"/>
    </font>
    <font>
      <i/>
      <sz val="9"/>
      <color theme="1"/>
      <name val="Times New Roman"/>
      <family val="1"/>
    </font>
    <font>
      <b/>
      <sz val="9"/>
      <name val="Times New Roman"/>
      <family val="1"/>
    </font>
    <font>
      <b/>
      <sz val="9"/>
      <color theme="1"/>
      <name val="Times New Roman"/>
      <family val="1"/>
    </font>
    <font>
      <b/>
      <sz val="9"/>
      <color rgb="FFFF0000"/>
      <name val="Times New Roman"/>
      <family val="1"/>
    </font>
    <font>
      <sz val="9"/>
      <color rgb="FFFF0000"/>
      <name val="Times New Roman"/>
      <family val="1"/>
    </font>
    <font>
      <b/>
      <i/>
      <sz val="9"/>
      <color theme="1"/>
      <name val="Times New Roman"/>
      <family val="1"/>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4"/>
        <bgColor indexed="64"/>
      </patternFill>
    </fill>
    <fill>
      <patternFill patternType="solid">
        <fgColor theme="3" tint="0.59999389629810485"/>
        <bgColor indexed="64"/>
      </patternFill>
    </fill>
    <fill>
      <patternFill patternType="solid">
        <fgColor rgb="FFFFFF00"/>
        <bgColor indexed="64"/>
      </patternFill>
    </fill>
    <fill>
      <patternFill patternType="solid">
        <fgColor rgb="FF92D050"/>
        <bgColor indexed="64"/>
      </patternFill>
    </fill>
  </fills>
  <borders count="9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style="thin">
        <color indexed="0"/>
      </top>
      <bottom/>
      <diagonal/>
    </border>
    <border>
      <left style="thin">
        <color theme="4"/>
      </left>
      <right style="thin">
        <color theme="4"/>
      </right>
      <top style="thin">
        <color theme="4"/>
      </top>
      <bottom style="thin">
        <color theme="4"/>
      </bottom>
      <diagonal/>
    </border>
    <border>
      <left style="medium">
        <color theme="4"/>
      </left>
      <right style="medium">
        <color theme="4"/>
      </right>
      <top style="medium">
        <color theme="4"/>
      </top>
      <bottom style="medium">
        <color theme="4"/>
      </bottom>
      <diagonal/>
    </border>
    <border>
      <left style="thin">
        <color indexed="0"/>
      </left>
      <right style="thin">
        <color indexed="0"/>
      </right>
      <top style="thin">
        <color indexed="0"/>
      </top>
      <bottom style="thin">
        <color indexed="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n">
        <color theme="0"/>
      </left>
      <right style="thin">
        <color theme="0"/>
      </right>
      <top style="thin">
        <color theme="0"/>
      </top>
      <bottom style="thin">
        <color theme="0"/>
      </bottom>
      <diagonal/>
    </border>
    <border>
      <left style="thin">
        <color theme="4"/>
      </left>
      <right style="thin">
        <color theme="4"/>
      </right>
      <top/>
      <bottom style="thin">
        <color theme="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4"/>
      </left>
      <right/>
      <top/>
      <bottom style="thin">
        <color theme="4"/>
      </bottom>
      <diagonal/>
    </border>
    <border>
      <left style="thin">
        <color theme="4"/>
      </left>
      <right style="thin">
        <color theme="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rgb="FF2E74B5"/>
      </right>
      <top/>
      <bottom style="medium">
        <color indexed="64"/>
      </bottom>
      <diagonal/>
    </border>
    <border>
      <left style="medium">
        <color indexed="64"/>
      </left>
      <right style="medium">
        <color rgb="FF2E74B5"/>
      </right>
      <top/>
      <bottom style="medium">
        <color indexed="64"/>
      </bottom>
      <diagonal/>
    </border>
    <border>
      <left/>
      <right style="medium">
        <color indexed="64"/>
      </right>
      <top/>
      <bottom style="medium">
        <color rgb="FF2E74B5"/>
      </bottom>
      <diagonal/>
    </border>
    <border>
      <left style="medium">
        <color indexed="64"/>
      </left>
      <right style="medium">
        <color rgb="FF2E74B5"/>
      </right>
      <top/>
      <bottom style="medium">
        <color rgb="FF2E74B5"/>
      </bottom>
      <diagonal/>
    </border>
    <border>
      <left/>
      <right style="medium">
        <color indexed="64"/>
      </right>
      <top style="medium">
        <color indexed="64"/>
      </top>
      <bottom style="medium">
        <color rgb="FF2E74B5"/>
      </bottom>
      <diagonal/>
    </border>
    <border>
      <left/>
      <right style="medium">
        <color rgb="FF2E74B5"/>
      </right>
      <top style="medium">
        <color indexed="64"/>
      </top>
      <bottom style="medium">
        <color rgb="FF2E74B5"/>
      </bottom>
      <diagonal/>
    </border>
    <border>
      <left style="medium">
        <color indexed="64"/>
      </left>
      <right style="medium">
        <color rgb="FF2E74B5"/>
      </right>
      <top style="medium">
        <color indexed="64"/>
      </top>
      <bottom style="medium">
        <color rgb="FF2E74B5"/>
      </bottom>
      <diagonal/>
    </border>
    <border>
      <left style="medium">
        <color indexed="64"/>
      </left>
      <right style="medium">
        <color rgb="FF2E74B5"/>
      </right>
      <top/>
      <bottom/>
      <diagonal/>
    </border>
    <border>
      <left style="medium">
        <color indexed="64"/>
      </left>
      <right style="medium">
        <color rgb="FF2E74B5"/>
      </right>
      <top style="medium">
        <color rgb="FF2E74B5"/>
      </top>
      <bottom/>
      <diagonal/>
    </border>
    <border>
      <left/>
      <right style="medium">
        <color indexed="64"/>
      </right>
      <top style="medium">
        <color rgb="FF2E74B5"/>
      </top>
      <bottom style="medium">
        <color rgb="FF2E74B5"/>
      </bottom>
      <diagonal/>
    </border>
    <border>
      <left style="medium">
        <color indexed="64"/>
      </left>
      <right/>
      <top style="medium">
        <color rgb="FF2E74B5"/>
      </top>
      <bottom style="medium">
        <color rgb="FF2E74B5"/>
      </bottom>
      <diagonal/>
    </border>
    <border>
      <left style="medium">
        <color rgb="FF2E74B5"/>
      </left>
      <right style="medium">
        <color indexed="64"/>
      </right>
      <top/>
      <bottom style="medium">
        <color rgb="FF2E74B5"/>
      </bottom>
      <diagonal/>
    </border>
    <border>
      <left style="medium">
        <color indexed="64"/>
      </left>
      <right style="medium">
        <color rgb="FF2E74B5"/>
      </right>
      <top style="medium">
        <color rgb="FF2E74B5"/>
      </top>
      <bottom style="medium">
        <color rgb="FF2E74B5"/>
      </bottom>
      <diagonal/>
    </border>
    <border>
      <left/>
      <right style="medium">
        <color indexed="64"/>
      </right>
      <top style="medium">
        <color rgb="FF2E74B5"/>
      </top>
      <bottom/>
      <diagonal/>
    </border>
    <border>
      <left style="medium">
        <color indexed="64"/>
      </left>
      <right/>
      <top/>
      <bottom style="medium">
        <color rgb="FF2E74B5"/>
      </bottom>
      <diagonal/>
    </border>
    <border>
      <left/>
      <right style="medium">
        <color indexed="64"/>
      </right>
      <top style="medium">
        <color indexed="64"/>
      </top>
      <bottom style="medium">
        <color indexed="64"/>
      </bottom>
      <diagonal/>
    </border>
    <border>
      <left/>
      <right style="medium">
        <color rgb="FF2E74B5"/>
      </right>
      <top style="medium">
        <color indexed="64"/>
      </top>
      <bottom style="medium">
        <color indexed="64"/>
      </bottom>
      <diagonal/>
    </border>
    <border>
      <left style="medium">
        <color indexed="64"/>
      </left>
      <right style="medium">
        <color rgb="FF2E74B5"/>
      </right>
      <top style="medium">
        <color indexed="64"/>
      </top>
      <bottom style="medium">
        <color indexed="64"/>
      </bottom>
      <diagonal/>
    </border>
    <border>
      <left style="medium">
        <color rgb="FF2E74B5"/>
      </left>
      <right/>
      <top style="medium">
        <color indexed="64"/>
      </top>
      <bottom/>
      <diagonal/>
    </border>
    <border>
      <left/>
      <right/>
      <top style="medium">
        <color indexed="64"/>
      </top>
      <bottom style="medium">
        <color rgb="FF2E74B5"/>
      </bottom>
      <diagonal/>
    </border>
    <border>
      <left style="medium">
        <color rgb="FF2E74B5"/>
      </left>
      <right/>
      <top style="medium">
        <color indexed="64"/>
      </top>
      <bottom style="medium">
        <color rgb="FF2E74B5"/>
      </bottom>
      <diagonal/>
    </border>
    <border>
      <left style="medium">
        <color indexed="64"/>
      </left>
      <right style="medium">
        <color indexed="64"/>
      </right>
      <top style="medium">
        <color indexed="64"/>
      </top>
      <bottom style="medium">
        <color indexed="64"/>
      </bottom>
      <diagonal/>
    </border>
    <border>
      <left/>
      <right style="medium">
        <color rgb="FF2E74B5"/>
      </right>
      <top style="medium">
        <color indexed="64"/>
      </top>
      <bottom/>
      <diagonal/>
    </border>
    <border>
      <left style="medium">
        <color indexed="64"/>
      </left>
      <right style="medium">
        <color rgb="FF2E74B5"/>
      </right>
      <top style="medium">
        <color indexed="64"/>
      </top>
      <bottom/>
      <diagonal/>
    </border>
    <border>
      <left/>
      <right style="medium">
        <color indexed="64"/>
      </right>
      <top style="medium">
        <color rgb="FF2E74B5"/>
      </top>
      <bottom style="medium">
        <color indexed="64"/>
      </bottom>
      <diagonal/>
    </border>
    <border>
      <left/>
      <right/>
      <top style="medium">
        <color rgb="FF2E74B5"/>
      </top>
      <bottom style="medium">
        <color indexed="64"/>
      </bottom>
      <diagonal/>
    </border>
    <border>
      <left style="medium">
        <color rgb="FF2E74B5"/>
      </left>
      <right/>
      <top style="medium">
        <color rgb="FF2E74B5"/>
      </top>
      <bottom style="medium">
        <color indexed="64"/>
      </bottom>
      <diagonal/>
    </border>
    <border>
      <left style="medium">
        <color indexed="64"/>
      </left>
      <right style="medium">
        <color rgb="FF2E74B5"/>
      </right>
      <top style="medium">
        <color rgb="FF2E74B5"/>
      </top>
      <bottom style="medium">
        <color indexed="64"/>
      </bottom>
      <diagonal/>
    </border>
    <border>
      <left style="medium">
        <color indexed="64"/>
      </left>
      <right/>
      <top style="medium">
        <color rgb="FF2E74B5"/>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medium">
        <color rgb="FF2E74B5"/>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47" fillId="0" borderId="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24" fillId="0" borderId="0"/>
  </cellStyleXfs>
  <cellXfs count="928">
    <xf numFmtId="0" fontId="0" fillId="0" borderId="0" xfId="0"/>
    <xf numFmtId="0" fontId="22" fillId="0" borderId="17" xfId="0" applyFont="1" applyBorder="1" applyAlignment="1">
      <alignment horizontal="left" vertical="center" wrapText="1" indent="1"/>
    </xf>
    <xf numFmtId="0" fontId="19" fillId="33" borderId="17" xfId="0" applyFont="1" applyFill="1" applyBorder="1" applyAlignment="1">
      <alignment horizontal="left" vertical="center" wrapText="1"/>
    </xf>
    <xf numFmtId="4" fontId="0" fillId="0" borderId="0" xfId="0" applyNumberFormat="1"/>
    <xf numFmtId="3" fontId="19" fillId="33" borderId="17" xfId="0" applyNumberFormat="1" applyFont="1" applyFill="1" applyBorder="1" applyAlignment="1">
      <alignment horizontal="center" vertical="center" wrapText="1"/>
    </xf>
    <xf numFmtId="3" fontId="19" fillId="0" borderId="16" xfId="0" applyNumberFormat="1" applyFont="1" applyBorder="1" applyAlignment="1">
      <alignment horizontal="center" vertical="center"/>
    </xf>
    <xf numFmtId="3" fontId="0" fillId="0" borderId="0" xfId="0" applyNumberFormat="1"/>
    <xf numFmtId="0" fontId="25" fillId="0" borderId="17" xfId="0" applyFont="1" applyBorder="1" applyAlignment="1">
      <alignment horizontal="left" vertical="center" wrapText="1" indent="1"/>
    </xf>
    <xf numFmtId="3" fontId="21" fillId="0" borderId="16" xfId="0" applyNumberFormat="1" applyFont="1" applyBorder="1" applyAlignment="1">
      <alignment horizontal="center" vertical="center"/>
    </xf>
    <xf numFmtId="164" fontId="21" fillId="0" borderId="16" xfId="0" applyNumberFormat="1" applyFont="1" applyBorder="1" applyAlignment="1">
      <alignment horizontal="center" vertical="center"/>
    </xf>
    <xf numFmtId="0" fontId="26" fillId="33" borderId="17" xfId="0" applyFont="1" applyFill="1" applyBorder="1" applyAlignment="1">
      <alignment vertical="center" wrapText="1"/>
    </xf>
    <xf numFmtId="3" fontId="27" fillId="33" borderId="16" xfId="0" applyNumberFormat="1" applyFont="1" applyFill="1" applyBorder="1" applyAlignment="1">
      <alignment horizontal="center" vertical="center"/>
    </xf>
    <xf numFmtId="164" fontId="27" fillId="0" borderId="16" xfId="0" applyNumberFormat="1" applyFont="1" applyBorder="1" applyAlignment="1">
      <alignment horizontal="center" vertical="center"/>
    </xf>
    <xf numFmtId="0" fontId="16" fillId="0" borderId="0" xfId="0" applyFont="1" applyAlignment="1">
      <alignment horizontal="center"/>
    </xf>
    <xf numFmtId="0" fontId="16" fillId="0" borderId="0" xfId="0" applyFont="1" applyAlignment="1"/>
    <xf numFmtId="0" fontId="20" fillId="34" borderId="17" xfId="0" applyFont="1" applyFill="1" applyBorder="1" applyAlignment="1">
      <alignment vertical="center" wrapText="1"/>
    </xf>
    <xf numFmtId="3" fontId="23" fillId="34" borderId="16" xfId="0" applyNumberFormat="1" applyFont="1" applyFill="1" applyBorder="1" applyAlignment="1">
      <alignment horizontal="center" vertical="center"/>
    </xf>
    <xf numFmtId="0" fontId="19" fillId="34" borderId="17" xfId="0" applyFont="1" applyFill="1" applyBorder="1" applyAlignment="1">
      <alignment horizontal="left" vertical="center" wrapText="1"/>
    </xf>
    <xf numFmtId="0" fontId="19" fillId="34" borderId="17" xfId="0" applyFont="1" applyFill="1" applyBorder="1" applyAlignment="1">
      <alignment vertical="center" wrapText="1"/>
    </xf>
    <xf numFmtId="0" fontId="29" fillId="0" borderId="0" xfId="0" applyFont="1" applyAlignment="1">
      <alignment horizontal="left" wrapText="1"/>
    </xf>
    <xf numFmtId="0" fontId="29" fillId="0" borderId="0" xfId="0" applyFont="1" applyAlignment="1">
      <alignment wrapText="1"/>
    </xf>
    <xf numFmtId="0" fontId="28" fillId="34" borderId="20" xfId="0" applyFont="1" applyFill="1" applyBorder="1" applyAlignment="1">
      <alignment vertical="center" wrapText="1"/>
    </xf>
    <xf numFmtId="0" fontId="28" fillId="33" borderId="20" xfId="0" applyFont="1" applyFill="1" applyBorder="1" applyAlignment="1">
      <alignment horizontal="left" vertical="center" wrapText="1"/>
    </xf>
    <xf numFmtId="0" fontId="20" fillId="0" borderId="17" xfId="0" applyFont="1" applyBorder="1" applyAlignment="1">
      <alignment horizontal="left" vertical="center" wrapText="1" indent="1"/>
    </xf>
    <xf numFmtId="0" fontId="23" fillId="33" borderId="18"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30" fillId="34" borderId="17" xfId="0" applyFont="1" applyFill="1" applyBorder="1" applyAlignment="1">
      <alignment horizontal="left" vertical="center" wrapText="1"/>
    </xf>
    <xf numFmtId="0" fontId="31" fillId="0" borderId="21" xfId="0" applyFont="1" applyBorder="1" applyAlignment="1">
      <alignment horizontal="left" vertical="center" wrapText="1" indent="1"/>
    </xf>
    <xf numFmtId="0" fontId="20" fillId="0" borderId="21" xfId="0" applyFont="1" applyBorder="1" applyAlignment="1">
      <alignment horizontal="left" vertical="center" wrapText="1" indent="1"/>
    </xf>
    <xf numFmtId="0" fontId="32" fillId="35" borderId="17" xfId="0" applyFont="1" applyFill="1" applyBorder="1" applyAlignment="1">
      <alignment vertical="center" wrapText="1"/>
    </xf>
    <xf numFmtId="3" fontId="23" fillId="35" borderId="16" xfId="0" applyNumberFormat="1" applyFont="1" applyFill="1" applyBorder="1" applyAlignment="1">
      <alignment horizontal="center" vertical="center"/>
    </xf>
    <xf numFmtId="0" fontId="32" fillId="36" borderId="17" xfId="0" applyFont="1" applyFill="1" applyBorder="1" applyAlignment="1">
      <alignment vertical="center" wrapText="1"/>
    </xf>
    <xf numFmtId="3" fontId="23" fillId="36" borderId="16" xfId="0" applyNumberFormat="1" applyFont="1" applyFill="1" applyBorder="1" applyAlignment="1">
      <alignment horizontal="center" vertical="center"/>
    </xf>
    <xf numFmtId="0" fontId="20" fillId="0" borderId="0" xfId="0" applyFont="1" applyBorder="1" applyAlignment="1">
      <alignment horizontal="left" vertical="center" wrapText="1" indent="1"/>
    </xf>
    <xf numFmtId="3" fontId="19" fillId="0" borderId="0" xfId="0" applyNumberFormat="1" applyFont="1" applyBorder="1" applyAlignment="1">
      <alignment horizontal="center" vertical="center"/>
    </xf>
    <xf numFmtId="0" fontId="39" fillId="0" borderId="25" xfId="0" applyFont="1" applyBorder="1"/>
    <xf numFmtId="0" fontId="20" fillId="0" borderId="0" xfId="0" applyFont="1"/>
    <xf numFmtId="0" fontId="39" fillId="0" borderId="0" xfId="0" applyFont="1" applyBorder="1" applyAlignment="1">
      <alignment horizontal="center" vertical="center" wrapText="1"/>
    </xf>
    <xf numFmtId="0" fontId="39" fillId="0" borderId="0" xfId="0" applyFont="1" applyBorder="1"/>
    <xf numFmtId="0" fontId="39" fillId="0" borderId="36" xfId="0" applyFont="1" applyBorder="1"/>
    <xf numFmtId="0" fontId="39" fillId="0" borderId="37" xfId="0" applyFont="1" applyBorder="1"/>
    <xf numFmtId="0" fontId="39" fillId="0" borderId="39" xfId="0" applyFont="1" applyBorder="1"/>
    <xf numFmtId="0" fontId="39" fillId="0" borderId="41" xfId="0" applyFont="1" applyBorder="1"/>
    <xf numFmtId="0" fontId="39" fillId="0" borderId="42" xfId="0" applyFont="1" applyBorder="1"/>
    <xf numFmtId="0" fontId="42" fillId="35" borderId="49" xfId="0" applyFont="1" applyFill="1" applyBorder="1"/>
    <xf numFmtId="0" fontId="41" fillId="35" borderId="49" xfId="0" applyFont="1" applyFill="1" applyBorder="1" applyAlignment="1">
      <alignment horizontal="center"/>
    </xf>
    <xf numFmtId="49" fontId="41" fillId="35" borderId="49" xfId="0" applyNumberFormat="1" applyFont="1" applyFill="1" applyBorder="1" applyAlignment="1">
      <alignment horizontal="center"/>
    </xf>
    <xf numFmtId="165" fontId="42" fillId="35" borderId="49" xfId="0" applyNumberFormat="1" applyFont="1" applyFill="1" applyBorder="1"/>
    <xf numFmtId="0" fontId="18" fillId="33" borderId="0" xfId="44" applyFont="1" applyFill="1"/>
    <xf numFmtId="0" fontId="18" fillId="0" borderId="0" xfId="44" applyFont="1"/>
    <xf numFmtId="0" fontId="48" fillId="33" borderId="0" xfId="44" applyFont="1" applyFill="1"/>
    <xf numFmtId="0" fontId="48" fillId="0" borderId="0" xfId="44" applyFont="1"/>
    <xf numFmtId="0" fontId="18" fillId="33" borderId="0" xfId="44" applyFont="1" applyFill="1" applyAlignment="1">
      <alignment vertical="center"/>
    </xf>
    <xf numFmtId="0" fontId="18" fillId="0" borderId="0" xfId="44" applyFont="1" applyAlignment="1">
      <alignment vertical="center"/>
    </xf>
    <xf numFmtId="0" fontId="49" fillId="33" borderId="0" xfId="44" applyFont="1" applyFill="1" applyAlignment="1">
      <alignment horizontal="center" vertical="center"/>
    </xf>
    <xf numFmtId="0" fontId="49" fillId="0" borderId="0" xfId="44" applyFont="1" applyAlignment="1">
      <alignment horizontal="center" vertical="center"/>
    </xf>
    <xf numFmtId="0" fontId="50" fillId="0" borderId="0" xfId="44" applyFont="1"/>
    <xf numFmtId="0" fontId="52" fillId="0" borderId="47" xfId="44" applyFont="1" applyBorder="1" applyAlignment="1">
      <alignment horizontal="justify" vertical="center" wrapText="1"/>
    </xf>
    <xf numFmtId="0" fontId="52" fillId="0" borderId="47" xfId="44" applyFont="1" applyBorder="1"/>
    <xf numFmtId="0" fontId="53" fillId="33" borderId="0" xfId="44" applyFont="1" applyFill="1"/>
    <xf numFmtId="0" fontId="54" fillId="0" borderId="0" xfId="44" applyFont="1"/>
    <xf numFmtId="0" fontId="54" fillId="33" borderId="0" xfId="44" applyFont="1" applyFill="1"/>
    <xf numFmtId="0" fontId="55" fillId="33" borderId="0" xfId="44" applyFont="1" applyFill="1"/>
    <xf numFmtId="0" fontId="55" fillId="33" borderId="0" xfId="44" applyFont="1" applyFill="1" applyAlignment="1">
      <alignment vertical="center"/>
    </xf>
    <xf numFmtId="0" fontId="55" fillId="33" borderId="0" xfId="44" applyFont="1" applyFill="1" applyAlignment="1">
      <alignment horizontal="center" vertical="center"/>
    </xf>
    <xf numFmtId="0" fontId="55" fillId="0" borderId="0" xfId="44" applyFont="1"/>
    <xf numFmtId="0" fontId="55" fillId="35" borderId="0" xfId="44" applyFont="1" applyFill="1"/>
    <xf numFmtId="0" fontId="59" fillId="37" borderId="53" xfId="44" applyFont="1" applyFill="1" applyBorder="1" applyAlignment="1">
      <alignment horizontal="center" vertical="center" wrapText="1"/>
    </xf>
    <xf numFmtId="0" fontId="59" fillId="37" borderId="53" xfId="44" applyFont="1" applyFill="1" applyBorder="1" applyAlignment="1">
      <alignment horizontal="center" vertical="center"/>
    </xf>
    <xf numFmtId="0" fontId="59" fillId="33" borderId="0" xfId="44" applyFont="1" applyFill="1"/>
    <xf numFmtId="0" fontId="46" fillId="0" borderId="54" xfId="44" applyFont="1" applyBorder="1" applyAlignment="1">
      <alignment horizontal="justify" vertical="center" wrapText="1"/>
    </xf>
    <xf numFmtId="0" fontId="52" fillId="0" borderId="54" xfId="44" applyFont="1" applyBorder="1"/>
    <xf numFmtId="0" fontId="52" fillId="0" borderId="54" xfId="44" applyFont="1" applyBorder="1" applyAlignment="1">
      <alignment horizontal="justify" vertical="center" wrapText="1"/>
    </xf>
    <xf numFmtId="0" fontId="44" fillId="37" borderId="53" xfId="44" applyFont="1" applyFill="1" applyBorder="1" applyAlignment="1">
      <alignment horizontal="center" vertical="center" wrapText="1"/>
    </xf>
    <xf numFmtId="0" fontId="44" fillId="37" borderId="53" xfId="44" applyFont="1" applyFill="1" applyBorder="1" applyAlignment="1">
      <alignment horizontal="center" vertical="center"/>
    </xf>
    <xf numFmtId="0" fontId="44" fillId="37" borderId="53" xfId="44" applyFont="1" applyFill="1" applyBorder="1" applyAlignment="1">
      <alignment horizontal="justify" vertical="center" wrapText="1"/>
    </xf>
    <xf numFmtId="0" fontId="43" fillId="37" borderId="53" xfId="44" applyFont="1" applyFill="1" applyBorder="1" applyAlignment="1">
      <alignment vertical="center" wrapText="1"/>
    </xf>
    <xf numFmtId="0" fontId="44" fillId="37" borderId="53" xfId="44" applyFont="1" applyFill="1" applyBorder="1"/>
    <xf numFmtId="0" fontId="61" fillId="35" borderId="54" xfId="44" applyFont="1" applyFill="1" applyBorder="1" applyAlignment="1">
      <alignment horizontal="justify" vertical="center" wrapText="1"/>
    </xf>
    <xf numFmtId="0" fontId="44" fillId="35" borderId="47" xfId="44" applyFont="1" applyFill="1" applyBorder="1" applyAlignment="1">
      <alignment horizontal="justify" vertical="center" wrapText="1"/>
    </xf>
    <xf numFmtId="0" fontId="51" fillId="33" borderId="0" xfId="44" applyFont="1" applyFill="1"/>
    <xf numFmtId="0" fontId="62" fillId="33" borderId="0" xfId="44" applyFont="1" applyFill="1"/>
    <xf numFmtId="0" fontId="56" fillId="35" borderId="0" xfId="44" applyFont="1" applyFill="1"/>
    <xf numFmtId="0" fontId="63" fillId="35" borderId="48" xfId="44" applyFont="1" applyFill="1" applyBorder="1"/>
    <xf numFmtId="0" fontId="0" fillId="33" borderId="0" xfId="0" applyFill="1"/>
    <xf numFmtId="0" fontId="43" fillId="33" borderId="0" xfId="0" applyFont="1" applyFill="1"/>
    <xf numFmtId="0" fontId="36" fillId="33" borderId="0" xfId="0" applyFont="1" applyFill="1"/>
    <xf numFmtId="0" fontId="40" fillId="33" borderId="0" xfId="0" applyFont="1" applyFill="1"/>
    <xf numFmtId="0" fontId="42" fillId="33" borderId="49" xfId="0" applyFont="1" applyFill="1" applyBorder="1"/>
    <xf numFmtId="0" fontId="42" fillId="33" borderId="0" xfId="0" applyFont="1" applyFill="1"/>
    <xf numFmtId="0" fontId="41" fillId="33" borderId="0" xfId="0" applyFont="1" applyFill="1"/>
    <xf numFmtId="0" fontId="41" fillId="33" borderId="0" xfId="0" applyFont="1" applyFill="1" applyBorder="1"/>
    <xf numFmtId="0" fontId="42" fillId="33" borderId="0" xfId="0" applyFont="1" applyFill="1" applyBorder="1"/>
    <xf numFmtId="0" fontId="41" fillId="33" borderId="46" xfId="0" applyFont="1" applyFill="1" applyBorder="1"/>
    <xf numFmtId="0" fontId="42" fillId="33" borderId="49" xfId="0" applyFont="1" applyFill="1" applyBorder="1" applyAlignment="1">
      <alignment horizontal="center"/>
    </xf>
    <xf numFmtId="0" fontId="41" fillId="33" borderId="49" xfId="0" applyFont="1" applyFill="1" applyBorder="1"/>
    <xf numFmtId="165" fontId="41" fillId="33" borderId="49" xfId="0" applyNumberFormat="1" applyFont="1" applyFill="1" applyBorder="1"/>
    <xf numFmtId="0" fontId="35" fillId="33" borderId="0" xfId="0" applyFont="1" applyFill="1"/>
    <xf numFmtId="0" fontId="39" fillId="33" borderId="36" xfId="0" applyFont="1" applyFill="1" applyBorder="1"/>
    <xf numFmtId="0" fontId="39" fillId="33" borderId="37" xfId="0" applyFont="1" applyFill="1" applyBorder="1"/>
    <xf numFmtId="0" fontId="39" fillId="33" borderId="25" xfId="0" applyFont="1" applyFill="1" applyBorder="1"/>
    <xf numFmtId="0" fontId="39" fillId="33" borderId="39" xfId="0" applyFont="1" applyFill="1" applyBorder="1"/>
    <xf numFmtId="0" fontId="39" fillId="33" borderId="41" xfId="0" applyFont="1" applyFill="1" applyBorder="1"/>
    <xf numFmtId="0" fontId="39" fillId="33" borderId="42" xfId="0" applyFont="1" applyFill="1" applyBorder="1"/>
    <xf numFmtId="0" fontId="57" fillId="33" borderId="50" xfId="44" applyFont="1" applyFill="1" applyBorder="1"/>
    <xf numFmtId="0" fontId="55" fillId="33" borderId="52" xfId="44" applyFont="1" applyFill="1" applyBorder="1"/>
    <xf numFmtId="0" fontId="65" fillId="35" borderId="26" xfId="0" applyFont="1" applyFill="1" applyBorder="1"/>
    <xf numFmtId="0" fontId="16" fillId="0" borderId="0" xfId="0" applyFont="1" applyAlignment="1">
      <alignment horizontal="center"/>
    </xf>
    <xf numFmtId="3" fontId="19" fillId="0" borderId="17" xfId="0" applyNumberFormat="1" applyFont="1" applyFill="1" applyBorder="1" applyAlignment="1">
      <alignment horizontal="center" vertical="center" wrapText="1"/>
    </xf>
    <xf numFmtId="0" fontId="19" fillId="0" borderId="17" xfId="0" applyFont="1" applyFill="1" applyBorder="1" applyAlignment="1">
      <alignment horizontal="center" vertical="center" wrapText="1"/>
    </xf>
    <xf numFmtId="164" fontId="19" fillId="0" borderId="16" xfId="0" applyNumberFormat="1" applyFont="1" applyFill="1" applyBorder="1" applyAlignment="1">
      <alignment horizontal="center" vertical="center"/>
    </xf>
    <xf numFmtId="3" fontId="19" fillId="0" borderId="16" xfId="0" applyNumberFormat="1" applyFont="1" applyFill="1" applyBorder="1" applyAlignment="1">
      <alignment horizontal="center" vertical="center"/>
    </xf>
    <xf numFmtId="9" fontId="21" fillId="0" borderId="16" xfId="43" applyFont="1" applyFill="1" applyBorder="1" applyAlignment="1">
      <alignment horizontal="center" vertical="center"/>
    </xf>
    <xf numFmtId="164" fontId="21" fillId="0" borderId="16" xfId="0" applyNumberFormat="1" applyFont="1" applyFill="1" applyBorder="1" applyAlignment="1">
      <alignment horizontal="center" vertical="center"/>
    </xf>
    <xf numFmtId="0" fontId="58" fillId="0" borderId="54" xfId="44" applyFont="1" applyFill="1" applyBorder="1" applyAlignment="1">
      <alignment horizontal="center" vertical="center"/>
    </xf>
    <xf numFmtId="0" fontId="52" fillId="0" borderId="47" xfId="44" applyFont="1" applyBorder="1" applyAlignment="1">
      <alignment vertical="center" wrapText="1"/>
    </xf>
    <xf numFmtId="3" fontId="52" fillId="0" borderId="47" xfId="44" applyNumberFormat="1" applyFont="1" applyBorder="1" applyAlignment="1">
      <alignment vertical="center" wrapText="1"/>
    </xf>
    <xf numFmtId="0" fontId="52" fillId="0" borderId="47" xfId="44" applyFont="1" applyBorder="1" applyAlignment="1">
      <alignment vertical="center"/>
    </xf>
    <xf numFmtId="3" fontId="52" fillId="0" borderId="47" xfId="44" applyNumberFormat="1" applyFont="1" applyBorder="1" applyAlignment="1">
      <alignment vertical="center"/>
    </xf>
    <xf numFmtId="3" fontId="68" fillId="0" borderId="25" xfId="0" applyNumberFormat="1" applyFont="1" applyFill="1" applyBorder="1" applyAlignment="1">
      <alignment horizontal="center" vertical="center"/>
    </xf>
    <xf numFmtId="3" fontId="68" fillId="0" borderId="39" xfId="0" applyNumberFormat="1" applyFont="1" applyFill="1" applyBorder="1" applyAlignment="1">
      <alignment horizontal="center" vertical="center"/>
    </xf>
    <xf numFmtId="0" fontId="58" fillId="0" borderId="63" xfId="44" applyFont="1" applyFill="1" applyBorder="1" applyAlignment="1">
      <alignment horizontal="center" vertical="center"/>
    </xf>
    <xf numFmtId="3" fontId="68" fillId="0" borderId="65" xfId="0" applyNumberFormat="1" applyFont="1" applyFill="1" applyBorder="1" applyAlignment="1">
      <alignment horizontal="center" vertical="center"/>
    </xf>
    <xf numFmtId="3" fontId="68" fillId="0" borderId="66" xfId="0" applyNumberFormat="1" applyFont="1" applyFill="1" applyBorder="1" applyAlignment="1">
      <alignment horizontal="center" vertical="center"/>
    </xf>
    <xf numFmtId="164" fontId="67" fillId="0" borderId="16" xfId="0" applyNumberFormat="1" applyFont="1" applyFill="1" applyBorder="1" applyAlignment="1">
      <alignment horizontal="center" vertical="center"/>
    </xf>
    <xf numFmtId="0" fontId="19" fillId="0" borderId="17" xfId="0" applyFont="1" applyFill="1" applyBorder="1" applyAlignment="1">
      <alignment horizontal="left" vertical="center" wrapText="1"/>
    </xf>
    <xf numFmtId="0" fontId="0" fillId="0" borderId="0" xfId="0" applyFill="1"/>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6" xfId="0" applyFont="1" applyFill="1" applyBorder="1" applyAlignment="1">
      <alignment horizontal="center" vertical="center" wrapText="1"/>
    </xf>
    <xf numFmtId="3" fontId="21" fillId="0" borderId="16" xfId="0" applyNumberFormat="1" applyFont="1" applyFill="1" applyBorder="1" applyAlignment="1">
      <alignment horizontal="center" vertical="center"/>
    </xf>
    <xf numFmtId="3" fontId="23" fillId="0" borderId="16" xfId="0" applyNumberFormat="1" applyFont="1" applyFill="1" applyBorder="1" applyAlignment="1">
      <alignment horizontal="center" vertical="center"/>
    </xf>
    <xf numFmtId="3" fontId="27" fillId="0" borderId="16" xfId="0" applyNumberFormat="1" applyFont="1" applyFill="1" applyBorder="1" applyAlignment="1">
      <alignment horizontal="center" vertical="center"/>
    </xf>
    <xf numFmtId="164" fontId="27" fillId="0" borderId="16" xfId="0" applyNumberFormat="1" applyFont="1" applyFill="1" applyBorder="1" applyAlignment="1">
      <alignment horizontal="center" vertical="center"/>
    </xf>
    <xf numFmtId="3" fontId="19" fillId="0" borderId="0" xfId="0" applyNumberFormat="1" applyFont="1" applyFill="1" applyBorder="1" applyAlignment="1">
      <alignment horizontal="center" vertical="center"/>
    </xf>
    <xf numFmtId="166" fontId="58" fillId="0" borderId="47" xfId="45" applyNumberFormat="1" applyFont="1" applyFill="1" applyBorder="1" applyAlignment="1">
      <alignment horizontal="center" vertical="center"/>
    </xf>
    <xf numFmtId="0" fontId="58" fillId="0" borderId="47" xfId="44" applyFont="1" applyFill="1" applyBorder="1" applyAlignment="1">
      <alignment horizontal="center" vertical="center"/>
    </xf>
    <xf numFmtId="166" fontId="68" fillId="0" borderId="47" xfId="45" applyNumberFormat="1" applyFont="1" applyFill="1" applyBorder="1" applyAlignment="1">
      <alignment horizontal="center" vertical="center"/>
    </xf>
    <xf numFmtId="0" fontId="62" fillId="33" borderId="0" xfId="44" applyFont="1" applyFill="1" applyBorder="1"/>
    <xf numFmtId="0" fontId="51" fillId="33" borderId="0" xfId="44" applyFont="1" applyFill="1" applyBorder="1"/>
    <xf numFmtId="0" fontId="0" fillId="0" borderId="0" xfId="0" applyBorder="1"/>
    <xf numFmtId="0" fontId="18" fillId="33" borderId="0" xfId="44" applyFont="1" applyFill="1" applyBorder="1"/>
    <xf numFmtId="0" fontId="58" fillId="0" borderId="47" xfId="44" applyFont="1" applyFill="1" applyBorder="1" applyAlignment="1">
      <alignment horizontal="left" vertical="center" wrapText="1"/>
    </xf>
    <xf numFmtId="0" fontId="58" fillId="0" borderId="47" xfId="44" applyFont="1" applyFill="1" applyBorder="1" applyAlignment="1">
      <alignment horizontal="justify" vertical="center" wrapText="1"/>
    </xf>
    <xf numFmtId="0" fontId="39" fillId="0" borderId="36" xfId="0" applyFont="1" applyBorder="1" applyAlignment="1">
      <alignment horizontal="left" vertical="center"/>
    </xf>
    <xf numFmtId="0" fontId="66" fillId="0" borderId="37" xfId="0" applyFont="1" applyBorder="1" applyAlignment="1">
      <alignment horizontal="center" vertical="center" wrapText="1"/>
    </xf>
    <xf numFmtId="0" fontId="0" fillId="39" borderId="0" xfId="0" applyFill="1"/>
    <xf numFmtId="0" fontId="39" fillId="39" borderId="37" xfId="0" applyFont="1" applyFill="1" applyBorder="1" applyAlignment="1">
      <alignment horizontal="center" vertical="center" wrapText="1"/>
    </xf>
    <xf numFmtId="0" fontId="39" fillId="39" borderId="25" xfId="0" applyFont="1" applyFill="1" applyBorder="1"/>
    <xf numFmtId="0" fontId="39" fillId="39" borderId="39" xfId="0" applyFont="1" applyFill="1" applyBorder="1"/>
    <xf numFmtId="0" fontId="39" fillId="39" borderId="41" xfId="0" applyFont="1" applyFill="1" applyBorder="1"/>
    <xf numFmtId="0" fontId="39" fillId="39" borderId="42" xfId="0" applyFont="1" applyFill="1" applyBorder="1"/>
    <xf numFmtId="9" fontId="67" fillId="39" borderId="16" xfId="0" applyNumberFormat="1" applyFont="1" applyFill="1" applyBorder="1" applyAlignment="1">
      <alignment horizontal="center" vertical="center"/>
    </xf>
    <xf numFmtId="0" fontId="67" fillId="39" borderId="17" xfId="0" applyFont="1" applyFill="1" applyBorder="1" applyAlignment="1">
      <alignment vertical="center" wrapText="1"/>
    </xf>
    <xf numFmtId="0" fontId="22" fillId="0" borderId="17" xfId="0" applyFont="1" applyFill="1" applyBorder="1" applyAlignment="1">
      <alignment horizontal="left" vertical="center" wrapText="1" indent="1"/>
    </xf>
    <xf numFmtId="3" fontId="19" fillId="39" borderId="17" xfId="0" applyNumberFormat="1" applyFont="1" applyFill="1" applyBorder="1" applyAlignment="1">
      <alignment horizontal="center" vertical="center" wrapText="1"/>
    </xf>
    <xf numFmtId="0" fontId="67" fillId="33" borderId="17" xfId="0" applyFont="1" applyFill="1" applyBorder="1" applyAlignment="1">
      <alignment horizontal="left" vertical="center" wrapText="1"/>
    </xf>
    <xf numFmtId="0" fontId="71" fillId="33" borderId="18" xfId="0" applyFont="1" applyFill="1" applyBorder="1" applyAlignment="1">
      <alignment horizontal="center" vertical="center" wrapText="1"/>
    </xf>
    <xf numFmtId="0" fontId="71" fillId="33" borderId="16" xfId="0" applyFont="1" applyFill="1" applyBorder="1" applyAlignment="1">
      <alignment horizontal="center" vertical="center" wrapText="1"/>
    </xf>
    <xf numFmtId="3" fontId="67" fillId="33" borderId="17" xfId="0" applyNumberFormat="1" applyFont="1" applyFill="1" applyBorder="1" applyAlignment="1">
      <alignment horizontal="center" vertical="center" wrapText="1"/>
    </xf>
    <xf numFmtId="3" fontId="67" fillId="0" borderId="17" xfId="0" applyNumberFormat="1" applyFont="1" applyFill="1" applyBorder="1" applyAlignment="1">
      <alignment horizontal="center" vertical="center" wrapText="1"/>
    </xf>
    <xf numFmtId="0" fontId="67" fillId="0" borderId="17" xfId="0" applyFont="1" applyFill="1" applyBorder="1" applyAlignment="1">
      <alignment horizontal="center" vertical="center" wrapText="1"/>
    </xf>
    <xf numFmtId="0" fontId="67" fillId="0" borderId="17" xfId="0" applyFont="1" applyFill="1" applyBorder="1" applyAlignment="1">
      <alignment horizontal="left" vertical="center" wrapText="1"/>
    </xf>
    <xf numFmtId="1" fontId="19" fillId="0" borderId="16" xfId="0" applyNumberFormat="1" applyFont="1" applyFill="1" applyBorder="1" applyAlignment="1">
      <alignment horizontal="center" vertical="center"/>
    </xf>
    <xf numFmtId="0" fontId="16" fillId="39" borderId="0" xfId="0" applyFont="1" applyFill="1" applyAlignment="1"/>
    <xf numFmtId="0" fontId="28" fillId="39" borderId="20" xfId="0" applyFont="1" applyFill="1" applyBorder="1" applyAlignment="1">
      <alignment horizontal="left" vertical="center" wrapText="1"/>
    </xf>
    <xf numFmtId="0" fontId="20" fillId="39" borderId="17" xfId="0" applyFont="1" applyFill="1" applyBorder="1" applyAlignment="1">
      <alignment vertical="center" wrapText="1"/>
    </xf>
    <xf numFmtId="0" fontId="30" fillId="39" borderId="17" xfId="0" applyFont="1" applyFill="1" applyBorder="1" applyAlignment="1">
      <alignment horizontal="left" vertical="center" wrapText="1"/>
    </xf>
    <xf numFmtId="0" fontId="19" fillId="39" borderId="17" xfId="0" applyFont="1" applyFill="1" applyBorder="1" applyAlignment="1">
      <alignment horizontal="left" vertical="center" wrapText="1"/>
    </xf>
    <xf numFmtId="0" fontId="19" fillId="39" borderId="19" xfId="0" applyFont="1" applyFill="1" applyBorder="1" applyAlignment="1">
      <alignment horizontal="center" vertical="center" wrapText="1"/>
    </xf>
    <xf numFmtId="0" fontId="23" fillId="39" borderId="18" xfId="0" applyFont="1" applyFill="1" applyBorder="1" applyAlignment="1">
      <alignment horizontal="center" vertical="center" wrapText="1"/>
    </xf>
    <xf numFmtId="0" fontId="19" fillId="39" borderId="17" xfId="0" applyFont="1" applyFill="1" applyBorder="1" applyAlignment="1">
      <alignment horizontal="center" vertical="center" wrapText="1"/>
    </xf>
    <xf numFmtId="0" fontId="23" fillId="39" borderId="16" xfId="0" applyFont="1" applyFill="1" applyBorder="1" applyAlignment="1">
      <alignment horizontal="center" vertical="center" wrapText="1"/>
    </xf>
    <xf numFmtId="3" fontId="19" fillId="39" borderId="16" xfId="0" applyNumberFormat="1" applyFont="1" applyFill="1" applyBorder="1" applyAlignment="1">
      <alignment horizontal="center" vertical="center"/>
    </xf>
    <xf numFmtId="164" fontId="19" fillId="39" borderId="16" xfId="0" applyNumberFormat="1" applyFont="1" applyFill="1" applyBorder="1" applyAlignment="1">
      <alignment horizontal="center" vertical="center"/>
    </xf>
    <xf numFmtId="0" fontId="22" fillId="39" borderId="17" xfId="0" applyFont="1" applyFill="1" applyBorder="1" applyAlignment="1">
      <alignment horizontal="left" vertical="center" wrapText="1" indent="1"/>
    </xf>
    <xf numFmtId="0" fontId="20" fillId="39" borderId="17" xfId="0" applyFont="1" applyFill="1" applyBorder="1" applyAlignment="1">
      <alignment horizontal="left" vertical="center" wrapText="1" indent="1"/>
    </xf>
    <xf numFmtId="3" fontId="23" fillId="39" borderId="16" xfId="0" applyNumberFormat="1" applyFont="1" applyFill="1" applyBorder="1" applyAlignment="1">
      <alignment horizontal="center" vertical="center"/>
    </xf>
    <xf numFmtId="3" fontId="19" fillId="39" borderId="13" xfId="0" applyNumberFormat="1" applyFont="1" applyFill="1" applyBorder="1" applyAlignment="1">
      <alignment horizontal="center" vertical="center"/>
    </xf>
    <xf numFmtId="0" fontId="39" fillId="39" borderId="36" xfId="0" applyFont="1" applyFill="1" applyBorder="1" applyAlignment="1">
      <alignment horizontal="left" vertical="center"/>
    </xf>
    <xf numFmtId="0" fontId="39" fillId="39" borderId="37" xfId="0" applyFont="1" applyFill="1" applyBorder="1"/>
    <xf numFmtId="0" fontId="39" fillId="39" borderId="0" xfId="0" applyFont="1" applyFill="1" applyBorder="1"/>
    <xf numFmtId="0" fontId="39" fillId="39" borderId="0" xfId="0" applyFont="1" applyFill="1" applyBorder="1" applyAlignment="1">
      <alignment horizontal="center" vertical="center" wrapText="1"/>
    </xf>
    <xf numFmtId="0" fontId="32" fillId="39" borderId="26" xfId="0" applyFont="1" applyFill="1" applyBorder="1"/>
    <xf numFmtId="3" fontId="41" fillId="33" borderId="49" xfId="0" applyNumberFormat="1" applyFont="1" applyFill="1" applyBorder="1"/>
    <xf numFmtId="3" fontId="42" fillId="35" borderId="49" xfId="0" applyNumberFormat="1" applyFont="1" applyFill="1" applyBorder="1"/>
    <xf numFmtId="0" fontId="72" fillId="35" borderId="47" xfId="44" applyFont="1" applyFill="1" applyBorder="1" applyAlignment="1">
      <alignment horizontal="left" vertical="center" wrapText="1"/>
    </xf>
    <xf numFmtId="166" fontId="52" fillId="0" borderId="47" xfId="45" applyNumberFormat="1" applyFont="1" applyBorder="1" applyAlignment="1">
      <alignment vertical="center"/>
    </xf>
    <xf numFmtId="0" fontId="35" fillId="0" borderId="0" xfId="0" applyFont="1" applyFill="1"/>
    <xf numFmtId="0" fontId="37" fillId="0" borderId="20" xfId="0" applyFont="1" applyFill="1" applyBorder="1" applyAlignment="1">
      <alignment horizontal="left" vertical="center" wrapText="1"/>
    </xf>
    <xf numFmtId="0" fontId="42" fillId="0" borderId="20" xfId="0" applyFont="1" applyFill="1" applyBorder="1" applyAlignment="1">
      <alignment horizontal="left" vertical="center" wrapText="1"/>
    </xf>
    <xf numFmtId="0" fontId="67" fillId="0" borderId="17" xfId="0" applyFont="1" applyFill="1" applyBorder="1" applyAlignment="1">
      <alignment vertical="center" wrapText="1"/>
    </xf>
    <xf numFmtId="9" fontId="67" fillId="0" borderId="16" xfId="0" applyNumberFormat="1" applyFont="1" applyFill="1" applyBorder="1" applyAlignment="1">
      <alignment horizontal="center" vertical="center"/>
    </xf>
    <xf numFmtId="0" fontId="20" fillId="0" borderId="17" xfId="0" applyFont="1" applyFill="1" applyBorder="1" applyAlignment="1">
      <alignment vertical="center" wrapText="1"/>
    </xf>
    <xf numFmtId="0" fontId="26" fillId="0" borderId="17" xfId="0" applyFont="1" applyFill="1" applyBorder="1" applyAlignment="1">
      <alignment vertical="center" wrapText="1"/>
    </xf>
    <xf numFmtId="0" fontId="25" fillId="0" borderId="17" xfId="0" applyFont="1" applyFill="1" applyBorder="1" applyAlignment="1">
      <alignment horizontal="left" vertical="center" wrapText="1" indent="1"/>
    </xf>
    <xf numFmtId="0" fontId="32" fillId="0" borderId="17" xfId="0" applyFont="1" applyFill="1" applyBorder="1" applyAlignment="1">
      <alignment vertical="center" wrapText="1"/>
    </xf>
    <xf numFmtId="0" fontId="20" fillId="0" borderId="17" xfId="0" applyFont="1" applyFill="1" applyBorder="1" applyAlignment="1">
      <alignment horizontal="left" vertical="center" wrapText="1" indent="1"/>
    </xf>
    <xf numFmtId="3" fontId="67" fillId="0" borderId="16" xfId="0" applyNumberFormat="1" applyFont="1" applyFill="1" applyBorder="1" applyAlignment="1">
      <alignment horizontal="center" vertical="center"/>
    </xf>
    <xf numFmtId="0" fontId="28" fillId="0" borderId="20" xfId="0" applyFont="1" applyFill="1" applyBorder="1" applyAlignment="1">
      <alignment vertical="center" wrapText="1"/>
    </xf>
    <xf numFmtId="9" fontId="67" fillId="0" borderId="17" xfId="0" applyNumberFormat="1" applyFont="1" applyFill="1" applyBorder="1" applyAlignment="1">
      <alignment vertical="center" wrapText="1"/>
    </xf>
    <xf numFmtId="0" fontId="39" fillId="0" borderId="17" xfId="0" applyFont="1" applyFill="1" applyBorder="1" applyAlignment="1">
      <alignment vertical="center" wrapText="1"/>
    </xf>
    <xf numFmtId="0" fontId="30" fillId="0" borderId="17" xfId="0" applyFont="1" applyFill="1" applyBorder="1" applyAlignment="1">
      <alignment horizontal="left" vertical="center" wrapText="1"/>
    </xf>
    <xf numFmtId="0" fontId="39" fillId="0" borderId="37" xfId="0" applyFont="1" applyFill="1" applyBorder="1" applyAlignment="1">
      <alignment horizontal="left" vertical="center"/>
    </xf>
    <xf numFmtId="3" fontId="0" fillId="0" borderId="0" xfId="0" applyNumberFormat="1" applyBorder="1"/>
    <xf numFmtId="0" fontId="19" fillId="33" borderId="17" xfId="0" applyFont="1" applyFill="1" applyBorder="1" applyAlignment="1">
      <alignment vertical="center" wrapText="1"/>
    </xf>
    <xf numFmtId="0" fontId="19" fillId="0" borderId="19"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6" fillId="0" borderId="0" xfId="0" applyFont="1" applyAlignment="1">
      <alignment horizont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4"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4" xfId="0" applyFont="1" applyFill="1" applyBorder="1" applyAlignment="1">
      <alignment horizontal="center" vertical="center"/>
    </xf>
    <xf numFmtId="9" fontId="19" fillId="0" borderId="10" xfId="0" applyNumberFormat="1" applyFont="1" applyFill="1" applyBorder="1" applyAlignment="1">
      <alignment horizontal="center" vertical="center"/>
    </xf>
    <xf numFmtId="9" fontId="19" fillId="0" borderId="11" xfId="0" applyNumberFormat="1" applyFont="1" applyFill="1" applyBorder="1" applyAlignment="1">
      <alignment horizontal="center" vertical="center"/>
    </xf>
    <xf numFmtId="9" fontId="19" fillId="0" borderId="14" xfId="0" applyNumberFormat="1"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19" fillId="0" borderId="23"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6" xfId="0" applyFont="1" applyFill="1" applyBorder="1" applyAlignment="1">
      <alignment horizontal="center" vertical="center"/>
    </xf>
    <xf numFmtId="0" fontId="73" fillId="0" borderId="25" xfId="0" applyFont="1" applyBorder="1" applyAlignment="1">
      <alignment horizontal="center"/>
    </xf>
    <xf numFmtId="0" fontId="30" fillId="34" borderId="17" xfId="0" applyFont="1" applyFill="1" applyBorder="1" applyAlignment="1">
      <alignment vertical="center" wrapText="1"/>
    </xf>
    <xf numFmtId="3" fontId="74" fillId="40" borderId="16" xfId="0" applyNumberFormat="1" applyFont="1" applyFill="1" applyBorder="1" applyAlignment="1">
      <alignment horizontal="center" vertical="center"/>
    </xf>
    <xf numFmtId="3" fontId="75" fillId="40" borderId="16" xfId="0" applyNumberFormat="1" applyFont="1" applyFill="1" applyBorder="1" applyAlignment="1">
      <alignment horizontal="center" vertical="center"/>
    </xf>
    <xf numFmtId="0" fontId="76" fillId="40" borderId="17" xfId="0" applyFont="1" applyFill="1" applyBorder="1" applyAlignment="1">
      <alignment horizontal="left" vertical="center" wrapText="1" indent="1"/>
    </xf>
    <xf numFmtId="3" fontId="19" fillId="40" borderId="16" xfId="0" applyNumberFormat="1" applyFont="1" applyFill="1" applyBorder="1" applyAlignment="1">
      <alignment horizontal="center" vertical="center"/>
    </xf>
    <xf numFmtId="0" fontId="22" fillId="40" borderId="17" xfId="0" applyFont="1" applyFill="1" applyBorder="1" applyAlignment="1">
      <alignment horizontal="left" vertical="center" wrapText="1" indent="1"/>
    </xf>
    <xf numFmtId="3" fontId="21" fillId="40" borderId="16" xfId="0" applyNumberFormat="1" applyFont="1" applyFill="1" applyBorder="1" applyAlignment="1">
      <alignment horizontal="center" vertical="center"/>
    </xf>
    <xf numFmtId="3" fontId="77" fillId="40" borderId="16" xfId="0" applyNumberFormat="1" applyFont="1" applyFill="1" applyBorder="1" applyAlignment="1">
      <alignment horizontal="center" vertical="center"/>
    </xf>
    <xf numFmtId="0" fontId="78" fillId="40" borderId="17" xfId="0" applyFont="1" applyFill="1" applyBorder="1" applyAlignment="1">
      <alignment horizontal="left" vertical="center" wrapText="1" indent="1"/>
    </xf>
    <xf numFmtId="0" fontId="31" fillId="40" borderId="21" xfId="0" applyFont="1" applyFill="1" applyBorder="1" applyAlignment="1">
      <alignment horizontal="left" vertical="center" wrapText="1" indent="1"/>
    </xf>
    <xf numFmtId="0" fontId="30" fillId="40" borderId="17" xfId="0" applyFont="1" applyFill="1" applyBorder="1" applyAlignment="1">
      <alignment horizontal="left" vertical="center" wrapText="1"/>
    </xf>
    <xf numFmtId="9" fontId="19" fillId="0" borderId="16" xfId="0" applyNumberFormat="1" applyFont="1" applyFill="1" applyBorder="1" applyAlignment="1">
      <alignment horizontal="center" vertical="center"/>
    </xf>
    <xf numFmtId="0" fontId="20" fillId="34" borderId="20" xfId="0" applyFont="1" applyFill="1" applyBorder="1" applyAlignment="1">
      <alignment vertical="center" wrapText="1"/>
    </xf>
    <xf numFmtId="0" fontId="19" fillId="34" borderId="20" xfId="0" applyFont="1" applyFill="1" applyBorder="1" applyAlignment="1">
      <alignment horizontal="left" vertical="center" wrapText="1"/>
    </xf>
    <xf numFmtId="0" fontId="32" fillId="0" borderId="21" xfId="0" applyFont="1" applyBorder="1" applyAlignment="1">
      <alignment horizontal="left" vertical="center" wrapText="1" indent="1"/>
    </xf>
    <xf numFmtId="3" fontId="79" fillId="33" borderId="17" xfId="0" applyNumberFormat="1" applyFont="1" applyFill="1" applyBorder="1" applyAlignment="1">
      <alignment horizontal="center" vertical="center" wrapText="1"/>
    </xf>
    <xf numFmtId="0" fontId="67" fillId="33" borderId="17" xfId="0" applyFont="1" applyFill="1" applyBorder="1" applyAlignment="1">
      <alignment vertical="center" wrapText="1"/>
    </xf>
    <xf numFmtId="0" fontId="20" fillId="40" borderId="17" xfId="0" applyFont="1" applyFill="1" applyBorder="1" applyAlignment="1">
      <alignment vertical="center" wrapText="1"/>
    </xf>
    <xf numFmtId="3" fontId="0" fillId="0" borderId="0" xfId="0" applyNumberFormat="1" applyFill="1"/>
    <xf numFmtId="0" fontId="0" fillId="0" borderId="0" xfId="0" applyFont="1"/>
    <xf numFmtId="0" fontId="0" fillId="0" borderId="0" xfId="0" applyFont="1" applyFill="1"/>
    <xf numFmtId="0" fontId="26" fillId="0" borderId="21" xfId="0" applyFont="1" applyFill="1" applyBorder="1" applyAlignment="1">
      <alignment horizontal="left" vertical="center" wrapText="1" indent="1"/>
    </xf>
    <xf numFmtId="3" fontId="0" fillId="0" borderId="0" xfId="0" applyNumberFormat="1" applyFont="1"/>
    <xf numFmtId="3" fontId="0" fillId="0" borderId="0" xfId="0" applyNumberFormat="1" applyFont="1" applyFill="1"/>
    <xf numFmtId="3" fontId="22" fillId="0" borderId="17" xfId="0" applyNumberFormat="1" applyFont="1" applyFill="1" applyBorder="1" applyAlignment="1">
      <alignment horizontal="center" vertical="center" wrapText="1"/>
    </xf>
    <xf numFmtId="0" fontId="23" fillId="0" borderId="17" xfId="0" applyFont="1" applyFill="1" applyBorder="1" applyAlignment="1">
      <alignment horizontal="left" vertical="center" wrapText="1"/>
    </xf>
    <xf numFmtId="0" fontId="19" fillId="0" borderId="17" xfId="0" applyFont="1" applyFill="1" applyBorder="1" applyAlignment="1">
      <alignment vertical="center" wrapText="1"/>
    </xf>
    <xf numFmtId="0" fontId="19" fillId="0" borderId="21" xfId="0" applyFont="1" applyFill="1" applyBorder="1" applyAlignment="1">
      <alignment vertical="center" wrapText="1"/>
    </xf>
    <xf numFmtId="0" fontId="19" fillId="0" borderId="19" xfId="0" applyFont="1" applyFill="1" applyBorder="1" applyAlignment="1">
      <alignment vertical="center" wrapText="1"/>
    </xf>
    <xf numFmtId="0" fontId="20" fillId="0" borderId="21" xfId="0" applyFont="1" applyFill="1" applyBorder="1" applyAlignment="1">
      <alignment horizontal="left" vertical="center" wrapText="1" indent="1"/>
    </xf>
    <xf numFmtId="164" fontId="22" fillId="0" borderId="16" xfId="0" applyNumberFormat="1" applyFont="1" applyFill="1" applyBorder="1" applyAlignment="1">
      <alignment horizontal="center" vertical="center"/>
    </xf>
    <xf numFmtId="4" fontId="0" fillId="0" borderId="0" xfId="0" applyNumberFormat="1" applyFont="1" applyFill="1"/>
    <xf numFmtId="0" fontId="31" fillId="0" borderId="21" xfId="0" applyFont="1" applyFill="1" applyBorder="1" applyAlignment="1">
      <alignment horizontal="left" vertical="center" wrapText="1" indent="1"/>
    </xf>
    <xf numFmtId="0" fontId="20" fillId="0" borderId="20" xfId="0" applyFont="1" applyFill="1" applyBorder="1" applyAlignment="1">
      <alignment vertical="center" wrapText="1"/>
    </xf>
    <xf numFmtId="0" fontId="19" fillId="0" borderId="20" xfId="0" applyFont="1" applyFill="1" applyBorder="1" applyAlignment="1">
      <alignment horizontal="left" vertical="center" wrapText="1"/>
    </xf>
    <xf numFmtId="0" fontId="32" fillId="0" borderId="21" xfId="0" applyFont="1" applyFill="1" applyBorder="1" applyAlignment="1">
      <alignment horizontal="left" vertical="center" wrapText="1" indent="1"/>
    </xf>
    <xf numFmtId="4" fontId="0" fillId="0" borderId="0" xfId="0" applyNumberFormat="1" applyFill="1"/>
    <xf numFmtId="0" fontId="28" fillId="0" borderId="20" xfId="0" applyFont="1" applyFill="1" applyBorder="1" applyAlignment="1">
      <alignment horizontal="left" vertical="center" wrapText="1"/>
    </xf>
    <xf numFmtId="0" fontId="16" fillId="0" borderId="0" xfId="0" applyFont="1" applyFill="1" applyAlignment="1">
      <alignment horizontal="center"/>
    </xf>
    <xf numFmtId="0" fontId="16" fillId="0" borderId="0" xfId="0" applyFont="1" applyFill="1" applyAlignment="1"/>
    <xf numFmtId="0" fontId="47" fillId="0" borderId="0" xfId="0" applyFont="1"/>
    <xf numFmtId="0" fontId="42" fillId="0" borderId="0" xfId="0" applyFont="1" applyBorder="1"/>
    <xf numFmtId="0" fontId="42" fillId="0" borderId="0" xfId="0" applyFont="1" applyBorder="1" applyAlignment="1">
      <alignment horizontal="center" vertical="center" wrapText="1"/>
    </xf>
    <xf numFmtId="0" fontId="37" fillId="0" borderId="0" xfId="0" applyFont="1"/>
    <xf numFmtId="0" fontId="42" fillId="35" borderId="26" xfId="0" applyFont="1" applyFill="1" applyBorder="1"/>
    <xf numFmtId="3" fontId="51" fillId="0" borderId="34" xfId="0" applyNumberFormat="1" applyFont="1" applyBorder="1" applyAlignment="1">
      <alignment horizontal="center" vertical="center"/>
    </xf>
    <xf numFmtId="3" fontId="51" fillId="0" borderId="67" xfId="0" applyNumberFormat="1" applyFont="1" applyBorder="1" applyAlignment="1">
      <alignment horizontal="center" vertical="center"/>
    </xf>
    <xf numFmtId="0" fontId="37" fillId="0" borderId="68" xfId="0" applyFont="1" applyBorder="1" applyAlignment="1">
      <alignment horizontal="left" vertical="center" wrapText="1" indent="1"/>
    </xf>
    <xf numFmtId="3" fontId="51" fillId="0" borderId="69" xfId="0" applyNumberFormat="1" applyFont="1" applyBorder="1" applyAlignment="1">
      <alignment horizontal="center" vertical="center"/>
    </xf>
    <xf numFmtId="3" fontId="51" fillId="0" borderId="16" xfId="0" applyNumberFormat="1" applyFont="1" applyBorder="1" applyAlignment="1">
      <alignment horizontal="center" vertical="center"/>
    </xf>
    <xf numFmtId="0" fontId="37" fillId="0" borderId="70" xfId="0" applyFont="1" applyBorder="1" applyAlignment="1">
      <alignment horizontal="left" vertical="center" wrapText="1" indent="1"/>
    </xf>
    <xf numFmtId="3" fontId="42" fillId="35" borderId="69" xfId="0" applyNumberFormat="1" applyFont="1" applyFill="1" applyBorder="1" applyAlignment="1">
      <alignment horizontal="center" vertical="center"/>
    </xf>
    <xf numFmtId="3" fontId="42" fillId="35" borderId="16" xfId="0" applyNumberFormat="1" applyFont="1" applyFill="1" applyBorder="1" applyAlignment="1">
      <alignment horizontal="center" vertical="center"/>
    </xf>
    <xf numFmtId="0" fontId="42" fillId="35" borderId="70" xfId="0" applyFont="1" applyFill="1" applyBorder="1" applyAlignment="1">
      <alignment vertical="center" wrapText="1"/>
    </xf>
    <xf numFmtId="164" fontId="84" fillId="0" borderId="69" xfId="0" applyNumberFormat="1" applyFont="1" applyBorder="1" applyAlignment="1">
      <alignment horizontal="center" vertical="center"/>
    </xf>
    <xf numFmtId="164" fontId="84" fillId="0" borderId="16" xfId="0" applyNumberFormat="1" applyFont="1" applyBorder="1" applyAlignment="1">
      <alignment horizontal="center" vertical="center"/>
    </xf>
    <xf numFmtId="3" fontId="84" fillId="0" borderId="16" xfId="0" applyNumberFormat="1" applyFont="1" applyBorder="1" applyAlignment="1">
      <alignment horizontal="center" vertical="center"/>
    </xf>
    <xf numFmtId="0" fontId="84" fillId="0" borderId="70" xfId="0" applyFont="1" applyBorder="1" applyAlignment="1">
      <alignment horizontal="left" vertical="center" wrapText="1" indent="1"/>
    </xf>
    <xf numFmtId="3" fontId="41" fillId="0" borderId="69" xfId="0" applyNumberFormat="1" applyFont="1" applyBorder="1" applyAlignment="1">
      <alignment horizontal="center" vertical="center"/>
    </xf>
    <xf numFmtId="3" fontId="41" fillId="0" borderId="16" xfId="0" applyNumberFormat="1" applyFont="1" applyBorder="1" applyAlignment="1">
      <alignment horizontal="center" vertical="center"/>
    </xf>
    <xf numFmtId="0" fontId="41" fillId="0" borderId="70" xfId="0" applyFont="1" applyBorder="1" applyAlignment="1">
      <alignment horizontal="left" vertical="center" wrapText="1" indent="1"/>
    </xf>
    <xf numFmtId="164" fontId="84" fillId="0" borderId="71" xfId="0" applyNumberFormat="1" applyFont="1" applyBorder="1" applyAlignment="1">
      <alignment horizontal="center" vertical="center"/>
    </xf>
    <xf numFmtId="164" fontId="84" fillId="0" borderId="72" xfId="0" applyNumberFormat="1" applyFont="1" applyBorder="1" applyAlignment="1">
      <alignment horizontal="center" vertical="center"/>
    </xf>
    <xf numFmtId="3" fontId="84" fillId="0" borderId="72" xfId="0" applyNumberFormat="1" applyFont="1" applyBorder="1" applyAlignment="1">
      <alignment horizontal="center" vertical="center"/>
    </xf>
    <xf numFmtId="0" fontId="84" fillId="0" borderId="73" xfId="0" applyFont="1" applyBorder="1" applyAlignment="1">
      <alignment horizontal="left" vertical="center" wrapText="1" indent="1"/>
    </xf>
    <xf numFmtId="3" fontId="41" fillId="0" borderId="34" xfId="0" applyNumberFormat="1" applyFont="1" applyBorder="1" applyAlignment="1">
      <alignment horizontal="center" vertical="center"/>
    </xf>
    <xf numFmtId="3" fontId="41" fillId="0" borderId="67" xfId="0" applyNumberFormat="1" applyFont="1" applyBorder="1" applyAlignment="1">
      <alignment horizontal="center" vertical="center"/>
    </xf>
    <xf numFmtId="0" fontId="41" fillId="0" borderId="68" xfId="0" applyFont="1" applyBorder="1" applyAlignment="1">
      <alignment horizontal="left" vertical="center" wrapText="1" indent="1"/>
    </xf>
    <xf numFmtId="164" fontId="85" fillId="0" borderId="69" xfId="0" applyNumberFormat="1" applyFont="1" applyBorder="1" applyAlignment="1">
      <alignment horizontal="center" vertical="center"/>
    </xf>
    <xf numFmtId="164" fontId="85" fillId="0" borderId="16" xfId="0" applyNumberFormat="1" applyFont="1" applyBorder="1" applyAlignment="1">
      <alignment horizontal="center" vertical="center"/>
    </xf>
    <xf numFmtId="3" fontId="85" fillId="33" borderId="16" xfId="0" applyNumberFormat="1" applyFont="1" applyFill="1" applyBorder="1" applyAlignment="1">
      <alignment horizontal="center" vertical="center"/>
    </xf>
    <xf numFmtId="0" fontId="85" fillId="33" borderId="70" xfId="0" applyFont="1" applyFill="1" applyBorder="1" applyAlignment="1">
      <alignment vertical="center" wrapText="1"/>
    </xf>
    <xf numFmtId="3" fontId="47" fillId="0" borderId="0" xfId="0" applyNumberFormat="1" applyFont="1"/>
    <xf numFmtId="3" fontId="42" fillId="34" borderId="69" xfId="0" applyNumberFormat="1" applyFont="1" applyFill="1" applyBorder="1" applyAlignment="1">
      <alignment horizontal="center" vertical="center"/>
    </xf>
    <xf numFmtId="3" fontId="42" fillId="34" borderId="16" xfId="0" applyNumberFormat="1" applyFont="1" applyFill="1" applyBorder="1" applyAlignment="1">
      <alignment horizontal="center" vertical="center"/>
    </xf>
    <xf numFmtId="0" fontId="42" fillId="34" borderId="70" xfId="0" applyFont="1" applyFill="1" applyBorder="1" applyAlignment="1">
      <alignment vertical="center" wrapText="1"/>
    </xf>
    <xf numFmtId="3" fontId="37" fillId="36" borderId="69" xfId="0" applyNumberFormat="1" applyFont="1" applyFill="1" applyBorder="1" applyAlignment="1">
      <alignment horizontal="center" vertical="center"/>
    </xf>
    <xf numFmtId="3" fontId="37" fillId="36" borderId="16" xfId="0" applyNumberFormat="1" applyFont="1" applyFill="1" applyBorder="1" applyAlignment="1">
      <alignment horizontal="center" vertical="center"/>
    </xf>
    <xf numFmtId="0" fontId="86" fillId="36" borderId="70" xfId="0" applyFont="1" applyFill="1" applyBorder="1" applyAlignment="1">
      <alignment vertical="center" wrapText="1"/>
    </xf>
    <xf numFmtId="3" fontId="87" fillId="0" borderId="69" xfId="0" applyNumberFormat="1" applyFont="1" applyBorder="1" applyAlignment="1">
      <alignment horizontal="center" vertical="center"/>
    </xf>
    <xf numFmtId="3" fontId="87" fillId="0" borderId="16" xfId="0" applyNumberFormat="1" applyFont="1" applyBorder="1" applyAlignment="1">
      <alignment horizontal="center" vertical="center"/>
    </xf>
    <xf numFmtId="0" fontId="88" fillId="0" borderId="74" xfId="0" applyFont="1" applyBorder="1" applyAlignment="1">
      <alignment horizontal="left" vertical="center" wrapText="1" indent="1"/>
    </xf>
    <xf numFmtId="0" fontId="51" fillId="0" borderId="70" xfId="0" applyFont="1" applyBorder="1" applyAlignment="1">
      <alignment horizontal="left" vertical="center" wrapText="1" indent="1"/>
    </xf>
    <xf numFmtId="0" fontId="37" fillId="33" borderId="69" xfId="0" applyFont="1" applyFill="1" applyBorder="1" applyAlignment="1">
      <alignment horizontal="center" vertical="center" wrapText="1"/>
    </xf>
    <xf numFmtId="0" fontId="37" fillId="33" borderId="16" xfId="0" applyFont="1" applyFill="1" applyBorder="1" applyAlignment="1">
      <alignment horizontal="center" vertical="center" wrapText="1"/>
    </xf>
    <xf numFmtId="0" fontId="37" fillId="33" borderId="31" xfId="0" applyFont="1" applyFill="1" applyBorder="1" applyAlignment="1">
      <alignment horizontal="center" vertical="center" wrapText="1"/>
    </xf>
    <xf numFmtId="0" fontId="37" fillId="33" borderId="18" xfId="0" applyFont="1" applyFill="1" applyBorder="1" applyAlignment="1">
      <alignment horizontal="center" vertical="center" wrapText="1"/>
    </xf>
    <xf numFmtId="164" fontId="51" fillId="33" borderId="69" xfId="0" applyNumberFormat="1" applyFont="1" applyFill="1" applyBorder="1" applyAlignment="1">
      <alignment horizontal="center" vertical="center"/>
    </xf>
    <xf numFmtId="164" fontId="51" fillId="33" borderId="16" xfId="0" applyNumberFormat="1" applyFont="1" applyFill="1" applyBorder="1" applyAlignment="1">
      <alignment horizontal="center" vertical="center"/>
    </xf>
    <xf numFmtId="0" fontId="51" fillId="33" borderId="17" xfId="0" applyFont="1" applyFill="1" applyBorder="1" applyAlignment="1">
      <alignment horizontal="center" vertical="center" wrapText="1"/>
    </xf>
    <xf numFmtId="0" fontId="51" fillId="33" borderId="70" xfId="0" applyFont="1" applyFill="1" applyBorder="1" applyAlignment="1">
      <alignment horizontal="left" vertical="center" wrapText="1"/>
    </xf>
    <xf numFmtId="3" fontId="51" fillId="33" borderId="78" xfId="0" applyNumberFormat="1" applyFont="1" applyFill="1" applyBorder="1" applyAlignment="1">
      <alignment horizontal="center" vertical="center" wrapText="1"/>
    </xf>
    <xf numFmtId="3" fontId="51" fillId="33" borderId="17" xfId="0" applyNumberFormat="1" applyFont="1" applyFill="1" applyBorder="1" applyAlignment="1">
      <alignment horizontal="center" vertical="center" wrapText="1"/>
    </xf>
    <xf numFmtId="0" fontId="86" fillId="34" borderId="70" xfId="0" applyFont="1" applyFill="1" applyBorder="1" applyAlignment="1">
      <alignment horizontal="left" vertical="center" wrapText="1"/>
    </xf>
    <xf numFmtId="0" fontId="51" fillId="34" borderId="70" xfId="0" applyFont="1" applyFill="1" applyBorder="1" applyAlignment="1">
      <alignment horizontal="left" vertical="center" wrapText="1"/>
    </xf>
    <xf numFmtId="3" fontId="37" fillId="35" borderId="69" xfId="0" applyNumberFormat="1" applyFont="1" applyFill="1" applyBorder="1" applyAlignment="1">
      <alignment horizontal="center" vertical="center"/>
    </xf>
    <xf numFmtId="3" fontId="37" fillId="35" borderId="16" xfId="0" applyNumberFormat="1" applyFont="1" applyFill="1" applyBorder="1" applyAlignment="1">
      <alignment horizontal="center" vertical="center"/>
    </xf>
    <xf numFmtId="0" fontId="86" fillId="35" borderId="70" xfId="0" applyFont="1" applyFill="1" applyBorder="1" applyAlignment="1">
      <alignment vertical="center" wrapText="1"/>
    </xf>
    <xf numFmtId="3" fontId="89" fillId="0" borderId="69" xfId="0" applyNumberFormat="1" applyFont="1" applyBorder="1" applyAlignment="1">
      <alignment horizontal="center" vertical="center"/>
    </xf>
    <xf numFmtId="3" fontId="89" fillId="0" borderId="16" xfId="0" applyNumberFormat="1" applyFont="1" applyBorder="1" applyAlignment="1">
      <alignment horizontal="center" vertical="center"/>
    </xf>
    <xf numFmtId="0" fontId="37" fillId="0" borderId="74" xfId="0" applyFont="1" applyBorder="1" applyAlignment="1">
      <alignment horizontal="left" vertical="center" wrapText="1" indent="1"/>
    </xf>
    <xf numFmtId="0" fontId="51" fillId="34" borderId="70" xfId="0" applyFont="1" applyFill="1" applyBorder="1" applyAlignment="1">
      <alignment vertical="center" wrapText="1"/>
    </xf>
    <xf numFmtId="3" fontId="37" fillId="0" borderId="69" xfId="0" applyNumberFormat="1" applyFont="1" applyBorder="1" applyAlignment="1">
      <alignment horizontal="center" vertical="center"/>
    </xf>
    <xf numFmtId="3" fontId="37" fillId="0" borderId="16" xfId="0" applyNumberFormat="1" applyFont="1" applyBorder="1" applyAlignment="1">
      <alignment horizontal="center" vertical="center"/>
    </xf>
    <xf numFmtId="3" fontId="51" fillId="33" borderId="69" xfId="0" applyNumberFormat="1" applyFont="1" applyFill="1" applyBorder="1" applyAlignment="1">
      <alignment horizontal="center" vertical="center"/>
    </xf>
    <xf numFmtId="3" fontId="51" fillId="33" borderId="16" xfId="0" applyNumberFormat="1" applyFont="1" applyFill="1" applyBorder="1" applyAlignment="1">
      <alignment horizontal="center" vertical="center"/>
    </xf>
    <xf numFmtId="9" fontId="51" fillId="33" borderId="69" xfId="0" applyNumberFormat="1" applyFont="1" applyFill="1" applyBorder="1" applyAlignment="1">
      <alignment horizontal="center" vertical="center"/>
    </xf>
    <xf numFmtId="9" fontId="51" fillId="33" borderId="16" xfId="0" applyNumberFormat="1" applyFont="1" applyFill="1" applyBorder="1" applyAlignment="1">
      <alignment horizontal="center" vertical="center"/>
    </xf>
    <xf numFmtId="0" fontId="51" fillId="33" borderId="70" xfId="0" applyFont="1" applyFill="1" applyBorder="1" applyAlignment="1">
      <alignment vertical="center" wrapText="1"/>
    </xf>
    <xf numFmtId="0" fontId="37" fillId="34" borderId="79" xfId="0" applyFont="1" applyFill="1" applyBorder="1" applyAlignment="1">
      <alignment vertical="center" wrapText="1"/>
    </xf>
    <xf numFmtId="0" fontId="51" fillId="34" borderId="79" xfId="0" applyFont="1" applyFill="1" applyBorder="1" applyAlignment="1">
      <alignment horizontal="left" vertical="center" wrapText="1"/>
    </xf>
    <xf numFmtId="3" fontId="42" fillId="35" borderId="82" xfId="0" applyNumberFormat="1" applyFont="1" applyFill="1" applyBorder="1" applyAlignment="1">
      <alignment horizontal="center" vertical="center"/>
    </xf>
    <xf numFmtId="3" fontId="42" fillId="35" borderId="83" xfId="0" applyNumberFormat="1" applyFont="1" applyFill="1" applyBorder="1" applyAlignment="1">
      <alignment horizontal="center" vertical="center"/>
    </xf>
    <xf numFmtId="0" fontId="42" fillId="35" borderId="84" xfId="0" applyFont="1" applyFill="1" applyBorder="1" applyAlignment="1">
      <alignment vertical="center" wrapText="1"/>
    </xf>
    <xf numFmtId="3" fontId="87" fillId="0" borderId="31" xfId="0" applyNumberFormat="1" applyFont="1" applyBorder="1" applyAlignment="1">
      <alignment horizontal="center" vertical="center"/>
    </xf>
    <xf numFmtId="3" fontId="87" fillId="0" borderId="18" xfId="0" applyNumberFormat="1" applyFont="1" applyBorder="1" applyAlignment="1">
      <alignment horizontal="center" vertical="center"/>
    </xf>
    <xf numFmtId="0" fontId="42" fillId="0" borderId="74" xfId="0" applyFont="1" applyBorder="1" applyAlignment="1">
      <alignment horizontal="left" vertical="center" wrapText="1" indent="1"/>
    </xf>
    <xf numFmtId="0" fontId="47" fillId="0" borderId="39" xfId="0" applyFont="1" applyBorder="1" applyAlignment="1"/>
    <xf numFmtId="0" fontId="47" fillId="0" borderId="25" xfId="0" applyFont="1" applyBorder="1" applyAlignment="1"/>
    <xf numFmtId="0" fontId="86" fillId="34" borderId="73" xfId="0" applyFont="1" applyFill="1" applyBorder="1" applyAlignment="1">
      <alignment vertical="center" wrapText="1"/>
    </xf>
    <xf numFmtId="3" fontId="37" fillId="35" borderId="82" xfId="0" applyNumberFormat="1" applyFont="1" applyFill="1" applyBorder="1" applyAlignment="1">
      <alignment horizontal="center" vertical="center"/>
    </xf>
    <xf numFmtId="3" fontId="37" fillId="35" borderId="83" xfId="0" applyNumberFormat="1" applyFont="1" applyFill="1" applyBorder="1" applyAlignment="1">
      <alignment horizontal="center" vertical="center"/>
    </xf>
    <xf numFmtId="0" fontId="86" fillId="35" borderId="84" xfId="0" applyFont="1" applyFill="1" applyBorder="1" applyAlignment="1">
      <alignment vertical="center" wrapText="1"/>
    </xf>
    <xf numFmtId="0" fontId="86" fillId="0" borderId="74" xfId="0" applyFont="1" applyBorder="1" applyAlignment="1">
      <alignment horizontal="left" vertical="center" wrapText="1" indent="1"/>
    </xf>
    <xf numFmtId="0" fontId="51" fillId="34" borderId="73" xfId="0" applyFont="1" applyFill="1" applyBorder="1" applyAlignment="1">
      <alignment vertical="center" wrapText="1"/>
    </xf>
    <xf numFmtId="3" fontId="37" fillId="35" borderId="34" xfId="0" applyNumberFormat="1" applyFont="1" applyFill="1" applyBorder="1" applyAlignment="1">
      <alignment horizontal="center" vertical="center"/>
    </xf>
    <xf numFmtId="3" fontId="37" fillId="35" borderId="67" xfId="0" applyNumberFormat="1" applyFont="1" applyFill="1" applyBorder="1" applyAlignment="1">
      <alignment horizontal="center" vertical="center"/>
    </xf>
    <xf numFmtId="0" fontId="86" fillId="35" borderId="88" xfId="0" applyFont="1" applyFill="1" applyBorder="1" applyAlignment="1">
      <alignment vertical="center" wrapText="1"/>
    </xf>
    <xf numFmtId="3" fontId="41" fillId="33" borderId="78" xfId="0" applyNumberFormat="1" applyFont="1" applyFill="1" applyBorder="1" applyAlignment="1">
      <alignment horizontal="center" vertical="center" wrapText="1"/>
    </xf>
    <xf numFmtId="3" fontId="41" fillId="33" borderId="17" xfId="0" applyNumberFormat="1" applyFont="1" applyFill="1" applyBorder="1" applyAlignment="1">
      <alignment horizontal="center" vertical="center" wrapText="1"/>
    </xf>
    <xf numFmtId="4" fontId="47" fillId="0" borderId="0" xfId="0" applyNumberFormat="1" applyFont="1"/>
    <xf numFmtId="0" fontId="37" fillId="34" borderId="70" xfId="0" applyFont="1" applyFill="1" applyBorder="1" applyAlignment="1">
      <alignment vertical="center" wrapText="1"/>
    </xf>
    <xf numFmtId="0" fontId="51" fillId="33" borderId="69" xfId="0" applyFont="1" applyFill="1" applyBorder="1" applyAlignment="1">
      <alignment horizontal="center" vertical="center" wrapText="1"/>
    </xf>
    <xf numFmtId="0" fontId="51" fillId="33" borderId="16" xfId="0" applyFont="1" applyFill="1" applyBorder="1" applyAlignment="1">
      <alignment horizontal="center" vertical="center" wrapText="1"/>
    </xf>
    <xf numFmtId="0" fontId="51" fillId="33" borderId="29" xfId="0" applyFont="1" applyFill="1" applyBorder="1" applyAlignment="1">
      <alignment horizontal="center" vertical="center" wrapText="1"/>
    </xf>
    <xf numFmtId="0" fontId="51" fillId="33" borderId="89" xfId="0" applyFont="1" applyFill="1" applyBorder="1" applyAlignment="1">
      <alignment horizontal="center" vertical="center" wrapText="1"/>
    </xf>
    <xf numFmtId="0" fontId="37" fillId="34" borderId="94" xfId="0" applyFont="1" applyFill="1" applyBorder="1" applyAlignment="1">
      <alignment vertical="center" wrapText="1"/>
    </xf>
    <xf numFmtId="0" fontId="37" fillId="33" borderId="79" xfId="0" applyFont="1" applyFill="1" applyBorder="1" applyAlignment="1">
      <alignment horizontal="left" vertical="center" wrapText="1"/>
    </xf>
    <xf numFmtId="0" fontId="47" fillId="0" borderId="82" xfId="0" applyFont="1" applyBorder="1"/>
    <xf numFmtId="0" fontId="47" fillId="0" borderId="96" xfId="0" applyFont="1" applyBorder="1"/>
    <xf numFmtId="0" fontId="47" fillId="0" borderId="97" xfId="0" applyFont="1" applyBorder="1"/>
    <xf numFmtId="0" fontId="37" fillId="33" borderId="98" xfId="0" applyFont="1" applyFill="1" applyBorder="1" applyAlignment="1">
      <alignment horizontal="left" vertical="center" wrapText="1"/>
    </xf>
    <xf numFmtId="166" fontId="1" fillId="0" borderId="0" xfId="45" applyNumberFormat="1" applyFont="1" applyFill="1"/>
    <xf numFmtId="3" fontId="0" fillId="0" borderId="0" xfId="0" applyNumberFormat="1" applyFill="1" applyBorder="1"/>
    <xf numFmtId="0" fontId="30" fillId="0" borderId="17" xfId="0" applyFont="1" applyFill="1" applyBorder="1" applyAlignment="1">
      <alignment vertical="center" wrapText="1"/>
    </xf>
    <xf numFmtId="3" fontId="94" fillId="0" borderId="16" xfId="0" applyNumberFormat="1" applyFont="1" applyFill="1" applyBorder="1" applyAlignment="1">
      <alignment horizontal="center" vertical="center"/>
    </xf>
    <xf numFmtId="0" fontId="66" fillId="0" borderId="17" xfId="0" applyFont="1" applyFill="1" applyBorder="1" applyAlignment="1">
      <alignment horizontal="left" vertical="center" wrapText="1" indent="1"/>
    </xf>
    <xf numFmtId="9" fontId="67" fillId="0" borderId="17" xfId="0" applyNumberFormat="1" applyFont="1" applyFill="1" applyBorder="1" applyAlignment="1">
      <alignment horizontal="center" vertical="center" wrapText="1"/>
    </xf>
    <xf numFmtId="0" fontId="95" fillId="0" borderId="0" xfId="0" applyFont="1"/>
    <xf numFmtId="3" fontId="95" fillId="0" borderId="13" xfId="0" applyNumberFormat="1" applyFont="1" applyBorder="1" applyAlignment="1">
      <alignment horizontal="center" vertical="center"/>
    </xf>
    <xf numFmtId="3" fontId="95" fillId="0" borderId="16" xfId="0" applyNumberFormat="1" applyFont="1" applyBorder="1" applyAlignment="1">
      <alignment horizontal="center" vertical="center"/>
    </xf>
    <xf numFmtId="0" fontId="99" fillId="0" borderId="17" xfId="0" applyFont="1" applyBorder="1" applyAlignment="1">
      <alignment horizontal="left" vertical="center" wrapText="1"/>
    </xf>
    <xf numFmtId="0" fontId="99" fillId="0" borderId="17" xfId="0" applyFont="1" applyBorder="1" applyAlignment="1">
      <alignment horizontal="left" vertical="center" wrapText="1" indent="1"/>
    </xf>
    <xf numFmtId="3" fontId="99" fillId="35" borderId="16" xfId="0" applyNumberFormat="1" applyFont="1" applyFill="1" applyBorder="1" applyAlignment="1">
      <alignment horizontal="center" vertical="center"/>
    </xf>
    <xf numFmtId="0" fontId="100" fillId="35" borderId="17" xfId="0" applyFont="1" applyFill="1" applyBorder="1" applyAlignment="1">
      <alignment vertical="center" wrapText="1"/>
    </xf>
    <xf numFmtId="164" fontId="97" fillId="0" borderId="16" xfId="0" applyNumberFormat="1" applyFont="1" applyBorder="1" applyAlignment="1">
      <alignment horizontal="center" vertical="center"/>
    </xf>
    <xf numFmtId="3" fontId="97" fillId="0" borderId="16" xfId="0" applyNumberFormat="1" applyFont="1" applyBorder="1" applyAlignment="1">
      <alignment horizontal="center" vertical="center"/>
    </xf>
    <xf numFmtId="0" fontId="97" fillId="0" borderId="17" xfId="0" applyFont="1" applyBorder="1" applyAlignment="1">
      <alignment horizontal="left" vertical="center" wrapText="1" indent="1"/>
    </xf>
    <xf numFmtId="3" fontId="99" fillId="0" borderId="16" xfId="0" applyNumberFormat="1" applyFont="1" applyBorder="1" applyAlignment="1">
      <alignment horizontal="center" vertical="center"/>
    </xf>
    <xf numFmtId="0" fontId="95" fillId="0" borderId="17" xfId="0" applyFont="1" applyBorder="1" applyAlignment="1">
      <alignment horizontal="left" vertical="center" wrapText="1" indent="1"/>
    </xf>
    <xf numFmtId="164" fontId="102" fillId="0" borderId="16" xfId="0" applyNumberFormat="1" applyFont="1" applyBorder="1" applyAlignment="1">
      <alignment horizontal="center" vertical="center"/>
    </xf>
    <xf numFmtId="3" fontId="102" fillId="33" borderId="16" xfId="0" applyNumberFormat="1" applyFont="1" applyFill="1" applyBorder="1" applyAlignment="1">
      <alignment horizontal="center" vertical="center"/>
    </xf>
    <xf numFmtId="0" fontId="102" fillId="33" borderId="17" xfId="0" applyFont="1" applyFill="1" applyBorder="1" applyAlignment="1">
      <alignment vertical="center" wrapText="1"/>
    </xf>
    <xf numFmtId="3" fontId="99" fillId="34" borderId="16" xfId="0" applyNumberFormat="1" applyFont="1" applyFill="1" applyBorder="1" applyAlignment="1">
      <alignment horizontal="center" vertical="center"/>
    </xf>
    <xf numFmtId="0" fontId="99" fillId="34" borderId="17" xfId="0" applyFont="1" applyFill="1" applyBorder="1" applyAlignment="1">
      <alignment vertical="center" wrapText="1"/>
    </xf>
    <xf numFmtId="3" fontId="99" fillId="36" borderId="16" xfId="0" applyNumberFormat="1" applyFont="1" applyFill="1" applyBorder="1" applyAlignment="1">
      <alignment horizontal="center" vertical="center"/>
    </xf>
    <xf numFmtId="0" fontId="100" fillId="36" borderId="17" xfId="0" applyFont="1" applyFill="1" applyBorder="1" applyAlignment="1">
      <alignment vertical="center" wrapText="1"/>
    </xf>
    <xf numFmtId="0" fontId="100" fillId="0" borderId="21" xfId="0" applyFont="1" applyBorder="1" applyAlignment="1">
      <alignment horizontal="left" vertical="center" wrapText="1" indent="1"/>
    </xf>
    <xf numFmtId="0" fontId="99" fillId="33" borderId="16" xfId="0" applyFont="1" applyFill="1" applyBorder="1" applyAlignment="1">
      <alignment horizontal="center" vertical="center" wrapText="1"/>
    </xf>
    <xf numFmtId="0" fontId="99" fillId="33" borderId="18" xfId="0" applyFont="1" applyFill="1" applyBorder="1" applyAlignment="1">
      <alignment horizontal="center" vertical="center" wrapText="1"/>
    </xf>
    <xf numFmtId="164" fontId="95" fillId="33" borderId="16" xfId="0" applyNumberFormat="1" applyFont="1" applyFill="1" applyBorder="1" applyAlignment="1">
      <alignment horizontal="center" vertical="center"/>
    </xf>
    <xf numFmtId="0" fontId="95" fillId="33" borderId="17" xfId="0" applyFont="1" applyFill="1" applyBorder="1" applyAlignment="1">
      <alignment horizontal="center" vertical="center" wrapText="1"/>
    </xf>
    <xf numFmtId="0" fontId="95" fillId="33" borderId="17" xfId="0" applyFont="1" applyFill="1" applyBorder="1" applyAlignment="1">
      <alignment horizontal="left" vertical="center" wrapText="1"/>
    </xf>
    <xf numFmtId="3" fontId="95" fillId="33" borderId="17" xfId="0" applyNumberFormat="1" applyFont="1" applyFill="1" applyBorder="1" applyAlignment="1">
      <alignment horizontal="center" vertical="center" wrapText="1"/>
    </xf>
    <xf numFmtId="0" fontId="98" fillId="34" borderId="17" xfId="0" applyFont="1" applyFill="1" applyBorder="1" applyAlignment="1">
      <alignment horizontal="left" vertical="center" wrapText="1"/>
    </xf>
    <xf numFmtId="0" fontId="100" fillId="34" borderId="25" xfId="0" applyFont="1" applyFill="1" applyBorder="1" applyAlignment="1">
      <alignment horizontal="left" vertical="center" wrapText="1"/>
    </xf>
    <xf numFmtId="0" fontId="98" fillId="0" borderId="21" xfId="0" applyFont="1" applyBorder="1" applyAlignment="1">
      <alignment horizontal="left" vertical="center" wrapText="1" indent="1"/>
    </xf>
    <xf numFmtId="0" fontId="100" fillId="34" borderId="17" xfId="0" applyFont="1" applyFill="1" applyBorder="1" applyAlignment="1">
      <alignment horizontal="left" vertical="center" wrapText="1"/>
    </xf>
    <xf numFmtId="3" fontId="102" fillId="0" borderId="16" xfId="0" applyNumberFormat="1" applyFont="1" applyBorder="1" applyAlignment="1">
      <alignment horizontal="center" vertical="center"/>
    </xf>
    <xf numFmtId="0" fontId="99" fillId="0" borderId="21" xfId="0" applyFont="1" applyBorder="1" applyAlignment="1">
      <alignment horizontal="left" vertical="center" wrapText="1" indent="1"/>
    </xf>
    <xf numFmtId="0" fontId="100" fillId="34" borderId="17" xfId="0" applyFont="1" applyFill="1" applyBorder="1" applyAlignment="1">
      <alignment vertical="center" wrapText="1"/>
    </xf>
    <xf numFmtId="3" fontId="95" fillId="33" borderId="16" xfId="0" applyNumberFormat="1" applyFont="1" applyFill="1" applyBorder="1" applyAlignment="1">
      <alignment horizontal="center" vertical="center"/>
    </xf>
    <xf numFmtId="9" fontId="95" fillId="33" borderId="16" xfId="0" applyNumberFormat="1" applyFont="1" applyFill="1" applyBorder="1" applyAlignment="1">
      <alignment horizontal="center" vertical="center"/>
    </xf>
    <xf numFmtId="166" fontId="95" fillId="33" borderId="16" xfId="45" applyNumberFormat="1" applyFont="1" applyFill="1" applyBorder="1" applyAlignment="1">
      <alignment horizontal="right" vertical="center"/>
    </xf>
    <xf numFmtId="166" fontId="95" fillId="33" borderId="16" xfId="45" applyNumberFormat="1" applyFont="1" applyFill="1" applyBorder="1" applyAlignment="1">
      <alignment horizontal="center" vertical="center"/>
    </xf>
    <xf numFmtId="0" fontId="95" fillId="33" borderId="17" xfId="0" applyFont="1" applyFill="1" applyBorder="1" applyAlignment="1">
      <alignment vertical="center" wrapText="1"/>
    </xf>
    <xf numFmtId="0" fontId="96" fillId="0" borderId="21" xfId="0" applyFont="1" applyBorder="1" applyAlignment="1">
      <alignment horizontal="left" vertical="center" wrapText="1" indent="1"/>
    </xf>
    <xf numFmtId="10" fontId="95" fillId="33" borderId="16" xfId="43" applyNumberFormat="1" applyFont="1" applyFill="1" applyBorder="1" applyAlignment="1">
      <alignment horizontal="center" vertical="center"/>
    </xf>
    <xf numFmtId="0" fontId="99" fillId="34" borderId="20" xfId="0" applyFont="1" applyFill="1" applyBorder="1" applyAlignment="1">
      <alignment vertical="center" wrapText="1"/>
    </xf>
    <xf numFmtId="0" fontId="99" fillId="33" borderId="20" xfId="0" applyFont="1" applyFill="1" applyBorder="1" applyAlignment="1">
      <alignment horizontal="left" vertical="center" wrapText="1"/>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4" xfId="0" applyFont="1" applyFill="1" applyBorder="1" applyAlignment="1">
      <alignment horizontal="center" vertical="center"/>
    </xf>
    <xf numFmtId="49" fontId="18" fillId="0" borderId="10" xfId="0" applyNumberFormat="1" applyFont="1" applyFill="1" applyBorder="1" applyAlignment="1">
      <alignment horizontal="center" vertical="center"/>
    </xf>
    <xf numFmtId="49" fontId="18" fillId="0" borderId="11" xfId="0" applyNumberFormat="1" applyFont="1" applyFill="1" applyBorder="1" applyAlignment="1">
      <alignment horizontal="center" vertical="center"/>
    </xf>
    <xf numFmtId="49" fontId="18" fillId="0" borderId="14" xfId="0" applyNumberFormat="1" applyFont="1" applyFill="1" applyBorder="1" applyAlignment="1">
      <alignment horizontal="center" vertical="center"/>
    </xf>
    <xf numFmtId="0" fontId="18" fillId="0" borderId="23"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39" fillId="0" borderId="35"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40" xfId="0" applyFont="1" applyBorder="1" applyAlignment="1">
      <alignment horizontal="center" vertical="center" wrapText="1"/>
    </xf>
    <xf numFmtId="0" fontId="29" fillId="35" borderId="30" xfId="0" applyFont="1" applyFill="1" applyBorder="1" applyAlignment="1">
      <alignment horizontal="left" wrapText="1"/>
    </xf>
    <xf numFmtId="0" fontId="29" fillId="35" borderId="0" xfId="0" applyFont="1" applyFill="1" applyBorder="1" applyAlignment="1">
      <alignment horizontal="left" wrapText="1"/>
    </xf>
    <xf numFmtId="0" fontId="29" fillId="35" borderId="31" xfId="0" applyFont="1" applyFill="1" applyBorder="1" applyAlignment="1">
      <alignment horizontal="left" wrapText="1"/>
    </xf>
    <xf numFmtId="0" fontId="19" fillId="0" borderId="19" xfId="0" applyFont="1" applyBorder="1" applyAlignment="1">
      <alignment vertical="center" wrapText="1"/>
    </xf>
    <xf numFmtId="0" fontId="19" fillId="0" borderId="21" xfId="0" applyFont="1" applyBorder="1" applyAlignment="1">
      <alignment vertical="center" wrapText="1"/>
    </xf>
    <xf numFmtId="0" fontId="19" fillId="0" borderId="17" xfId="0" applyFont="1" applyBorder="1" applyAlignment="1">
      <alignment vertical="center" wrapText="1"/>
    </xf>
    <xf numFmtId="0" fontId="19" fillId="0" borderId="12" xfId="0" applyFont="1" applyBorder="1" applyAlignment="1">
      <alignment horizontal="center" vertical="center"/>
    </xf>
    <xf numFmtId="0" fontId="19" fillId="0" borderId="15" xfId="0" applyFont="1" applyBorder="1" applyAlignment="1">
      <alignment horizontal="center" vertical="center"/>
    </xf>
    <xf numFmtId="0" fontId="19" fillId="0" borderId="0" xfId="0" applyFont="1" applyBorder="1" applyAlignment="1">
      <alignment horizontal="center" vertical="center"/>
    </xf>
    <xf numFmtId="0" fontId="19" fillId="0" borderId="18" xfId="0" applyFont="1" applyBorder="1" applyAlignment="1">
      <alignment horizontal="center" vertical="center"/>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34" fillId="35" borderId="30" xfId="0" applyFont="1" applyFill="1" applyBorder="1" applyAlignment="1">
      <alignment horizontal="left" vertical="top" wrapText="1"/>
    </xf>
    <xf numFmtId="0" fontId="34" fillId="35" borderId="0" xfId="0" applyFont="1" applyFill="1" applyBorder="1" applyAlignment="1">
      <alignment horizontal="left" vertical="top" wrapText="1"/>
    </xf>
    <xf numFmtId="0" fontId="34" fillId="35" borderId="31" xfId="0" applyFont="1" applyFill="1" applyBorder="1" applyAlignment="1">
      <alignment horizontal="left" vertical="top"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33" fillId="35" borderId="30" xfId="0" applyFont="1" applyFill="1" applyBorder="1" applyAlignment="1">
      <alignment horizontal="left" vertical="top" wrapText="1"/>
    </xf>
    <xf numFmtId="0" fontId="29" fillId="35" borderId="0" xfId="0" applyFont="1" applyFill="1" applyBorder="1" applyAlignment="1">
      <alignment horizontal="left" vertical="top" wrapText="1"/>
    </xf>
    <xf numFmtId="0" fontId="29" fillId="35" borderId="31" xfId="0" applyFont="1" applyFill="1" applyBorder="1" applyAlignment="1">
      <alignment horizontal="left" vertical="top" wrapText="1"/>
    </xf>
    <xf numFmtId="0" fontId="33" fillId="35" borderId="32" xfId="0" applyFont="1" applyFill="1" applyBorder="1" applyAlignment="1">
      <alignment horizontal="left" vertical="top" wrapText="1"/>
    </xf>
    <xf numFmtId="0" fontId="29" fillId="35" borderId="33" xfId="0" applyFont="1" applyFill="1" applyBorder="1" applyAlignment="1">
      <alignment horizontal="left" vertical="top" wrapText="1"/>
    </xf>
    <xf numFmtId="0" fontId="29" fillId="35" borderId="34" xfId="0" applyFont="1" applyFill="1" applyBorder="1" applyAlignment="1">
      <alignment horizontal="left" vertical="top" wrapText="1"/>
    </xf>
    <xf numFmtId="0" fontId="28" fillId="34" borderId="10" xfId="0" applyFont="1" applyFill="1" applyBorder="1" applyAlignment="1">
      <alignment horizontal="center" vertical="center"/>
    </xf>
    <xf numFmtId="0" fontId="28" fillId="34" borderId="11" xfId="0" applyFont="1" applyFill="1" applyBorder="1" applyAlignment="1">
      <alignment horizontal="center" vertical="center"/>
    </xf>
    <xf numFmtId="0" fontId="28" fillId="34" borderId="14" xfId="0" applyFont="1" applyFill="1" applyBorder="1" applyAlignment="1">
      <alignment horizontal="center" vertical="center"/>
    </xf>
    <xf numFmtId="9" fontId="19" fillId="34" borderId="10"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4"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67" fillId="33" borderId="19" xfId="0" applyFont="1" applyFill="1" applyBorder="1" applyAlignment="1">
      <alignment horizontal="center" vertical="center" wrapText="1"/>
    </xf>
    <xf numFmtId="0" fontId="67" fillId="33" borderId="17" xfId="0" applyFont="1" applyFill="1" applyBorder="1" applyAlignment="1">
      <alignment horizontal="center" vertical="center" wrapText="1"/>
    </xf>
    <xf numFmtId="0" fontId="19" fillId="33" borderId="19"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67" fillId="0" borderId="10" xfId="0" applyFont="1" applyFill="1" applyBorder="1" applyAlignment="1">
      <alignment horizontal="center" vertical="center" wrapText="1"/>
    </xf>
    <xf numFmtId="0" fontId="67" fillId="0" borderId="11" xfId="0" applyFont="1" applyFill="1" applyBorder="1" applyAlignment="1">
      <alignment horizontal="center" vertical="center" wrapText="1"/>
    </xf>
    <xf numFmtId="0" fontId="67" fillId="0" borderId="14"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67" fillId="33" borderId="10" xfId="0" applyFont="1" applyFill="1" applyBorder="1" applyAlignment="1">
      <alignment horizontal="center" vertical="center"/>
    </xf>
    <xf numFmtId="0" fontId="67" fillId="33" borderId="11" xfId="0" applyFont="1" applyFill="1" applyBorder="1" applyAlignment="1">
      <alignment horizontal="center" vertical="center"/>
    </xf>
    <xf numFmtId="0" fontId="67" fillId="33" borderId="14"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4" xfId="0" applyFont="1" applyFill="1" applyBorder="1" applyAlignment="1">
      <alignment horizontal="center" vertical="center"/>
    </xf>
    <xf numFmtId="0" fontId="70" fillId="0" borderId="11" xfId="0" applyFont="1" applyFill="1" applyBorder="1" applyAlignment="1">
      <alignment horizontal="center" vertical="center" wrapText="1"/>
    </xf>
    <xf numFmtId="0" fontId="70" fillId="0" borderId="11" xfId="0" applyFont="1" applyFill="1" applyBorder="1" applyAlignment="1">
      <alignment horizontal="center" vertical="center"/>
    </xf>
    <xf numFmtId="0" fontId="70" fillId="0" borderId="14" xfId="0" applyFont="1" applyFill="1" applyBorder="1" applyAlignment="1">
      <alignment horizontal="center" vertical="center"/>
    </xf>
    <xf numFmtId="0" fontId="19" fillId="0" borderId="19"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66" fillId="0" borderId="11"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38" fillId="35" borderId="0" xfId="0" applyFont="1" applyFill="1" applyAlignment="1">
      <alignment horizontal="center"/>
    </xf>
    <xf numFmtId="0" fontId="16" fillId="0" borderId="0" xfId="0" applyFont="1" applyAlignment="1">
      <alignment horizontal="center"/>
    </xf>
    <xf numFmtId="0" fontId="18" fillId="33" borderId="20"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28" fillId="0" borderId="10" xfId="0" applyFont="1" applyBorder="1" applyAlignment="1">
      <alignment horizontal="center"/>
    </xf>
    <xf numFmtId="0" fontId="28" fillId="0" borderId="11" xfId="0" applyFont="1" applyBorder="1" applyAlignment="1">
      <alignment horizontal="center"/>
    </xf>
    <xf numFmtId="0" fontId="28" fillId="0" borderId="14" xfId="0" applyFont="1" applyBorder="1" applyAlignment="1">
      <alignment horizontal="center"/>
    </xf>
    <xf numFmtId="0" fontId="19" fillId="33" borderId="19" xfId="0" applyFont="1" applyFill="1" applyBorder="1" applyAlignment="1">
      <alignment vertical="center" wrapText="1"/>
    </xf>
    <xf numFmtId="0" fontId="19" fillId="33" borderId="21" xfId="0" applyFont="1" applyFill="1" applyBorder="1" applyAlignment="1">
      <alignment vertical="center" wrapText="1"/>
    </xf>
    <xf numFmtId="0" fontId="19" fillId="33" borderId="17" xfId="0" applyFont="1" applyFill="1" applyBorder="1" applyAlignment="1">
      <alignment vertical="center" wrapText="1"/>
    </xf>
    <xf numFmtId="0" fontId="19" fillId="33" borderId="23"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24" xfId="0" applyFont="1" applyFill="1" applyBorder="1" applyAlignment="1">
      <alignment horizontal="center" vertical="center" wrapText="1"/>
    </xf>
    <xf numFmtId="0" fontId="19" fillId="33" borderId="0"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0" fontId="29" fillId="35" borderId="27" xfId="0" applyFont="1" applyFill="1" applyBorder="1" applyAlignment="1">
      <alignment horizontal="left" vertical="top" wrapText="1"/>
    </xf>
    <xf numFmtId="0" fontId="29" fillId="35" borderId="28" xfId="0" applyFont="1" applyFill="1" applyBorder="1" applyAlignment="1">
      <alignment horizontal="left" vertical="top" wrapText="1"/>
    </xf>
    <xf numFmtId="0" fontId="29" fillId="35" borderId="29" xfId="0" applyFont="1" applyFill="1" applyBorder="1" applyAlignment="1">
      <alignment horizontal="left" vertical="top" wrapText="1"/>
    </xf>
    <xf numFmtId="0" fontId="33" fillId="35" borderId="0" xfId="0" applyFont="1" applyFill="1" applyBorder="1" applyAlignment="1">
      <alignment horizontal="left" vertical="top" wrapText="1"/>
    </xf>
    <xf numFmtId="0" fontId="33" fillId="35" borderId="31" xfId="0" applyFont="1" applyFill="1" applyBorder="1" applyAlignment="1">
      <alignment horizontal="left" vertical="top" wrapText="1"/>
    </xf>
    <xf numFmtId="0" fontId="19" fillId="33" borderId="23"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24"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2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6" xfId="0" applyFont="1" applyFill="1" applyBorder="1" applyAlignment="1">
      <alignment horizontal="center" vertical="center"/>
    </xf>
    <xf numFmtId="0" fontId="0" fillId="0" borderId="24" xfId="0" applyFill="1" applyBorder="1" applyAlignment="1">
      <alignment horizont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9" fontId="19" fillId="0" borderId="10" xfId="0" applyNumberFormat="1" applyFont="1" applyFill="1" applyBorder="1" applyAlignment="1">
      <alignment horizontal="center" vertical="center"/>
    </xf>
    <xf numFmtId="9" fontId="19" fillId="0" borderId="11" xfId="0" applyNumberFormat="1" applyFont="1" applyFill="1" applyBorder="1" applyAlignment="1">
      <alignment horizontal="center" vertical="center"/>
    </xf>
    <xf numFmtId="9" fontId="19" fillId="0" borderId="14" xfId="0" applyNumberFormat="1" applyFont="1" applyFill="1" applyBorder="1" applyAlignment="1">
      <alignment horizontal="center" vertical="center"/>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19" fillId="0" borderId="23"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6" xfId="0" applyFont="1" applyFill="1" applyBorder="1" applyAlignment="1">
      <alignment horizontal="center" vertical="center"/>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66" fillId="0" borderId="10"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14" xfId="0" applyFont="1" applyBorder="1" applyAlignment="1">
      <alignment horizontal="center" vertical="center" wrapText="1"/>
    </xf>
    <xf numFmtId="0" fontId="66" fillId="34" borderId="11" xfId="0" applyFont="1" applyFill="1" applyBorder="1" applyAlignment="1">
      <alignment horizontal="center" vertical="center" wrapText="1"/>
    </xf>
    <xf numFmtId="0" fontId="66" fillId="34" borderId="11" xfId="0" applyFont="1" applyFill="1" applyBorder="1" applyAlignment="1">
      <alignment horizontal="center" vertical="center"/>
    </xf>
    <xf numFmtId="0" fontId="66" fillId="34" borderId="14"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64" fillId="34" borderId="10" xfId="0" applyFont="1" applyFill="1" applyBorder="1" applyAlignment="1">
      <alignment horizontal="center" vertical="center" wrapText="1"/>
    </xf>
    <xf numFmtId="0" fontId="64" fillId="34" borderId="11" xfId="0" applyFont="1" applyFill="1" applyBorder="1" applyAlignment="1">
      <alignment horizontal="center" vertical="center" wrapText="1"/>
    </xf>
    <xf numFmtId="0" fontId="64" fillId="34" borderId="14" xfId="0" applyFont="1" applyFill="1" applyBorder="1" applyAlignment="1">
      <alignment horizontal="center" vertical="center" wrapText="1"/>
    </xf>
    <xf numFmtId="0" fontId="18" fillId="0" borderId="2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5" xfId="0" applyFont="1" applyBorder="1" applyAlignment="1">
      <alignment horizontal="left" vertical="center" wrapText="1"/>
    </xf>
    <xf numFmtId="0" fontId="18" fillId="0" borderId="24" xfId="0" applyFont="1" applyBorder="1" applyAlignment="1">
      <alignment horizontal="left" vertical="center" wrapText="1"/>
    </xf>
    <xf numFmtId="0" fontId="18" fillId="0" borderId="0" xfId="0" applyFont="1" applyBorder="1" applyAlignment="1">
      <alignment horizontal="left" vertical="center" wrapText="1"/>
    </xf>
    <xf numFmtId="0" fontId="18" fillId="0" borderId="18" xfId="0" applyFont="1" applyBorder="1" applyAlignment="1">
      <alignment horizontal="left" vertical="center" wrapText="1"/>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6" xfId="0" applyFont="1" applyBorder="1" applyAlignment="1">
      <alignment horizontal="left" vertical="center" wrapText="1"/>
    </xf>
    <xf numFmtId="0" fontId="22" fillId="34" borderId="10" xfId="0" applyFont="1" applyFill="1" applyBorder="1" applyAlignment="1">
      <alignment horizontal="left" vertical="center" wrapText="1"/>
    </xf>
    <xf numFmtId="0" fontId="22" fillId="34" borderId="11" xfId="0" applyFont="1" applyFill="1" applyBorder="1" applyAlignment="1">
      <alignment horizontal="left" vertical="center"/>
    </xf>
    <xf numFmtId="0" fontId="22" fillId="34" borderId="14" xfId="0" applyFont="1" applyFill="1" applyBorder="1" applyAlignment="1">
      <alignment horizontal="left" vertical="center"/>
    </xf>
    <xf numFmtId="0" fontId="66" fillId="40" borderId="10" xfId="0" applyFont="1" applyFill="1" applyBorder="1" applyAlignment="1">
      <alignment horizontal="center" vertical="center" wrapText="1"/>
    </xf>
    <xf numFmtId="0" fontId="66" fillId="40" borderId="11" xfId="0" applyFont="1" applyFill="1" applyBorder="1" applyAlignment="1">
      <alignment horizontal="center" vertical="center" wrapText="1"/>
    </xf>
    <xf numFmtId="0" fontId="66" fillId="40" borderId="14" xfId="0" applyFont="1" applyFill="1" applyBorder="1" applyAlignment="1">
      <alignment horizontal="center" vertical="center" wrapText="1"/>
    </xf>
    <xf numFmtId="0" fontId="22" fillId="34" borderId="11" xfId="0" applyFont="1" applyFill="1" applyBorder="1" applyAlignment="1">
      <alignment horizontal="left" vertical="center" wrapText="1"/>
    </xf>
    <xf numFmtId="0" fontId="22" fillId="34" borderId="14" xfId="0" applyFont="1" applyFill="1" applyBorder="1" applyAlignment="1">
      <alignment horizontal="left" vertical="center" wrapText="1"/>
    </xf>
    <xf numFmtId="0" fontId="67" fillId="0" borderId="10" xfId="0" applyFont="1" applyFill="1" applyBorder="1" applyAlignment="1">
      <alignment horizontal="left" vertical="center" wrapText="1"/>
    </xf>
    <xf numFmtId="0" fontId="67" fillId="0" borderId="11" xfId="0" applyFont="1" applyFill="1" applyBorder="1" applyAlignment="1">
      <alignment horizontal="left" vertical="center" wrapText="1"/>
    </xf>
    <xf numFmtId="0" fontId="67" fillId="0" borderId="14" xfId="0" applyFont="1" applyFill="1" applyBorder="1" applyAlignment="1">
      <alignment horizontal="left" vertical="center" wrapText="1"/>
    </xf>
    <xf numFmtId="0" fontId="18" fillId="0" borderId="20"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73" fillId="33" borderId="10" xfId="0" applyFont="1" applyFill="1" applyBorder="1" applyAlignment="1">
      <alignment horizontal="left" vertical="center" wrapText="1"/>
    </xf>
    <xf numFmtId="0" fontId="73" fillId="33" borderId="11" xfId="0" applyFont="1" applyFill="1" applyBorder="1" applyAlignment="1">
      <alignment horizontal="left" vertical="center" wrapText="1"/>
    </xf>
    <xf numFmtId="0" fontId="73" fillId="33" borderId="14" xfId="0" applyFont="1" applyFill="1" applyBorder="1" applyAlignment="1">
      <alignment horizontal="left" vertical="center" wrapText="1"/>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4"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19" fillId="33" borderId="10" xfId="0" applyFont="1" applyFill="1" applyBorder="1" applyAlignment="1">
      <alignment horizontal="left" vertical="top" wrapText="1"/>
    </xf>
    <xf numFmtId="0" fontId="19" fillId="33" borderId="11" xfId="0" applyFont="1" applyFill="1" applyBorder="1" applyAlignment="1">
      <alignment horizontal="left" vertical="top" wrapText="1"/>
    </xf>
    <xf numFmtId="0" fontId="19" fillId="33" borderId="14" xfId="0" applyFont="1" applyFill="1" applyBorder="1" applyAlignment="1">
      <alignment horizontal="left" vertical="top" wrapText="1"/>
    </xf>
    <xf numFmtId="0" fontId="19" fillId="34" borderId="10" xfId="0" applyFont="1" applyFill="1" applyBorder="1" applyAlignment="1">
      <alignment horizontal="left" vertical="center" wrapText="1"/>
    </xf>
    <xf numFmtId="0" fontId="19" fillId="34" borderId="11" xfId="0" applyFont="1" applyFill="1" applyBorder="1" applyAlignment="1">
      <alignment horizontal="left" vertical="center" wrapText="1"/>
    </xf>
    <xf numFmtId="0" fontId="19" fillId="34" borderId="14" xfId="0" applyFont="1" applyFill="1" applyBorder="1" applyAlignment="1">
      <alignment horizontal="left" vertical="center" wrapText="1"/>
    </xf>
    <xf numFmtId="9" fontId="19" fillId="40" borderId="10" xfId="0" applyNumberFormat="1" applyFont="1" applyFill="1" applyBorder="1" applyAlignment="1">
      <alignment horizontal="center" vertical="center" wrapText="1"/>
    </xf>
    <xf numFmtId="9" fontId="19" fillId="40" borderId="11" xfId="0" applyNumberFormat="1" applyFont="1" applyFill="1" applyBorder="1" applyAlignment="1">
      <alignment horizontal="center" vertical="center" wrapText="1"/>
    </xf>
    <xf numFmtId="9" fontId="19" fillId="40" borderId="14" xfId="0" applyNumberFormat="1"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67" fillId="33" borderId="10" xfId="0" applyFont="1" applyFill="1" applyBorder="1" applyAlignment="1">
      <alignment horizontal="left" vertical="center" wrapText="1"/>
    </xf>
    <xf numFmtId="0" fontId="79" fillId="33" borderId="11" xfId="0" applyFont="1" applyFill="1" applyBorder="1" applyAlignment="1">
      <alignment horizontal="left" vertical="center" wrapText="1"/>
    </xf>
    <xf numFmtId="0" fontId="79" fillId="33" borderId="14" xfId="0" applyFont="1" applyFill="1" applyBorder="1" applyAlignment="1">
      <alignment horizontal="left" vertical="center" wrapText="1"/>
    </xf>
    <xf numFmtId="0" fontId="92" fillId="0" borderId="0" xfId="0" applyFont="1" applyAlignment="1">
      <alignment horizontal="center"/>
    </xf>
    <xf numFmtId="0" fontId="91" fillId="35" borderId="0" xfId="0" applyFont="1" applyFill="1" applyAlignment="1">
      <alignment horizontal="center"/>
    </xf>
    <xf numFmtId="0" fontId="82" fillId="35" borderId="30" xfId="0" applyFont="1" applyFill="1" applyBorder="1" applyAlignment="1">
      <alignment horizontal="left" wrapText="1"/>
    </xf>
    <xf numFmtId="0" fontId="82" fillId="35" borderId="0" xfId="0" applyFont="1" applyFill="1" applyBorder="1" applyAlignment="1">
      <alignment horizontal="left" wrapText="1"/>
    </xf>
    <xf numFmtId="0" fontId="82" fillId="35" borderId="31" xfId="0" applyFont="1" applyFill="1" applyBorder="1" applyAlignment="1">
      <alignment horizontal="left" wrapText="1"/>
    </xf>
    <xf numFmtId="0" fontId="51" fillId="33" borderId="10" xfId="0" applyFont="1" applyFill="1" applyBorder="1" applyAlignment="1">
      <alignment horizontal="center" vertical="center" wrapText="1"/>
    </xf>
    <xf numFmtId="0" fontId="51" fillId="33" borderId="11" xfId="0" applyFont="1" applyFill="1" applyBorder="1" applyAlignment="1">
      <alignment horizontal="center" vertical="center" wrapText="1"/>
    </xf>
    <xf numFmtId="0" fontId="51" fillId="33" borderId="76" xfId="0" applyFont="1" applyFill="1" applyBorder="1" applyAlignment="1">
      <alignment horizontal="center" vertical="center" wrapText="1"/>
    </xf>
    <xf numFmtId="0" fontId="51" fillId="33" borderId="10" xfId="0" applyFont="1" applyFill="1" applyBorder="1" applyAlignment="1">
      <alignment horizontal="center" vertical="center"/>
    </xf>
    <xf numFmtId="0" fontId="51" fillId="33" borderId="11" xfId="0" applyFont="1" applyFill="1" applyBorder="1" applyAlignment="1">
      <alignment horizontal="center" vertical="center"/>
    </xf>
    <xf numFmtId="0" fontId="51" fillId="33" borderId="76" xfId="0" applyFont="1" applyFill="1" applyBorder="1" applyAlignment="1">
      <alignment horizontal="center" vertical="center"/>
    </xf>
    <xf numFmtId="0" fontId="51" fillId="33" borderId="75" xfId="0" applyFont="1" applyFill="1" applyBorder="1" applyAlignment="1">
      <alignment horizontal="center" vertical="center" wrapText="1"/>
    </xf>
    <xf numFmtId="0" fontId="51" fillId="33" borderId="70" xfId="0" applyFont="1" applyFill="1" applyBorder="1" applyAlignment="1">
      <alignment horizontal="center" vertical="center" wrapText="1"/>
    </xf>
    <xf numFmtId="0" fontId="37" fillId="34" borderId="77" xfId="0" applyFont="1" applyFill="1" applyBorder="1" applyAlignment="1">
      <alignment horizontal="center" vertical="center" wrapText="1"/>
    </xf>
    <xf numFmtId="0" fontId="37" fillId="34" borderId="11" xfId="0" applyFont="1" applyFill="1" applyBorder="1" applyAlignment="1">
      <alignment horizontal="center" vertical="center" wrapText="1"/>
    </xf>
    <xf numFmtId="0" fontId="37" fillId="34" borderId="76" xfId="0" applyFont="1" applyFill="1" applyBorder="1" applyAlignment="1">
      <alignment horizontal="center" vertical="center" wrapText="1"/>
    </xf>
    <xf numFmtId="0" fontId="51" fillId="34" borderId="10" xfId="0" applyFont="1" applyFill="1" applyBorder="1" applyAlignment="1">
      <alignment horizontal="center" vertical="center"/>
    </xf>
    <xf numFmtId="0" fontId="51" fillId="34" borderId="11" xfId="0" applyFont="1" applyFill="1" applyBorder="1" applyAlignment="1">
      <alignment horizontal="center" vertical="center"/>
    </xf>
    <xf numFmtId="0" fontId="51" fillId="34" borderId="76" xfId="0" applyFont="1" applyFill="1" applyBorder="1" applyAlignment="1">
      <alignment horizontal="center" vertical="center"/>
    </xf>
    <xf numFmtId="0" fontId="83" fillId="35" borderId="30" xfId="0" applyFont="1" applyFill="1" applyBorder="1" applyAlignment="1">
      <alignment horizontal="left" vertical="top" wrapText="1"/>
    </xf>
    <xf numFmtId="0" fontId="82" fillId="35" borderId="0" xfId="0" applyFont="1" applyFill="1" applyBorder="1" applyAlignment="1">
      <alignment horizontal="left" vertical="top" wrapText="1"/>
    </xf>
    <xf numFmtId="0" fontId="82" fillId="35" borderId="31" xfId="0" applyFont="1" applyFill="1" applyBorder="1" applyAlignment="1">
      <alignment horizontal="left" vertical="top" wrapText="1"/>
    </xf>
    <xf numFmtId="0" fontId="83" fillId="35" borderId="32" xfId="0" applyFont="1" applyFill="1" applyBorder="1" applyAlignment="1">
      <alignment horizontal="left" vertical="top" wrapText="1"/>
    </xf>
    <xf numFmtId="0" fontId="82" fillId="35" borderId="33" xfId="0" applyFont="1" applyFill="1" applyBorder="1" applyAlignment="1">
      <alignment horizontal="left" vertical="top" wrapText="1"/>
    </xf>
    <xf numFmtId="0" fontId="82" fillId="35" borderId="34" xfId="0" applyFont="1" applyFill="1" applyBorder="1" applyAlignment="1">
      <alignment horizontal="left" vertical="top" wrapText="1"/>
    </xf>
    <xf numFmtId="0" fontId="82" fillId="35" borderId="30" xfId="0" applyFont="1" applyFill="1" applyBorder="1" applyAlignment="1">
      <alignment horizontal="left" vertical="top" wrapText="1"/>
    </xf>
    <xf numFmtId="0" fontId="83" fillId="35" borderId="0" xfId="0" applyFont="1" applyFill="1" applyBorder="1" applyAlignment="1">
      <alignment horizontal="left" vertical="top" wrapText="1"/>
    </xf>
    <xf numFmtId="0" fontId="83" fillId="35" borderId="31" xfId="0" applyFont="1" applyFill="1" applyBorder="1" applyAlignment="1">
      <alignment horizontal="left" vertical="top" wrapText="1"/>
    </xf>
    <xf numFmtId="0" fontId="82" fillId="35" borderId="27" xfId="0" applyFont="1" applyFill="1" applyBorder="1" applyAlignment="1">
      <alignment horizontal="left" vertical="top" wrapText="1"/>
    </xf>
    <xf numFmtId="0" fontId="82" fillId="35" borderId="28" xfId="0" applyFont="1" applyFill="1" applyBorder="1" applyAlignment="1">
      <alignment horizontal="left" vertical="top" wrapText="1"/>
    </xf>
    <xf numFmtId="0" fontId="82" fillId="35" borderId="29" xfId="0" applyFont="1" applyFill="1" applyBorder="1" applyAlignment="1">
      <alignment horizontal="left" vertical="top" wrapText="1"/>
    </xf>
    <xf numFmtId="9" fontId="51" fillId="34" borderId="10" xfId="0" applyNumberFormat="1" applyFont="1" applyFill="1" applyBorder="1" applyAlignment="1">
      <alignment horizontal="center" vertical="center"/>
    </xf>
    <xf numFmtId="9" fontId="51" fillId="34" borderId="11" xfId="0" applyNumberFormat="1" applyFont="1" applyFill="1" applyBorder="1" applyAlignment="1">
      <alignment horizontal="center" vertical="center"/>
    </xf>
    <xf numFmtId="9" fontId="51" fillId="34" borderId="76" xfId="0" applyNumberFormat="1" applyFont="1" applyFill="1" applyBorder="1" applyAlignment="1">
      <alignment horizontal="center" vertical="center"/>
    </xf>
    <xf numFmtId="0" fontId="37" fillId="34" borderId="77" xfId="0" applyFont="1" applyFill="1" applyBorder="1" applyAlignment="1">
      <alignment horizontal="center" vertical="center"/>
    </xf>
    <xf numFmtId="0" fontId="37" fillId="34" borderId="11" xfId="0" applyFont="1" applyFill="1" applyBorder="1" applyAlignment="1">
      <alignment horizontal="center" vertical="center"/>
    </xf>
    <xf numFmtId="0" fontId="37" fillId="34" borderId="76" xfId="0" applyFont="1" applyFill="1" applyBorder="1" applyAlignment="1">
      <alignment horizontal="center" vertical="center"/>
    </xf>
    <xf numFmtId="0" fontId="51" fillId="33" borderId="77" xfId="0" applyFont="1" applyFill="1" applyBorder="1" applyAlignment="1">
      <alignment horizontal="center" vertical="center" wrapText="1"/>
    </xf>
    <xf numFmtId="0" fontId="37" fillId="33" borderId="77"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37" fillId="33" borderId="76" xfId="0" applyFont="1" applyFill="1" applyBorder="1" applyAlignment="1">
      <alignment horizontal="center" vertical="center" wrapText="1"/>
    </xf>
    <xf numFmtId="0" fontId="42" fillId="34" borderId="77" xfId="0" applyFont="1" applyFill="1" applyBorder="1" applyAlignment="1">
      <alignment horizontal="center" vertical="center" wrapText="1"/>
    </xf>
    <xf numFmtId="0" fontId="42" fillId="34" borderId="11" xfId="0" applyFont="1" applyFill="1" applyBorder="1" applyAlignment="1">
      <alignment horizontal="center" vertical="center" wrapText="1"/>
    </xf>
    <xf numFmtId="0" fontId="42" fillId="34" borderId="76" xfId="0" applyFont="1" applyFill="1" applyBorder="1" applyAlignment="1">
      <alignment horizontal="center" vertical="center" wrapText="1"/>
    </xf>
    <xf numFmtId="0" fontId="51" fillId="33" borderId="75" xfId="0" applyFont="1" applyFill="1" applyBorder="1" applyAlignment="1">
      <alignment vertical="center" wrapText="1"/>
    </xf>
    <xf numFmtId="0" fontId="51" fillId="33" borderId="74" xfId="0" applyFont="1" applyFill="1" applyBorder="1" applyAlignment="1">
      <alignment vertical="center" wrapText="1"/>
    </xf>
    <xf numFmtId="0" fontId="51" fillId="33" borderId="70" xfId="0" applyFont="1" applyFill="1" applyBorder="1" applyAlignment="1">
      <alignment vertical="center" wrapText="1"/>
    </xf>
    <xf numFmtId="0" fontId="51" fillId="33" borderId="23" xfId="0" applyFont="1" applyFill="1" applyBorder="1" applyAlignment="1">
      <alignment horizontal="center" vertical="center"/>
    </xf>
    <xf numFmtId="0" fontId="51" fillId="33" borderId="12" xfId="0" applyFont="1" applyFill="1" applyBorder="1" applyAlignment="1">
      <alignment horizontal="center" vertical="center"/>
    </xf>
    <xf numFmtId="0" fontId="51" fillId="33" borderId="80" xfId="0" applyFont="1" applyFill="1" applyBorder="1" applyAlignment="1">
      <alignment horizontal="center" vertical="center"/>
    </xf>
    <xf numFmtId="0" fontId="51" fillId="33" borderId="24" xfId="0" applyFont="1" applyFill="1" applyBorder="1" applyAlignment="1">
      <alignment horizontal="center" vertical="center"/>
    </xf>
    <xf numFmtId="0" fontId="51" fillId="33" borderId="0" xfId="0" applyFont="1" applyFill="1" applyBorder="1" applyAlignment="1">
      <alignment horizontal="center" vertical="center"/>
    </xf>
    <xf numFmtId="0" fontId="51" fillId="33" borderId="31" xfId="0" applyFont="1" applyFill="1" applyBorder="1" applyAlignment="1">
      <alignment horizontal="center" vertical="center"/>
    </xf>
    <xf numFmtId="0" fontId="51" fillId="33" borderId="22" xfId="0" applyFont="1" applyFill="1" applyBorder="1" applyAlignment="1">
      <alignment horizontal="center" vertical="center"/>
    </xf>
    <xf numFmtId="0" fontId="51" fillId="33" borderId="13" xfId="0" applyFont="1" applyFill="1" applyBorder="1" applyAlignment="1">
      <alignment horizontal="center" vertical="center"/>
    </xf>
    <xf numFmtId="0" fontId="51" fillId="33" borderId="69" xfId="0" applyFont="1" applyFill="1" applyBorder="1" applyAlignment="1">
      <alignment horizontal="center" vertical="center"/>
    </xf>
    <xf numFmtId="0" fontId="37" fillId="34" borderId="81" xfId="0" applyFont="1" applyFill="1" applyBorder="1" applyAlignment="1">
      <alignment horizontal="center" vertical="center"/>
    </xf>
    <xf numFmtId="0" fontId="37" fillId="34" borderId="13" xfId="0" applyFont="1" applyFill="1" applyBorder="1" applyAlignment="1">
      <alignment horizontal="center" vertical="center"/>
    </xf>
    <xf numFmtId="0" fontId="37" fillId="34" borderId="69" xfId="0" applyFont="1" applyFill="1" applyBorder="1" applyAlignment="1">
      <alignment horizontal="center" vertical="center"/>
    </xf>
    <xf numFmtId="0" fontId="51" fillId="34" borderId="87" xfId="0" applyFont="1" applyFill="1" applyBorder="1" applyAlignment="1">
      <alignment horizontal="left" vertical="center" wrapText="1"/>
    </xf>
    <xf numFmtId="0" fontId="51" fillId="34" borderId="86" xfId="0" applyFont="1" applyFill="1" applyBorder="1" applyAlignment="1">
      <alignment horizontal="left" vertical="center" wrapText="1"/>
    </xf>
    <xf numFmtId="0" fontId="51" fillId="34" borderId="71" xfId="0" applyFont="1" applyFill="1" applyBorder="1" applyAlignment="1">
      <alignment horizontal="left" vertical="center" wrapText="1"/>
    </xf>
    <xf numFmtId="0" fontId="51" fillId="33" borderId="10" xfId="0" applyFont="1" applyFill="1" applyBorder="1" applyAlignment="1">
      <alignment horizontal="left" vertical="center" wrapText="1"/>
    </xf>
    <xf numFmtId="0" fontId="51" fillId="33" borderId="11" xfId="0" applyFont="1" applyFill="1" applyBorder="1" applyAlignment="1">
      <alignment horizontal="left" vertical="center" wrapText="1"/>
    </xf>
    <xf numFmtId="0" fontId="51" fillId="33" borderId="76" xfId="0" applyFont="1" applyFill="1" applyBorder="1" applyAlignment="1">
      <alignment horizontal="left" vertical="center" wrapText="1"/>
    </xf>
    <xf numFmtId="49" fontId="51" fillId="33" borderId="17" xfId="0" applyNumberFormat="1" applyFont="1" applyFill="1" applyBorder="1" applyAlignment="1">
      <alignment horizontal="center" vertical="center"/>
    </xf>
    <xf numFmtId="0" fontId="51" fillId="33" borderId="17" xfId="0" applyFont="1" applyFill="1" applyBorder="1" applyAlignment="1">
      <alignment horizontal="center" vertical="center"/>
    </xf>
    <xf numFmtId="0" fontId="51" fillId="33" borderId="78" xfId="0" applyFont="1" applyFill="1" applyBorder="1" applyAlignment="1">
      <alignment horizontal="center" vertical="center"/>
    </xf>
    <xf numFmtId="0" fontId="37" fillId="0" borderId="77" xfId="0" applyFont="1" applyBorder="1" applyAlignment="1">
      <alignment horizontal="center"/>
    </xf>
    <xf numFmtId="0" fontId="37" fillId="0" borderId="11" xfId="0" applyFont="1" applyBorder="1" applyAlignment="1">
      <alignment horizontal="center"/>
    </xf>
    <xf numFmtId="0" fontId="37" fillId="0" borderId="76" xfId="0" applyFont="1" applyBorder="1" applyAlignment="1">
      <alignment horizontal="center"/>
    </xf>
    <xf numFmtId="0" fontId="51" fillId="34" borderId="87" xfId="0" applyFont="1" applyFill="1" applyBorder="1" applyAlignment="1">
      <alignment horizontal="center" vertical="center" wrapText="1"/>
    </xf>
    <xf numFmtId="0" fontId="51" fillId="34" borderId="86" xfId="0" applyFont="1" applyFill="1" applyBorder="1" applyAlignment="1">
      <alignment horizontal="center" vertical="center" wrapText="1"/>
    </xf>
    <xf numFmtId="0" fontId="51" fillId="34" borderId="71" xfId="0" applyFont="1" applyFill="1" applyBorder="1" applyAlignment="1">
      <alignment horizontal="center" vertical="center" wrapText="1"/>
    </xf>
    <xf numFmtId="0" fontId="90" fillId="0" borderId="95" xfId="0" applyFont="1" applyBorder="1" applyAlignment="1">
      <alignment horizontal="left" vertical="center" wrapText="1"/>
    </xf>
    <xf numFmtId="0" fontId="90" fillId="0" borderId="12" xfId="0" applyFont="1" applyBorder="1" applyAlignment="1">
      <alignment horizontal="left" vertical="center" wrapText="1"/>
    </xf>
    <xf numFmtId="0" fontId="90" fillId="0" borderId="80" xfId="0" applyFont="1" applyBorder="1" applyAlignment="1">
      <alignment horizontal="left" vertical="center" wrapText="1"/>
    </xf>
    <xf numFmtId="0" fontId="90" fillId="0" borderId="30" xfId="0" applyFont="1" applyBorder="1" applyAlignment="1">
      <alignment horizontal="left" vertical="center" wrapText="1"/>
    </xf>
    <xf numFmtId="0" fontId="90" fillId="0" borderId="0" xfId="0" applyFont="1" applyBorder="1" applyAlignment="1">
      <alignment horizontal="left" vertical="center" wrapText="1"/>
    </xf>
    <xf numFmtId="0" fontId="90" fillId="0" borderId="31" xfId="0" applyFont="1" applyBorder="1" applyAlignment="1">
      <alignment horizontal="left" vertical="center" wrapText="1"/>
    </xf>
    <xf numFmtId="0" fontId="90" fillId="0" borderId="81" xfId="0" applyFont="1" applyBorder="1" applyAlignment="1">
      <alignment horizontal="left" vertical="center" wrapText="1"/>
    </xf>
    <xf numFmtId="0" fontId="90" fillId="0" borderId="13" xfId="0" applyFont="1" applyBorder="1" applyAlignment="1">
      <alignment horizontal="left" vertical="center" wrapText="1"/>
    </xf>
    <xf numFmtId="0" fontId="90" fillId="0" borderId="69" xfId="0" applyFont="1" applyBorder="1" applyAlignment="1">
      <alignment horizontal="left" vertical="center" wrapText="1"/>
    </xf>
    <xf numFmtId="0" fontId="90" fillId="34" borderId="93" xfId="0" applyFont="1" applyFill="1" applyBorder="1" applyAlignment="1">
      <alignment horizontal="left" vertical="center" wrapText="1"/>
    </xf>
    <xf numFmtId="0" fontId="90" fillId="34" borderId="92" xfId="0" applyFont="1" applyFill="1" applyBorder="1" applyAlignment="1">
      <alignment horizontal="left" vertical="center"/>
    </xf>
    <xf numFmtId="0" fontId="90" fillId="34" borderId="91" xfId="0" applyFont="1" applyFill="1" applyBorder="1" applyAlignment="1">
      <alignment horizontal="left" vertical="center"/>
    </xf>
    <xf numFmtId="0" fontId="51" fillId="33" borderId="90" xfId="0" applyFont="1" applyFill="1" applyBorder="1" applyAlignment="1">
      <alignment horizontal="center" vertical="center" wrapText="1"/>
    </xf>
    <xf numFmtId="0" fontId="51" fillId="34" borderId="10" xfId="0" applyFont="1" applyFill="1" applyBorder="1" applyAlignment="1">
      <alignment horizontal="center" vertical="center" wrapText="1"/>
    </xf>
    <xf numFmtId="0" fontId="51" fillId="34" borderId="11" xfId="0" applyFont="1" applyFill="1" applyBorder="1" applyAlignment="1">
      <alignment horizontal="center" vertical="center" wrapText="1"/>
    </xf>
    <xf numFmtId="0" fontId="51" fillId="34" borderId="76" xfId="0" applyFont="1" applyFill="1" applyBorder="1" applyAlignment="1">
      <alignment horizontal="center" vertical="center" wrapText="1"/>
    </xf>
    <xf numFmtId="0" fontId="51" fillId="33" borderId="10" xfId="0" applyFont="1" applyFill="1" applyBorder="1" applyAlignment="1">
      <alignment horizontal="left" vertical="center"/>
    </xf>
    <xf numFmtId="0" fontId="51" fillId="33" borderId="11" xfId="0" applyFont="1" applyFill="1" applyBorder="1" applyAlignment="1">
      <alignment horizontal="left" vertical="center"/>
    </xf>
    <xf numFmtId="0" fontId="51" fillId="33" borderId="76" xfId="0" applyFont="1" applyFill="1" applyBorder="1" applyAlignment="1">
      <alignment horizontal="left" vertical="center"/>
    </xf>
    <xf numFmtId="0" fontId="51" fillId="34" borderId="85" xfId="0" applyFont="1" applyFill="1" applyBorder="1" applyAlignment="1">
      <alignment horizontal="left" vertical="center" wrapText="1"/>
    </xf>
    <xf numFmtId="0" fontId="51" fillId="34" borderId="28" xfId="0" applyFont="1" applyFill="1" applyBorder="1" applyAlignment="1">
      <alignment horizontal="left" vertical="center" wrapText="1"/>
    </xf>
    <xf numFmtId="0" fontId="51" fillId="34" borderId="29" xfId="0" applyFont="1" applyFill="1" applyBorder="1" applyAlignment="1">
      <alignment horizontal="left" vertical="center" wrapText="1"/>
    </xf>
    <xf numFmtId="0" fontId="51" fillId="0" borderId="25" xfId="0" applyFont="1" applyBorder="1" applyAlignment="1">
      <alignment horizontal="left" wrapText="1"/>
    </xf>
    <xf numFmtId="0" fontId="51" fillId="0" borderId="39" xfId="0" applyFont="1" applyBorder="1" applyAlignment="1">
      <alignment horizontal="left" wrapText="1"/>
    </xf>
    <xf numFmtId="0" fontId="16" fillId="0" borderId="0" xfId="0" applyFont="1" applyFill="1" applyAlignment="1">
      <alignment horizontal="center" wrapText="1"/>
    </xf>
    <xf numFmtId="0" fontId="38" fillId="0" borderId="0" xfId="0" applyFont="1" applyFill="1" applyAlignment="1">
      <alignment horizontal="center"/>
    </xf>
    <xf numFmtId="0" fontId="64" fillId="0" borderId="10"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14" xfId="0" applyFont="1" applyFill="1" applyBorder="1" applyAlignment="1">
      <alignment horizontal="center" vertical="center" wrapText="1"/>
    </xf>
    <xf numFmtId="0" fontId="67" fillId="0" borderId="10" xfId="0" applyFont="1" applyFill="1" applyBorder="1" applyAlignment="1">
      <alignment horizontal="center" vertical="center"/>
    </xf>
    <xf numFmtId="0" fontId="67" fillId="0" borderId="11" xfId="0" applyFont="1" applyFill="1" applyBorder="1" applyAlignment="1">
      <alignment horizontal="center" vertical="center"/>
    </xf>
    <xf numFmtId="0" fontId="67" fillId="0" borderId="14" xfId="0" applyFont="1" applyFill="1" applyBorder="1" applyAlignment="1">
      <alignment horizontal="center" vertical="center"/>
    </xf>
    <xf numFmtId="0" fontId="28" fillId="0" borderId="10" xfId="0" applyFont="1" applyFill="1" applyBorder="1" applyAlignment="1">
      <alignment horizontal="center"/>
    </xf>
    <xf numFmtId="0" fontId="28" fillId="0" borderId="11" xfId="0" applyFont="1" applyFill="1" applyBorder="1" applyAlignment="1">
      <alignment horizontal="center"/>
    </xf>
    <xf numFmtId="0" fontId="28" fillId="0" borderId="14" xfId="0" applyFont="1" applyFill="1" applyBorder="1" applyAlignment="1">
      <alignment horizontal="center"/>
    </xf>
    <xf numFmtId="0" fontId="19" fillId="0" borderId="19" xfId="0" applyFont="1" applyFill="1" applyBorder="1" applyAlignment="1">
      <alignment vertical="center" wrapText="1"/>
    </xf>
    <xf numFmtId="0" fontId="19" fillId="0" borderId="21" xfId="0" applyFont="1" applyFill="1" applyBorder="1" applyAlignment="1">
      <alignment vertical="center" wrapText="1"/>
    </xf>
    <xf numFmtId="0" fontId="19" fillId="0" borderId="17" xfId="0" applyFont="1" applyFill="1" applyBorder="1" applyAlignment="1">
      <alignment vertical="center" wrapText="1"/>
    </xf>
    <xf numFmtId="0" fontId="95" fillId="33" borderId="19" xfId="0" applyFont="1" applyFill="1" applyBorder="1" applyAlignment="1">
      <alignment vertical="center" wrapText="1"/>
    </xf>
    <xf numFmtId="0" fontId="95" fillId="33" borderId="21" xfId="0" applyFont="1" applyFill="1" applyBorder="1" applyAlignment="1">
      <alignment vertical="center" wrapText="1"/>
    </xf>
    <xf numFmtId="0" fontId="95" fillId="33" borderId="17" xfId="0" applyFont="1" applyFill="1" applyBorder="1" applyAlignment="1">
      <alignment vertical="center" wrapText="1"/>
    </xf>
    <xf numFmtId="0" fontId="95" fillId="33" borderId="23" xfId="0" applyFont="1" applyFill="1" applyBorder="1" applyAlignment="1">
      <alignment horizontal="left" vertical="center" wrapText="1"/>
    </xf>
    <xf numFmtId="0" fontId="95" fillId="33" borderId="12" xfId="0" applyFont="1" applyFill="1" applyBorder="1" applyAlignment="1">
      <alignment horizontal="left" vertical="center" wrapText="1"/>
    </xf>
    <xf numFmtId="0" fontId="95" fillId="33" borderId="15" xfId="0" applyFont="1" applyFill="1" applyBorder="1" applyAlignment="1">
      <alignment horizontal="left" vertical="center" wrapText="1"/>
    </xf>
    <xf numFmtId="0" fontId="95" fillId="33" borderId="24" xfId="0" applyFont="1" applyFill="1" applyBorder="1" applyAlignment="1">
      <alignment horizontal="left" vertical="center" wrapText="1"/>
    </xf>
    <xf numFmtId="0" fontId="95" fillId="33" borderId="0" xfId="0" applyFont="1" applyFill="1" applyBorder="1" applyAlignment="1">
      <alignment horizontal="left" vertical="center" wrapText="1"/>
    </xf>
    <xf numFmtId="0" fontId="95" fillId="33" borderId="18" xfId="0" applyFont="1" applyFill="1" applyBorder="1" applyAlignment="1">
      <alignment horizontal="left" vertical="center" wrapText="1"/>
    </xf>
    <xf numFmtId="0" fontId="95" fillId="33" borderId="22" xfId="0" applyFont="1" applyFill="1" applyBorder="1" applyAlignment="1">
      <alignment horizontal="left" vertical="center" wrapText="1"/>
    </xf>
    <xf numFmtId="0" fontId="95" fillId="33" borderId="13" xfId="0" applyFont="1" applyFill="1" applyBorder="1" applyAlignment="1">
      <alignment horizontal="left" vertical="center" wrapText="1"/>
    </xf>
    <xf numFmtId="0" fontId="95" fillId="33" borderId="16" xfId="0" applyFont="1" applyFill="1" applyBorder="1" applyAlignment="1">
      <alignment horizontal="left" vertical="center" wrapText="1"/>
    </xf>
    <xf numFmtId="0" fontId="99" fillId="34" borderId="10" xfId="0" applyFont="1" applyFill="1" applyBorder="1" applyAlignment="1">
      <alignment horizontal="center" vertical="center" wrapText="1"/>
    </xf>
    <xf numFmtId="0" fontId="99" fillId="34" borderId="11" xfId="0" applyFont="1" applyFill="1" applyBorder="1" applyAlignment="1">
      <alignment horizontal="center" vertical="center" wrapText="1"/>
    </xf>
    <xf numFmtId="0" fontId="99" fillId="34" borderId="14" xfId="0" applyFont="1" applyFill="1" applyBorder="1" applyAlignment="1">
      <alignment horizontal="center" vertical="center" wrapText="1"/>
    </xf>
    <xf numFmtId="0" fontId="95" fillId="0" borderId="19" xfId="0" applyFont="1" applyBorder="1" applyAlignment="1">
      <alignment vertical="center" wrapText="1"/>
    </xf>
    <xf numFmtId="0" fontId="95" fillId="0" borderId="21" xfId="0" applyFont="1" applyBorder="1" applyAlignment="1">
      <alignment vertical="center" wrapText="1"/>
    </xf>
    <xf numFmtId="0" fontId="95" fillId="0" borderId="17" xfId="0" applyFont="1" applyBorder="1" applyAlignment="1">
      <alignment vertical="center" wrapText="1"/>
    </xf>
    <xf numFmtId="0" fontId="95" fillId="0" borderId="23" xfId="0" applyFont="1" applyBorder="1" applyAlignment="1">
      <alignment horizontal="center" vertical="center"/>
    </xf>
    <xf numFmtId="0" fontId="95" fillId="0" borderId="12" xfId="0" applyFont="1" applyBorder="1" applyAlignment="1">
      <alignment horizontal="center" vertical="center"/>
    </xf>
    <xf numFmtId="0" fontId="95" fillId="0" borderId="15" xfId="0" applyFont="1" applyBorder="1" applyAlignment="1">
      <alignment horizontal="center" vertical="center"/>
    </xf>
    <xf numFmtId="0" fontId="95" fillId="0" borderId="24" xfId="0" applyFont="1" applyBorder="1" applyAlignment="1">
      <alignment horizontal="center" vertical="center"/>
    </xf>
    <xf numFmtId="0" fontId="95" fillId="0" borderId="0" xfId="0" applyFont="1" applyBorder="1" applyAlignment="1">
      <alignment horizontal="center" vertical="center"/>
    </xf>
    <xf numFmtId="0" fontId="95" fillId="0" borderId="18" xfId="0" applyFont="1" applyBorder="1" applyAlignment="1">
      <alignment horizontal="center" vertical="center"/>
    </xf>
    <xf numFmtId="0" fontId="95" fillId="0" borderId="22" xfId="0" applyFont="1" applyBorder="1" applyAlignment="1">
      <alignment horizontal="center" vertical="center"/>
    </xf>
    <xf numFmtId="0" fontId="95" fillId="0" borderId="13" xfId="0" applyFont="1" applyBorder="1" applyAlignment="1">
      <alignment horizontal="center" vertical="center"/>
    </xf>
    <xf numFmtId="0" fontId="95" fillId="0" borderId="16" xfId="0" applyFont="1" applyBorder="1" applyAlignment="1">
      <alignment horizontal="center" vertical="center"/>
    </xf>
    <xf numFmtId="0" fontId="95" fillId="33" borderId="19" xfId="0" applyFont="1" applyFill="1" applyBorder="1" applyAlignment="1">
      <alignment horizontal="center" vertical="center" wrapText="1"/>
    </xf>
    <xf numFmtId="0" fontId="95" fillId="33" borderId="17" xfId="0" applyFont="1" applyFill="1" applyBorder="1" applyAlignment="1">
      <alignment horizontal="center" vertical="center" wrapText="1"/>
    </xf>
    <xf numFmtId="9" fontId="100" fillId="34" borderId="11" xfId="0" applyNumberFormat="1" applyFont="1" applyFill="1" applyBorder="1" applyAlignment="1">
      <alignment horizontal="center" vertical="center"/>
    </xf>
    <xf numFmtId="9" fontId="100" fillId="34" borderId="14" xfId="0" applyNumberFormat="1" applyFont="1" applyFill="1" applyBorder="1" applyAlignment="1">
      <alignment horizontal="center" vertical="center"/>
    </xf>
    <xf numFmtId="0" fontId="95" fillId="34" borderId="10" xfId="0" applyFont="1" applyFill="1" applyBorder="1" applyAlignment="1">
      <alignment horizontal="center" vertical="center"/>
    </xf>
    <xf numFmtId="0" fontId="95" fillId="34" borderId="11" xfId="0" applyFont="1" applyFill="1" applyBorder="1" applyAlignment="1">
      <alignment horizontal="center" vertical="center"/>
    </xf>
    <xf numFmtId="0" fontId="95" fillId="34" borderId="14" xfId="0" applyFont="1" applyFill="1" applyBorder="1" applyAlignment="1">
      <alignment horizontal="center" vertical="center"/>
    </xf>
    <xf numFmtId="0" fontId="95" fillId="33" borderId="10" xfId="0" applyFont="1" applyFill="1" applyBorder="1" applyAlignment="1">
      <alignment horizontal="left" vertical="center" wrapText="1"/>
    </xf>
    <xf numFmtId="0" fontId="95" fillId="33" borderId="11" xfId="0" applyFont="1" applyFill="1" applyBorder="1" applyAlignment="1">
      <alignment horizontal="left" vertical="center" wrapText="1"/>
    </xf>
    <xf numFmtId="0" fontId="95" fillId="33" borderId="14" xfId="0" applyFont="1" applyFill="1" applyBorder="1" applyAlignment="1">
      <alignment horizontal="left" vertical="center" wrapText="1"/>
    </xf>
    <xf numFmtId="0" fontId="95" fillId="33" borderId="10" xfId="0" applyFont="1" applyFill="1" applyBorder="1" applyAlignment="1">
      <alignment horizontal="center" vertical="center"/>
    </xf>
    <xf numFmtId="0" fontId="95" fillId="33" borderId="11" xfId="0" applyFont="1" applyFill="1" applyBorder="1" applyAlignment="1">
      <alignment horizontal="center" vertical="center"/>
    </xf>
    <xf numFmtId="0" fontId="95" fillId="33" borderId="14" xfId="0" applyFont="1" applyFill="1" applyBorder="1" applyAlignment="1">
      <alignment horizontal="center" vertical="center"/>
    </xf>
    <xf numFmtId="0" fontId="99" fillId="34" borderId="10" xfId="0" applyFont="1" applyFill="1" applyBorder="1" applyAlignment="1">
      <alignment horizontal="center" vertical="center"/>
    </xf>
    <xf numFmtId="0" fontId="99" fillId="34" borderId="11" xfId="0" applyFont="1" applyFill="1" applyBorder="1" applyAlignment="1">
      <alignment horizontal="center" vertical="center"/>
    </xf>
    <xf numFmtId="0" fontId="99" fillId="34" borderId="14" xfId="0" applyFont="1" applyFill="1" applyBorder="1" applyAlignment="1">
      <alignment horizontal="center" vertical="center"/>
    </xf>
    <xf numFmtId="9" fontId="101" fillId="34" borderId="10" xfId="0" applyNumberFormat="1" applyFont="1" applyFill="1" applyBorder="1" applyAlignment="1">
      <alignment horizontal="left" vertical="center" wrapText="1"/>
    </xf>
    <xf numFmtId="9" fontId="101" fillId="34" borderId="11" xfId="0" applyNumberFormat="1" applyFont="1" applyFill="1" applyBorder="1" applyAlignment="1">
      <alignment horizontal="left" vertical="center" wrapText="1"/>
    </xf>
    <xf numFmtId="9" fontId="101" fillId="34" borderId="14" xfId="0" applyNumberFormat="1" applyFont="1" applyFill="1" applyBorder="1" applyAlignment="1">
      <alignment horizontal="left" vertical="center" wrapText="1"/>
    </xf>
    <xf numFmtId="0" fontId="98" fillId="39" borderId="10" xfId="0" applyFont="1" applyFill="1" applyBorder="1" applyAlignment="1">
      <alignment horizontal="left" vertical="center" wrapText="1"/>
    </xf>
    <xf numFmtId="0" fontId="98" fillId="39" borderId="11" xfId="0" applyFont="1" applyFill="1" applyBorder="1" applyAlignment="1">
      <alignment horizontal="left" vertical="center" wrapText="1"/>
    </xf>
    <xf numFmtId="0" fontId="98" fillId="39" borderId="14" xfId="0" applyFont="1" applyFill="1" applyBorder="1" applyAlignment="1">
      <alignment horizontal="left" vertical="center" wrapText="1"/>
    </xf>
    <xf numFmtId="0" fontId="99" fillId="39" borderId="10" xfId="0" applyFont="1" applyFill="1" applyBorder="1" applyAlignment="1">
      <alignment horizontal="left" vertical="center" wrapText="1"/>
    </xf>
    <xf numFmtId="0" fontId="99" fillId="39" borderId="11" xfId="0" applyFont="1" applyFill="1" applyBorder="1" applyAlignment="1">
      <alignment horizontal="left" vertical="center" wrapText="1"/>
    </xf>
    <xf numFmtId="0" fontId="99" fillId="39" borderId="14" xfId="0" applyFont="1" applyFill="1" applyBorder="1" applyAlignment="1">
      <alignment horizontal="left" vertical="center" wrapText="1"/>
    </xf>
    <xf numFmtId="0" fontId="95" fillId="33" borderId="23" xfId="0" applyFont="1" applyFill="1" applyBorder="1" applyAlignment="1">
      <alignment vertical="center" wrapText="1"/>
    </xf>
    <xf numFmtId="0" fontId="95" fillId="33" borderId="12" xfId="0" applyFont="1" applyFill="1" applyBorder="1" applyAlignment="1">
      <alignment vertical="center" wrapText="1"/>
    </xf>
    <xf numFmtId="0" fontId="95" fillId="33" borderId="15" xfId="0" applyFont="1" applyFill="1" applyBorder="1" applyAlignment="1">
      <alignment vertical="center" wrapText="1"/>
    </xf>
    <xf numFmtId="0" fontId="95" fillId="33" borderId="24" xfId="0" applyFont="1" applyFill="1" applyBorder="1" applyAlignment="1">
      <alignment vertical="center" wrapText="1"/>
    </xf>
    <xf numFmtId="0" fontId="95" fillId="33" borderId="0" xfId="0" applyFont="1" applyFill="1" applyBorder="1" applyAlignment="1">
      <alignment vertical="center" wrapText="1"/>
    </xf>
    <xf numFmtId="0" fontId="95" fillId="33" borderId="18" xfId="0" applyFont="1" applyFill="1" applyBorder="1" applyAlignment="1">
      <alignment vertical="center" wrapText="1"/>
    </xf>
    <xf numFmtId="0" fontId="95" fillId="33" borderId="22" xfId="0" applyFont="1" applyFill="1" applyBorder="1" applyAlignment="1">
      <alignment vertical="center" wrapText="1"/>
    </xf>
    <xf numFmtId="0" fontId="95" fillId="33" borderId="13" xfId="0" applyFont="1" applyFill="1" applyBorder="1" applyAlignment="1">
      <alignment vertical="center" wrapText="1"/>
    </xf>
    <xf numFmtId="0" fontId="95" fillId="33" borderId="16" xfId="0" applyFont="1" applyFill="1" applyBorder="1" applyAlignment="1">
      <alignment vertical="center" wrapText="1"/>
    </xf>
    <xf numFmtId="0" fontId="100" fillId="39" borderId="10" xfId="0" applyFont="1" applyFill="1" applyBorder="1" applyAlignment="1">
      <alignment horizontal="left" vertical="center" wrapText="1"/>
    </xf>
    <xf numFmtId="0" fontId="100" fillId="39" borderId="11" xfId="0" applyFont="1" applyFill="1" applyBorder="1" applyAlignment="1">
      <alignment horizontal="left" vertical="center" wrapText="1"/>
    </xf>
    <xf numFmtId="0" fontId="100" fillId="39" borderId="14" xfId="0" applyFont="1" applyFill="1" applyBorder="1" applyAlignment="1">
      <alignment horizontal="left" vertical="center" wrapText="1"/>
    </xf>
    <xf numFmtId="0" fontId="100" fillId="34" borderId="10" xfId="0" applyFont="1" applyFill="1" applyBorder="1" applyAlignment="1">
      <alignment horizontal="left" vertical="center" wrapText="1"/>
    </xf>
    <xf numFmtId="0" fontId="100" fillId="34" borderId="11" xfId="0" applyFont="1" applyFill="1" applyBorder="1" applyAlignment="1">
      <alignment horizontal="left" vertical="center" wrapText="1"/>
    </xf>
    <xf numFmtId="0" fontId="100" fillId="34" borderId="14" xfId="0" applyFont="1" applyFill="1" applyBorder="1" applyAlignment="1">
      <alignment horizontal="left" vertical="center" wrapText="1"/>
    </xf>
    <xf numFmtId="0" fontId="95" fillId="33" borderId="10" xfId="0" applyFont="1" applyFill="1" applyBorder="1" applyAlignment="1">
      <alignment horizontal="center" vertical="center" wrapText="1"/>
    </xf>
    <xf numFmtId="0" fontId="95" fillId="33" borderId="11" xfId="0" applyFont="1" applyFill="1" applyBorder="1" applyAlignment="1">
      <alignment horizontal="center" vertical="center" wrapText="1"/>
    </xf>
    <xf numFmtId="0" fontId="95" fillId="33" borderId="14" xfId="0" applyFont="1" applyFill="1" applyBorder="1" applyAlignment="1">
      <alignment horizontal="center" vertical="center" wrapText="1"/>
    </xf>
    <xf numFmtId="0" fontId="99" fillId="33" borderId="22" xfId="0" applyFont="1" applyFill="1" applyBorder="1" applyAlignment="1">
      <alignment horizontal="center" vertical="center" wrapText="1"/>
    </xf>
    <xf numFmtId="0" fontId="99" fillId="33" borderId="11" xfId="0" applyFont="1" applyFill="1" applyBorder="1" applyAlignment="1">
      <alignment horizontal="center" vertical="center" wrapText="1"/>
    </xf>
    <xf numFmtId="0" fontId="99" fillId="33" borderId="14" xfId="0" applyFont="1" applyFill="1" applyBorder="1" applyAlignment="1">
      <alignment horizontal="center" vertical="center" wrapText="1"/>
    </xf>
    <xf numFmtId="0" fontId="98" fillId="34" borderId="10" xfId="0" applyFont="1" applyFill="1" applyBorder="1" applyAlignment="1">
      <alignment horizontal="center" vertical="center" wrapText="1"/>
    </xf>
    <xf numFmtId="0" fontId="98" fillId="34" borderId="11" xfId="0" applyFont="1" applyFill="1" applyBorder="1" applyAlignment="1">
      <alignment horizontal="center" vertical="center" wrapText="1"/>
    </xf>
    <xf numFmtId="0" fontId="98" fillId="34" borderId="14" xfId="0" applyFont="1" applyFill="1" applyBorder="1" applyAlignment="1">
      <alignment horizontal="center" vertical="center" wrapText="1"/>
    </xf>
    <xf numFmtId="0" fontId="95" fillId="34" borderId="11" xfId="0" applyFont="1" applyFill="1" applyBorder="1" applyAlignment="1">
      <alignment horizontal="left" vertical="center" wrapText="1"/>
    </xf>
    <xf numFmtId="0" fontId="95" fillId="34" borderId="11" xfId="0" applyFont="1" applyFill="1" applyBorder="1" applyAlignment="1">
      <alignment horizontal="left" vertical="center"/>
    </xf>
    <xf numFmtId="0" fontId="95" fillId="34" borderId="14" xfId="0" applyFont="1" applyFill="1" applyBorder="1" applyAlignment="1">
      <alignment horizontal="left" vertical="center"/>
    </xf>
    <xf numFmtId="0" fontId="99" fillId="33" borderId="19" xfId="0" applyFont="1" applyFill="1" applyBorder="1" applyAlignment="1">
      <alignment horizontal="left" vertical="center" wrapText="1"/>
    </xf>
    <xf numFmtId="0" fontId="99" fillId="33" borderId="17" xfId="0" applyFont="1" applyFill="1" applyBorder="1" applyAlignment="1">
      <alignment horizontal="left" vertical="center" wrapText="1"/>
    </xf>
    <xf numFmtId="0" fontId="99" fillId="33" borderId="10" xfId="0" applyFont="1" applyFill="1" applyBorder="1" applyAlignment="1">
      <alignment horizontal="center" vertical="center" wrapText="1"/>
    </xf>
    <xf numFmtId="0" fontId="99" fillId="0" borderId="0" xfId="0" applyFont="1" applyAlignment="1">
      <alignment horizontal="center"/>
    </xf>
    <xf numFmtId="0" fontId="100" fillId="35" borderId="0" xfId="0" applyFont="1" applyFill="1" applyAlignment="1">
      <alignment horizontal="center"/>
    </xf>
    <xf numFmtId="0" fontId="95" fillId="33" borderId="20" xfId="0" applyFont="1" applyFill="1" applyBorder="1" applyAlignment="1">
      <alignment horizontal="center" vertical="center"/>
    </xf>
    <xf numFmtId="49" fontId="95" fillId="33" borderId="10" xfId="0" applyNumberFormat="1" applyFont="1" applyFill="1" applyBorder="1" applyAlignment="1">
      <alignment horizontal="center" vertical="center"/>
    </xf>
    <xf numFmtId="49" fontId="95" fillId="33" borderId="11" xfId="0" applyNumberFormat="1" applyFont="1" applyFill="1" applyBorder="1" applyAlignment="1">
      <alignment horizontal="center" vertical="center"/>
    </xf>
    <xf numFmtId="49" fontId="95" fillId="33" borderId="14" xfId="0" applyNumberFormat="1" applyFont="1" applyFill="1" applyBorder="1" applyAlignment="1">
      <alignment horizontal="center" vertical="center"/>
    </xf>
    <xf numFmtId="0" fontId="99" fillId="0" borderId="10" xfId="0" applyFont="1" applyBorder="1" applyAlignment="1">
      <alignment horizontal="center"/>
    </xf>
    <xf numFmtId="0" fontId="99" fillId="0" borderId="11" xfId="0" applyFont="1" applyBorder="1" applyAlignment="1">
      <alignment horizontal="center"/>
    </xf>
    <xf numFmtId="0" fontId="99" fillId="0" borderId="14" xfId="0" applyFont="1" applyBorder="1" applyAlignment="1">
      <alignment horizontal="center"/>
    </xf>
    <xf numFmtId="0" fontId="19" fillId="0" borderId="10"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14" xfId="0" applyFont="1" applyFill="1" applyBorder="1" applyAlignment="1">
      <alignment horizontal="left" vertical="center"/>
    </xf>
    <xf numFmtId="0" fontId="22" fillId="0" borderId="23"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6" xfId="0" applyFont="1" applyFill="1" applyBorder="1" applyAlignment="1">
      <alignment horizontal="center" vertical="center" wrapText="1"/>
    </xf>
    <xf numFmtId="49" fontId="18" fillId="39" borderId="10" xfId="0" applyNumberFormat="1" applyFont="1" applyFill="1" applyBorder="1" applyAlignment="1">
      <alignment horizontal="center" vertical="center"/>
    </xf>
    <xf numFmtId="49" fontId="18" fillId="39" borderId="11" xfId="0" applyNumberFormat="1" applyFont="1" applyFill="1" applyBorder="1" applyAlignment="1">
      <alignment horizontal="center" vertical="center"/>
    </xf>
    <xf numFmtId="49" fontId="18" fillId="39" borderId="14" xfId="0" applyNumberFormat="1" applyFont="1" applyFill="1" applyBorder="1" applyAlignment="1">
      <alignment horizontal="center" vertical="center"/>
    </xf>
    <xf numFmtId="0" fontId="39" fillId="39" borderId="35" xfId="0" applyFont="1" applyFill="1" applyBorder="1" applyAlignment="1">
      <alignment horizontal="center" vertical="center" wrapText="1"/>
    </xf>
    <xf numFmtId="0" fontId="39" fillId="39" borderId="38" xfId="0" applyFont="1" applyFill="1" applyBorder="1" applyAlignment="1">
      <alignment horizontal="center" vertical="center" wrapText="1"/>
    </xf>
    <xf numFmtId="0" fontId="39" fillId="39" borderId="40" xfId="0" applyFont="1" applyFill="1" applyBorder="1" applyAlignment="1">
      <alignment horizontal="center" vertical="center" wrapText="1"/>
    </xf>
    <xf numFmtId="0" fontId="39" fillId="39" borderId="0" xfId="0" applyFont="1" applyFill="1" applyBorder="1" applyAlignment="1">
      <alignment horizontal="center" vertical="center" wrapText="1"/>
    </xf>
    <xf numFmtId="0" fontId="29" fillId="39" borderId="32" xfId="0" applyFont="1" applyFill="1" applyBorder="1" applyAlignment="1">
      <alignment horizontal="left" wrapText="1"/>
    </xf>
    <xf numFmtId="0" fontId="29" fillId="39" borderId="33" xfId="0" applyFont="1" applyFill="1" applyBorder="1" applyAlignment="1">
      <alignment horizontal="left" wrapText="1"/>
    </xf>
    <xf numFmtId="0" fontId="29" fillId="39" borderId="34" xfId="0" applyFont="1" applyFill="1" applyBorder="1" applyAlignment="1">
      <alignment horizontal="left" wrapText="1"/>
    </xf>
    <xf numFmtId="0" fontId="16" fillId="39" borderId="0" xfId="0" applyFont="1" applyFill="1" applyAlignment="1">
      <alignment horizontal="center"/>
    </xf>
    <xf numFmtId="0" fontId="38" fillId="39" borderId="0" xfId="0" applyFont="1" applyFill="1" applyAlignment="1">
      <alignment horizontal="center"/>
    </xf>
    <xf numFmtId="9" fontId="19" fillId="39" borderId="10" xfId="0" applyNumberFormat="1" applyFont="1" applyFill="1" applyBorder="1" applyAlignment="1">
      <alignment horizontal="center" vertical="center"/>
    </xf>
    <xf numFmtId="9" fontId="19" fillId="39" borderId="11" xfId="0" applyNumberFormat="1" applyFont="1" applyFill="1" applyBorder="1" applyAlignment="1">
      <alignment horizontal="center" vertical="center"/>
    </xf>
    <xf numFmtId="9" fontId="19" fillId="39" borderId="14" xfId="0" applyNumberFormat="1" applyFont="1" applyFill="1" applyBorder="1" applyAlignment="1">
      <alignment horizontal="center" vertical="center"/>
    </xf>
    <xf numFmtId="0" fontId="29" fillId="39" borderId="27" xfId="0" applyFont="1" applyFill="1" applyBorder="1" applyAlignment="1">
      <alignment horizontal="left" vertical="center" wrapText="1"/>
    </xf>
    <xf numFmtId="0" fontId="29" fillId="39" borderId="28" xfId="0" applyFont="1" applyFill="1" applyBorder="1" applyAlignment="1">
      <alignment horizontal="left" vertical="center" wrapText="1"/>
    </xf>
    <xf numFmtId="0" fontId="29" fillId="39" borderId="29" xfId="0" applyFont="1" applyFill="1" applyBorder="1" applyAlignment="1">
      <alignment horizontal="left" vertical="center" wrapText="1"/>
    </xf>
    <xf numFmtId="0" fontId="19" fillId="39" borderId="10" xfId="0" applyFont="1" applyFill="1" applyBorder="1" applyAlignment="1">
      <alignment horizontal="center" vertical="center"/>
    </xf>
    <xf numFmtId="0" fontId="19" fillId="39" borderId="11" xfId="0" applyFont="1" applyFill="1" applyBorder="1" applyAlignment="1">
      <alignment horizontal="center" vertical="center"/>
    </xf>
    <xf numFmtId="0" fontId="19" fillId="39" borderId="14" xfId="0" applyFont="1" applyFill="1" applyBorder="1" applyAlignment="1">
      <alignment horizontal="center" vertical="center"/>
    </xf>
    <xf numFmtId="0" fontId="19" fillId="39" borderId="10" xfId="0" applyFont="1" applyFill="1" applyBorder="1" applyAlignment="1">
      <alignment horizontal="center" vertical="center" wrapText="1"/>
    </xf>
    <xf numFmtId="0" fontId="19" fillId="39" borderId="11" xfId="0" applyFont="1" applyFill="1" applyBorder="1" applyAlignment="1">
      <alignment horizontal="center" vertical="center" wrapText="1"/>
    </xf>
    <xf numFmtId="0" fontId="19" fillId="39" borderId="14" xfId="0" applyFont="1" applyFill="1" applyBorder="1" applyAlignment="1">
      <alignment horizontal="center" vertical="center" wrapText="1"/>
    </xf>
    <xf numFmtId="0" fontId="22" fillId="39" borderId="10" xfId="0" applyFont="1" applyFill="1" applyBorder="1" applyAlignment="1">
      <alignment horizontal="center" vertical="center" wrapText="1"/>
    </xf>
    <xf numFmtId="0" fontId="22" fillId="39" borderId="11" xfId="0" applyFont="1" applyFill="1" applyBorder="1" applyAlignment="1">
      <alignment horizontal="center" vertical="center" wrapText="1"/>
    </xf>
    <xf numFmtId="0" fontId="22" fillId="39" borderId="14" xfId="0" applyFont="1" applyFill="1" applyBorder="1" applyAlignment="1">
      <alignment horizontal="center" vertical="center" wrapText="1"/>
    </xf>
    <xf numFmtId="0" fontId="67" fillId="39" borderId="10" xfId="0" applyFont="1" applyFill="1" applyBorder="1" applyAlignment="1">
      <alignment horizontal="center" vertical="center" wrapText="1"/>
    </xf>
    <xf numFmtId="0" fontId="67" fillId="39" borderId="11" xfId="0" applyFont="1" applyFill="1" applyBorder="1" applyAlignment="1">
      <alignment horizontal="center" vertical="center" wrapText="1"/>
    </xf>
    <xf numFmtId="0" fontId="67" fillId="39" borderId="14" xfId="0" applyFont="1" applyFill="1" applyBorder="1" applyAlignment="1">
      <alignment horizontal="center" vertical="center" wrapText="1"/>
    </xf>
    <xf numFmtId="0" fontId="18" fillId="39" borderId="20" xfId="0" applyFont="1" applyFill="1" applyBorder="1" applyAlignment="1">
      <alignment horizontal="center" vertical="center"/>
    </xf>
    <xf numFmtId="0" fontId="29" fillId="39" borderId="30" xfId="0" applyFont="1" applyFill="1" applyBorder="1" applyAlignment="1">
      <alignment horizontal="left" wrapText="1"/>
    </xf>
    <xf numFmtId="0" fontId="29" fillId="39" borderId="0" xfId="0" applyFont="1" applyFill="1" applyBorder="1" applyAlignment="1">
      <alignment horizontal="left" wrapText="1"/>
    </xf>
    <xf numFmtId="0" fontId="29" fillId="39" borderId="31" xfId="0" applyFont="1" applyFill="1" applyBorder="1" applyAlignment="1">
      <alignment horizontal="left" wrapText="1"/>
    </xf>
    <xf numFmtId="0" fontId="18" fillId="39" borderId="10" xfId="0" applyFont="1" applyFill="1" applyBorder="1" applyAlignment="1">
      <alignment horizontal="center" vertical="center" wrapText="1"/>
    </xf>
    <xf numFmtId="0" fontId="18" fillId="39" borderId="11" xfId="0" applyFont="1" applyFill="1" applyBorder="1" applyAlignment="1">
      <alignment horizontal="center" vertical="center" wrapText="1"/>
    </xf>
    <xf numFmtId="0" fontId="18" fillId="39" borderId="14" xfId="0" applyFont="1" applyFill="1" applyBorder="1" applyAlignment="1">
      <alignment horizontal="center" vertical="center" wrapText="1"/>
    </xf>
    <xf numFmtId="0" fontId="66" fillId="39" borderId="10" xfId="0" applyFont="1" applyFill="1" applyBorder="1" applyAlignment="1">
      <alignment horizontal="center" vertical="center" wrapText="1"/>
    </xf>
    <xf numFmtId="0" fontId="66" fillId="39" borderId="11" xfId="0" applyFont="1" applyFill="1" applyBorder="1" applyAlignment="1">
      <alignment horizontal="center" vertical="center" wrapText="1"/>
    </xf>
    <xf numFmtId="0" fontId="66" fillId="39" borderId="14" xfId="0" applyFont="1" applyFill="1" applyBorder="1" applyAlignment="1">
      <alignment horizontal="center" vertical="center" wrapText="1"/>
    </xf>
    <xf numFmtId="0" fontId="29" fillId="39" borderId="30" xfId="0" applyFont="1" applyFill="1" applyBorder="1" applyAlignment="1">
      <alignment horizontal="left" vertical="center" wrapText="1"/>
    </xf>
    <xf numFmtId="0" fontId="29" fillId="39" borderId="0" xfId="0" applyFont="1" applyFill="1" applyBorder="1" applyAlignment="1">
      <alignment horizontal="left" vertical="center" wrapText="1"/>
    </xf>
    <xf numFmtId="0" fontId="29" fillId="39" borderId="31" xfId="0" applyFont="1" applyFill="1" applyBorder="1" applyAlignment="1">
      <alignment horizontal="left" vertical="center" wrapText="1"/>
    </xf>
    <xf numFmtId="0" fontId="37" fillId="35" borderId="50" xfId="0" applyFont="1" applyFill="1" applyBorder="1" applyAlignment="1">
      <alignment horizontal="left" wrapText="1"/>
    </xf>
    <xf numFmtId="0" fontId="37" fillId="35" borderId="51" xfId="0" applyFont="1" applyFill="1" applyBorder="1" applyAlignment="1">
      <alignment horizontal="left" wrapText="1"/>
    </xf>
    <xf numFmtId="0" fontId="37" fillId="35" borderId="52" xfId="0" applyFont="1" applyFill="1" applyBorder="1" applyAlignment="1">
      <alignment horizontal="left" wrapText="1"/>
    </xf>
    <xf numFmtId="0" fontId="45" fillId="35" borderId="50" xfId="0" applyFont="1" applyFill="1" applyBorder="1" applyAlignment="1">
      <alignment horizontal="center"/>
    </xf>
    <xf numFmtId="0" fontId="45" fillId="35" borderId="52" xfId="0" applyFont="1" applyFill="1" applyBorder="1" applyAlignment="1">
      <alignment horizontal="center"/>
    </xf>
    <xf numFmtId="0" fontId="39" fillId="33" borderId="35" xfId="0" applyFont="1" applyFill="1" applyBorder="1" applyAlignment="1">
      <alignment horizontal="center" vertical="center" wrapText="1"/>
    </xf>
    <xf numFmtId="0" fontId="39" fillId="33" borderId="38" xfId="0" applyFont="1" applyFill="1" applyBorder="1" applyAlignment="1">
      <alignment horizontal="center" vertical="center" wrapText="1"/>
    </xf>
    <xf numFmtId="0" fontId="39" fillId="33" borderId="40" xfId="0" applyFont="1" applyFill="1" applyBorder="1" applyAlignment="1">
      <alignment horizontal="center" vertical="center" wrapText="1"/>
    </xf>
    <xf numFmtId="0" fontId="42" fillId="35" borderId="44" xfId="0" applyFont="1" applyFill="1" applyBorder="1" applyAlignment="1">
      <alignment horizontal="center"/>
    </xf>
    <xf numFmtId="0" fontId="42" fillId="35" borderId="43" xfId="0" applyFont="1" applyFill="1" applyBorder="1" applyAlignment="1">
      <alignment horizontal="center"/>
    </xf>
    <xf numFmtId="0" fontId="42" fillId="35" borderId="45" xfId="0" applyFont="1" applyFill="1" applyBorder="1" applyAlignment="1">
      <alignment horizontal="center"/>
    </xf>
    <xf numFmtId="0" fontId="42" fillId="33" borderId="44" xfId="0" applyFont="1" applyFill="1" applyBorder="1" applyAlignment="1">
      <alignment horizontal="center"/>
    </xf>
    <xf numFmtId="0" fontId="42" fillId="33" borderId="43" xfId="0" applyFont="1" applyFill="1" applyBorder="1" applyAlignment="1">
      <alignment horizontal="center"/>
    </xf>
    <xf numFmtId="0" fontId="42" fillId="33" borderId="45" xfId="0" applyFont="1" applyFill="1" applyBorder="1" applyAlignment="1">
      <alignment horizontal="center"/>
    </xf>
    <xf numFmtId="0" fontId="41" fillId="35" borderId="44" xfId="0" applyFont="1" applyFill="1" applyBorder="1" applyAlignment="1">
      <alignment horizontal="center"/>
    </xf>
    <xf numFmtId="0" fontId="41" fillId="35" borderId="43" xfId="0" applyFont="1" applyFill="1" applyBorder="1" applyAlignment="1">
      <alignment horizontal="center"/>
    </xf>
    <xf numFmtId="0" fontId="41" fillId="35" borderId="45" xfId="0" applyFont="1" applyFill="1" applyBorder="1" applyAlignment="1">
      <alignment horizontal="center"/>
    </xf>
    <xf numFmtId="0" fontId="55" fillId="35" borderId="0" xfId="44" applyFont="1" applyFill="1" applyAlignment="1">
      <alignment horizontal="left" vertical="top" wrapText="1"/>
    </xf>
    <xf numFmtId="0" fontId="43" fillId="37" borderId="53" xfId="44" applyFont="1" applyFill="1" applyBorder="1" applyAlignment="1">
      <alignment horizontal="center" vertical="top" wrapText="1"/>
    </xf>
    <xf numFmtId="0" fontId="61" fillId="37" borderId="53" xfId="44" applyFont="1" applyFill="1" applyBorder="1" applyAlignment="1">
      <alignment horizontal="center" vertical="top" wrapText="1"/>
    </xf>
    <xf numFmtId="0" fontId="44" fillId="37" borderId="53" xfId="44" applyFont="1" applyFill="1" applyBorder="1" applyAlignment="1">
      <alignment horizontal="center" vertical="top" wrapText="1"/>
    </xf>
    <xf numFmtId="0" fontId="44" fillId="37" borderId="53" xfId="44" applyFont="1" applyFill="1" applyBorder="1" applyAlignment="1">
      <alignment horizontal="center" vertical="center" wrapText="1"/>
    </xf>
    <xf numFmtId="0" fontId="44" fillId="37" borderId="53" xfId="44" applyFont="1" applyFill="1" applyBorder="1" applyAlignment="1">
      <alignment horizontal="center" vertical="center"/>
    </xf>
    <xf numFmtId="0" fontId="39" fillId="0" borderId="0" xfId="0" applyFont="1" applyBorder="1" applyAlignment="1">
      <alignment horizontal="center" vertical="center" wrapText="1"/>
    </xf>
    <xf numFmtId="0" fontId="59" fillId="37" borderId="53" xfId="44" applyFont="1" applyFill="1" applyBorder="1" applyAlignment="1">
      <alignment horizontal="center" vertical="center" wrapText="1"/>
    </xf>
    <xf numFmtId="0" fontId="59" fillId="37" borderId="53" xfId="44" applyFont="1" applyFill="1" applyBorder="1" applyAlignment="1">
      <alignment horizontal="center" vertical="top" wrapText="1"/>
    </xf>
    <xf numFmtId="0" fontId="60" fillId="37" borderId="53" xfId="44" applyFont="1" applyFill="1" applyBorder="1" applyAlignment="1">
      <alignment horizontal="center" vertical="top" wrapText="1"/>
    </xf>
    <xf numFmtId="0" fontId="59" fillId="37" borderId="58" xfId="44" applyFont="1" applyFill="1" applyBorder="1" applyAlignment="1">
      <alignment horizontal="center" vertical="top" wrapText="1"/>
    </xf>
    <xf numFmtId="0" fontId="59" fillId="37" borderId="62" xfId="44" applyFont="1" applyFill="1" applyBorder="1" applyAlignment="1">
      <alignment horizontal="center" vertical="top" wrapText="1"/>
    </xf>
    <xf numFmtId="0" fontId="59" fillId="37" borderId="53" xfId="44" applyFont="1" applyFill="1" applyBorder="1" applyAlignment="1">
      <alignment horizontal="center" vertical="center"/>
    </xf>
    <xf numFmtId="0" fontId="58" fillId="38" borderId="54" xfId="44" applyFont="1" applyFill="1" applyBorder="1" applyAlignment="1">
      <alignment horizontal="center" vertical="center"/>
    </xf>
    <xf numFmtId="0" fontId="58" fillId="38" borderId="64" xfId="44" applyFont="1" applyFill="1" applyBorder="1" applyAlignment="1">
      <alignment horizontal="center" vertical="center"/>
    </xf>
    <xf numFmtId="0" fontId="59" fillId="37" borderId="55" xfId="44" applyFont="1" applyFill="1" applyBorder="1" applyAlignment="1">
      <alignment horizontal="center" vertical="center" wrapText="1"/>
    </xf>
    <xf numFmtId="0" fontId="59" fillId="37" borderId="56" xfId="44" applyFont="1" applyFill="1" applyBorder="1" applyAlignment="1">
      <alignment horizontal="center" vertical="center" wrapText="1"/>
    </xf>
    <xf numFmtId="0" fontId="59" fillId="37" borderId="57" xfId="44" applyFont="1" applyFill="1" applyBorder="1" applyAlignment="1">
      <alignment horizontal="center" vertical="center" wrapText="1"/>
    </xf>
    <xf numFmtId="0" fontId="59" fillId="37" borderId="59" xfId="44" applyFont="1" applyFill="1" applyBorder="1" applyAlignment="1">
      <alignment horizontal="center" vertical="center" wrapText="1"/>
    </xf>
    <xf numFmtId="0" fontId="59" fillId="37" borderId="60" xfId="44" applyFont="1" applyFill="1" applyBorder="1" applyAlignment="1">
      <alignment horizontal="center" vertical="center" wrapText="1"/>
    </xf>
    <xf numFmtId="0" fontId="59" fillId="37" borderId="61" xfId="44" applyFont="1" applyFill="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0] 2" xfId="46"/>
    <cellStyle name="Comma 2" xfId="47"/>
    <cellStyle name="Comma 2 2" xfId="48"/>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9"/>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lion.cenalia/Desktop/PBA/PBA%202019-2021/PBA%202019-2021%20faza%202/Draft%20PBA%20e%20Institucioneve/Min%20Mbrojtjes/Mbeshtetja%20shendeteso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alion.cenalia/Desktop/PBA/PBA%202019-2021/PBA%202019-2021%20faza%202/Draft%20PBA%20e%20Institucioneve/Min%20Mbrojtjes/Programi%20Emergjencave%20Civile-Rezerv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Formati 2 Politika Ekzistuese"/>
      <sheetName val="Formati 2.1 sipas Tavaneve "/>
      <sheetName val="Formati 2.1 Sipas Tavaneve"/>
      <sheetName val="F.4. Alokimi i tavaneve perfund"/>
      <sheetName val="Pasq nr 1 Ardhurat "/>
      <sheetName val="Pasq nr 2 BXH vjetor 2019"/>
      <sheetName val="Pasq nr2.1 Bxh vjetor2020"/>
      <sheetName val="Pasq nr 2.2 Bxh vjetor 2021"/>
      <sheetName val="606 ne vite "/>
      <sheetName val="602 nartikulli. 2019"/>
      <sheetName val=" permbl,Pagat sipas limit 2018 "/>
      <sheetName val="Pasq nr 3 .Permbledhese Paga"/>
      <sheetName val="Pasq nr3.1 Permbledh Paga NJMU"/>
      <sheetName val="Pasq Nr 4 Numri i Punonjesve "/>
      <sheetName val="Pasq nr 5 Cash Flow "/>
      <sheetName val="Pasq Nr 6 Financimi i brendshem"/>
      <sheetName val="Formati 3 Politika te reja"/>
      <sheetName val="F.6.Investime te reja"/>
      <sheetName val="F.5. Investimet ne vazhdim"/>
    </sheetNames>
    <sheetDataSet>
      <sheetData sheetId="0"/>
      <sheetData sheetId="1">
        <row r="25">
          <cell r="D25" t="str">
            <v xml:space="preserve">Pacientet  te trajtuar ambulator dhe te shtruar te urgjences </v>
          </cell>
          <cell r="E25">
            <v>0</v>
          </cell>
          <cell r="F25">
            <v>0</v>
          </cell>
          <cell r="G25">
            <v>0</v>
          </cell>
        </row>
        <row r="65">
          <cell r="D65" t="str">
            <v>Infrastruktur  dhe Logjistike funskional per  pacientet  e sherbimit te urgjences.</v>
          </cell>
          <cell r="E65">
            <v>0</v>
          </cell>
          <cell r="F65">
            <v>0</v>
          </cell>
          <cell r="G65">
            <v>0</v>
          </cell>
        </row>
        <row r="117">
          <cell r="D117" t="str">
            <v xml:space="preserve">Pacientet  te trajtuar ambulator dhe te shtruar sipas specialiteteve mjekesore </v>
          </cell>
          <cell r="E117">
            <v>0</v>
          </cell>
          <cell r="F117">
            <v>0</v>
          </cell>
          <cell r="G117">
            <v>0</v>
          </cell>
        </row>
        <row r="199">
          <cell r="D199" t="str">
            <v>Mjeke te  afruar  per pacientet e Spitaleve  Rajonale .</v>
          </cell>
          <cell r="E199">
            <v>0</v>
          </cell>
          <cell r="F199">
            <v>0</v>
          </cell>
          <cell r="G1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Formati 2 Politika Ekzistuese"/>
      <sheetName val="Formati 2.1 Sipas Tavaneve"/>
      <sheetName val="Formati 3 Politika te reja"/>
      <sheetName val="F.4. Alokimi i tavaneve per PE"/>
      <sheetName val="F.5. Investimet ne vazhdim"/>
      <sheetName val="F.6.Investime te reja"/>
    </sheetNames>
    <sheetDataSet>
      <sheetData sheetId="0"/>
      <sheetData sheetId="1">
        <row r="5">
          <cell r="D5" t="str">
            <v>Emergjencat civile</v>
          </cell>
          <cell r="E5">
            <v>0</v>
          </cell>
          <cell r="F5">
            <v>0</v>
          </cell>
          <cell r="G5">
            <v>0</v>
          </cell>
        </row>
        <row r="9">
          <cell r="C9" t="str">
            <v xml:space="preserve">Programi perfshin shpenzimet buxhetore për krijimin dhe administrimin e mallrave rezervë materiale shtetërore”. Në ruajtjen dhe administrimin e mallrave që kalojnë në pronësi të shtetit nga kundërvajtjet administrative dhe veprat penale  si dhe Zhvillon politika dhe strategji në fushën e parandalimit, gatishmërisë, përgjigjes dhe rehabilitimit nga emergjencat civile. </v>
          </cell>
          <cell r="D9">
            <v>0</v>
          </cell>
          <cell r="E9">
            <v>0</v>
          </cell>
          <cell r="F9">
            <v>0</v>
          </cell>
          <cell r="G9">
            <v>0</v>
          </cell>
        </row>
        <row r="10">
          <cell r="C10">
            <v>0</v>
          </cell>
          <cell r="D10">
            <v>0</v>
          </cell>
          <cell r="E10">
            <v>0</v>
          </cell>
          <cell r="F10">
            <v>0</v>
          </cell>
          <cell r="G10">
            <v>0</v>
          </cell>
        </row>
        <row r="11">
          <cell r="C11">
            <v>0</v>
          </cell>
          <cell r="D11">
            <v>0</v>
          </cell>
          <cell r="E11">
            <v>0</v>
          </cell>
          <cell r="F11">
            <v>0</v>
          </cell>
          <cell r="G11">
            <v>0</v>
          </cell>
        </row>
        <row r="12">
          <cell r="D12" t="str">
            <v>Mbrojtja e jetes , pasuri, trashigimise kulturore dhe mjedisit nga fatkeqesite te ndryshme dhe ardhja ne ndihme e popullates ne gjendje te jashtezakonshme.</v>
          </cell>
          <cell r="E12">
            <v>0</v>
          </cell>
          <cell r="F12">
            <v>0</v>
          </cell>
          <cell r="G12">
            <v>0</v>
          </cell>
        </row>
        <row r="15">
          <cell r="C15" t="str">
            <v>Dokumente te vleresimit te riskut  nga fatkaqesite (1 ne nivel qendror, 12 -prefekture, 63-Bashki)</v>
          </cell>
          <cell r="D15">
            <v>0</v>
          </cell>
          <cell r="E15" t="str">
            <v>74</v>
          </cell>
          <cell r="F15" t="str">
            <v>74</v>
          </cell>
          <cell r="G15" t="str">
            <v>74</v>
          </cell>
        </row>
        <row r="16">
          <cell r="C16" t="str">
            <v xml:space="preserve">Plane emergjence civile te planifikuar ne prefekture </v>
          </cell>
          <cell r="D16" t="str">
            <v>12</v>
          </cell>
          <cell r="E16" t="str">
            <v>12</v>
          </cell>
          <cell r="F16" t="str">
            <v>12</v>
          </cell>
          <cell r="G16" t="str">
            <v>12</v>
          </cell>
        </row>
        <row r="17">
          <cell r="C17" t="str">
            <v>Plane emergjence civile te planifikuar Bashki</v>
          </cell>
          <cell r="D17">
            <v>0</v>
          </cell>
          <cell r="E17" t="str">
            <v>63</v>
          </cell>
          <cell r="F17" t="str">
            <v>63</v>
          </cell>
          <cell r="G17" t="str">
            <v>63</v>
          </cell>
        </row>
        <row r="18">
          <cell r="C18" t="str">
            <v>Rezerva shteterore te krijuar.</v>
          </cell>
          <cell r="D18" t="str">
            <v>Vlera Bazë</v>
          </cell>
          <cell r="E18" t="str">
            <v>ne rritje</v>
          </cell>
          <cell r="F18" t="str">
            <v>ne rritje</v>
          </cell>
          <cell r="G18" t="str">
            <v>ne rritje</v>
          </cell>
        </row>
        <row r="19">
          <cell r="D19" t="str">
            <v>Zvoglelimi e humbjeve në jetë njerzish, pasurisë, trashëgimisë kulturore dhe në mjedis.</v>
          </cell>
          <cell r="E19">
            <v>0</v>
          </cell>
          <cell r="F19">
            <v>0</v>
          </cell>
          <cell r="G19">
            <v>0</v>
          </cell>
        </row>
        <row r="21">
          <cell r="C21" t="str">
            <v>Jete te shpetuar</v>
          </cell>
          <cell r="D21" t="str">
            <v>Vlera Bazë</v>
          </cell>
          <cell r="E21" t="str">
            <v>ne rritje</v>
          </cell>
          <cell r="F21" t="str">
            <v>ne rritje</v>
          </cell>
          <cell r="G21" t="str">
            <v>ne rritje</v>
          </cell>
        </row>
        <row r="22">
          <cell r="C22" t="str">
            <v xml:space="preserve"> Familje të dëmshpërblyera</v>
          </cell>
          <cell r="D22" t="str">
            <v>Vlera Bazë</v>
          </cell>
          <cell r="E22" t="str">
            <v>ne rritje</v>
          </cell>
          <cell r="F22" t="str">
            <v>ne rritje</v>
          </cell>
          <cell r="G22" t="str">
            <v>ne rritje</v>
          </cell>
        </row>
        <row r="23">
          <cell r="C23" t="str">
            <v>Infrastrukture dhe mjedis i mbrojtur</v>
          </cell>
          <cell r="D23" t="str">
            <v>Vlera Bazë</v>
          </cell>
          <cell r="E23" t="str">
            <v>ne rritje</v>
          </cell>
          <cell r="F23" t="str">
            <v>ne rritje</v>
          </cell>
          <cell r="G23" t="str">
            <v>ne rritje</v>
          </cell>
        </row>
        <row r="32">
          <cell r="D32">
            <v>1550</v>
          </cell>
          <cell r="E32">
            <v>1714</v>
          </cell>
          <cell r="F32">
            <v>1860</v>
          </cell>
          <cell r="G32">
            <v>1714</v>
          </cell>
        </row>
        <row r="33">
          <cell r="D33">
            <v>53000</v>
          </cell>
          <cell r="E33">
            <v>58262</v>
          </cell>
          <cell r="G33">
            <v>58262</v>
          </cell>
        </row>
        <row r="47">
          <cell r="D47">
            <v>49000</v>
          </cell>
          <cell r="E47">
            <v>54262</v>
          </cell>
          <cell r="G47">
            <v>54262</v>
          </cell>
        </row>
        <row r="56">
          <cell r="D56">
            <v>4000</v>
          </cell>
          <cell r="E56">
            <v>4000</v>
          </cell>
          <cell r="F56">
            <v>4000</v>
          </cell>
          <cell r="G56">
            <v>4000</v>
          </cell>
        </row>
        <row r="67">
          <cell r="D67" t="str">
            <v>Shtetas të ndihmuar, banesat e të cileve janë dëmtuar nga fatkeqësi të ndryshme.</v>
          </cell>
          <cell r="E67">
            <v>0</v>
          </cell>
          <cell r="F67">
            <v>0</v>
          </cell>
          <cell r="G67">
            <v>0</v>
          </cell>
        </row>
        <row r="68">
          <cell r="D68" t="str">
            <v>Tranferimi i fondeve në Njësitë e Vetëqeverisjes Vendore për familjet,  banesat e të cileve janë dëmtuar nga fatkeqësi të ndryshme.</v>
          </cell>
          <cell r="E68">
            <v>0</v>
          </cell>
          <cell r="F68">
            <v>0</v>
          </cell>
          <cell r="G68">
            <v>0</v>
          </cell>
        </row>
        <row r="69">
          <cell r="D69" t="str">
            <v>Numer familjesh</v>
          </cell>
          <cell r="E69">
            <v>0</v>
          </cell>
          <cell r="F69">
            <v>0</v>
          </cell>
          <cell r="G69">
            <v>0</v>
          </cell>
        </row>
        <row r="72">
          <cell r="D72">
            <v>80</v>
          </cell>
        </row>
        <row r="73">
          <cell r="D73">
            <v>39000</v>
          </cell>
        </row>
        <row r="74">
          <cell r="D74">
            <v>487.5</v>
          </cell>
          <cell r="E74">
            <v>487.5</v>
          </cell>
          <cell r="F74">
            <v>487.5</v>
          </cell>
          <cell r="G74">
            <v>487.5</v>
          </cell>
        </row>
        <row r="93">
          <cell r="D93">
            <v>39000</v>
          </cell>
        </row>
        <row r="107">
          <cell r="D107" t="str">
            <v>Infrastrukture e permiresuar dhe rehabilituar</v>
          </cell>
          <cell r="E107">
            <v>0</v>
          </cell>
          <cell r="F107">
            <v>0</v>
          </cell>
          <cell r="G107">
            <v>0</v>
          </cell>
        </row>
        <row r="108">
          <cell r="D108" t="str">
            <v>Tranferimi i fondeve në Njësitë e Vetëqeverisjes Vendore për financimin e investimeve  parandaluese dhe rehabilituese në infrastrukturën publike me qëllim zvogëlimin e riskut të fatkeqësive dhe cënueshmërisë nga fatkeqësitë.</v>
          </cell>
          <cell r="E108">
            <v>0</v>
          </cell>
          <cell r="F108">
            <v>0</v>
          </cell>
          <cell r="G108">
            <v>0</v>
          </cell>
        </row>
        <row r="109">
          <cell r="D109" t="str">
            <v>Numri i objekteve infarstrukturore të rikonstruktuar/ndërtuar</v>
          </cell>
          <cell r="E109">
            <v>0</v>
          </cell>
          <cell r="F109">
            <v>0</v>
          </cell>
          <cell r="G109">
            <v>0</v>
          </cell>
        </row>
        <row r="110">
          <cell r="D110">
            <v>8</v>
          </cell>
          <cell r="E110">
            <v>8</v>
          </cell>
          <cell r="F110">
            <v>8</v>
          </cell>
          <cell r="G110">
            <v>8</v>
          </cell>
        </row>
        <row r="113">
          <cell r="D113">
            <v>91000</v>
          </cell>
          <cell r="E113">
            <v>91000</v>
          </cell>
          <cell r="F113">
            <v>91000</v>
          </cell>
          <cell r="G113">
            <v>91000</v>
          </cell>
        </row>
        <row r="114">
          <cell r="D114">
            <v>11375</v>
          </cell>
          <cell r="E114">
            <v>11375</v>
          </cell>
          <cell r="F114">
            <v>11375</v>
          </cell>
          <cell r="G114">
            <v>11375</v>
          </cell>
        </row>
        <row r="133">
          <cell r="D133">
            <v>91000</v>
          </cell>
        </row>
        <row r="656">
          <cell r="E656">
            <v>130000</v>
          </cell>
          <cell r="F656">
            <v>130000</v>
          </cell>
          <cell r="G656">
            <v>130000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topLeftCell="A4" zoomScale="89" zoomScaleNormal="102" zoomScaleSheetLayoutView="89" workbookViewId="0">
      <selection activeCell="B7" sqref="B7:G7"/>
    </sheetView>
  </sheetViews>
  <sheetFormatPr defaultRowHeight="15" x14ac:dyDescent="0.25"/>
  <cols>
    <col min="1" max="1" width="26.42578125" style="147" customWidth="1"/>
    <col min="2" max="2" width="16" style="147" customWidth="1"/>
    <col min="3" max="3" width="11.7109375" style="147" customWidth="1"/>
    <col min="4" max="4" width="9.140625" style="147"/>
    <col min="5" max="5" width="10.140625" style="147" customWidth="1"/>
    <col min="6" max="6" width="10.7109375" style="147" customWidth="1"/>
    <col min="7" max="7" width="12.42578125" style="147" customWidth="1"/>
    <col min="8" max="8" width="17.140625" style="147" customWidth="1"/>
    <col min="9" max="16384" width="9.140625" style="147"/>
  </cols>
  <sheetData>
    <row r="1" spans="1:8" x14ac:dyDescent="0.25">
      <c r="A1" s="126"/>
      <c r="B1" s="126"/>
      <c r="C1" s="126"/>
      <c r="D1" s="126"/>
      <c r="E1" s="126"/>
      <c r="F1" s="126"/>
      <c r="G1" s="126"/>
      <c r="H1" s="126"/>
    </row>
    <row r="2" spans="1:8" x14ac:dyDescent="0.25">
      <c r="A2" s="189" t="s">
        <v>134</v>
      </c>
      <c r="B2" s="126"/>
      <c r="C2" s="126"/>
      <c r="D2" s="126"/>
      <c r="E2" s="126"/>
      <c r="F2" s="126"/>
      <c r="G2" s="126"/>
      <c r="H2" s="126"/>
    </row>
    <row r="3" spans="1:8" x14ac:dyDescent="0.25">
      <c r="A3" s="126"/>
      <c r="B3" s="126"/>
      <c r="C3" s="126"/>
      <c r="D3" s="126"/>
      <c r="E3" s="126"/>
      <c r="F3" s="126"/>
      <c r="G3" s="126"/>
      <c r="H3" s="126"/>
    </row>
    <row r="4" spans="1:8" ht="15.75" thickBot="1" x14ac:dyDescent="0.3">
      <c r="A4" s="126"/>
      <c r="B4" s="126"/>
      <c r="C4" s="126"/>
      <c r="D4" s="126"/>
      <c r="E4" s="126"/>
      <c r="F4" s="126"/>
      <c r="G4" s="126"/>
      <c r="H4" s="126"/>
    </row>
    <row r="5" spans="1:8" ht="45" customHeight="1" thickBot="1" x14ac:dyDescent="0.3">
      <c r="A5" s="190" t="s">
        <v>82</v>
      </c>
      <c r="B5" s="425" t="s">
        <v>205</v>
      </c>
      <c r="C5" s="426"/>
      <c r="D5" s="426"/>
      <c r="E5" s="426"/>
      <c r="F5" s="426"/>
      <c r="G5" s="427"/>
      <c r="H5" s="126"/>
    </row>
    <row r="6" spans="1:8" ht="38.25" customHeight="1" thickBot="1" x14ac:dyDescent="0.3">
      <c r="A6" s="191" t="s">
        <v>83</v>
      </c>
      <c r="B6" s="428" t="s">
        <v>206</v>
      </c>
      <c r="C6" s="429"/>
      <c r="D6" s="429"/>
      <c r="E6" s="429"/>
      <c r="F6" s="429"/>
      <c r="G6" s="430"/>
      <c r="H6" s="126"/>
    </row>
    <row r="7" spans="1:8" ht="409.5" customHeight="1" thickBot="1" x14ac:dyDescent="0.3">
      <c r="A7" s="190" t="s">
        <v>84</v>
      </c>
      <c r="B7" s="431" t="s">
        <v>396</v>
      </c>
      <c r="C7" s="432"/>
      <c r="D7" s="432"/>
      <c r="E7" s="432"/>
      <c r="F7" s="432"/>
      <c r="G7" s="433"/>
      <c r="H7" s="126"/>
    </row>
    <row r="19" ht="15" customHeight="1" x14ac:dyDescent="0.25"/>
    <row r="23" ht="15" customHeight="1" x14ac:dyDescent="0.25"/>
    <row r="27" ht="15" customHeight="1" x14ac:dyDescent="0.25"/>
    <row r="31" ht="15" customHeight="1" x14ac:dyDescent="0.25"/>
    <row r="35" ht="15" customHeight="1" x14ac:dyDescent="0.25"/>
    <row r="39" ht="15" customHeight="1" x14ac:dyDescent="0.25"/>
    <row r="43" ht="15" customHeight="1" x14ac:dyDescent="0.25"/>
  </sheetData>
  <mergeCells count="3">
    <mergeCell ref="B5:G5"/>
    <mergeCell ref="B6:G6"/>
    <mergeCell ref="B7:G7"/>
  </mergeCells>
  <pageMargins left="0.70866141732283472" right="0.70866141732283472" top="0.74803149606299213" bottom="0.74803149606299213" header="0.31496062992125984" footer="0.31496062992125984"/>
  <pageSetup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1"/>
  <sheetViews>
    <sheetView view="pageBreakPreview" zoomScale="87" zoomScaleNormal="100" zoomScaleSheetLayoutView="87" workbookViewId="0">
      <selection sqref="A1:G45"/>
    </sheetView>
  </sheetViews>
  <sheetFormatPr defaultRowHeight="15" x14ac:dyDescent="0.25"/>
  <cols>
    <col min="1" max="1" width="19.5703125" customWidth="1"/>
    <col min="2" max="2" width="12.5703125" customWidth="1"/>
    <col min="3" max="3" width="32.7109375" bestFit="1" customWidth="1"/>
    <col min="4" max="4" width="12.85546875" customWidth="1"/>
    <col min="5" max="5" width="14.7109375" customWidth="1"/>
    <col min="6" max="6" width="15" customWidth="1"/>
    <col min="7" max="7" width="17.140625" customWidth="1"/>
  </cols>
  <sheetData>
    <row r="1" spans="1:24" x14ac:dyDescent="0.25">
      <c r="A1" s="84"/>
      <c r="B1" s="84"/>
      <c r="C1" s="84"/>
      <c r="D1" s="84"/>
      <c r="E1" s="84"/>
      <c r="F1" s="84"/>
      <c r="G1" s="84"/>
      <c r="H1" s="84"/>
      <c r="I1" s="84"/>
      <c r="J1" s="84"/>
      <c r="K1" s="84"/>
      <c r="L1" s="84"/>
      <c r="M1" s="84"/>
      <c r="N1" s="84"/>
      <c r="O1" s="84"/>
      <c r="P1" s="84"/>
      <c r="Q1" s="84"/>
      <c r="R1" s="84"/>
      <c r="S1" s="84"/>
      <c r="T1" s="84"/>
      <c r="U1" s="84"/>
      <c r="V1" s="84"/>
      <c r="W1" s="84"/>
      <c r="X1" s="84"/>
    </row>
    <row r="2" spans="1:24" ht="18.75" x14ac:dyDescent="0.3">
      <c r="A2" s="85" t="s">
        <v>136</v>
      </c>
      <c r="B2" s="85"/>
      <c r="C2" s="85"/>
      <c r="D2" s="85"/>
      <c r="E2" s="86"/>
      <c r="F2" s="86"/>
      <c r="G2" s="86"/>
      <c r="H2" s="84"/>
      <c r="I2" s="84"/>
      <c r="J2" s="84"/>
      <c r="K2" s="84"/>
      <c r="L2" s="84"/>
      <c r="M2" s="84"/>
      <c r="N2" s="84"/>
      <c r="O2" s="84"/>
      <c r="P2" s="84"/>
      <c r="Q2" s="84"/>
      <c r="R2" s="84"/>
      <c r="S2" s="84"/>
      <c r="T2" s="84"/>
      <c r="U2" s="84"/>
      <c r="V2" s="84"/>
      <c r="W2" s="84"/>
      <c r="X2" s="84"/>
    </row>
    <row r="3" spans="1:24" x14ac:dyDescent="0.25">
      <c r="A3" s="86"/>
      <c r="B3" s="87"/>
      <c r="C3" s="86"/>
      <c r="D3" s="86"/>
      <c r="E3" s="86"/>
      <c r="F3" s="86"/>
      <c r="G3" s="86"/>
      <c r="H3" s="84"/>
      <c r="I3" s="84"/>
      <c r="J3" s="84"/>
      <c r="K3" s="84"/>
      <c r="L3" s="84"/>
      <c r="M3" s="84"/>
      <c r="N3" s="84"/>
      <c r="O3" s="84"/>
      <c r="P3" s="84"/>
      <c r="Q3" s="84"/>
      <c r="R3" s="84"/>
      <c r="S3" s="84"/>
      <c r="T3" s="84"/>
      <c r="U3" s="84"/>
      <c r="V3" s="84"/>
      <c r="W3" s="84"/>
      <c r="X3" s="84"/>
    </row>
    <row r="4" spans="1:24" ht="15.75" x14ac:dyDescent="0.25">
      <c r="A4" s="44" t="s">
        <v>85</v>
      </c>
      <c r="B4" s="45" t="s">
        <v>22</v>
      </c>
      <c r="C4" s="44" t="s">
        <v>86</v>
      </c>
      <c r="D4" s="898">
        <f>PMA!B5:E5</f>
        <v>0</v>
      </c>
      <c r="E4" s="899"/>
      <c r="F4" s="899"/>
      <c r="G4" s="900"/>
      <c r="H4" s="84"/>
      <c r="I4" s="84"/>
      <c r="J4" s="84"/>
      <c r="K4" s="84"/>
      <c r="L4" s="84"/>
      <c r="M4" s="84"/>
      <c r="N4" s="84"/>
      <c r="O4" s="84"/>
      <c r="P4" s="84"/>
      <c r="Q4" s="84"/>
      <c r="R4" s="84"/>
      <c r="S4" s="84"/>
      <c r="T4" s="84"/>
      <c r="U4" s="84"/>
      <c r="V4" s="84"/>
      <c r="W4" s="84"/>
      <c r="X4" s="84"/>
    </row>
    <row r="5" spans="1:24" ht="15.75" x14ac:dyDescent="0.25">
      <c r="A5" s="89"/>
      <c r="B5" s="90"/>
      <c r="C5" s="90"/>
      <c r="D5" s="90"/>
      <c r="E5" s="90"/>
      <c r="F5" s="90"/>
      <c r="G5" s="90"/>
      <c r="H5" s="84"/>
      <c r="I5" s="84"/>
      <c r="J5" s="84"/>
      <c r="K5" s="84"/>
      <c r="L5" s="84"/>
      <c r="M5" s="84"/>
      <c r="N5" s="84"/>
      <c r="O5" s="84"/>
      <c r="P5" s="84"/>
      <c r="Q5" s="84"/>
      <c r="R5" s="84"/>
      <c r="S5" s="84"/>
      <c r="T5" s="84"/>
      <c r="U5" s="84"/>
      <c r="V5" s="84"/>
      <c r="W5" s="84"/>
      <c r="X5" s="84"/>
    </row>
    <row r="6" spans="1:24" ht="15.75" x14ac:dyDescent="0.25">
      <c r="A6" s="89"/>
      <c r="B6" s="90"/>
      <c r="C6" s="90"/>
      <c r="D6" s="90"/>
      <c r="E6" s="90"/>
      <c r="F6" s="90"/>
      <c r="G6" s="90"/>
      <c r="H6" s="84"/>
      <c r="I6" s="84"/>
      <c r="J6" s="84"/>
      <c r="K6" s="84"/>
      <c r="L6" s="84"/>
      <c r="M6" s="84"/>
      <c r="N6" s="84"/>
      <c r="O6" s="84"/>
      <c r="P6" s="84"/>
      <c r="Q6" s="84"/>
      <c r="R6" s="84"/>
      <c r="S6" s="84"/>
      <c r="T6" s="84"/>
      <c r="U6" s="84"/>
      <c r="V6" s="84"/>
      <c r="W6" s="84"/>
      <c r="X6" s="84"/>
    </row>
    <row r="7" spans="1:24" ht="15.75" x14ac:dyDescent="0.25">
      <c r="A7" s="91"/>
      <c r="B7" s="92"/>
      <c r="C7" s="93"/>
      <c r="D7" s="94" t="s">
        <v>6</v>
      </c>
      <c r="E7" s="901" t="s">
        <v>95</v>
      </c>
      <c r="F7" s="902"/>
      <c r="G7" s="903"/>
      <c r="H7" s="84"/>
      <c r="I7" s="84"/>
      <c r="J7" s="84"/>
      <c r="K7" s="84"/>
      <c r="L7" s="84"/>
      <c r="M7" s="84"/>
      <c r="N7" s="84"/>
      <c r="O7" s="84"/>
      <c r="P7" s="84"/>
      <c r="Q7" s="84"/>
      <c r="R7" s="84"/>
      <c r="S7" s="84"/>
      <c r="T7" s="84"/>
      <c r="U7" s="84"/>
      <c r="V7" s="84"/>
      <c r="W7" s="84"/>
      <c r="X7" s="84"/>
    </row>
    <row r="8" spans="1:24" ht="15.75" x14ac:dyDescent="0.25">
      <c r="A8" s="92"/>
      <c r="B8" s="92"/>
      <c r="C8" s="88" t="s">
        <v>87</v>
      </c>
      <c r="D8" s="94">
        <v>2018</v>
      </c>
      <c r="E8" s="94">
        <v>2019</v>
      </c>
      <c r="F8" s="94">
        <v>2020</v>
      </c>
      <c r="G8" s="94">
        <v>2021</v>
      </c>
      <c r="H8" s="84"/>
      <c r="I8" s="84"/>
      <c r="J8" s="84"/>
      <c r="K8" s="84"/>
      <c r="L8" s="84"/>
      <c r="M8" s="84"/>
      <c r="N8" s="84"/>
      <c r="O8" s="84"/>
      <c r="P8" s="84"/>
      <c r="Q8" s="84"/>
      <c r="R8" s="84"/>
      <c r="S8" s="84"/>
      <c r="T8" s="84"/>
      <c r="U8" s="84"/>
      <c r="V8" s="84"/>
      <c r="W8" s="84"/>
      <c r="X8" s="84"/>
    </row>
    <row r="9" spans="1:24" ht="15.75" x14ac:dyDescent="0.25">
      <c r="A9" s="91"/>
      <c r="B9" s="91"/>
      <c r="C9" s="95" t="s">
        <v>88</v>
      </c>
      <c r="D9" s="185">
        <f>PMA!B238+PMA!B240</f>
        <v>551300</v>
      </c>
      <c r="E9" s="185">
        <f>PMA!C238+PMA!C240</f>
        <v>551300</v>
      </c>
      <c r="F9" s="185">
        <f>PMA!D238+PMA!D240</f>
        <v>551300</v>
      </c>
      <c r="G9" s="185">
        <f>PMA!E238+PMA!E240</f>
        <v>551300</v>
      </c>
      <c r="H9" s="84"/>
      <c r="I9" s="84"/>
      <c r="J9" s="84"/>
      <c r="K9" s="84"/>
      <c r="L9" s="84"/>
      <c r="M9" s="84"/>
      <c r="N9" s="84"/>
      <c r="O9" s="84"/>
      <c r="P9" s="84"/>
      <c r="Q9" s="84"/>
      <c r="R9" s="84"/>
      <c r="S9" s="84"/>
      <c r="T9" s="84"/>
      <c r="U9" s="84"/>
      <c r="V9" s="84"/>
      <c r="W9" s="84"/>
      <c r="X9" s="84"/>
    </row>
    <row r="10" spans="1:24" ht="15.75" x14ac:dyDescent="0.25">
      <c r="A10" s="91"/>
      <c r="B10" s="91"/>
      <c r="C10" s="95" t="s">
        <v>89</v>
      </c>
      <c r="D10" s="185">
        <f>PMA!B242+PMA!B248+PMA!B250</f>
        <v>615264.9</v>
      </c>
      <c r="E10" s="185">
        <f>PMA!C242+PMA!C248+PMA!C250</f>
        <v>633700</v>
      </c>
      <c r="F10" s="185">
        <f>PMA!D242+PMA!D248+PMA!D250</f>
        <v>635700</v>
      </c>
      <c r="G10" s="185">
        <f>PMA!E242+PMA!E248+PMA!E250</f>
        <v>635700</v>
      </c>
      <c r="H10" s="84"/>
      <c r="I10" s="84"/>
      <c r="J10" s="84"/>
      <c r="K10" s="84"/>
      <c r="L10" s="84"/>
      <c r="M10" s="84"/>
      <c r="N10" s="84"/>
      <c r="O10" s="84"/>
      <c r="P10" s="84"/>
      <c r="Q10" s="84"/>
      <c r="R10" s="84"/>
      <c r="S10" s="84"/>
      <c r="T10" s="84"/>
      <c r="U10" s="84"/>
      <c r="V10" s="84"/>
      <c r="W10" s="84"/>
      <c r="X10" s="84"/>
    </row>
    <row r="11" spans="1:24" ht="15.75" x14ac:dyDescent="0.25">
      <c r="A11" s="91"/>
      <c r="B11" s="91"/>
      <c r="C11" s="95" t="s">
        <v>90</v>
      </c>
      <c r="D11" s="185">
        <f>PMA!B254</f>
        <v>38000</v>
      </c>
      <c r="E11" s="185">
        <f>PMA!C254</f>
        <v>30000</v>
      </c>
      <c r="F11" s="185">
        <f>PMA!D254</f>
        <v>20000</v>
      </c>
      <c r="G11" s="185">
        <f>PMA!E254</f>
        <v>120000</v>
      </c>
      <c r="H11" s="84"/>
      <c r="I11" s="84"/>
      <c r="J11" s="84"/>
      <c r="K11" s="84"/>
      <c r="L11" s="84"/>
      <c r="M11" s="84"/>
      <c r="N11" s="84"/>
      <c r="O11" s="84"/>
      <c r="P11" s="84"/>
      <c r="Q11" s="84"/>
      <c r="R11" s="84"/>
      <c r="S11" s="84"/>
      <c r="T11" s="84"/>
      <c r="U11" s="84"/>
      <c r="V11" s="84"/>
      <c r="W11" s="84"/>
      <c r="X11" s="84"/>
    </row>
    <row r="12" spans="1:24" ht="15.75" x14ac:dyDescent="0.25">
      <c r="A12" s="91"/>
      <c r="B12" s="91"/>
      <c r="C12" s="95" t="s">
        <v>91</v>
      </c>
      <c r="D12" s="96"/>
      <c r="E12" s="96"/>
      <c r="F12" s="96"/>
      <c r="G12" s="96"/>
      <c r="H12" s="84"/>
      <c r="I12" s="84"/>
      <c r="J12" s="84"/>
      <c r="K12" s="84"/>
      <c r="L12" s="84"/>
      <c r="M12" s="84"/>
      <c r="N12" s="84"/>
      <c r="O12" s="84"/>
      <c r="P12" s="84"/>
      <c r="Q12" s="84"/>
      <c r="R12" s="84"/>
      <c r="S12" s="84"/>
      <c r="T12" s="84"/>
      <c r="U12" s="84"/>
      <c r="V12" s="84"/>
      <c r="W12" s="84"/>
      <c r="X12" s="84"/>
    </row>
    <row r="13" spans="1:24" ht="16.5" thickBot="1" x14ac:dyDescent="0.3">
      <c r="A13" s="91"/>
      <c r="B13" s="91"/>
      <c r="C13" s="95" t="s">
        <v>92</v>
      </c>
      <c r="D13" s="96"/>
      <c r="E13" s="96"/>
      <c r="F13" s="96"/>
      <c r="G13" s="96"/>
      <c r="H13" s="84"/>
      <c r="I13" s="84"/>
      <c r="J13" s="84"/>
      <c r="K13" s="84"/>
      <c r="L13" s="84"/>
      <c r="M13" s="84"/>
      <c r="N13" s="84"/>
      <c r="O13" s="84"/>
      <c r="P13" s="84"/>
      <c r="Q13" s="84"/>
      <c r="R13" s="84"/>
      <c r="S13" s="84"/>
      <c r="T13" s="84"/>
      <c r="U13" s="84"/>
      <c r="V13" s="84"/>
      <c r="W13" s="84"/>
      <c r="X13" s="84"/>
    </row>
    <row r="14" spans="1:24" ht="19.5" thickBot="1" x14ac:dyDescent="0.35">
      <c r="A14" s="91"/>
      <c r="B14" s="91"/>
      <c r="C14" s="44" t="s">
        <v>93</v>
      </c>
      <c r="D14" s="186">
        <f>SUM(D9:D13)</f>
        <v>1204564.8999999999</v>
      </c>
      <c r="E14" s="186">
        <f>SUM(E9:E13)</f>
        <v>1215000</v>
      </c>
      <c r="F14" s="186">
        <f>SUM(F9:F13)</f>
        <v>1207000</v>
      </c>
      <c r="G14" s="186">
        <f>SUM(G9:G13)</f>
        <v>1307000</v>
      </c>
      <c r="H14" s="84"/>
      <c r="I14" s="84"/>
      <c r="J14" s="893" t="s">
        <v>67</v>
      </c>
      <c r="K14" s="894"/>
      <c r="L14" s="97"/>
      <c r="M14" s="97"/>
      <c r="N14" s="97"/>
      <c r="O14" s="97"/>
      <c r="P14" s="97"/>
      <c r="Q14" s="97"/>
      <c r="R14" s="97"/>
      <c r="S14" s="97"/>
      <c r="T14" s="97"/>
      <c r="U14" s="97"/>
      <c r="V14" s="97"/>
      <c r="W14" s="97"/>
      <c r="X14" s="97"/>
    </row>
    <row r="15" spans="1:24" ht="83.25" hidden="1" customHeight="1" thickBot="1" x14ac:dyDescent="0.3">
      <c r="A15" s="89"/>
      <c r="B15" s="90"/>
      <c r="C15" s="90"/>
      <c r="D15" s="90"/>
      <c r="E15" s="90"/>
      <c r="F15" s="90"/>
      <c r="G15" s="90"/>
      <c r="H15" s="84"/>
      <c r="I15" s="84"/>
      <c r="J15" s="890" t="s">
        <v>135</v>
      </c>
      <c r="K15" s="891"/>
      <c r="L15" s="891"/>
      <c r="M15" s="891"/>
      <c r="N15" s="892"/>
      <c r="O15" s="97"/>
      <c r="P15" s="97"/>
      <c r="Q15" s="97"/>
      <c r="R15" s="97"/>
      <c r="S15" s="97"/>
      <c r="T15" s="97"/>
      <c r="U15" s="97"/>
      <c r="V15" s="97"/>
      <c r="W15" s="97"/>
      <c r="X15" s="97"/>
    </row>
    <row r="16" spans="1:24" ht="15.75" hidden="1" x14ac:dyDescent="0.25">
      <c r="A16" s="89"/>
      <c r="B16" s="90"/>
      <c r="C16" s="90"/>
      <c r="D16" s="90"/>
      <c r="E16" s="90"/>
      <c r="F16" s="90"/>
      <c r="G16" s="90"/>
      <c r="H16" s="84"/>
      <c r="I16" s="84"/>
      <c r="J16" s="84"/>
      <c r="K16" s="84"/>
      <c r="L16" s="84"/>
      <c r="M16" s="84"/>
      <c r="N16" s="84"/>
      <c r="O16" s="84"/>
      <c r="P16" s="84"/>
      <c r="Q16" s="84"/>
      <c r="R16" s="84"/>
      <c r="S16" s="84"/>
      <c r="T16" s="84"/>
      <c r="U16" s="84"/>
      <c r="V16" s="84"/>
      <c r="W16" s="84"/>
      <c r="X16" s="84"/>
    </row>
    <row r="17" spans="1:24" ht="15.75" hidden="1" x14ac:dyDescent="0.25">
      <c r="A17" s="44" t="s">
        <v>4</v>
      </c>
      <c r="B17" s="46" t="s">
        <v>39</v>
      </c>
      <c r="C17" s="44" t="s">
        <v>94</v>
      </c>
      <c r="D17" s="904" t="s">
        <v>96</v>
      </c>
      <c r="E17" s="905"/>
      <c r="F17" s="905"/>
      <c r="G17" s="906"/>
      <c r="H17" s="84"/>
      <c r="I17" s="84"/>
      <c r="J17" s="84"/>
      <c r="K17" s="84"/>
      <c r="L17" s="84"/>
      <c r="M17" s="84"/>
      <c r="N17" s="84"/>
      <c r="O17" s="84"/>
      <c r="P17" s="84"/>
      <c r="Q17" s="84"/>
      <c r="R17" s="84"/>
      <c r="S17" s="84"/>
      <c r="T17" s="84"/>
      <c r="U17" s="84"/>
      <c r="V17" s="84"/>
      <c r="W17" s="84"/>
      <c r="X17" s="84"/>
    </row>
    <row r="18" spans="1:24" ht="15.75" hidden="1" x14ac:dyDescent="0.25">
      <c r="A18" s="90"/>
      <c r="B18" s="90"/>
      <c r="C18" s="90"/>
      <c r="D18" s="90"/>
      <c r="E18" s="90"/>
      <c r="F18" s="90"/>
      <c r="G18" s="90"/>
      <c r="H18" s="84"/>
      <c r="I18" s="84"/>
      <c r="J18" s="84"/>
      <c r="K18" s="84"/>
      <c r="L18" s="84"/>
      <c r="M18" s="84"/>
      <c r="N18" s="84"/>
      <c r="O18" s="84"/>
      <c r="P18" s="84"/>
      <c r="Q18" s="84"/>
      <c r="R18" s="84"/>
      <c r="S18" s="84"/>
      <c r="T18" s="84"/>
      <c r="U18" s="84"/>
      <c r="V18" s="84"/>
      <c r="W18" s="84"/>
      <c r="X18" s="84"/>
    </row>
    <row r="19" spans="1:24" ht="15.75" hidden="1" x14ac:dyDescent="0.25">
      <c r="A19" s="90"/>
      <c r="B19" s="90"/>
      <c r="C19" s="90"/>
      <c r="D19" s="90"/>
      <c r="E19" s="90"/>
      <c r="F19" s="90"/>
      <c r="G19" s="90"/>
      <c r="H19" s="84"/>
      <c r="I19" s="84"/>
      <c r="J19" s="84"/>
      <c r="K19" s="84"/>
      <c r="L19" s="84"/>
      <c r="M19" s="84"/>
      <c r="N19" s="84"/>
      <c r="O19" s="84"/>
      <c r="P19" s="84"/>
      <c r="Q19" s="84"/>
      <c r="R19" s="84"/>
      <c r="S19" s="84"/>
      <c r="T19" s="84"/>
      <c r="U19" s="84"/>
      <c r="V19" s="84"/>
      <c r="W19" s="84"/>
      <c r="X19" s="84"/>
    </row>
    <row r="20" spans="1:24" ht="15.75" hidden="1" x14ac:dyDescent="0.25">
      <c r="A20" s="91"/>
      <c r="B20" s="92"/>
      <c r="C20" s="93"/>
      <c r="D20" s="94" t="s">
        <v>6</v>
      </c>
      <c r="E20" s="901" t="s">
        <v>95</v>
      </c>
      <c r="F20" s="902"/>
      <c r="G20" s="903"/>
      <c r="H20" s="84"/>
      <c r="I20" s="84"/>
      <c r="J20" s="84"/>
      <c r="K20" s="84"/>
      <c r="L20" s="84"/>
      <c r="M20" s="84"/>
      <c r="N20" s="84"/>
      <c r="O20" s="84"/>
      <c r="P20" s="84"/>
      <c r="Q20" s="84"/>
      <c r="R20" s="84"/>
      <c r="S20" s="84"/>
      <c r="T20" s="84"/>
      <c r="U20" s="84"/>
      <c r="V20" s="84"/>
      <c r="W20" s="84"/>
      <c r="X20" s="84"/>
    </row>
    <row r="21" spans="1:24" ht="15.75" hidden="1" x14ac:dyDescent="0.25">
      <c r="A21" s="92"/>
      <c r="B21" s="92"/>
      <c r="C21" s="88" t="s">
        <v>87</v>
      </c>
      <c r="D21" s="94">
        <v>2018</v>
      </c>
      <c r="E21" s="94">
        <v>2019</v>
      </c>
      <c r="F21" s="94">
        <v>2020</v>
      </c>
      <c r="G21" s="94">
        <v>2021</v>
      </c>
      <c r="H21" s="84"/>
      <c r="I21" s="84"/>
      <c r="J21" s="84"/>
      <c r="K21" s="84"/>
      <c r="L21" s="84"/>
      <c r="M21" s="84"/>
      <c r="N21" s="84"/>
      <c r="O21" s="84"/>
      <c r="P21" s="84"/>
      <c r="Q21" s="84"/>
      <c r="R21" s="84"/>
      <c r="S21" s="84"/>
      <c r="T21" s="84"/>
      <c r="U21" s="84"/>
      <c r="V21" s="84"/>
      <c r="W21" s="84"/>
      <c r="X21" s="84"/>
    </row>
    <row r="22" spans="1:24" ht="15.75" hidden="1" x14ac:dyDescent="0.25">
      <c r="A22" s="91"/>
      <c r="B22" s="91"/>
      <c r="C22" s="95" t="s">
        <v>88</v>
      </c>
      <c r="D22" s="96"/>
      <c r="E22" s="96"/>
      <c r="F22" s="96"/>
      <c r="G22" s="96"/>
      <c r="H22" s="84"/>
      <c r="I22" s="84"/>
      <c r="J22" s="84"/>
      <c r="K22" s="84"/>
      <c r="L22" s="84"/>
      <c r="M22" s="84"/>
      <c r="N22" s="84"/>
      <c r="O22" s="84"/>
      <c r="P22" s="84"/>
      <c r="Q22" s="84"/>
      <c r="R22" s="84"/>
      <c r="S22" s="84"/>
      <c r="T22" s="84"/>
      <c r="U22" s="84"/>
      <c r="V22" s="84"/>
      <c r="W22" s="84"/>
      <c r="X22" s="84"/>
    </row>
    <row r="23" spans="1:24" ht="15.75" hidden="1" x14ac:dyDescent="0.25">
      <c r="A23" s="91"/>
      <c r="B23" s="91"/>
      <c r="C23" s="95" t="s">
        <v>89</v>
      </c>
      <c r="D23" s="96"/>
      <c r="E23" s="96"/>
      <c r="F23" s="96"/>
      <c r="G23" s="96"/>
      <c r="H23" s="84"/>
      <c r="I23" s="84"/>
      <c r="J23" s="84"/>
      <c r="K23" s="84"/>
      <c r="L23" s="84"/>
      <c r="M23" s="84"/>
      <c r="N23" s="84"/>
      <c r="O23" s="84"/>
      <c r="P23" s="84"/>
      <c r="Q23" s="84"/>
      <c r="R23" s="84"/>
      <c r="S23" s="84"/>
      <c r="T23" s="84"/>
      <c r="U23" s="84"/>
      <c r="V23" s="84"/>
      <c r="W23" s="84"/>
      <c r="X23" s="84"/>
    </row>
    <row r="24" spans="1:24" ht="15.75" hidden="1" x14ac:dyDescent="0.25">
      <c r="A24" s="91"/>
      <c r="B24" s="91"/>
      <c r="C24" s="95" t="s">
        <v>90</v>
      </c>
      <c r="D24" s="96"/>
      <c r="E24" s="96"/>
      <c r="F24" s="96"/>
      <c r="G24" s="96"/>
      <c r="H24" s="84"/>
      <c r="I24" s="84"/>
      <c r="J24" s="84"/>
      <c r="K24" s="84"/>
      <c r="L24" s="84"/>
      <c r="M24" s="84"/>
      <c r="N24" s="84"/>
      <c r="O24" s="84"/>
      <c r="P24" s="84"/>
      <c r="Q24" s="84"/>
      <c r="R24" s="84"/>
      <c r="S24" s="84"/>
      <c r="T24" s="84"/>
      <c r="U24" s="84"/>
      <c r="V24" s="84"/>
      <c r="W24" s="84"/>
      <c r="X24" s="84"/>
    </row>
    <row r="25" spans="1:24" ht="15.75" hidden="1" x14ac:dyDescent="0.25">
      <c r="A25" s="91"/>
      <c r="B25" s="91"/>
      <c r="C25" s="95" t="s">
        <v>91</v>
      </c>
      <c r="D25" s="96"/>
      <c r="E25" s="96"/>
      <c r="F25" s="96"/>
      <c r="G25" s="96"/>
      <c r="H25" s="84"/>
      <c r="I25" s="84"/>
      <c r="J25" s="84"/>
      <c r="K25" s="84"/>
      <c r="L25" s="84"/>
      <c r="M25" s="84"/>
      <c r="N25" s="84"/>
      <c r="O25" s="84"/>
      <c r="P25" s="84"/>
      <c r="Q25" s="84"/>
      <c r="R25" s="84"/>
      <c r="S25" s="84"/>
      <c r="T25" s="84"/>
      <c r="U25" s="84"/>
      <c r="V25" s="84"/>
      <c r="W25" s="84"/>
      <c r="X25" s="84"/>
    </row>
    <row r="26" spans="1:24" ht="15.75" hidden="1" x14ac:dyDescent="0.25">
      <c r="A26" s="91"/>
      <c r="B26" s="91"/>
      <c r="C26" s="95" t="s">
        <v>92</v>
      </c>
      <c r="D26" s="96"/>
      <c r="E26" s="96"/>
      <c r="F26" s="96"/>
      <c r="G26" s="96"/>
      <c r="H26" s="84"/>
      <c r="I26" s="84"/>
      <c r="J26" s="84"/>
      <c r="K26" s="84"/>
      <c r="L26" s="84"/>
      <c r="M26" s="84"/>
      <c r="N26" s="84"/>
      <c r="O26" s="84"/>
      <c r="P26" s="84"/>
      <c r="Q26" s="84"/>
      <c r="R26" s="84"/>
      <c r="S26" s="84"/>
      <c r="T26" s="84"/>
      <c r="U26" s="84"/>
      <c r="V26" s="84"/>
      <c r="W26" s="84"/>
      <c r="X26" s="84"/>
    </row>
    <row r="27" spans="1:24" ht="15.75" hidden="1" x14ac:dyDescent="0.25">
      <c r="A27" s="91"/>
      <c r="B27" s="91"/>
      <c r="C27" s="44" t="s">
        <v>93</v>
      </c>
      <c r="D27" s="47">
        <f>SUM(D22:D26)</f>
        <v>0</v>
      </c>
      <c r="E27" s="47">
        <f>SUM(E22:E26)</f>
        <v>0</v>
      </c>
      <c r="F27" s="47">
        <f>SUM(F22:F26)</f>
        <v>0</v>
      </c>
      <c r="G27" s="47">
        <f>SUM(G22:G26)</f>
        <v>0</v>
      </c>
      <c r="H27" s="84"/>
      <c r="I27" s="84"/>
      <c r="J27" s="84"/>
      <c r="K27" s="84"/>
      <c r="L27" s="84"/>
      <c r="M27" s="84"/>
      <c r="N27" s="84"/>
      <c r="O27" s="84"/>
      <c r="P27" s="84"/>
      <c r="Q27" s="84"/>
      <c r="R27" s="84"/>
      <c r="S27" s="84"/>
      <c r="T27" s="84"/>
      <c r="U27" s="84"/>
      <c r="V27" s="84"/>
      <c r="W27" s="84"/>
      <c r="X27" s="84"/>
    </row>
    <row r="28" spans="1:24" ht="15.75" hidden="1" x14ac:dyDescent="0.25">
      <c r="A28" s="90"/>
      <c r="B28" s="90"/>
      <c r="C28" s="90"/>
      <c r="D28" s="90"/>
      <c r="E28" s="90"/>
      <c r="F28" s="90"/>
      <c r="G28" s="90"/>
      <c r="H28" s="84"/>
      <c r="I28" s="84"/>
      <c r="J28" s="84"/>
      <c r="K28" s="84"/>
      <c r="L28" s="84"/>
      <c r="M28" s="84"/>
      <c r="N28" s="84"/>
      <c r="O28" s="84"/>
      <c r="P28" s="84"/>
      <c r="Q28" s="84"/>
      <c r="R28" s="84"/>
      <c r="S28" s="84"/>
      <c r="T28" s="84"/>
      <c r="U28" s="84"/>
      <c r="V28" s="84"/>
      <c r="W28" s="84"/>
      <c r="X28" s="84"/>
    </row>
    <row r="29" spans="1:24" ht="15.75" hidden="1" x14ac:dyDescent="0.25">
      <c r="A29" s="44" t="s">
        <v>4</v>
      </c>
      <c r="B29" s="46" t="s">
        <v>98</v>
      </c>
      <c r="C29" s="44" t="s">
        <v>94</v>
      </c>
      <c r="D29" s="904" t="s">
        <v>97</v>
      </c>
      <c r="E29" s="905"/>
      <c r="F29" s="905"/>
      <c r="G29" s="906"/>
      <c r="H29" s="84"/>
      <c r="I29" s="84"/>
      <c r="J29" s="84"/>
      <c r="K29" s="84"/>
      <c r="L29" s="84"/>
      <c r="M29" s="84"/>
      <c r="N29" s="84"/>
      <c r="O29" s="84"/>
      <c r="P29" s="84"/>
      <c r="Q29" s="84"/>
      <c r="R29" s="84"/>
      <c r="S29" s="84"/>
      <c r="T29" s="84"/>
      <c r="U29" s="84"/>
      <c r="V29" s="84"/>
      <c r="W29" s="84"/>
      <c r="X29" s="84"/>
    </row>
    <row r="30" spans="1:24" ht="15.75" hidden="1" x14ac:dyDescent="0.25">
      <c r="A30" s="90"/>
      <c r="B30" s="90"/>
      <c r="C30" s="90"/>
      <c r="D30" s="90"/>
      <c r="E30" s="90"/>
      <c r="F30" s="90"/>
      <c r="G30" s="90"/>
      <c r="H30" s="84"/>
      <c r="I30" s="84"/>
      <c r="J30" s="84"/>
      <c r="K30" s="84"/>
      <c r="L30" s="84"/>
      <c r="M30" s="84"/>
      <c r="N30" s="84"/>
      <c r="O30" s="84"/>
      <c r="P30" s="84"/>
      <c r="Q30" s="84"/>
      <c r="R30" s="84"/>
      <c r="S30" s="84"/>
      <c r="T30" s="84"/>
      <c r="U30" s="84"/>
      <c r="V30" s="84"/>
      <c r="W30" s="84"/>
      <c r="X30" s="84"/>
    </row>
    <row r="31" spans="1:24" ht="15.75" hidden="1" x14ac:dyDescent="0.25">
      <c r="A31" s="90"/>
      <c r="B31" s="90"/>
      <c r="C31" s="90"/>
      <c r="D31" s="90"/>
      <c r="E31" s="90"/>
      <c r="F31" s="90"/>
      <c r="G31" s="90"/>
      <c r="H31" s="84"/>
      <c r="I31" s="84"/>
      <c r="J31" s="84"/>
      <c r="K31" s="84"/>
      <c r="L31" s="84"/>
      <c r="M31" s="84"/>
      <c r="N31" s="84"/>
      <c r="O31" s="84"/>
      <c r="P31" s="84"/>
      <c r="Q31" s="84"/>
      <c r="R31" s="84"/>
      <c r="S31" s="84"/>
      <c r="T31" s="84"/>
      <c r="U31" s="84"/>
      <c r="V31" s="84"/>
      <c r="W31" s="84"/>
      <c r="X31" s="84"/>
    </row>
    <row r="32" spans="1:24" ht="15.75" hidden="1" x14ac:dyDescent="0.25">
      <c r="A32" s="91"/>
      <c r="B32" s="92"/>
      <c r="C32" s="93"/>
      <c r="D32" s="94" t="s">
        <v>6</v>
      </c>
      <c r="E32" s="901" t="s">
        <v>95</v>
      </c>
      <c r="F32" s="902"/>
      <c r="G32" s="903"/>
      <c r="H32" s="84"/>
      <c r="I32" s="84"/>
      <c r="J32" s="84"/>
      <c r="K32" s="84"/>
      <c r="L32" s="84"/>
      <c r="M32" s="84"/>
      <c r="N32" s="84"/>
      <c r="O32" s="84"/>
      <c r="P32" s="84"/>
      <c r="Q32" s="84"/>
      <c r="R32" s="84"/>
      <c r="S32" s="84"/>
      <c r="T32" s="84"/>
      <c r="U32" s="84"/>
      <c r="V32" s="84"/>
      <c r="W32" s="84"/>
      <c r="X32" s="84"/>
    </row>
    <row r="33" spans="1:24" ht="15.75" hidden="1" x14ac:dyDescent="0.25">
      <c r="A33" s="92"/>
      <c r="B33" s="92"/>
      <c r="C33" s="88" t="s">
        <v>87</v>
      </c>
      <c r="D33" s="94">
        <v>2018</v>
      </c>
      <c r="E33" s="94">
        <v>2019</v>
      </c>
      <c r="F33" s="94">
        <v>2020</v>
      </c>
      <c r="G33" s="94">
        <v>2021</v>
      </c>
      <c r="H33" s="84"/>
      <c r="I33" s="84"/>
      <c r="J33" s="84"/>
      <c r="K33" s="84"/>
      <c r="L33" s="84"/>
      <c r="M33" s="84"/>
      <c r="N33" s="84"/>
      <c r="O33" s="84"/>
      <c r="P33" s="84"/>
      <c r="Q33" s="84"/>
      <c r="R33" s="84"/>
      <c r="S33" s="84"/>
      <c r="T33" s="84"/>
      <c r="U33" s="84"/>
      <c r="V33" s="84"/>
      <c r="W33" s="84"/>
      <c r="X33" s="84"/>
    </row>
    <row r="34" spans="1:24" ht="15.75" hidden="1" x14ac:dyDescent="0.25">
      <c r="A34" s="91"/>
      <c r="B34" s="91"/>
      <c r="C34" s="95" t="s">
        <v>88</v>
      </c>
      <c r="D34" s="96"/>
      <c r="E34" s="96"/>
      <c r="F34" s="96"/>
      <c r="G34" s="96"/>
      <c r="H34" s="84"/>
      <c r="I34" s="84"/>
      <c r="J34" s="84"/>
      <c r="K34" s="84"/>
      <c r="L34" s="84"/>
      <c r="M34" s="84"/>
      <c r="N34" s="84"/>
      <c r="O34" s="84"/>
      <c r="P34" s="84"/>
      <c r="Q34" s="84"/>
      <c r="R34" s="84"/>
      <c r="S34" s="84"/>
      <c r="T34" s="84"/>
      <c r="U34" s="84"/>
      <c r="V34" s="84"/>
      <c r="W34" s="84"/>
      <c r="X34" s="84"/>
    </row>
    <row r="35" spans="1:24" ht="15.75" hidden="1" x14ac:dyDescent="0.25">
      <c r="A35" s="91"/>
      <c r="B35" s="91"/>
      <c r="C35" s="95" t="s">
        <v>89</v>
      </c>
      <c r="D35" s="96"/>
      <c r="E35" s="96"/>
      <c r="F35" s="96"/>
      <c r="G35" s="96"/>
      <c r="H35" s="84"/>
      <c r="I35" s="84"/>
      <c r="J35" s="84"/>
      <c r="K35" s="84"/>
      <c r="L35" s="84"/>
      <c r="M35" s="84"/>
      <c r="N35" s="84"/>
      <c r="O35" s="84"/>
      <c r="P35" s="84"/>
      <c r="Q35" s="84"/>
      <c r="R35" s="84"/>
      <c r="S35" s="84"/>
      <c r="T35" s="84"/>
      <c r="U35" s="84"/>
      <c r="V35" s="84"/>
      <c r="W35" s="84"/>
      <c r="X35" s="84"/>
    </row>
    <row r="36" spans="1:24" ht="15.75" hidden="1" x14ac:dyDescent="0.25">
      <c r="A36" s="91"/>
      <c r="B36" s="91"/>
      <c r="C36" s="95" t="s">
        <v>90</v>
      </c>
      <c r="D36" s="96"/>
      <c r="E36" s="96"/>
      <c r="F36" s="96"/>
      <c r="G36" s="96"/>
      <c r="H36" s="84"/>
      <c r="I36" s="84"/>
      <c r="J36" s="84"/>
      <c r="K36" s="84"/>
      <c r="L36" s="84"/>
      <c r="M36" s="84"/>
      <c r="N36" s="84"/>
      <c r="O36" s="84"/>
      <c r="P36" s="84"/>
      <c r="Q36" s="84"/>
      <c r="R36" s="84"/>
      <c r="S36" s="84"/>
      <c r="T36" s="84"/>
      <c r="U36" s="84"/>
      <c r="V36" s="84"/>
      <c r="W36" s="84"/>
      <c r="X36" s="84"/>
    </row>
    <row r="37" spans="1:24" ht="15.75" hidden="1" x14ac:dyDescent="0.25">
      <c r="A37" s="91"/>
      <c r="B37" s="91"/>
      <c r="C37" s="95" t="s">
        <v>91</v>
      </c>
      <c r="D37" s="96"/>
      <c r="E37" s="96"/>
      <c r="F37" s="96"/>
      <c r="G37" s="96"/>
      <c r="H37" s="84"/>
      <c r="I37" s="84"/>
      <c r="J37" s="84"/>
      <c r="K37" s="84"/>
      <c r="L37" s="84"/>
      <c r="M37" s="84"/>
      <c r="N37" s="84"/>
      <c r="O37" s="84"/>
      <c r="P37" s="84"/>
      <c r="Q37" s="84"/>
      <c r="R37" s="84"/>
      <c r="S37" s="84"/>
      <c r="T37" s="84"/>
      <c r="U37" s="84"/>
      <c r="V37" s="84"/>
      <c r="W37" s="84"/>
      <c r="X37" s="84"/>
    </row>
    <row r="38" spans="1:24" ht="15.75" hidden="1" x14ac:dyDescent="0.25">
      <c r="A38" s="91"/>
      <c r="B38" s="91"/>
      <c r="C38" s="95" t="s">
        <v>92</v>
      </c>
      <c r="D38" s="96"/>
      <c r="E38" s="96"/>
      <c r="F38" s="96"/>
      <c r="G38" s="96"/>
      <c r="H38" s="84"/>
      <c r="I38" s="84"/>
      <c r="J38" s="84"/>
      <c r="K38" s="84"/>
      <c r="L38" s="84"/>
      <c r="M38" s="84"/>
      <c r="N38" s="84"/>
      <c r="O38" s="84"/>
      <c r="P38" s="84"/>
      <c r="Q38" s="84"/>
      <c r="R38" s="84"/>
      <c r="S38" s="84"/>
      <c r="T38" s="84"/>
      <c r="U38" s="84"/>
      <c r="V38" s="84"/>
      <c r="W38" s="84"/>
      <c r="X38" s="84"/>
    </row>
    <row r="39" spans="1:24" ht="15.75" hidden="1" x14ac:dyDescent="0.25">
      <c r="A39" s="91"/>
      <c r="B39" s="91"/>
      <c r="C39" s="44" t="s">
        <v>93</v>
      </c>
      <c r="D39" s="47">
        <f>SUM(D34:D38)</f>
        <v>0</v>
      </c>
      <c r="E39" s="47">
        <f>SUM(E34:E38)</f>
        <v>0</v>
      </c>
      <c r="F39" s="47">
        <f>SUM(F34:F38)</f>
        <v>0</v>
      </c>
      <c r="G39" s="47">
        <f>SUM(G34:G38)</f>
        <v>0</v>
      </c>
      <c r="H39" s="84"/>
      <c r="I39" s="84"/>
      <c r="J39" s="84"/>
      <c r="K39" s="84"/>
      <c r="L39" s="84"/>
      <c r="M39" s="84"/>
      <c r="N39" s="84"/>
      <c r="O39" s="84"/>
      <c r="P39" s="84"/>
      <c r="Q39" s="84"/>
      <c r="R39" s="84"/>
      <c r="S39" s="84"/>
      <c r="T39" s="84"/>
      <c r="U39" s="84"/>
      <c r="V39" s="84"/>
      <c r="W39" s="84"/>
      <c r="X39" s="84"/>
    </row>
    <row r="40" spans="1:24" x14ac:dyDescent="0.25">
      <c r="A40" s="84"/>
      <c r="B40" s="84"/>
      <c r="C40" s="84"/>
      <c r="D40" s="84"/>
      <c r="E40" s="84"/>
      <c r="F40" s="84"/>
      <c r="G40" s="84"/>
      <c r="H40" s="84"/>
      <c r="I40" s="84"/>
      <c r="J40" s="84"/>
      <c r="K40" s="84"/>
      <c r="L40" s="84"/>
      <c r="M40" s="84"/>
      <c r="N40" s="84"/>
      <c r="O40" s="84"/>
      <c r="P40" s="84"/>
      <c r="Q40" s="84"/>
      <c r="R40" s="84"/>
      <c r="S40" s="84"/>
      <c r="T40" s="84"/>
      <c r="U40" s="84"/>
      <c r="V40" s="84"/>
      <c r="W40" s="84"/>
      <c r="X40" s="84"/>
    </row>
    <row r="41" spans="1:24" ht="15.75" thickBot="1" x14ac:dyDescent="0.3">
      <c r="A41" s="84"/>
      <c r="B41" s="84"/>
      <c r="C41" s="84"/>
      <c r="D41" s="84"/>
      <c r="E41" s="84"/>
      <c r="F41" s="84"/>
      <c r="G41" s="84"/>
      <c r="H41" s="84"/>
      <c r="I41" s="84"/>
      <c r="J41" s="84"/>
      <c r="K41" s="84"/>
      <c r="L41" s="84"/>
      <c r="M41" s="84"/>
      <c r="N41" s="84"/>
      <c r="O41" s="84"/>
      <c r="P41" s="84"/>
      <c r="Q41" s="84"/>
      <c r="R41" s="84"/>
      <c r="S41" s="84"/>
      <c r="T41" s="84"/>
      <c r="U41" s="84"/>
      <c r="V41" s="84"/>
      <c r="W41" s="84"/>
      <c r="X41" s="84"/>
    </row>
    <row r="42" spans="1:24" x14ac:dyDescent="0.25">
      <c r="A42" s="895" t="s">
        <v>74</v>
      </c>
      <c r="B42" s="98" t="s">
        <v>75</v>
      </c>
      <c r="C42" s="99" t="s">
        <v>204</v>
      </c>
      <c r="D42" s="84"/>
      <c r="E42" s="895" t="s">
        <v>78</v>
      </c>
      <c r="F42" s="98" t="s">
        <v>75</v>
      </c>
      <c r="G42" s="99" t="s">
        <v>217</v>
      </c>
      <c r="H42" s="84"/>
      <c r="I42" s="84"/>
      <c r="J42" s="84"/>
      <c r="K42" s="84"/>
      <c r="L42" s="84"/>
      <c r="M42" s="84"/>
      <c r="N42" s="84"/>
      <c r="O42" s="84"/>
      <c r="P42" s="84"/>
      <c r="Q42" s="84"/>
      <c r="R42" s="84"/>
      <c r="S42" s="84"/>
      <c r="T42" s="84"/>
      <c r="U42" s="84"/>
      <c r="V42" s="84"/>
      <c r="W42" s="84"/>
      <c r="X42" s="84"/>
    </row>
    <row r="43" spans="1:24" x14ac:dyDescent="0.25">
      <c r="A43" s="896"/>
      <c r="B43" s="100" t="s">
        <v>76</v>
      </c>
      <c r="C43" s="101"/>
      <c r="D43" s="84"/>
      <c r="E43" s="896"/>
      <c r="F43" s="100" t="s">
        <v>76</v>
      </c>
      <c r="G43" s="101"/>
      <c r="H43" s="84"/>
      <c r="I43" s="84"/>
      <c r="J43" s="84"/>
      <c r="K43" s="84"/>
      <c r="L43" s="84"/>
      <c r="M43" s="84"/>
      <c r="N43" s="84"/>
      <c r="O43" s="84"/>
      <c r="P43" s="84"/>
      <c r="Q43" s="84"/>
      <c r="R43" s="84"/>
      <c r="S43" s="84"/>
      <c r="T43" s="84"/>
      <c r="U43" s="84"/>
      <c r="V43" s="84"/>
      <c r="W43" s="84"/>
      <c r="X43" s="84"/>
    </row>
    <row r="44" spans="1:24" ht="15.75" thickBot="1" x14ac:dyDescent="0.3">
      <c r="A44" s="897"/>
      <c r="B44" s="102" t="s">
        <v>77</v>
      </c>
      <c r="C44" s="103"/>
      <c r="D44" s="84"/>
      <c r="E44" s="897"/>
      <c r="F44" s="102" t="s">
        <v>77</v>
      </c>
      <c r="G44" s="103"/>
      <c r="H44" s="84"/>
      <c r="I44" s="84"/>
      <c r="J44" s="84"/>
      <c r="K44" s="84"/>
      <c r="L44" s="84"/>
      <c r="M44" s="84"/>
      <c r="N44" s="84"/>
      <c r="O44" s="84"/>
      <c r="P44" s="84"/>
      <c r="Q44" s="84"/>
      <c r="R44" s="84"/>
      <c r="S44" s="84"/>
      <c r="T44" s="84"/>
      <c r="U44" s="84"/>
      <c r="V44" s="84"/>
      <c r="W44" s="84"/>
      <c r="X44" s="84"/>
    </row>
    <row r="45" spans="1:24" x14ac:dyDescent="0.25">
      <c r="A45" s="84"/>
      <c r="B45" s="84"/>
      <c r="C45" s="84"/>
      <c r="D45" s="84"/>
      <c r="E45" s="84"/>
      <c r="F45" s="84"/>
      <c r="G45" s="84"/>
      <c r="H45" s="84"/>
      <c r="I45" s="84"/>
      <c r="J45" s="84"/>
      <c r="K45" s="84"/>
      <c r="L45" s="84"/>
      <c r="M45" s="84"/>
      <c r="N45" s="84"/>
      <c r="O45" s="84"/>
      <c r="P45" s="84"/>
      <c r="Q45" s="84"/>
      <c r="R45" s="84"/>
      <c r="S45" s="84"/>
      <c r="T45" s="84"/>
      <c r="U45" s="84"/>
      <c r="V45" s="84"/>
      <c r="W45" s="84"/>
      <c r="X45" s="84"/>
    </row>
    <row r="46" spans="1:24" x14ac:dyDescent="0.25">
      <c r="A46" s="84"/>
      <c r="B46" s="84"/>
      <c r="C46" s="84"/>
      <c r="D46" s="84"/>
      <c r="E46" s="84"/>
      <c r="F46" s="84"/>
      <c r="G46" s="84"/>
      <c r="H46" s="84"/>
      <c r="I46" s="84"/>
      <c r="J46" s="84"/>
      <c r="K46" s="84"/>
      <c r="L46" s="84"/>
      <c r="M46" s="84"/>
      <c r="N46" s="84"/>
      <c r="O46" s="84"/>
      <c r="P46" s="84"/>
      <c r="Q46" s="84"/>
      <c r="R46" s="84"/>
      <c r="S46" s="84"/>
      <c r="T46" s="84"/>
      <c r="U46" s="84"/>
      <c r="V46" s="84"/>
      <c r="W46" s="84"/>
      <c r="X46" s="84"/>
    </row>
    <row r="47" spans="1:24" x14ac:dyDescent="0.25">
      <c r="A47" s="84"/>
      <c r="B47" s="84"/>
      <c r="C47" s="84"/>
      <c r="D47" s="84"/>
      <c r="E47" s="84"/>
      <c r="F47" s="84"/>
      <c r="G47" s="84"/>
      <c r="H47" s="84"/>
      <c r="I47" s="84"/>
      <c r="J47" s="84"/>
      <c r="K47" s="84"/>
      <c r="L47" s="84"/>
      <c r="M47" s="84"/>
      <c r="N47" s="84"/>
      <c r="O47" s="84"/>
      <c r="P47" s="84"/>
      <c r="Q47" s="84"/>
      <c r="R47" s="84"/>
      <c r="S47" s="84"/>
      <c r="T47" s="84"/>
      <c r="U47" s="84"/>
      <c r="V47" s="84"/>
      <c r="W47" s="84"/>
      <c r="X47" s="84"/>
    </row>
    <row r="48" spans="1:24" x14ac:dyDescent="0.25">
      <c r="A48" s="84"/>
      <c r="B48" s="84"/>
      <c r="C48" s="84"/>
      <c r="D48" s="84"/>
      <c r="E48" s="84"/>
      <c r="F48" s="84"/>
      <c r="G48" s="84"/>
      <c r="H48" s="84"/>
      <c r="I48" s="84"/>
      <c r="J48" s="84"/>
      <c r="K48" s="84"/>
      <c r="L48" s="84"/>
      <c r="M48" s="84"/>
      <c r="N48" s="84"/>
      <c r="O48" s="84"/>
      <c r="P48" s="84"/>
      <c r="Q48" s="84"/>
      <c r="R48" s="84"/>
      <c r="S48" s="84"/>
      <c r="T48" s="84"/>
      <c r="U48" s="84"/>
      <c r="V48" s="84"/>
      <c r="W48" s="84"/>
      <c r="X48" s="84"/>
    </row>
    <row r="49" spans="1:24" x14ac:dyDescent="0.25">
      <c r="A49" s="84"/>
      <c r="B49" s="84"/>
      <c r="C49" s="84"/>
      <c r="D49" s="84"/>
      <c r="E49" s="84"/>
      <c r="F49" s="84"/>
      <c r="G49" s="84"/>
      <c r="H49" s="84"/>
      <c r="I49" s="84"/>
      <c r="J49" s="84"/>
      <c r="K49" s="84"/>
      <c r="L49" s="84"/>
      <c r="M49" s="84"/>
      <c r="N49" s="84"/>
      <c r="O49" s="84"/>
      <c r="P49" s="84"/>
      <c r="Q49" s="84"/>
      <c r="R49" s="84"/>
      <c r="S49" s="84"/>
      <c r="T49" s="84"/>
      <c r="U49" s="84"/>
      <c r="V49" s="84"/>
      <c r="W49" s="84"/>
      <c r="X49" s="84"/>
    </row>
    <row r="50" spans="1:24" x14ac:dyDescent="0.25">
      <c r="A50" s="84"/>
      <c r="B50" s="84"/>
      <c r="C50" s="84"/>
      <c r="D50" s="84"/>
      <c r="E50" s="84"/>
      <c r="F50" s="84"/>
      <c r="G50" s="84"/>
      <c r="H50" s="84"/>
      <c r="I50" s="84"/>
      <c r="J50" s="84"/>
      <c r="K50" s="84"/>
      <c r="L50" s="84"/>
      <c r="M50" s="84"/>
      <c r="N50" s="84"/>
      <c r="O50" s="84"/>
      <c r="P50" s="84"/>
      <c r="Q50" s="84"/>
      <c r="R50" s="84"/>
      <c r="S50" s="84"/>
      <c r="T50" s="84"/>
      <c r="U50" s="84"/>
      <c r="V50" s="84"/>
      <c r="W50" s="84"/>
      <c r="X50" s="84"/>
    </row>
    <row r="51" spans="1:24" x14ac:dyDescent="0.25">
      <c r="A51" s="84"/>
      <c r="B51" s="84"/>
      <c r="C51" s="84"/>
      <c r="D51" s="84"/>
      <c r="E51" s="84"/>
      <c r="F51" s="84"/>
      <c r="G51" s="84"/>
      <c r="H51" s="84"/>
      <c r="I51" s="84"/>
      <c r="J51" s="84"/>
      <c r="K51" s="84"/>
      <c r="L51" s="84"/>
      <c r="M51" s="84"/>
      <c r="N51" s="84"/>
      <c r="O51" s="84"/>
      <c r="P51" s="84"/>
      <c r="Q51" s="84"/>
      <c r="R51" s="84"/>
      <c r="S51" s="84"/>
      <c r="T51" s="84"/>
      <c r="U51" s="84"/>
      <c r="V51" s="84"/>
      <c r="W51" s="84"/>
      <c r="X51" s="84"/>
    </row>
    <row r="52" spans="1:24"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row>
    <row r="53" spans="1:24" x14ac:dyDescent="0.25">
      <c r="A53" s="84"/>
      <c r="B53" s="84"/>
      <c r="C53" s="84"/>
      <c r="D53" s="84"/>
      <c r="E53" s="84"/>
      <c r="F53" s="84"/>
      <c r="G53" s="84"/>
      <c r="H53" s="84"/>
      <c r="I53" s="84"/>
      <c r="J53" s="84"/>
      <c r="K53" s="84"/>
      <c r="L53" s="84"/>
      <c r="M53" s="84"/>
      <c r="N53" s="84"/>
      <c r="O53" s="84"/>
      <c r="P53" s="84"/>
      <c r="Q53" s="84"/>
      <c r="R53" s="84"/>
      <c r="S53" s="84"/>
      <c r="T53" s="84"/>
      <c r="U53" s="84"/>
      <c r="V53" s="84"/>
      <c r="W53" s="84"/>
      <c r="X53" s="84"/>
    </row>
    <row r="54" spans="1:24" x14ac:dyDescent="0.25">
      <c r="A54" s="84"/>
      <c r="B54" s="84"/>
      <c r="C54" s="84"/>
      <c r="D54" s="84"/>
      <c r="E54" s="84"/>
      <c r="F54" s="84"/>
      <c r="G54" s="84"/>
      <c r="H54" s="84"/>
      <c r="I54" s="84"/>
      <c r="J54" s="84"/>
      <c r="K54" s="84"/>
      <c r="L54" s="84"/>
      <c r="M54" s="84"/>
      <c r="N54" s="84"/>
      <c r="O54" s="84"/>
      <c r="P54" s="84"/>
      <c r="Q54" s="84"/>
      <c r="R54" s="84"/>
      <c r="S54" s="84"/>
      <c r="T54" s="84"/>
      <c r="U54" s="84"/>
      <c r="V54" s="84"/>
      <c r="W54" s="84"/>
      <c r="X54" s="84"/>
    </row>
    <row r="55" spans="1:24"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row>
    <row r="56" spans="1:24"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row>
    <row r="57" spans="1:24"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row>
    <row r="58" spans="1:24"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row>
    <row r="59" spans="1:24"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row>
    <row r="60" spans="1:24"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row>
    <row r="61" spans="1:24"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row>
    <row r="62" spans="1:24"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row>
    <row r="63" spans="1:24"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row>
    <row r="64" spans="1:24"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row>
    <row r="65" spans="1:24"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row>
    <row r="66" spans="1:24"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row>
    <row r="67" spans="1:24"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row>
    <row r="68" spans="1:24"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row>
    <row r="69" spans="1:24"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row>
    <row r="70" spans="1:24"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row>
    <row r="71" spans="1:24"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row>
    <row r="72" spans="1:24"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row>
    <row r="73" spans="1:24"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row>
    <row r="74" spans="1:24"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row>
    <row r="75" spans="1:24"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row>
    <row r="76" spans="1:24"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row>
    <row r="77" spans="1:24"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row>
    <row r="78" spans="1:24"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row>
    <row r="79" spans="1:24"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row>
    <row r="80" spans="1:24"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row>
    <row r="81" spans="1:24"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row>
    <row r="82" spans="1:24"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row>
    <row r="83" spans="1:24"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row>
    <row r="84" spans="1:24"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row>
    <row r="85" spans="1:24"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row>
    <row r="86" spans="1:24"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row>
    <row r="87" spans="1:24"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row>
    <row r="88" spans="1:24"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row>
    <row r="89" spans="1:24"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row>
    <row r="90" spans="1:24"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row>
    <row r="91" spans="1:24"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row>
    <row r="92" spans="1:24"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row>
    <row r="93" spans="1:24"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row>
    <row r="94" spans="1:24"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row>
    <row r="95" spans="1:24"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row>
    <row r="96" spans="1:24"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row>
    <row r="97" spans="1:24"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row>
    <row r="98" spans="1:24"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row>
    <row r="99" spans="1:24"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row>
    <row r="100" spans="1:24"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row>
    <row r="101" spans="1:24"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row>
    <row r="102" spans="1:24" x14ac:dyDescent="0.25">
      <c r="A102" s="84"/>
      <c r="B102" s="84"/>
      <c r="C102" s="84"/>
      <c r="D102" s="84"/>
      <c r="E102" s="84"/>
      <c r="F102" s="84"/>
      <c r="G102" s="84"/>
      <c r="H102" s="84"/>
      <c r="I102" s="84"/>
      <c r="J102" s="84"/>
      <c r="K102" s="84"/>
      <c r="L102" s="84"/>
      <c r="M102" s="84"/>
      <c r="N102" s="84"/>
    </row>
    <row r="103" spans="1:24" x14ac:dyDescent="0.25">
      <c r="A103" s="84"/>
      <c r="B103" s="84"/>
      <c r="C103" s="84"/>
      <c r="D103" s="84"/>
      <c r="E103" s="84"/>
      <c r="F103" s="84"/>
      <c r="G103" s="84"/>
      <c r="H103" s="84"/>
      <c r="I103" s="84"/>
      <c r="J103" s="84"/>
      <c r="K103" s="84"/>
      <c r="L103" s="84"/>
      <c r="M103" s="84"/>
      <c r="N103" s="84"/>
    </row>
    <row r="104" spans="1:24" x14ac:dyDescent="0.25">
      <c r="A104" s="84"/>
      <c r="B104" s="84"/>
      <c r="C104" s="84"/>
      <c r="D104" s="84"/>
      <c r="E104" s="84"/>
      <c r="F104" s="84"/>
      <c r="G104" s="84"/>
      <c r="H104" s="84"/>
      <c r="I104" s="84"/>
      <c r="J104" s="84"/>
      <c r="K104" s="84"/>
      <c r="L104" s="84"/>
      <c r="M104" s="84"/>
      <c r="N104" s="84"/>
    </row>
    <row r="105" spans="1:24" x14ac:dyDescent="0.25">
      <c r="A105" s="84"/>
      <c r="B105" s="84"/>
      <c r="C105" s="84"/>
      <c r="D105" s="84"/>
      <c r="E105" s="84"/>
      <c r="F105" s="84"/>
      <c r="G105" s="84"/>
      <c r="H105" s="84"/>
      <c r="I105" s="84"/>
      <c r="J105" s="84"/>
      <c r="K105" s="84"/>
      <c r="L105" s="84"/>
      <c r="M105" s="84"/>
      <c r="N105" s="84"/>
    </row>
    <row r="106" spans="1:24" x14ac:dyDescent="0.25">
      <c r="A106" s="84"/>
      <c r="B106" s="84"/>
      <c r="C106" s="84"/>
      <c r="D106" s="84"/>
      <c r="E106" s="84"/>
      <c r="F106" s="84"/>
      <c r="G106" s="84"/>
      <c r="H106" s="84"/>
      <c r="I106" s="84"/>
      <c r="J106" s="84"/>
      <c r="K106" s="84"/>
      <c r="L106" s="84"/>
      <c r="M106" s="84"/>
      <c r="N106" s="84"/>
    </row>
    <row r="107" spans="1:24" x14ac:dyDescent="0.25">
      <c r="A107" s="84"/>
      <c r="B107" s="84"/>
      <c r="C107" s="84"/>
      <c r="D107" s="84"/>
      <c r="E107" s="84"/>
      <c r="F107" s="84"/>
      <c r="G107" s="84"/>
      <c r="H107" s="84"/>
      <c r="I107" s="84"/>
      <c r="J107" s="84"/>
      <c r="K107" s="84"/>
      <c r="L107" s="84"/>
      <c r="M107" s="84"/>
      <c r="N107" s="84"/>
    </row>
    <row r="108" spans="1:24" x14ac:dyDescent="0.25">
      <c r="A108" s="84"/>
      <c r="B108" s="84"/>
      <c r="C108" s="84"/>
      <c r="D108" s="84"/>
      <c r="E108" s="84"/>
      <c r="F108" s="84"/>
      <c r="G108" s="84"/>
      <c r="H108" s="84"/>
      <c r="I108" s="84"/>
      <c r="J108" s="84"/>
      <c r="K108" s="84"/>
      <c r="L108" s="84"/>
      <c r="M108" s="84"/>
      <c r="N108" s="84"/>
    </row>
    <row r="109" spans="1:24" x14ac:dyDescent="0.25">
      <c r="A109" s="84"/>
      <c r="B109" s="84"/>
      <c r="C109" s="84"/>
      <c r="D109" s="84"/>
      <c r="E109" s="84"/>
      <c r="F109" s="84"/>
      <c r="G109" s="84"/>
      <c r="H109" s="84"/>
      <c r="I109" s="84"/>
      <c r="J109" s="84"/>
      <c r="K109" s="84"/>
      <c r="L109" s="84"/>
      <c r="M109" s="84"/>
      <c r="N109" s="84"/>
    </row>
    <row r="110" spans="1:24" x14ac:dyDescent="0.25">
      <c r="A110" s="84"/>
      <c r="B110" s="84"/>
      <c r="C110" s="84"/>
      <c r="D110" s="84"/>
      <c r="E110" s="84"/>
      <c r="F110" s="84"/>
      <c r="G110" s="84"/>
      <c r="H110" s="84"/>
      <c r="I110" s="84"/>
      <c r="J110" s="84"/>
      <c r="K110" s="84"/>
      <c r="L110" s="84"/>
      <c r="M110" s="84"/>
      <c r="N110" s="84"/>
    </row>
    <row r="111" spans="1:24" x14ac:dyDescent="0.25">
      <c r="A111" s="84"/>
      <c r="B111" s="84"/>
      <c r="C111" s="84"/>
      <c r="D111" s="84"/>
      <c r="E111" s="84"/>
      <c r="F111" s="84"/>
      <c r="G111" s="84"/>
      <c r="H111" s="84"/>
      <c r="I111" s="84"/>
      <c r="J111" s="84"/>
      <c r="K111" s="84"/>
      <c r="L111" s="84"/>
      <c r="M111" s="84"/>
      <c r="N111" s="84"/>
    </row>
    <row r="112" spans="1:24" x14ac:dyDescent="0.25">
      <c r="A112" s="84"/>
      <c r="B112" s="84"/>
      <c r="C112" s="84"/>
      <c r="D112" s="84"/>
      <c r="E112" s="84"/>
      <c r="F112" s="84"/>
      <c r="G112" s="84"/>
      <c r="H112" s="84"/>
      <c r="I112" s="84"/>
      <c r="J112" s="84"/>
      <c r="K112" s="84"/>
      <c r="L112" s="84"/>
      <c r="M112" s="84"/>
      <c r="N112" s="84"/>
    </row>
    <row r="113" spans="1:14" x14ac:dyDescent="0.25">
      <c r="A113" s="84"/>
      <c r="B113" s="84"/>
      <c r="C113" s="84"/>
      <c r="D113" s="84"/>
      <c r="E113" s="84"/>
      <c r="F113" s="84"/>
      <c r="G113" s="84"/>
      <c r="H113" s="84"/>
      <c r="I113" s="84"/>
      <c r="J113" s="84"/>
      <c r="K113" s="84"/>
      <c r="L113" s="84"/>
      <c r="M113" s="84"/>
      <c r="N113" s="84"/>
    </row>
    <row r="114" spans="1:14" x14ac:dyDescent="0.25">
      <c r="A114" s="84"/>
      <c r="B114" s="84"/>
      <c r="C114" s="84"/>
      <c r="D114" s="84"/>
      <c r="E114" s="84"/>
      <c r="F114" s="84"/>
      <c r="G114" s="84"/>
      <c r="H114" s="84"/>
      <c r="I114" s="84"/>
      <c r="J114" s="84"/>
      <c r="K114" s="84"/>
      <c r="L114" s="84"/>
      <c r="M114" s="84"/>
      <c r="N114" s="84"/>
    </row>
    <row r="115" spans="1:14" x14ac:dyDescent="0.25">
      <c r="A115" s="84"/>
      <c r="B115" s="84"/>
      <c r="C115" s="84"/>
      <c r="D115" s="84"/>
      <c r="E115" s="84"/>
      <c r="F115" s="84"/>
      <c r="G115" s="84"/>
      <c r="H115" s="84"/>
      <c r="I115" s="84"/>
      <c r="J115" s="84"/>
      <c r="K115" s="84"/>
      <c r="L115" s="84"/>
      <c r="M115" s="84"/>
      <c r="N115" s="84"/>
    </row>
    <row r="116" spans="1:14" x14ac:dyDescent="0.25">
      <c r="A116" s="84"/>
      <c r="B116" s="84"/>
      <c r="C116" s="84"/>
      <c r="D116" s="84"/>
      <c r="E116" s="84"/>
      <c r="F116" s="84"/>
      <c r="G116" s="84"/>
      <c r="H116" s="84"/>
      <c r="I116" s="84"/>
      <c r="J116" s="84"/>
      <c r="K116" s="84"/>
      <c r="L116" s="84"/>
      <c r="M116" s="84"/>
      <c r="N116" s="84"/>
    </row>
    <row r="117" spans="1:14" x14ac:dyDescent="0.25">
      <c r="A117" s="84"/>
      <c r="B117" s="84"/>
      <c r="C117" s="84"/>
      <c r="D117" s="84"/>
      <c r="E117" s="84"/>
      <c r="F117" s="84"/>
      <c r="G117" s="84"/>
      <c r="H117" s="84"/>
      <c r="I117" s="84"/>
      <c r="J117" s="84"/>
      <c r="K117" s="84"/>
      <c r="L117" s="84"/>
      <c r="M117" s="84"/>
      <c r="N117" s="84"/>
    </row>
    <row r="118" spans="1:14" x14ac:dyDescent="0.25">
      <c r="A118" s="84"/>
      <c r="B118" s="84"/>
      <c r="C118" s="84"/>
      <c r="D118" s="84"/>
      <c r="E118" s="84"/>
      <c r="F118" s="84"/>
      <c r="G118" s="84"/>
      <c r="H118" s="84"/>
      <c r="I118" s="84"/>
      <c r="J118" s="84"/>
      <c r="K118" s="84"/>
      <c r="L118" s="84"/>
      <c r="M118" s="84"/>
      <c r="N118" s="84"/>
    </row>
    <row r="119" spans="1:14" x14ac:dyDescent="0.25">
      <c r="A119" s="84"/>
      <c r="B119" s="84"/>
      <c r="C119" s="84"/>
      <c r="D119" s="84"/>
      <c r="E119" s="84"/>
      <c r="F119" s="84"/>
      <c r="G119" s="84"/>
      <c r="H119" s="84"/>
      <c r="I119" s="84"/>
      <c r="J119" s="84"/>
      <c r="K119" s="84"/>
      <c r="L119" s="84"/>
      <c r="M119" s="84"/>
      <c r="N119" s="84"/>
    </row>
    <row r="120" spans="1:14" x14ac:dyDescent="0.25">
      <c r="A120" s="84"/>
      <c r="B120" s="84"/>
      <c r="C120" s="84"/>
      <c r="D120" s="84"/>
      <c r="E120" s="84"/>
      <c r="F120" s="84"/>
      <c r="G120" s="84"/>
      <c r="H120" s="84"/>
      <c r="I120" s="84"/>
      <c r="J120" s="84"/>
      <c r="K120" s="84"/>
      <c r="L120" s="84"/>
      <c r="M120" s="84"/>
      <c r="N120" s="84"/>
    </row>
    <row r="121" spans="1:14" x14ac:dyDescent="0.25">
      <c r="A121" s="84"/>
      <c r="B121" s="84"/>
      <c r="C121" s="84"/>
      <c r="D121" s="84"/>
      <c r="E121" s="84"/>
      <c r="F121" s="84"/>
      <c r="G121" s="84"/>
      <c r="H121" s="84"/>
      <c r="I121" s="84"/>
      <c r="J121" s="84"/>
      <c r="K121" s="84"/>
      <c r="L121" s="84"/>
      <c r="M121" s="84"/>
      <c r="N121" s="84"/>
    </row>
    <row r="122" spans="1:14" x14ac:dyDescent="0.25">
      <c r="A122" s="84"/>
      <c r="B122" s="84"/>
      <c r="C122" s="84"/>
      <c r="D122" s="84"/>
      <c r="E122" s="84"/>
      <c r="F122" s="84"/>
      <c r="G122" s="84"/>
      <c r="H122" s="84"/>
      <c r="I122" s="84"/>
      <c r="J122" s="84"/>
      <c r="K122" s="84"/>
      <c r="L122" s="84"/>
      <c r="M122" s="84"/>
      <c r="N122" s="84"/>
    </row>
    <row r="123" spans="1:14" x14ac:dyDescent="0.25">
      <c r="A123" s="84"/>
      <c r="B123" s="84"/>
      <c r="C123" s="84"/>
      <c r="D123" s="84"/>
      <c r="E123" s="84"/>
      <c r="F123" s="84"/>
      <c r="G123" s="84"/>
      <c r="H123" s="84"/>
      <c r="I123" s="84"/>
      <c r="J123" s="84"/>
      <c r="K123" s="84"/>
      <c r="L123" s="84"/>
      <c r="M123" s="84"/>
      <c r="N123" s="84"/>
    </row>
    <row r="124" spans="1:14" x14ac:dyDescent="0.25">
      <c r="A124" s="84"/>
      <c r="B124" s="84"/>
      <c r="C124" s="84"/>
      <c r="D124" s="84"/>
      <c r="E124" s="84"/>
      <c r="F124" s="84"/>
      <c r="G124" s="84"/>
      <c r="H124" s="84"/>
      <c r="I124" s="84"/>
      <c r="J124" s="84"/>
      <c r="K124" s="84"/>
      <c r="L124" s="84"/>
      <c r="M124" s="84"/>
      <c r="N124" s="84"/>
    </row>
    <row r="125" spans="1:14" x14ac:dyDescent="0.25">
      <c r="A125" s="84"/>
      <c r="B125" s="84"/>
      <c r="C125" s="84"/>
      <c r="D125" s="84"/>
      <c r="E125" s="84"/>
      <c r="F125" s="84"/>
      <c r="G125" s="84"/>
      <c r="H125" s="84"/>
      <c r="I125" s="84"/>
      <c r="J125" s="84"/>
      <c r="K125" s="84"/>
      <c r="L125" s="84"/>
      <c r="M125" s="84"/>
      <c r="N125" s="84"/>
    </row>
    <row r="126" spans="1:14" x14ac:dyDescent="0.25">
      <c r="A126" s="84"/>
      <c r="B126" s="84"/>
      <c r="C126" s="84"/>
      <c r="D126" s="84"/>
      <c r="E126" s="84"/>
      <c r="F126" s="84"/>
      <c r="G126" s="84"/>
      <c r="H126" s="84"/>
      <c r="I126" s="84"/>
      <c r="J126" s="84"/>
      <c r="K126" s="84"/>
      <c r="L126" s="84"/>
      <c r="M126" s="84"/>
      <c r="N126" s="84"/>
    </row>
    <row r="127" spans="1:14" x14ac:dyDescent="0.25">
      <c r="A127" s="84"/>
      <c r="B127" s="84"/>
      <c r="C127" s="84"/>
      <c r="D127" s="84"/>
      <c r="E127" s="84"/>
      <c r="F127" s="84"/>
      <c r="G127" s="84"/>
      <c r="H127" s="84"/>
      <c r="I127" s="84"/>
      <c r="J127" s="84"/>
      <c r="K127" s="84"/>
      <c r="L127" s="84"/>
      <c r="M127" s="84"/>
      <c r="N127" s="84"/>
    </row>
    <row r="128" spans="1:14" x14ac:dyDescent="0.25">
      <c r="A128" s="84"/>
      <c r="B128" s="84"/>
      <c r="C128" s="84"/>
      <c r="D128" s="84"/>
      <c r="E128" s="84"/>
      <c r="F128" s="84"/>
      <c r="G128" s="84"/>
      <c r="H128" s="84"/>
      <c r="I128" s="84"/>
      <c r="J128" s="84"/>
      <c r="K128" s="84"/>
      <c r="L128" s="84"/>
      <c r="M128" s="84"/>
      <c r="N128" s="84"/>
    </row>
    <row r="129" spans="1:14" x14ac:dyDescent="0.25">
      <c r="A129" s="84"/>
      <c r="B129" s="84"/>
      <c r="C129" s="84"/>
      <c r="D129" s="84"/>
      <c r="E129" s="84"/>
      <c r="F129" s="84"/>
      <c r="G129" s="84"/>
      <c r="H129" s="84"/>
      <c r="I129" s="84"/>
      <c r="J129" s="84"/>
      <c r="K129" s="84"/>
      <c r="L129" s="84"/>
      <c r="M129" s="84"/>
      <c r="N129" s="84"/>
    </row>
    <row r="130" spans="1:14" x14ac:dyDescent="0.25">
      <c r="A130" s="84"/>
      <c r="B130" s="84"/>
      <c r="C130" s="84"/>
      <c r="D130" s="84"/>
      <c r="E130" s="84"/>
      <c r="F130" s="84"/>
      <c r="G130" s="84"/>
      <c r="H130" s="84"/>
      <c r="I130" s="84"/>
      <c r="J130" s="84"/>
      <c r="K130" s="84"/>
      <c r="L130" s="84"/>
      <c r="M130" s="84"/>
      <c r="N130" s="84"/>
    </row>
    <row r="131" spans="1:14" x14ac:dyDescent="0.25">
      <c r="A131" s="84"/>
      <c r="B131" s="84"/>
      <c r="C131" s="84"/>
      <c r="D131" s="84"/>
      <c r="E131" s="84"/>
      <c r="F131" s="84"/>
      <c r="G131" s="84"/>
      <c r="H131" s="84"/>
      <c r="I131" s="84"/>
      <c r="J131" s="84"/>
      <c r="K131" s="84"/>
      <c r="L131" s="84"/>
      <c r="M131" s="84"/>
      <c r="N131" s="84"/>
    </row>
    <row r="132" spans="1:14" x14ac:dyDescent="0.25">
      <c r="A132" s="84"/>
      <c r="B132" s="84"/>
      <c r="C132" s="84"/>
      <c r="D132" s="84"/>
      <c r="E132" s="84"/>
      <c r="F132" s="84"/>
      <c r="G132" s="84"/>
      <c r="H132" s="84"/>
      <c r="I132" s="84"/>
      <c r="J132" s="84"/>
      <c r="K132" s="84"/>
      <c r="L132" s="84"/>
      <c r="M132" s="84"/>
      <c r="N132" s="84"/>
    </row>
    <row r="133" spans="1:14" x14ac:dyDescent="0.25">
      <c r="A133" s="84"/>
      <c r="B133" s="84"/>
      <c r="C133" s="84"/>
      <c r="D133" s="84"/>
      <c r="E133" s="84"/>
      <c r="F133" s="84"/>
      <c r="G133" s="84"/>
      <c r="H133" s="84"/>
      <c r="I133" s="84"/>
      <c r="J133" s="84"/>
      <c r="K133" s="84"/>
      <c r="L133" s="84"/>
      <c r="M133" s="84"/>
      <c r="N133" s="84"/>
    </row>
    <row r="134" spans="1:14" x14ac:dyDescent="0.25">
      <c r="A134" s="84"/>
      <c r="B134" s="84"/>
      <c r="C134" s="84"/>
      <c r="D134" s="84"/>
      <c r="E134" s="84"/>
      <c r="F134" s="84"/>
      <c r="G134" s="84"/>
      <c r="H134" s="84"/>
      <c r="I134" s="84"/>
      <c r="J134" s="84"/>
      <c r="K134" s="84"/>
      <c r="L134" s="84"/>
      <c r="M134" s="84"/>
      <c r="N134" s="84"/>
    </row>
    <row r="135" spans="1:14" x14ac:dyDescent="0.25">
      <c r="A135" s="84"/>
      <c r="B135" s="84"/>
      <c r="C135" s="84"/>
      <c r="D135" s="84"/>
      <c r="E135" s="84"/>
      <c r="F135" s="84"/>
      <c r="G135" s="84"/>
      <c r="H135" s="84"/>
      <c r="I135" s="84"/>
      <c r="J135" s="84"/>
      <c r="K135" s="84"/>
      <c r="L135" s="84"/>
      <c r="M135" s="84"/>
      <c r="N135" s="84"/>
    </row>
    <row r="136" spans="1:14" x14ac:dyDescent="0.25">
      <c r="A136" s="84"/>
      <c r="B136" s="84"/>
      <c r="C136" s="84"/>
      <c r="D136" s="84"/>
      <c r="E136" s="84"/>
      <c r="F136" s="84"/>
      <c r="G136" s="84"/>
      <c r="H136" s="84"/>
      <c r="I136" s="84"/>
      <c r="J136" s="84"/>
      <c r="K136" s="84"/>
      <c r="L136" s="84"/>
      <c r="M136" s="84"/>
      <c r="N136" s="84"/>
    </row>
    <row r="137" spans="1:14" x14ac:dyDescent="0.25">
      <c r="A137" s="84"/>
      <c r="B137" s="84"/>
      <c r="C137" s="84"/>
      <c r="D137" s="84"/>
      <c r="E137" s="84"/>
      <c r="F137" s="84"/>
      <c r="G137" s="84"/>
      <c r="H137" s="84"/>
      <c r="I137" s="84"/>
      <c r="J137" s="84"/>
      <c r="K137" s="84"/>
      <c r="L137" s="84"/>
      <c r="M137" s="84"/>
      <c r="N137" s="84"/>
    </row>
    <row r="138" spans="1:14" x14ac:dyDescent="0.25">
      <c r="A138" s="84"/>
      <c r="B138" s="84"/>
      <c r="C138" s="84"/>
      <c r="D138" s="84"/>
      <c r="E138" s="84"/>
      <c r="F138" s="84"/>
      <c r="G138" s="84"/>
      <c r="H138" s="84"/>
      <c r="I138" s="84"/>
      <c r="J138" s="84"/>
      <c r="K138" s="84"/>
      <c r="L138" s="84"/>
      <c r="M138" s="84"/>
      <c r="N138" s="84"/>
    </row>
    <row r="139" spans="1:14" x14ac:dyDescent="0.25">
      <c r="A139" s="84"/>
      <c r="B139" s="84"/>
      <c r="C139" s="84"/>
      <c r="D139" s="84"/>
      <c r="E139" s="84"/>
      <c r="F139" s="84"/>
      <c r="G139" s="84"/>
      <c r="H139" s="84"/>
      <c r="I139" s="84"/>
      <c r="J139" s="84"/>
      <c r="K139" s="84"/>
      <c r="L139" s="84"/>
      <c r="M139" s="84"/>
      <c r="N139" s="84"/>
    </row>
    <row r="140" spans="1:14" x14ac:dyDescent="0.25">
      <c r="A140" s="84"/>
      <c r="B140" s="84"/>
      <c r="C140" s="84"/>
      <c r="D140" s="84"/>
      <c r="E140" s="84"/>
      <c r="F140" s="84"/>
      <c r="G140" s="84"/>
      <c r="H140" s="84"/>
      <c r="I140" s="84"/>
      <c r="J140" s="84"/>
      <c r="K140" s="84"/>
      <c r="L140" s="84"/>
      <c r="M140" s="84"/>
      <c r="N140" s="84"/>
    </row>
    <row r="141" spans="1:14" x14ac:dyDescent="0.25">
      <c r="A141" s="84"/>
      <c r="B141" s="84"/>
      <c r="C141" s="84"/>
      <c r="D141" s="84"/>
      <c r="E141" s="84"/>
      <c r="F141" s="84"/>
      <c r="G141" s="84"/>
      <c r="H141" s="84"/>
      <c r="I141" s="84"/>
      <c r="J141" s="84"/>
      <c r="K141" s="84"/>
      <c r="L141" s="84"/>
      <c r="M141" s="84"/>
      <c r="N141" s="84"/>
    </row>
    <row r="142" spans="1:14" x14ac:dyDescent="0.25">
      <c r="A142" s="84"/>
      <c r="B142" s="84"/>
      <c r="C142" s="84"/>
      <c r="D142" s="84"/>
      <c r="E142" s="84"/>
      <c r="F142" s="84"/>
      <c r="G142" s="84"/>
      <c r="H142" s="84"/>
      <c r="I142" s="84"/>
      <c r="J142" s="84"/>
      <c r="K142" s="84"/>
      <c r="L142" s="84"/>
      <c r="M142" s="84"/>
      <c r="N142" s="84"/>
    </row>
    <row r="143" spans="1:14" x14ac:dyDescent="0.25">
      <c r="A143" s="84"/>
      <c r="B143" s="84"/>
      <c r="C143" s="84"/>
      <c r="D143" s="84"/>
      <c r="E143" s="84"/>
      <c r="F143" s="84"/>
      <c r="G143" s="84"/>
      <c r="H143" s="84"/>
      <c r="I143" s="84"/>
      <c r="J143" s="84"/>
      <c r="K143" s="84"/>
      <c r="L143" s="84"/>
      <c r="M143" s="84"/>
      <c r="N143" s="84"/>
    </row>
    <row r="144" spans="1:14" x14ac:dyDescent="0.25">
      <c r="A144" s="84"/>
      <c r="B144" s="84"/>
      <c r="C144" s="84"/>
      <c r="D144" s="84"/>
      <c r="E144" s="84"/>
      <c r="F144" s="84"/>
      <c r="G144" s="84"/>
      <c r="H144" s="84"/>
      <c r="I144" s="84"/>
      <c r="J144" s="84"/>
      <c r="K144" s="84"/>
      <c r="L144" s="84"/>
      <c r="M144" s="84"/>
      <c r="N144" s="84"/>
    </row>
    <row r="145" spans="1:14" x14ac:dyDescent="0.25">
      <c r="A145" s="84"/>
      <c r="B145" s="84"/>
      <c r="C145" s="84"/>
      <c r="D145" s="84"/>
      <c r="E145" s="84"/>
      <c r="F145" s="84"/>
      <c r="G145" s="84"/>
      <c r="H145" s="84"/>
      <c r="I145" s="84"/>
      <c r="J145" s="84"/>
      <c r="K145" s="84"/>
      <c r="L145" s="84"/>
      <c r="M145" s="84"/>
      <c r="N145" s="84"/>
    </row>
    <row r="146" spans="1:14" x14ac:dyDescent="0.25">
      <c r="A146" s="84"/>
      <c r="B146" s="84"/>
      <c r="C146" s="84"/>
      <c r="D146" s="84"/>
      <c r="E146" s="84"/>
      <c r="F146" s="84"/>
      <c r="G146" s="84"/>
      <c r="H146" s="84"/>
      <c r="I146" s="84"/>
      <c r="J146" s="84"/>
      <c r="K146" s="84"/>
      <c r="L146" s="84"/>
      <c r="M146" s="84"/>
      <c r="N146" s="84"/>
    </row>
    <row r="147" spans="1:14" x14ac:dyDescent="0.25">
      <c r="A147" s="84"/>
      <c r="B147" s="84"/>
      <c r="C147" s="84"/>
      <c r="D147" s="84"/>
      <c r="E147" s="84"/>
      <c r="F147" s="84"/>
      <c r="G147" s="84"/>
      <c r="H147" s="84"/>
      <c r="I147" s="84"/>
      <c r="J147" s="84"/>
      <c r="K147" s="84"/>
      <c r="L147" s="84"/>
      <c r="M147" s="84"/>
      <c r="N147" s="84"/>
    </row>
    <row r="148" spans="1:14" x14ac:dyDescent="0.25">
      <c r="A148" s="84"/>
      <c r="B148" s="84"/>
      <c r="C148" s="84"/>
      <c r="D148" s="84"/>
      <c r="E148" s="84"/>
      <c r="F148" s="84"/>
      <c r="G148" s="84"/>
      <c r="H148" s="84"/>
      <c r="I148" s="84"/>
      <c r="J148" s="84"/>
      <c r="K148" s="84"/>
      <c r="L148" s="84"/>
      <c r="M148" s="84"/>
      <c r="N148" s="84"/>
    </row>
    <row r="149" spans="1:14" x14ac:dyDescent="0.25">
      <c r="A149" s="84"/>
      <c r="B149" s="84"/>
      <c r="C149" s="84"/>
      <c r="D149" s="84"/>
      <c r="E149" s="84"/>
      <c r="F149" s="84"/>
      <c r="G149" s="84"/>
      <c r="H149" s="84"/>
      <c r="I149" s="84"/>
      <c r="J149" s="84"/>
      <c r="K149" s="84"/>
      <c r="L149" s="84"/>
      <c r="M149" s="84"/>
      <c r="N149" s="84"/>
    </row>
    <row r="150" spans="1:14" x14ac:dyDescent="0.25">
      <c r="A150" s="84"/>
      <c r="B150" s="84"/>
      <c r="C150" s="84"/>
      <c r="D150" s="84"/>
      <c r="E150" s="84"/>
      <c r="F150" s="84"/>
      <c r="G150" s="84"/>
      <c r="H150" s="84"/>
      <c r="I150" s="84"/>
      <c r="J150" s="84"/>
      <c r="K150" s="84"/>
      <c r="L150" s="84"/>
      <c r="M150" s="84"/>
      <c r="N150" s="84"/>
    </row>
    <row r="151" spans="1:14" x14ac:dyDescent="0.25">
      <c r="A151" s="84"/>
      <c r="B151" s="84"/>
      <c r="C151" s="84"/>
      <c r="D151" s="84"/>
      <c r="E151" s="84"/>
      <c r="F151" s="84"/>
      <c r="G151" s="84"/>
      <c r="H151" s="84"/>
      <c r="I151" s="84"/>
      <c r="J151" s="84"/>
      <c r="K151" s="84"/>
      <c r="L151" s="84"/>
      <c r="M151" s="84"/>
      <c r="N151" s="84"/>
    </row>
    <row r="152" spans="1:14" x14ac:dyDescent="0.25">
      <c r="A152" s="84"/>
      <c r="B152" s="84"/>
      <c r="C152" s="84"/>
      <c r="D152" s="84"/>
      <c r="E152" s="84"/>
      <c r="F152" s="84"/>
      <c r="G152" s="84"/>
      <c r="H152" s="84"/>
      <c r="I152" s="84"/>
      <c r="J152" s="84"/>
      <c r="K152" s="84"/>
      <c r="L152" s="84"/>
      <c r="M152" s="84"/>
      <c r="N152" s="84"/>
    </row>
    <row r="153" spans="1:14" x14ac:dyDescent="0.25">
      <c r="A153" s="84"/>
      <c r="B153" s="84"/>
      <c r="C153" s="84"/>
      <c r="D153" s="84"/>
      <c r="E153" s="84"/>
      <c r="F153" s="84"/>
      <c r="G153" s="84"/>
      <c r="H153" s="84"/>
      <c r="I153" s="84"/>
      <c r="J153" s="84"/>
      <c r="K153" s="84"/>
      <c r="L153" s="84"/>
      <c r="M153" s="84"/>
      <c r="N153" s="84"/>
    </row>
    <row r="154" spans="1:14" x14ac:dyDescent="0.25">
      <c r="A154" s="84"/>
      <c r="B154" s="84"/>
      <c r="C154" s="84"/>
      <c r="D154" s="84"/>
      <c r="E154" s="84"/>
      <c r="F154" s="84"/>
      <c r="G154" s="84"/>
      <c r="H154" s="84"/>
      <c r="I154" s="84"/>
      <c r="J154" s="84"/>
      <c r="K154" s="84"/>
      <c r="L154" s="84"/>
      <c r="M154" s="84"/>
      <c r="N154" s="84"/>
    </row>
    <row r="155" spans="1:14" x14ac:dyDescent="0.25">
      <c r="A155" s="84"/>
      <c r="B155" s="84"/>
      <c r="C155" s="84"/>
      <c r="D155" s="84"/>
      <c r="E155" s="84"/>
      <c r="F155" s="84"/>
      <c r="G155" s="84"/>
      <c r="H155" s="84"/>
      <c r="I155" s="84"/>
      <c r="J155" s="84"/>
      <c r="K155" s="84"/>
      <c r="L155" s="84"/>
      <c r="M155" s="84"/>
      <c r="N155" s="84"/>
    </row>
    <row r="156" spans="1:14" x14ac:dyDescent="0.25">
      <c r="A156" s="84"/>
      <c r="B156" s="84"/>
      <c r="C156" s="84"/>
      <c r="D156" s="84"/>
      <c r="E156" s="84"/>
      <c r="F156" s="84"/>
      <c r="G156" s="84"/>
      <c r="H156" s="84"/>
      <c r="I156" s="84"/>
      <c r="J156" s="84"/>
      <c r="K156" s="84"/>
      <c r="L156" s="84"/>
      <c r="M156" s="84"/>
      <c r="N156" s="84"/>
    </row>
    <row r="157" spans="1:14" x14ac:dyDescent="0.25">
      <c r="A157" s="84"/>
      <c r="B157" s="84"/>
      <c r="C157" s="84"/>
      <c r="D157" s="84"/>
      <c r="E157" s="84"/>
      <c r="F157" s="84"/>
      <c r="G157" s="84"/>
      <c r="H157" s="84"/>
      <c r="I157" s="84"/>
      <c r="J157" s="84"/>
      <c r="K157" s="84"/>
      <c r="L157" s="84"/>
      <c r="M157" s="84"/>
      <c r="N157" s="84"/>
    </row>
    <row r="158" spans="1:14" x14ac:dyDescent="0.25">
      <c r="A158" s="84"/>
      <c r="B158" s="84"/>
      <c r="C158" s="84"/>
      <c r="D158" s="84"/>
      <c r="E158" s="84"/>
      <c r="F158" s="84"/>
      <c r="G158" s="84"/>
      <c r="H158" s="84"/>
      <c r="I158" s="84"/>
      <c r="J158" s="84"/>
      <c r="K158" s="84"/>
      <c r="L158" s="84"/>
      <c r="M158" s="84"/>
      <c r="N158" s="84"/>
    </row>
    <row r="159" spans="1:14" x14ac:dyDescent="0.25">
      <c r="A159" s="84"/>
      <c r="B159" s="84"/>
      <c r="C159" s="84"/>
      <c r="D159" s="84"/>
      <c r="E159" s="84"/>
      <c r="F159" s="84"/>
      <c r="G159" s="84"/>
      <c r="H159" s="84"/>
      <c r="I159" s="84"/>
      <c r="J159" s="84"/>
      <c r="K159" s="84"/>
      <c r="L159" s="84"/>
      <c r="M159" s="84"/>
      <c r="N159" s="84"/>
    </row>
    <row r="160" spans="1:14" x14ac:dyDescent="0.25">
      <c r="A160" s="84"/>
      <c r="B160" s="84"/>
      <c r="C160" s="84"/>
      <c r="D160" s="84"/>
      <c r="E160" s="84"/>
      <c r="F160" s="84"/>
      <c r="G160" s="84"/>
      <c r="H160" s="84"/>
      <c r="I160" s="84"/>
      <c r="J160" s="84"/>
      <c r="K160" s="84"/>
      <c r="L160" s="84"/>
      <c r="M160" s="84"/>
      <c r="N160" s="84"/>
    </row>
    <row r="161" spans="1:14" x14ac:dyDescent="0.25">
      <c r="A161" s="84"/>
      <c r="B161" s="84"/>
      <c r="C161" s="84"/>
      <c r="D161" s="84"/>
      <c r="E161" s="84"/>
      <c r="F161" s="84"/>
      <c r="G161" s="84"/>
      <c r="H161" s="84"/>
      <c r="I161" s="84"/>
      <c r="J161" s="84"/>
      <c r="K161" s="84"/>
      <c r="L161" s="84"/>
      <c r="M161" s="84"/>
      <c r="N161" s="84"/>
    </row>
  </sheetData>
  <mergeCells count="10">
    <mergeCell ref="J15:N15"/>
    <mergeCell ref="J14:K14"/>
    <mergeCell ref="A42:A44"/>
    <mergeCell ref="E42:E44"/>
    <mergeCell ref="D4:G4"/>
    <mergeCell ref="E7:G7"/>
    <mergeCell ref="D17:G17"/>
    <mergeCell ref="E20:G20"/>
    <mergeCell ref="D29:G29"/>
    <mergeCell ref="E32:G32"/>
  </mergeCells>
  <pageMargins left="0.70866141732283472" right="0.70866141732283472" top="0.74803149606299213" bottom="0.74803149606299213" header="0.31496062992125984" footer="0.31496062992125984"/>
  <pageSetup scale="70" orientation="portrait" r:id="rId1"/>
  <rowBreaks count="1" manualBreakCount="1">
    <brk id="45" max="16383" man="1"/>
  </rowBreaks>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workbookViewId="0">
      <selection activeCell="A11" sqref="A11:B11"/>
    </sheetView>
  </sheetViews>
  <sheetFormatPr defaultColWidth="12.42578125" defaultRowHeight="12.75" x14ac:dyDescent="0.2"/>
  <cols>
    <col min="1" max="1" width="34.85546875" style="49" customWidth="1"/>
    <col min="2" max="2" width="13" style="49" customWidth="1"/>
    <col min="3" max="3" width="11.5703125" style="49" customWidth="1"/>
    <col min="4" max="4" width="19.85546875" style="49" customWidth="1"/>
    <col min="5" max="5" width="15.42578125" style="49" customWidth="1"/>
    <col min="6" max="6" width="14.85546875" style="49" customWidth="1"/>
    <col min="7" max="7" width="15.85546875" style="49" customWidth="1"/>
    <col min="8" max="8" width="18" style="49" customWidth="1"/>
    <col min="9" max="9" width="15.85546875" style="49" customWidth="1"/>
    <col min="10" max="10" width="13.5703125" style="49" customWidth="1"/>
    <col min="11" max="11" width="13" style="49" customWidth="1"/>
    <col min="12" max="12" width="13.140625" style="49" customWidth="1"/>
    <col min="13" max="13" width="7.42578125" style="49" customWidth="1"/>
    <col min="14" max="14" width="7.85546875" style="49" customWidth="1"/>
    <col min="15" max="15" width="6.140625" style="49" customWidth="1"/>
    <col min="16" max="16" width="6.7109375" style="49" customWidth="1"/>
    <col min="17" max="18" width="6.42578125" style="49" customWidth="1"/>
    <col min="19" max="19" width="7.42578125" style="49" customWidth="1"/>
    <col min="20" max="20" width="7.5703125" style="49" customWidth="1"/>
    <col min="21" max="21" width="7" style="49" customWidth="1"/>
    <col min="22" max="22" width="10.7109375" style="49" customWidth="1"/>
    <col min="23" max="23" width="8" style="49" customWidth="1"/>
    <col min="24" max="24" width="7.85546875" style="49" customWidth="1"/>
    <col min="25" max="16384" width="12.42578125" style="49"/>
  </cols>
  <sheetData>
    <row r="1" spans="1:27" x14ac:dyDescent="0.2">
      <c r="A1" s="48"/>
      <c r="B1" s="48"/>
      <c r="C1" s="48"/>
      <c r="D1" s="48"/>
      <c r="E1" s="48"/>
      <c r="F1" s="48"/>
      <c r="G1" s="48"/>
      <c r="H1" s="48"/>
      <c r="I1" s="48"/>
      <c r="J1" s="48"/>
      <c r="K1" s="48"/>
      <c r="L1" s="48"/>
      <c r="M1" s="48"/>
      <c r="N1" s="48"/>
      <c r="O1" s="48"/>
      <c r="P1" s="48"/>
      <c r="Q1" s="48"/>
      <c r="R1" s="48"/>
      <c r="S1" s="48"/>
      <c r="T1" s="48"/>
      <c r="U1" s="48"/>
      <c r="V1" s="48"/>
      <c r="W1" s="48"/>
      <c r="X1" s="48"/>
      <c r="Y1" s="48"/>
      <c r="Z1" s="48"/>
    </row>
    <row r="2" spans="1:27" x14ac:dyDescent="0.2">
      <c r="A2" s="48"/>
      <c r="B2" s="48"/>
      <c r="C2" s="48"/>
      <c r="D2" s="48"/>
      <c r="E2" s="48"/>
      <c r="F2" s="48"/>
      <c r="G2" s="48"/>
      <c r="H2" s="48"/>
      <c r="I2" s="48"/>
      <c r="J2" s="48"/>
      <c r="K2" s="48"/>
      <c r="L2" s="48"/>
      <c r="M2" s="48"/>
      <c r="N2" s="48"/>
      <c r="O2" s="48"/>
      <c r="P2" s="48"/>
      <c r="Q2" s="48"/>
      <c r="R2" s="48"/>
      <c r="S2" s="48"/>
      <c r="T2" s="48"/>
      <c r="U2" s="48"/>
      <c r="V2" s="48"/>
      <c r="W2" s="48"/>
      <c r="X2" s="48"/>
      <c r="Y2" s="48"/>
      <c r="Z2" s="48"/>
      <c r="AA2" s="48"/>
    </row>
    <row r="3" spans="1:27" s="51" customFormat="1" ht="21" x14ac:dyDescent="0.35">
      <c r="A3" s="69" t="s">
        <v>132</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x14ac:dyDescent="0.2">
      <c r="A4" s="48"/>
      <c r="B4" s="48"/>
      <c r="C4" s="48"/>
      <c r="D4" s="48"/>
      <c r="E4" s="48"/>
      <c r="F4" s="48"/>
      <c r="G4" s="48"/>
      <c r="H4" s="48"/>
      <c r="I4" s="48"/>
      <c r="J4" s="48"/>
      <c r="K4" s="48"/>
      <c r="L4" s="48"/>
      <c r="M4" s="48"/>
      <c r="N4" s="48"/>
      <c r="O4" s="48"/>
      <c r="P4" s="48"/>
      <c r="Q4" s="48"/>
      <c r="R4" s="48"/>
      <c r="S4" s="48"/>
      <c r="T4" s="48"/>
      <c r="U4" s="48"/>
      <c r="V4" s="48"/>
      <c r="W4" s="48"/>
      <c r="X4" s="48"/>
      <c r="Y4" s="48"/>
      <c r="Z4" s="48"/>
      <c r="AA4" s="48"/>
    </row>
    <row r="5" spans="1:27" s="53" customFormat="1" ht="42.95" customHeight="1" x14ac:dyDescent="0.25">
      <c r="A5" s="908" t="s">
        <v>133</v>
      </c>
      <c r="B5" s="908" t="s">
        <v>99</v>
      </c>
      <c r="C5" s="910" t="s">
        <v>100</v>
      </c>
      <c r="D5" s="910" t="s">
        <v>101</v>
      </c>
      <c r="E5" s="910" t="s">
        <v>102</v>
      </c>
      <c r="F5" s="910" t="s">
        <v>192</v>
      </c>
      <c r="G5" s="911" t="s">
        <v>103</v>
      </c>
      <c r="H5" s="911"/>
      <c r="I5" s="911"/>
      <c r="J5" s="912" t="s">
        <v>104</v>
      </c>
      <c r="K5" s="912"/>
      <c r="L5" s="912"/>
      <c r="M5" s="912" t="s">
        <v>105</v>
      </c>
      <c r="N5" s="912"/>
      <c r="O5" s="912"/>
      <c r="P5" s="912"/>
      <c r="Q5" s="912"/>
      <c r="R5" s="912"/>
      <c r="S5" s="911" t="s">
        <v>106</v>
      </c>
      <c r="T5" s="911"/>
      <c r="U5" s="911"/>
      <c r="V5" s="911" t="s">
        <v>107</v>
      </c>
      <c r="W5" s="911"/>
      <c r="X5" s="911"/>
      <c r="Y5" s="911" t="s">
        <v>108</v>
      </c>
      <c r="Z5" s="911" t="s">
        <v>109</v>
      </c>
      <c r="AA5" s="52"/>
    </row>
    <row r="6" spans="1:27" s="53" customFormat="1" ht="14.1" customHeight="1" x14ac:dyDescent="0.25">
      <c r="A6" s="909"/>
      <c r="B6" s="908"/>
      <c r="C6" s="910"/>
      <c r="D6" s="910"/>
      <c r="E6" s="910"/>
      <c r="F6" s="910"/>
      <c r="G6" s="911"/>
      <c r="H6" s="911"/>
      <c r="I6" s="911"/>
      <c r="J6" s="912"/>
      <c r="K6" s="912"/>
      <c r="L6" s="912"/>
      <c r="M6" s="912" t="s">
        <v>110</v>
      </c>
      <c r="N6" s="912"/>
      <c r="O6" s="912"/>
      <c r="P6" s="912" t="s">
        <v>111</v>
      </c>
      <c r="Q6" s="912"/>
      <c r="R6" s="912"/>
      <c r="S6" s="911"/>
      <c r="T6" s="911"/>
      <c r="U6" s="911"/>
      <c r="V6" s="911"/>
      <c r="W6" s="911"/>
      <c r="X6" s="911"/>
      <c r="Y6" s="911"/>
      <c r="Z6" s="911"/>
      <c r="AA6" s="52"/>
    </row>
    <row r="7" spans="1:27" s="53" customFormat="1" ht="54" customHeight="1" x14ac:dyDescent="0.25">
      <c r="A7" s="909"/>
      <c r="B7" s="908"/>
      <c r="C7" s="910"/>
      <c r="D7" s="910"/>
      <c r="E7" s="910"/>
      <c r="F7" s="910"/>
      <c r="G7" s="73">
        <v>2019</v>
      </c>
      <c r="H7" s="73">
        <v>2020</v>
      </c>
      <c r="I7" s="74">
        <v>2021</v>
      </c>
      <c r="J7" s="73">
        <v>2019</v>
      </c>
      <c r="K7" s="73">
        <v>2020</v>
      </c>
      <c r="L7" s="74">
        <v>2021</v>
      </c>
      <c r="M7" s="73">
        <v>2019</v>
      </c>
      <c r="N7" s="73">
        <v>2020</v>
      </c>
      <c r="O7" s="74">
        <v>2021</v>
      </c>
      <c r="P7" s="73">
        <v>2019</v>
      </c>
      <c r="Q7" s="73">
        <v>2020</v>
      </c>
      <c r="R7" s="74">
        <v>2021</v>
      </c>
      <c r="S7" s="73">
        <v>2019</v>
      </c>
      <c r="T7" s="73">
        <v>2020</v>
      </c>
      <c r="U7" s="74">
        <v>2021</v>
      </c>
      <c r="V7" s="73">
        <v>2019</v>
      </c>
      <c r="W7" s="73">
        <v>2020</v>
      </c>
      <c r="X7" s="74">
        <v>2021</v>
      </c>
      <c r="Y7" s="911"/>
      <c r="Z7" s="911"/>
      <c r="AA7" s="52"/>
    </row>
    <row r="8" spans="1:27" s="55" customFormat="1" ht="21" customHeight="1" x14ac:dyDescent="0.25">
      <c r="A8" s="73"/>
      <c r="B8" s="73">
        <v>1</v>
      </c>
      <c r="C8" s="74">
        <v>2</v>
      </c>
      <c r="D8" s="73">
        <v>3</v>
      </c>
      <c r="E8" s="74">
        <v>4</v>
      </c>
      <c r="F8" s="73">
        <v>5</v>
      </c>
      <c r="G8" s="74" t="s">
        <v>112</v>
      </c>
      <c r="H8" s="74" t="s">
        <v>113</v>
      </c>
      <c r="I8" s="74" t="s">
        <v>114</v>
      </c>
      <c r="J8" s="74">
        <v>9</v>
      </c>
      <c r="K8" s="74">
        <v>10</v>
      </c>
      <c r="L8" s="74">
        <v>11</v>
      </c>
      <c r="M8" s="74">
        <v>12</v>
      </c>
      <c r="N8" s="74">
        <v>13</v>
      </c>
      <c r="O8" s="74">
        <v>14</v>
      </c>
      <c r="P8" s="74">
        <v>15</v>
      </c>
      <c r="Q8" s="74">
        <v>16</v>
      </c>
      <c r="R8" s="74">
        <v>17</v>
      </c>
      <c r="S8" s="74">
        <v>18</v>
      </c>
      <c r="T8" s="74">
        <v>19</v>
      </c>
      <c r="U8" s="74">
        <v>20</v>
      </c>
      <c r="V8" s="74">
        <v>21</v>
      </c>
      <c r="W8" s="74">
        <v>22</v>
      </c>
      <c r="X8" s="74">
        <v>23</v>
      </c>
      <c r="Y8" s="74">
        <v>24</v>
      </c>
      <c r="Z8" s="74">
        <v>25</v>
      </c>
      <c r="AA8" s="54"/>
    </row>
    <row r="9" spans="1:27" ht="18.75" x14ac:dyDescent="0.3">
      <c r="A9" s="75" t="s">
        <v>115</v>
      </c>
      <c r="B9" s="76"/>
      <c r="C9" s="76"/>
      <c r="D9" s="76"/>
      <c r="E9" s="77"/>
      <c r="F9" s="76"/>
      <c r="G9" s="76"/>
      <c r="H9" s="76"/>
      <c r="I9" s="76"/>
      <c r="J9" s="76"/>
      <c r="K9" s="76"/>
      <c r="L9" s="76"/>
      <c r="M9" s="76"/>
      <c r="N9" s="76"/>
      <c r="O9" s="76"/>
      <c r="P9" s="76"/>
      <c r="Q9" s="76"/>
      <c r="R9" s="76"/>
      <c r="S9" s="76"/>
      <c r="T9" s="76"/>
      <c r="U9" s="76"/>
      <c r="V9" s="76"/>
      <c r="W9" s="76"/>
      <c r="X9" s="76"/>
      <c r="Y9" s="76"/>
      <c r="Z9" s="77"/>
      <c r="AA9" s="48"/>
    </row>
    <row r="10" spans="1:27" ht="26.1" customHeight="1" x14ac:dyDescent="0.3">
      <c r="A10" s="78" t="s">
        <v>116</v>
      </c>
      <c r="B10" s="70"/>
      <c r="C10" s="71"/>
      <c r="D10" s="72"/>
      <c r="E10" s="71"/>
      <c r="F10" s="71"/>
      <c r="G10" s="71"/>
      <c r="H10" s="71"/>
      <c r="I10" s="71"/>
      <c r="J10" s="71"/>
      <c r="K10" s="71"/>
      <c r="L10" s="71"/>
      <c r="M10" s="71"/>
      <c r="N10" s="71"/>
      <c r="O10" s="71"/>
      <c r="P10" s="71"/>
      <c r="Q10" s="71"/>
      <c r="R10" s="71"/>
      <c r="S10" s="71"/>
      <c r="T10" s="71"/>
      <c r="U10" s="71"/>
      <c r="V10" s="71"/>
      <c r="W10" s="71"/>
      <c r="X10" s="71"/>
      <c r="Y10" s="71"/>
      <c r="Z10" s="71"/>
      <c r="AA10" s="48"/>
    </row>
    <row r="11" spans="1:27" ht="29.25" customHeight="1" x14ac:dyDescent="0.3">
      <c r="A11" s="187" t="s">
        <v>209</v>
      </c>
      <c r="B11" s="115" t="s">
        <v>210</v>
      </c>
      <c r="C11" s="117">
        <v>2018</v>
      </c>
      <c r="D11" s="116">
        <v>95500</v>
      </c>
      <c r="E11" s="117"/>
      <c r="F11" s="118">
        <v>25500</v>
      </c>
      <c r="G11" s="118">
        <v>20000</v>
      </c>
      <c r="H11" s="188">
        <v>20000</v>
      </c>
      <c r="I11" s="188">
        <v>30000</v>
      </c>
      <c r="J11" s="118">
        <v>20000</v>
      </c>
      <c r="K11" s="188">
        <v>20000</v>
      </c>
      <c r="L11" s="188">
        <v>30000</v>
      </c>
      <c r="M11" s="58"/>
      <c r="N11" s="58"/>
      <c r="O11" s="58"/>
      <c r="P11" s="58"/>
      <c r="Q11" s="58"/>
      <c r="R11" s="58"/>
      <c r="S11" s="58"/>
      <c r="T11" s="58"/>
      <c r="U11" s="58"/>
      <c r="V11" s="58"/>
      <c r="W11" s="58"/>
      <c r="X11" s="58"/>
      <c r="Y11" s="58"/>
      <c r="Z11" s="58"/>
      <c r="AA11" s="48"/>
    </row>
    <row r="12" spans="1:27" ht="18.75" x14ac:dyDescent="0.3">
      <c r="A12" s="79"/>
      <c r="B12" s="57"/>
      <c r="C12" s="58"/>
      <c r="D12" s="57"/>
      <c r="E12" s="58"/>
      <c r="F12" s="58"/>
      <c r="G12" s="58"/>
      <c r="H12" s="58"/>
      <c r="I12" s="58"/>
      <c r="J12" s="58"/>
      <c r="K12" s="58"/>
      <c r="L12" s="58"/>
      <c r="M12" s="58"/>
      <c r="N12" s="58"/>
      <c r="O12" s="58"/>
      <c r="P12" s="58"/>
      <c r="Q12" s="58"/>
      <c r="R12" s="58"/>
      <c r="S12" s="58"/>
      <c r="T12" s="58"/>
      <c r="U12" s="58"/>
      <c r="V12" s="58"/>
      <c r="W12" s="58"/>
      <c r="X12" s="58"/>
      <c r="Y12" s="58"/>
      <c r="Z12" s="58"/>
      <c r="AA12" s="48"/>
    </row>
    <row r="13" spans="1:27" ht="18.75" x14ac:dyDescent="0.3">
      <c r="A13" s="79"/>
      <c r="B13" s="57"/>
      <c r="C13" s="58"/>
      <c r="D13" s="57"/>
      <c r="E13" s="58"/>
      <c r="F13" s="58"/>
      <c r="G13" s="58"/>
      <c r="H13" s="58"/>
      <c r="I13" s="58"/>
      <c r="J13" s="58"/>
      <c r="K13" s="58"/>
      <c r="L13" s="58"/>
      <c r="M13" s="58"/>
      <c r="N13" s="58"/>
      <c r="O13" s="58"/>
      <c r="P13" s="58"/>
      <c r="Q13" s="58"/>
      <c r="R13" s="58"/>
      <c r="S13" s="58"/>
      <c r="T13" s="58"/>
      <c r="U13" s="58"/>
      <c r="V13" s="58"/>
      <c r="W13" s="58"/>
      <c r="X13" s="58"/>
      <c r="Y13" s="58"/>
      <c r="Z13" s="58"/>
      <c r="AA13" s="48"/>
    </row>
    <row r="14" spans="1:27" ht="33.75" hidden="1" customHeight="1" thickBot="1" x14ac:dyDescent="0.25">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row>
    <row r="15" spans="1:27" ht="31.5" hidden="1" customHeight="1" thickBot="1" x14ac:dyDescent="0.35">
      <c r="A15" s="83" t="s">
        <v>81</v>
      </c>
      <c r="B15" s="48"/>
      <c r="C15" s="48"/>
      <c r="D15" s="48"/>
      <c r="E15" s="48"/>
      <c r="F15" s="48"/>
      <c r="G15" s="48"/>
      <c r="H15" s="48"/>
      <c r="I15" s="48"/>
      <c r="J15" s="48"/>
      <c r="K15" s="48"/>
      <c r="L15" s="48"/>
      <c r="M15" s="48"/>
      <c r="N15" s="48"/>
      <c r="O15" s="48"/>
      <c r="P15" s="48"/>
      <c r="Q15" s="80"/>
      <c r="R15" s="80"/>
      <c r="S15" s="80"/>
      <c r="T15" s="80"/>
      <c r="U15" s="48"/>
      <c r="V15" s="48"/>
      <c r="W15" s="48"/>
      <c r="X15" s="48"/>
      <c r="Y15" s="48"/>
      <c r="Z15" s="48"/>
      <c r="AA15" s="48"/>
    </row>
    <row r="16" spans="1:27" ht="15" hidden="1" customHeight="1" x14ac:dyDescent="0.35">
      <c r="A16" s="82" t="s">
        <v>117</v>
      </c>
      <c r="B16" s="66"/>
      <c r="C16" s="66"/>
      <c r="D16" s="66"/>
      <c r="E16" s="66"/>
      <c r="F16" s="66"/>
      <c r="G16" s="66"/>
      <c r="H16" s="66"/>
      <c r="I16" s="80"/>
      <c r="J16" s="80"/>
      <c r="K16" s="80"/>
      <c r="L16" s="80"/>
      <c r="M16" s="80"/>
      <c r="N16" s="80"/>
      <c r="O16" s="80"/>
      <c r="P16" s="80"/>
      <c r="Q16" s="80"/>
      <c r="R16" s="80"/>
      <c r="S16" s="80"/>
      <c r="T16" s="80"/>
      <c r="U16" s="48"/>
      <c r="V16" s="48"/>
      <c r="W16" s="48"/>
      <c r="X16" s="48"/>
      <c r="Y16" s="48"/>
      <c r="Z16" s="48"/>
      <c r="AA16" s="48"/>
    </row>
    <row r="17" spans="1:27" ht="21" hidden="1" x14ac:dyDescent="0.35">
      <c r="A17" s="66" t="s">
        <v>118</v>
      </c>
      <c r="B17" s="66"/>
      <c r="C17" s="66"/>
      <c r="D17" s="66"/>
      <c r="E17" s="66"/>
      <c r="F17" s="66"/>
      <c r="G17" s="66"/>
      <c r="H17" s="66"/>
      <c r="I17" s="80"/>
      <c r="J17" s="80"/>
      <c r="K17" s="80"/>
      <c r="L17" s="80"/>
      <c r="M17" s="80"/>
      <c r="N17" s="80"/>
      <c r="O17" s="80"/>
      <c r="P17" s="80"/>
      <c r="Q17" s="80"/>
      <c r="R17" s="80"/>
      <c r="S17" s="80"/>
      <c r="T17" s="80"/>
      <c r="U17" s="48"/>
      <c r="V17" s="48"/>
      <c r="W17" s="48"/>
      <c r="X17" s="48"/>
      <c r="Y17" s="48"/>
      <c r="Z17" s="48"/>
      <c r="AA17" s="48"/>
    </row>
    <row r="18" spans="1:27" ht="21" hidden="1" x14ac:dyDescent="0.35">
      <c r="A18" s="66" t="s">
        <v>119</v>
      </c>
      <c r="B18" s="66"/>
      <c r="C18" s="66"/>
      <c r="D18" s="66"/>
      <c r="E18" s="66"/>
      <c r="F18" s="66"/>
      <c r="G18" s="66"/>
      <c r="H18" s="66"/>
      <c r="I18" s="80"/>
      <c r="J18" s="80"/>
      <c r="K18" s="80"/>
      <c r="L18" s="80"/>
      <c r="M18" s="80"/>
      <c r="N18" s="80"/>
      <c r="O18" s="80"/>
      <c r="P18" s="80"/>
      <c r="Q18" s="80"/>
      <c r="R18" s="80"/>
      <c r="S18" s="80"/>
      <c r="T18" s="80"/>
      <c r="U18" s="48"/>
      <c r="V18" s="48"/>
      <c r="W18" s="48"/>
      <c r="X18" s="48"/>
      <c r="Y18" s="48"/>
      <c r="Z18" s="48"/>
      <c r="AA18" s="48"/>
    </row>
    <row r="19" spans="1:27" ht="64.5" hidden="1" customHeight="1" x14ac:dyDescent="0.25">
      <c r="A19" s="907" t="s">
        <v>120</v>
      </c>
      <c r="B19" s="907"/>
      <c r="C19" s="907"/>
      <c r="D19" s="907"/>
      <c r="E19" s="907"/>
      <c r="F19" s="907"/>
      <c r="G19" s="907"/>
      <c r="H19" s="907"/>
      <c r="I19" s="80"/>
      <c r="J19" s="80"/>
      <c r="K19" s="80"/>
      <c r="L19" s="80"/>
      <c r="M19" s="80"/>
      <c r="N19" s="80"/>
      <c r="O19" s="80"/>
      <c r="P19" s="80"/>
      <c r="Q19" s="80"/>
      <c r="R19" s="80"/>
      <c r="S19" s="80"/>
      <c r="T19" s="80"/>
      <c r="U19" s="48"/>
      <c r="V19" s="48"/>
      <c r="W19" s="48"/>
      <c r="X19" s="48"/>
      <c r="Y19" s="48"/>
      <c r="Z19" s="48"/>
      <c r="AA19" s="48"/>
    </row>
    <row r="20" spans="1:27" ht="54.75" hidden="1" customHeight="1" x14ac:dyDescent="0.35">
      <c r="A20" s="907" t="s">
        <v>121</v>
      </c>
      <c r="B20" s="907"/>
      <c r="C20" s="907"/>
      <c r="D20" s="907"/>
      <c r="E20" s="907"/>
      <c r="F20" s="907"/>
      <c r="G20" s="66"/>
      <c r="H20" s="66"/>
      <c r="I20" s="80"/>
      <c r="J20" s="80"/>
      <c r="K20" s="80"/>
      <c r="L20" s="80"/>
      <c r="M20" s="80"/>
      <c r="N20" s="80"/>
      <c r="O20" s="80"/>
      <c r="P20" s="80"/>
      <c r="Q20" s="80"/>
      <c r="R20" s="80"/>
      <c r="S20" s="80"/>
      <c r="T20" s="80"/>
      <c r="U20" s="48"/>
      <c r="V20" s="48"/>
      <c r="W20" s="48"/>
      <c r="X20" s="48"/>
      <c r="Y20" s="48"/>
      <c r="Z20" s="48"/>
    </row>
    <row r="21" spans="1:27" ht="21" x14ac:dyDescent="0.35">
      <c r="A21" s="62"/>
      <c r="B21" s="62"/>
      <c r="C21" s="62"/>
      <c r="D21" s="62"/>
      <c r="E21" s="62"/>
      <c r="F21" s="62"/>
      <c r="G21" s="62"/>
      <c r="H21" s="62"/>
      <c r="I21" s="80"/>
      <c r="J21" s="80"/>
      <c r="K21" s="80"/>
      <c r="L21" s="80"/>
      <c r="M21" s="80"/>
      <c r="N21" s="80"/>
      <c r="O21" s="80"/>
      <c r="P21" s="80"/>
      <c r="Q21"/>
      <c r="R21"/>
      <c r="S21"/>
      <c r="T21"/>
      <c r="U21"/>
      <c r="V21"/>
      <c r="W21"/>
      <c r="X21"/>
      <c r="Y21"/>
      <c r="Z21"/>
    </row>
    <row r="22" spans="1:27" ht="21" x14ac:dyDescent="0.35">
      <c r="A22" s="62"/>
      <c r="B22" s="62"/>
      <c r="C22" s="62"/>
      <c r="D22" s="62"/>
      <c r="E22" s="62"/>
      <c r="F22" s="62"/>
      <c r="G22" s="62"/>
      <c r="H22" s="62"/>
      <c r="I22" s="80"/>
      <c r="J22" s="80"/>
      <c r="K22" s="80"/>
      <c r="L22" s="80"/>
      <c r="M22" s="80"/>
      <c r="N22" s="80"/>
      <c r="O22" s="80"/>
      <c r="P22" s="80"/>
      <c r="Q22"/>
      <c r="R22"/>
      <c r="S22"/>
      <c r="T22"/>
      <c r="U22"/>
      <c r="V22"/>
      <c r="W22"/>
      <c r="X22"/>
      <c r="Y22"/>
      <c r="Z22"/>
    </row>
    <row r="23" spans="1:27" ht="16.5" thickBot="1" x14ac:dyDescent="0.3">
      <c r="A23" s="81"/>
      <c r="B23" s="81"/>
      <c r="C23" s="80"/>
      <c r="D23" s="81"/>
      <c r="E23" s="80"/>
      <c r="F23" s="81"/>
      <c r="G23" s="81"/>
      <c r="H23" s="81"/>
      <c r="I23" s="139"/>
      <c r="J23" s="140"/>
      <c r="K23" s="140"/>
      <c r="L23" s="140"/>
      <c r="M23" s="80"/>
      <c r="N23" s="80"/>
      <c r="O23" s="80"/>
      <c r="P23" s="80"/>
      <c r="Q23"/>
      <c r="R23"/>
      <c r="S23"/>
      <c r="T23"/>
      <c r="U23"/>
      <c r="V23"/>
      <c r="W23"/>
      <c r="X23"/>
      <c r="Y23"/>
      <c r="Z23"/>
    </row>
    <row r="24" spans="1:27" customFormat="1" ht="55.5" customHeight="1" x14ac:dyDescent="0.25">
      <c r="A24" s="434" t="s">
        <v>166</v>
      </c>
      <c r="B24" s="145" t="s">
        <v>75</v>
      </c>
      <c r="C24" s="204" t="s">
        <v>218</v>
      </c>
      <c r="D24" s="434" t="s">
        <v>78</v>
      </c>
      <c r="E24" s="145" t="s">
        <v>75</v>
      </c>
      <c r="F24" s="204" t="s">
        <v>217</v>
      </c>
      <c r="G24" s="434" t="s">
        <v>162</v>
      </c>
      <c r="H24" s="39" t="s">
        <v>75</v>
      </c>
      <c r="I24" s="40" t="s">
        <v>219</v>
      </c>
      <c r="J24" s="38"/>
      <c r="K24" s="38"/>
      <c r="L24" s="141"/>
      <c r="Q24" s="48"/>
      <c r="R24" s="48"/>
      <c r="S24" s="48"/>
      <c r="T24" s="48"/>
      <c r="U24" s="48"/>
      <c r="V24" s="48"/>
      <c r="W24" s="48"/>
      <c r="X24" s="48"/>
      <c r="Y24" s="48"/>
      <c r="Z24" s="48"/>
    </row>
    <row r="25" spans="1:27" customFormat="1" ht="15" x14ac:dyDescent="0.25">
      <c r="A25" s="435"/>
      <c r="B25" s="35" t="s">
        <v>76</v>
      </c>
      <c r="C25" s="41"/>
      <c r="D25" s="435"/>
      <c r="E25" s="35" t="s">
        <v>76</v>
      </c>
      <c r="F25" s="41"/>
      <c r="G25" s="435"/>
      <c r="H25" s="35" t="s">
        <v>76</v>
      </c>
      <c r="I25" s="41"/>
      <c r="J25" s="38"/>
      <c r="K25" s="38"/>
      <c r="L25" s="141"/>
      <c r="Q25" s="48"/>
      <c r="R25" s="48"/>
      <c r="S25" s="48"/>
      <c r="T25" s="48"/>
      <c r="U25" s="48"/>
      <c r="V25" s="48"/>
      <c r="W25" s="48"/>
      <c r="X25" s="48"/>
      <c r="Y25" s="48"/>
      <c r="Z25" s="48"/>
    </row>
    <row r="26" spans="1:27" customFormat="1" ht="19.5" customHeight="1" thickBot="1" x14ac:dyDescent="0.3">
      <c r="A26" s="436"/>
      <c r="B26" s="42" t="s">
        <v>77</v>
      </c>
      <c r="C26" s="43"/>
      <c r="D26" s="436"/>
      <c r="E26" s="42" t="s">
        <v>77</v>
      </c>
      <c r="F26" s="43"/>
      <c r="G26" s="436"/>
      <c r="H26" s="42" t="s">
        <v>77</v>
      </c>
      <c r="I26" s="43"/>
      <c r="J26" s="38"/>
      <c r="K26" s="38"/>
      <c r="L26" s="141"/>
      <c r="Q26" s="48"/>
      <c r="R26" s="48"/>
      <c r="S26" s="48"/>
      <c r="T26" s="48"/>
      <c r="U26" s="48"/>
      <c r="V26" s="48"/>
      <c r="W26" s="48"/>
      <c r="X26" s="48"/>
      <c r="Y26" s="48"/>
      <c r="Z26" s="48"/>
    </row>
    <row r="27" spans="1:27" x14ac:dyDescent="0.2">
      <c r="A27" s="48"/>
      <c r="B27" s="48"/>
      <c r="C27" s="48"/>
      <c r="D27" s="48"/>
      <c r="E27" s="48"/>
      <c r="F27" s="48"/>
      <c r="G27" s="48"/>
      <c r="H27" s="48"/>
      <c r="I27" s="142"/>
      <c r="J27" s="142"/>
      <c r="K27" s="142"/>
      <c r="L27" s="142"/>
      <c r="M27" s="48"/>
      <c r="N27" s="48"/>
      <c r="O27" s="48"/>
      <c r="P27" s="48"/>
      <c r="Q27" s="48"/>
      <c r="R27" s="48"/>
      <c r="S27" s="48"/>
      <c r="T27" s="48"/>
      <c r="U27" s="48"/>
      <c r="V27" s="48"/>
      <c r="W27" s="48"/>
      <c r="X27" s="48"/>
      <c r="Y27" s="48"/>
      <c r="Z27" s="48"/>
    </row>
    <row r="28" spans="1:27" x14ac:dyDescent="0.2">
      <c r="A28" s="48"/>
      <c r="B28" s="48"/>
      <c r="C28" s="48"/>
      <c r="D28" s="48"/>
      <c r="E28" s="48"/>
      <c r="F28" s="48"/>
      <c r="G28" s="48"/>
      <c r="H28" s="48"/>
      <c r="I28" s="142"/>
      <c r="J28" s="142"/>
      <c r="K28" s="142"/>
      <c r="L28" s="142"/>
      <c r="M28" s="48"/>
      <c r="N28" s="48"/>
      <c r="O28" s="48"/>
      <c r="P28" s="48"/>
      <c r="Q28" s="48"/>
      <c r="R28" s="48"/>
      <c r="S28" s="48"/>
      <c r="T28" s="48"/>
      <c r="U28" s="48"/>
      <c r="V28" s="48"/>
      <c r="W28" s="48"/>
      <c r="X28" s="48"/>
      <c r="Y28" s="48"/>
      <c r="Z28" s="48"/>
    </row>
    <row r="29" spans="1:27" x14ac:dyDescent="0.2">
      <c r="A29" s="48"/>
      <c r="B29" s="48"/>
      <c r="C29" s="48"/>
      <c r="D29" s="48"/>
      <c r="E29" s="48"/>
      <c r="F29" s="48"/>
      <c r="G29" s="48"/>
      <c r="H29" s="48"/>
      <c r="I29" s="142"/>
      <c r="J29" s="142"/>
      <c r="K29" s="142"/>
      <c r="L29" s="142"/>
      <c r="M29" s="48"/>
      <c r="N29" s="48"/>
      <c r="O29" s="48"/>
      <c r="P29" s="48"/>
      <c r="Q29" s="48"/>
      <c r="R29" s="48"/>
      <c r="S29" s="48"/>
      <c r="T29" s="48"/>
      <c r="U29" s="48"/>
      <c r="V29" s="48"/>
      <c r="W29" s="48"/>
      <c r="X29" s="48"/>
      <c r="Y29" s="48"/>
      <c r="Z29" s="48"/>
    </row>
    <row r="30" spans="1:27" x14ac:dyDescent="0.2">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7" x14ac:dyDescent="0.2">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7"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34" spans="1:16" x14ac:dyDescent="0.2">
      <c r="A34" s="48"/>
      <c r="B34" s="48"/>
      <c r="C34" s="48"/>
      <c r="D34" s="48"/>
      <c r="E34" s="48"/>
      <c r="F34" s="48"/>
      <c r="G34" s="48"/>
      <c r="H34" s="48"/>
      <c r="I34" s="48"/>
      <c r="J34" s="48"/>
      <c r="K34" s="48"/>
      <c r="L34" s="48"/>
      <c r="M34" s="48"/>
      <c r="N34" s="48"/>
      <c r="O34" s="48"/>
      <c r="P34" s="48"/>
    </row>
  </sheetData>
  <mergeCells count="20">
    <mergeCell ref="Z5:Z7"/>
    <mergeCell ref="M6:O6"/>
    <mergeCell ref="P6:R6"/>
    <mergeCell ref="Y5:Y7"/>
    <mergeCell ref="G5:I6"/>
    <mergeCell ref="J5:L6"/>
    <mergeCell ref="M5:R5"/>
    <mergeCell ref="S5:U6"/>
    <mergeCell ref="V5:X6"/>
    <mergeCell ref="A24:A26"/>
    <mergeCell ref="A19:H19"/>
    <mergeCell ref="A20:F20"/>
    <mergeCell ref="A5:A7"/>
    <mergeCell ref="B5:B7"/>
    <mergeCell ref="D24:D26"/>
    <mergeCell ref="G24:G26"/>
    <mergeCell ref="C5:C7"/>
    <mergeCell ref="D5:D7"/>
    <mergeCell ref="E5:E7"/>
    <mergeCell ref="F5:F7"/>
  </mergeCells>
  <printOptions horizontalCentered="1" verticalCentered="1"/>
  <pageMargins left="0.25" right="0.25" top="0.25" bottom="0.25" header="0.25" footer="0.25"/>
  <pageSetup paperSize="9"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zoomScale="73" zoomScaleNormal="73" workbookViewId="0">
      <selection activeCell="G39" sqref="G39"/>
    </sheetView>
  </sheetViews>
  <sheetFormatPr defaultColWidth="12.42578125" defaultRowHeight="12.75" x14ac:dyDescent="0.2"/>
  <cols>
    <col min="1" max="1" width="13.7109375" style="49" customWidth="1"/>
    <col min="2" max="2" width="42.85546875" style="49" customWidth="1"/>
    <col min="3" max="3" width="17.85546875" style="49" customWidth="1"/>
    <col min="4" max="4" width="12.42578125" style="49"/>
    <col min="5" max="5" width="21.42578125" style="49" customWidth="1"/>
    <col min="6" max="6" width="19.7109375" style="49" customWidth="1"/>
    <col min="7" max="7" width="22.28515625" style="49" customWidth="1"/>
    <col min="8" max="8" width="21.140625" style="49" customWidth="1"/>
    <col min="9" max="9" width="17" style="49" customWidth="1"/>
    <col min="10" max="10" width="12.5703125" style="49" customWidth="1"/>
    <col min="11" max="11" width="11.7109375" style="49" customWidth="1"/>
    <col min="12" max="13" width="7.85546875" style="49" customWidth="1"/>
    <col min="14" max="14" width="8" style="49" customWidth="1"/>
    <col min="15" max="15" width="6.7109375" style="49" customWidth="1"/>
    <col min="16" max="16" width="14.140625" style="49" customWidth="1"/>
    <col min="17" max="17" width="13" style="49" customWidth="1"/>
    <col min="18" max="18" width="7.42578125" style="49" customWidth="1"/>
    <col min="19" max="19" width="7.5703125" style="49" customWidth="1"/>
    <col min="20" max="20" width="7" style="49" customWidth="1"/>
    <col min="21" max="21" width="8.140625" style="49" customWidth="1"/>
    <col min="22" max="22" width="8" style="49" customWidth="1"/>
    <col min="23" max="23" width="7" style="49" customWidth="1"/>
    <col min="24" max="16384" width="12.42578125" style="49"/>
  </cols>
  <sheetData>
    <row r="1" spans="1:27" x14ac:dyDescent="0.2">
      <c r="A1" s="48"/>
      <c r="B1" s="48"/>
      <c r="C1" s="48"/>
      <c r="D1" s="48"/>
      <c r="E1" s="48"/>
      <c r="F1" s="48"/>
      <c r="G1" s="48"/>
      <c r="H1" s="48"/>
      <c r="I1" s="48"/>
      <c r="J1" s="48"/>
      <c r="K1" s="48"/>
      <c r="L1" s="48"/>
      <c r="M1" s="48"/>
      <c r="N1" s="48"/>
      <c r="O1" s="48"/>
      <c r="P1" s="48"/>
      <c r="Q1" s="48"/>
      <c r="R1" s="48"/>
      <c r="S1" s="48"/>
      <c r="T1" s="48"/>
      <c r="U1" s="48"/>
      <c r="V1" s="48"/>
      <c r="W1" s="48"/>
      <c r="X1" s="48"/>
    </row>
    <row r="2" spans="1:27" x14ac:dyDescent="0.2">
      <c r="A2" s="48"/>
      <c r="B2" s="48"/>
      <c r="C2" s="48"/>
      <c r="D2" s="48"/>
      <c r="E2" s="48"/>
      <c r="F2" s="48"/>
      <c r="G2" s="48"/>
      <c r="H2" s="48"/>
      <c r="I2" s="48"/>
      <c r="J2" s="48"/>
      <c r="K2" s="48"/>
      <c r="L2" s="48"/>
      <c r="M2" s="48"/>
      <c r="N2" s="48"/>
      <c r="O2" s="48"/>
      <c r="P2" s="48"/>
      <c r="Q2" s="48"/>
      <c r="R2" s="48"/>
      <c r="S2" s="48"/>
      <c r="T2" s="48"/>
      <c r="U2" s="48"/>
      <c r="V2" s="48"/>
      <c r="W2" s="48"/>
      <c r="X2" s="48"/>
    </row>
    <row r="3" spans="1:27" s="56" customFormat="1" ht="21" x14ac:dyDescent="0.35">
      <c r="A3" s="69" t="s">
        <v>131</v>
      </c>
      <c r="B3" s="60"/>
      <c r="C3" s="59"/>
      <c r="D3" s="61"/>
      <c r="E3" s="59"/>
      <c r="F3" s="59"/>
      <c r="G3" s="59"/>
      <c r="H3" s="59"/>
      <c r="I3" s="61"/>
      <c r="J3" s="61"/>
      <c r="K3" s="61"/>
      <c r="L3" s="61"/>
      <c r="M3" s="61"/>
      <c r="N3" s="61"/>
      <c r="O3" s="61"/>
      <c r="P3" s="61"/>
      <c r="Q3" s="61"/>
      <c r="R3" s="61"/>
      <c r="S3" s="61"/>
      <c r="T3" s="61"/>
      <c r="U3" s="61"/>
      <c r="V3" s="61"/>
      <c r="W3" s="61"/>
      <c r="X3" s="61"/>
      <c r="Y3" s="60"/>
    </row>
    <row r="4" spans="1:27" ht="21" x14ac:dyDescent="0.35">
      <c r="A4" s="62"/>
      <c r="B4" s="62"/>
      <c r="C4" s="62"/>
      <c r="D4" s="62"/>
      <c r="E4" s="62"/>
      <c r="F4" s="62"/>
      <c r="G4" s="62"/>
      <c r="H4" s="62"/>
      <c r="I4" s="62"/>
      <c r="J4" s="62"/>
      <c r="K4" s="62"/>
      <c r="L4" s="62"/>
      <c r="M4" s="62"/>
      <c r="N4" s="62"/>
      <c r="O4" s="62"/>
      <c r="P4" s="62"/>
      <c r="Q4" s="62"/>
      <c r="R4" s="62"/>
      <c r="S4" s="62"/>
      <c r="T4" s="62"/>
      <c r="U4" s="62"/>
      <c r="V4" s="62"/>
      <c r="W4" s="62"/>
      <c r="X4" s="62"/>
      <c r="Y4" s="62"/>
      <c r="Z4" s="48"/>
      <c r="AA4" s="48"/>
    </row>
    <row r="5" spans="1:27" s="53" customFormat="1" ht="42.95" customHeight="1" x14ac:dyDescent="0.25">
      <c r="A5" s="915" t="s">
        <v>122</v>
      </c>
      <c r="B5" s="916" t="s">
        <v>123</v>
      </c>
      <c r="C5" s="916" t="s">
        <v>124</v>
      </c>
      <c r="D5" s="915" t="s">
        <v>100</v>
      </c>
      <c r="E5" s="915" t="s">
        <v>125</v>
      </c>
      <c r="F5" s="914" t="s">
        <v>126</v>
      </c>
      <c r="G5" s="914"/>
      <c r="H5" s="914"/>
      <c r="I5" s="919" t="s">
        <v>127</v>
      </c>
      <c r="J5" s="919"/>
      <c r="K5" s="919"/>
      <c r="L5" s="919" t="s">
        <v>105</v>
      </c>
      <c r="M5" s="919"/>
      <c r="N5" s="919"/>
      <c r="O5" s="919"/>
      <c r="P5" s="919"/>
      <c r="Q5" s="919"/>
      <c r="R5" s="914" t="s">
        <v>128</v>
      </c>
      <c r="S5" s="914"/>
      <c r="T5" s="914"/>
      <c r="U5" s="922" t="s">
        <v>107</v>
      </c>
      <c r="V5" s="923"/>
      <c r="W5" s="924"/>
      <c r="X5" s="914" t="s">
        <v>108</v>
      </c>
      <c r="Y5" s="63"/>
      <c r="Z5" s="52"/>
      <c r="AA5" s="52"/>
    </row>
    <row r="6" spans="1:27" s="53" customFormat="1" ht="14.1" customHeight="1" x14ac:dyDescent="0.25">
      <c r="A6" s="915"/>
      <c r="B6" s="916"/>
      <c r="C6" s="916"/>
      <c r="D6" s="915"/>
      <c r="E6" s="917"/>
      <c r="F6" s="914"/>
      <c r="G6" s="914"/>
      <c r="H6" s="914"/>
      <c r="I6" s="919"/>
      <c r="J6" s="919"/>
      <c r="K6" s="919"/>
      <c r="L6" s="919" t="s">
        <v>110</v>
      </c>
      <c r="M6" s="919"/>
      <c r="N6" s="919"/>
      <c r="O6" s="919" t="s">
        <v>111</v>
      </c>
      <c r="P6" s="919"/>
      <c r="Q6" s="919"/>
      <c r="R6" s="914"/>
      <c r="S6" s="914"/>
      <c r="T6" s="914"/>
      <c r="U6" s="925"/>
      <c r="V6" s="926"/>
      <c r="W6" s="927"/>
      <c r="X6" s="914"/>
      <c r="Y6" s="63"/>
      <c r="Z6" s="52"/>
      <c r="AA6" s="52"/>
    </row>
    <row r="7" spans="1:27" s="53" customFormat="1" ht="96.75" customHeight="1" x14ac:dyDescent="0.25">
      <c r="A7" s="915"/>
      <c r="B7" s="916"/>
      <c r="C7" s="916"/>
      <c r="D7" s="915"/>
      <c r="E7" s="918"/>
      <c r="F7" s="67">
        <v>2019</v>
      </c>
      <c r="G7" s="67">
        <v>2020</v>
      </c>
      <c r="H7" s="68">
        <v>2021</v>
      </c>
      <c r="I7" s="67">
        <v>2019</v>
      </c>
      <c r="J7" s="67">
        <v>2020</v>
      </c>
      <c r="K7" s="68">
        <v>2021</v>
      </c>
      <c r="L7" s="67">
        <v>2019</v>
      </c>
      <c r="M7" s="67">
        <v>2020</v>
      </c>
      <c r="N7" s="68">
        <v>2021</v>
      </c>
      <c r="O7" s="67">
        <v>2019</v>
      </c>
      <c r="P7" s="67">
        <v>2020</v>
      </c>
      <c r="Q7" s="68">
        <v>2021</v>
      </c>
      <c r="R7" s="67">
        <v>2019</v>
      </c>
      <c r="S7" s="67">
        <v>2020</v>
      </c>
      <c r="T7" s="68">
        <v>2021</v>
      </c>
      <c r="U7" s="67">
        <v>2019</v>
      </c>
      <c r="V7" s="67">
        <v>2020</v>
      </c>
      <c r="W7" s="68">
        <v>2021</v>
      </c>
      <c r="X7" s="914"/>
      <c r="Y7" s="63"/>
      <c r="Z7" s="52"/>
      <c r="AA7" s="52"/>
    </row>
    <row r="8" spans="1:27" s="55" customFormat="1" ht="40.5" customHeight="1" x14ac:dyDescent="0.25">
      <c r="A8" s="67">
        <v>1</v>
      </c>
      <c r="B8" s="67">
        <v>2</v>
      </c>
      <c r="C8" s="67">
        <v>3</v>
      </c>
      <c r="D8" s="68">
        <v>4</v>
      </c>
      <c r="E8" s="67">
        <v>5</v>
      </c>
      <c r="F8" s="68" t="s">
        <v>112</v>
      </c>
      <c r="G8" s="68" t="s">
        <v>113</v>
      </c>
      <c r="H8" s="68" t="s">
        <v>114</v>
      </c>
      <c r="I8" s="68">
        <v>9</v>
      </c>
      <c r="J8" s="68">
        <v>10</v>
      </c>
      <c r="K8" s="68">
        <v>11</v>
      </c>
      <c r="L8" s="68">
        <v>12</v>
      </c>
      <c r="M8" s="68">
        <v>13</v>
      </c>
      <c r="N8" s="68">
        <v>14</v>
      </c>
      <c r="O8" s="68">
        <v>15</v>
      </c>
      <c r="P8" s="68">
        <v>16</v>
      </c>
      <c r="Q8" s="68">
        <v>17</v>
      </c>
      <c r="R8" s="68">
        <v>18</v>
      </c>
      <c r="S8" s="68">
        <v>19</v>
      </c>
      <c r="T8" s="68">
        <v>20</v>
      </c>
      <c r="U8" s="68">
        <v>22</v>
      </c>
      <c r="V8" s="68">
        <v>23</v>
      </c>
      <c r="W8" s="68">
        <v>24</v>
      </c>
      <c r="X8" s="68">
        <v>25</v>
      </c>
      <c r="Y8" s="64"/>
      <c r="Z8" s="54"/>
      <c r="AA8" s="54"/>
    </row>
    <row r="9" spans="1:27" ht="18.95" customHeight="1" x14ac:dyDescent="0.35">
      <c r="A9" s="920" t="s">
        <v>115</v>
      </c>
      <c r="B9" s="920"/>
      <c r="C9" s="920"/>
      <c r="D9" s="920"/>
      <c r="E9" s="920"/>
      <c r="F9" s="921"/>
      <c r="G9" s="921"/>
      <c r="H9" s="921"/>
      <c r="I9" s="921"/>
      <c r="J9" s="921"/>
      <c r="K9" s="921"/>
      <c r="L9" s="921"/>
      <c r="M9" s="921"/>
      <c r="N9" s="921"/>
      <c r="O9" s="921"/>
      <c r="P9" s="920"/>
      <c r="Q9" s="920"/>
      <c r="R9" s="920"/>
      <c r="S9" s="920"/>
      <c r="T9" s="920"/>
      <c r="U9" s="920"/>
      <c r="V9" s="920"/>
      <c r="W9" s="920"/>
      <c r="X9" s="920"/>
      <c r="Y9" s="62"/>
      <c r="Z9" s="48"/>
      <c r="AA9" s="48"/>
    </row>
    <row r="10" spans="1:27" ht="26.25" customHeight="1" x14ac:dyDescent="0.35">
      <c r="A10" s="114"/>
      <c r="B10" s="143"/>
      <c r="C10" s="114"/>
      <c r="D10" s="114"/>
      <c r="E10" s="121"/>
      <c r="F10" s="136"/>
      <c r="G10" s="136"/>
      <c r="H10" s="136"/>
      <c r="I10" s="136"/>
      <c r="J10" s="136"/>
      <c r="K10" s="136"/>
      <c r="L10" s="136"/>
      <c r="M10" s="136"/>
      <c r="N10" s="136"/>
      <c r="O10" s="137"/>
      <c r="P10" s="114"/>
      <c r="Q10" s="114"/>
      <c r="R10" s="114"/>
      <c r="S10" s="114"/>
      <c r="T10" s="114"/>
      <c r="U10" s="114"/>
      <c r="V10" s="114"/>
      <c r="W10" s="114"/>
      <c r="X10" s="114"/>
      <c r="Y10" s="62"/>
      <c r="Z10" s="48"/>
      <c r="AA10" s="48"/>
    </row>
    <row r="11" spans="1:27" ht="26.25" customHeight="1" x14ac:dyDescent="0.35">
      <c r="A11" s="114"/>
      <c r="B11" s="143"/>
      <c r="C11" s="114"/>
      <c r="D11" s="114"/>
      <c r="E11" s="121"/>
      <c r="F11" s="136"/>
      <c r="G11" s="136"/>
      <c r="H11" s="136"/>
      <c r="I11" s="136"/>
      <c r="J11" s="136"/>
      <c r="K11" s="136"/>
      <c r="L11" s="136"/>
      <c r="M11" s="136"/>
      <c r="N11" s="136"/>
      <c r="O11" s="137"/>
      <c r="P11" s="114"/>
      <c r="Q11" s="114"/>
      <c r="R11" s="114"/>
      <c r="S11" s="114"/>
      <c r="T11" s="114"/>
      <c r="U11" s="114"/>
      <c r="V11" s="114"/>
      <c r="W11" s="114"/>
      <c r="X11" s="114"/>
      <c r="Y11" s="62"/>
      <c r="Z11" s="48"/>
      <c r="AA11" s="48"/>
    </row>
    <row r="12" spans="1:27" ht="26.25" customHeight="1" x14ac:dyDescent="0.35">
      <c r="A12" s="114"/>
      <c r="B12" s="143"/>
      <c r="C12" s="114"/>
      <c r="D12" s="114"/>
      <c r="E12" s="121"/>
      <c r="F12" s="136"/>
      <c r="G12" s="136"/>
      <c r="H12" s="136"/>
      <c r="I12" s="136"/>
      <c r="J12" s="136"/>
      <c r="K12" s="136"/>
      <c r="L12" s="136"/>
      <c r="M12" s="136"/>
      <c r="N12" s="136"/>
      <c r="O12" s="137"/>
      <c r="P12" s="114"/>
      <c r="Q12" s="114"/>
      <c r="R12" s="114"/>
      <c r="S12" s="114"/>
      <c r="T12" s="114"/>
      <c r="U12" s="114"/>
      <c r="V12" s="114"/>
      <c r="W12" s="114"/>
      <c r="X12" s="114"/>
      <c r="Y12" s="62"/>
      <c r="Z12" s="48"/>
      <c r="AA12" s="48"/>
    </row>
    <row r="13" spans="1:27" ht="26.25" customHeight="1" x14ac:dyDescent="0.35">
      <c r="A13" s="114"/>
      <c r="B13" s="143"/>
      <c r="C13" s="114"/>
      <c r="D13" s="114"/>
      <c r="E13" s="121"/>
      <c r="F13" s="136"/>
      <c r="G13" s="136"/>
      <c r="H13" s="136"/>
      <c r="I13" s="136"/>
      <c r="J13" s="136"/>
      <c r="K13" s="136"/>
      <c r="L13" s="136"/>
      <c r="M13" s="136"/>
      <c r="N13" s="136"/>
      <c r="O13" s="137"/>
      <c r="P13" s="114"/>
      <c r="Q13" s="114"/>
      <c r="R13" s="114"/>
      <c r="S13" s="114"/>
      <c r="T13" s="114"/>
      <c r="U13" s="114"/>
      <c r="V13" s="114"/>
      <c r="W13" s="114"/>
      <c r="X13" s="114"/>
      <c r="Y13" s="62"/>
      <c r="Z13" s="48"/>
      <c r="AA13" s="48"/>
    </row>
    <row r="14" spans="1:27" ht="26.25" customHeight="1" x14ac:dyDescent="0.35">
      <c r="A14" s="114"/>
      <c r="B14" s="143"/>
      <c r="C14" s="114"/>
      <c r="D14" s="114"/>
      <c r="E14" s="121"/>
      <c r="F14" s="136"/>
      <c r="G14" s="136"/>
      <c r="H14" s="136"/>
      <c r="I14" s="136"/>
      <c r="J14" s="136"/>
      <c r="K14" s="136"/>
      <c r="L14" s="136"/>
      <c r="M14" s="136"/>
      <c r="N14" s="136"/>
      <c r="O14" s="137"/>
      <c r="P14" s="114"/>
      <c r="Q14" s="114"/>
      <c r="R14" s="114"/>
      <c r="S14" s="114"/>
      <c r="T14" s="114"/>
      <c r="U14" s="114"/>
      <c r="V14" s="114"/>
      <c r="W14" s="114"/>
      <c r="X14" s="114"/>
      <c r="Y14" s="62"/>
      <c r="Z14" s="48"/>
      <c r="AA14" s="48"/>
    </row>
    <row r="15" spans="1:27" ht="26.25" customHeight="1" x14ac:dyDescent="0.35">
      <c r="A15" s="114"/>
      <c r="B15" s="143"/>
      <c r="C15" s="114"/>
      <c r="D15" s="114"/>
      <c r="E15" s="121"/>
      <c r="F15" s="136"/>
      <c r="G15" s="136"/>
      <c r="H15" s="136"/>
      <c r="I15" s="136"/>
      <c r="J15" s="136"/>
      <c r="K15" s="136"/>
      <c r="L15" s="136"/>
      <c r="M15" s="136"/>
      <c r="N15" s="136"/>
      <c r="O15" s="137"/>
      <c r="P15" s="114"/>
      <c r="Q15" s="114"/>
      <c r="R15" s="114"/>
      <c r="S15" s="114"/>
      <c r="T15" s="114"/>
      <c r="U15" s="114"/>
      <c r="V15" s="114"/>
      <c r="W15" s="114"/>
      <c r="X15" s="114"/>
      <c r="Y15" s="62"/>
      <c r="Z15" s="48"/>
      <c r="AA15" s="48"/>
    </row>
    <row r="16" spans="1:27" ht="26.25" customHeight="1" x14ac:dyDescent="0.35">
      <c r="A16" s="114"/>
      <c r="B16" s="143"/>
      <c r="C16" s="114"/>
      <c r="D16" s="114"/>
      <c r="E16" s="121"/>
      <c r="F16" s="136"/>
      <c r="G16" s="136"/>
      <c r="H16" s="136"/>
      <c r="I16" s="136"/>
      <c r="J16" s="136"/>
      <c r="K16" s="136"/>
      <c r="L16" s="136"/>
      <c r="M16" s="136"/>
      <c r="N16" s="136"/>
      <c r="O16" s="137"/>
      <c r="P16" s="114"/>
      <c r="Q16" s="114"/>
      <c r="R16" s="114"/>
      <c r="S16" s="114"/>
      <c r="T16" s="114"/>
      <c r="U16" s="114"/>
      <c r="V16" s="114"/>
      <c r="W16" s="114"/>
      <c r="X16" s="114"/>
      <c r="Y16" s="62"/>
      <c r="Z16" s="48"/>
      <c r="AA16" s="48"/>
    </row>
    <row r="17" spans="1:27" ht="26.25" customHeight="1" x14ac:dyDescent="0.35">
      <c r="A17" s="114"/>
      <c r="B17" s="143"/>
      <c r="C17" s="114"/>
      <c r="D17" s="114"/>
      <c r="E17" s="121"/>
      <c r="F17" s="136"/>
      <c r="G17" s="136"/>
      <c r="H17" s="136"/>
      <c r="I17" s="136"/>
      <c r="J17" s="136"/>
      <c r="K17" s="136"/>
      <c r="L17" s="136"/>
      <c r="M17" s="136"/>
      <c r="N17" s="136"/>
      <c r="O17" s="137"/>
      <c r="P17" s="114"/>
      <c r="Q17" s="114"/>
      <c r="R17" s="114"/>
      <c r="S17" s="114"/>
      <c r="T17" s="114"/>
      <c r="U17" s="114"/>
      <c r="V17" s="114"/>
      <c r="W17" s="114"/>
      <c r="X17" s="114"/>
      <c r="Y17" s="62"/>
      <c r="Z17" s="48"/>
      <c r="AA17" s="48"/>
    </row>
    <row r="18" spans="1:27" ht="26.25" customHeight="1" x14ac:dyDescent="0.35">
      <c r="A18" s="114"/>
      <c r="B18" s="143"/>
      <c r="C18" s="114"/>
      <c r="D18" s="114"/>
      <c r="E18" s="121"/>
      <c r="F18" s="136"/>
      <c r="G18" s="136"/>
      <c r="H18" s="136"/>
      <c r="I18" s="136"/>
      <c r="J18" s="136"/>
      <c r="K18" s="136"/>
      <c r="L18" s="136"/>
      <c r="M18" s="136"/>
      <c r="N18" s="136"/>
      <c r="O18" s="137"/>
      <c r="P18" s="114"/>
      <c r="Q18" s="114"/>
      <c r="R18" s="114"/>
      <c r="S18" s="114"/>
      <c r="T18" s="114"/>
      <c r="U18" s="114"/>
      <c r="V18" s="114"/>
      <c r="W18" s="114"/>
      <c r="X18" s="114"/>
      <c r="Y18" s="62"/>
      <c r="Z18" s="48"/>
      <c r="AA18" s="48"/>
    </row>
    <row r="19" spans="1:27" ht="26.25" customHeight="1" x14ac:dyDescent="0.35">
      <c r="A19" s="114"/>
      <c r="B19" s="143"/>
      <c r="C19" s="114"/>
      <c r="D19" s="114"/>
      <c r="E19" s="121"/>
      <c r="F19" s="136"/>
      <c r="G19" s="136"/>
      <c r="H19" s="136"/>
      <c r="I19" s="136"/>
      <c r="J19" s="136"/>
      <c r="K19" s="136"/>
      <c r="L19" s="136"/>
      <c r="M19" s="136"/>
      <c r="N19" s="136"/>
      <c r="O19" s="137"/>
      <c r="P19" s="114"/>
      <c r="Q19" s="114"/>
      <c r="R19" s="114"/>
      <c r="S19" s="114"/>
      <c r="T19" s="114"/>
      <c r="U19" s="114"/>
      <c r="V19" s="114"/>
      <c r="W19" s="114"/>
      <c r="X19" s="114"/>
      <c r="Y19" s="62"/>
      <c r="Z19" s="48"/>
      <c r="AA19" s="48"/>
    </row>
    <row r="20" spans="1:27" ht="26.25" customHeight="1" x14ac:dyDescent="0.35">
      <c r="A20" s="114"/>
      <c r="B20" s="143"/>
      <c r="C20" s="114"/>
      <c r="D20" s="114"/>
      <c r="E20" s="121"/>
      <c r="F20" s="136"/>
      <c r="G20" s="136"/>
      <c r="H20" s="136"/>
      <c r="I20" s="136"/>
      <c r="J20" s="136"/>
      <c r="K20" s="136"/>
      <c r="L20" s="136"/>
      <c r="M20" s="136"/>
      <c r="N20" s="136"/>
      <c r="O20" s="137"/>
      <c r="P20" s="114"/>
      <c r="Q20" s="114"/>
      <c r="R20" s="114"/>
      <c r="S20" s="114"/>
      <c r="T20" s="114"/>
      <c r="U20" s="114"/>
      <c r="V20" s="114"/>
      <c r="W20" s="114"/>
      <c r="X20" s="114"/>
      <c r="Y20" s="62"/>
      <c r="Z20" s="48"/>
      <c r="AA20" s="48"/>
    </row>
    <row r="21" spans="1:27" ht="26.25" customHeight="1" x14ac:dyDescent="0.35">
      <c r="A21" s="114"/>
      <c r="B21" s="143"/>
      <c r="C21" s="114"/>
      <c r="D21" s="114"/>
      <c r="E21" s="121"/>
      <c r="F21" s="136"/>
      <c r="G21" s="136"/>
      <c r="H21" s="136"/>
      <c r="I21" s="136"/>
      <c r="J21" s="136"/>
      <c r="K21" s="136"/>
      <c r="L21" s="136"/>
      <c r="M21" s="136"/>
      <c r="N21" s="136"/>
      <c r="O21" s="137"/>
      <c r="P21" s="114"/>
      <c r="Q21" s="114"/>
      <c r="R21" s="114"/>
      <c r="S21" s="114"/>
      <c r="T21" s="114"/>
      <c r="U21" s="114"/>
      <c r="V21" s="114"/>
      <c r="W21" s="114"/>
      <c r="X21" s="114"/>
      <c r="Y21" s="62"/>
      <c r="Z21" s="48"/>
      <c r="AA21" s="48"/>
    </row>
    <row r="22" spans="1:27" ht="26.25" customHeight="1" x14ac:dyDescent="0.35">
      <c r="A22" s="114"/>
      <c r="B22" s="144"/>
      <c r="C22" s="114"/>
      <c r="D22" s="114"/>
      <c r="E22" s="121"/>
      <c r="F22" s="136"/>
      <c r="G22" s="136"/>
      <c r="H22" s="136"/>
      <c r="I22" s="138"/>
      <c r="J22" s="138"/>
      <c r="K22" s="138"/>
      <c r="L22" s="136"/>
      <c r="M22" s="136"/>
      <c r="N22" s="136"/>
      <c r="O22" s="137"/>
      <c r="P22" s="114"/>
      <c r="Q22" s="114"/>
      <c r="R22" s="114"/>
      <c r="S22" s="114"/>
      <c r="T22" s="114"/>
      <c r="U22" s="114"/>
      <c r="V22" s="114"/>
      <c r="W22" s="114"/>
      <c r="X22" s="114"/>
      <c r="Y22" s="62"/>
      <c r="Z22" s="48"/>
      <c r="AA22" s="48"/>
    </row>
    <row r="23" spans="1:27" ht="26.25" customHeight="1" x14ac:dyDescent="0.35">
      <c r="A23" s="114"/>
      <c r="B23" s="144"/>
      <c r="C23" s="114"/>
      <c r="D23" s="114"/>
      <c r="E23" s="121"/>
      <c r="F23" s="136"/>
      <c r="G23" s="136"/>
      <c r="H23" s="136"/>
      <c r="I23" s="138"/>
      <c r="J23" s="138"/>
      <c r="K23" s="138"/>
      <c r="L23" s="136"/>
      <c r="M23" s="136"/>
      <c r="N23" s="136"/>
      <c r="O23" s="137"/>
      <c r="P23" s="114"/>
      <c r="Q23" s="114"/>
      <c r="R23" s="114"/>
      <c r="S23" s="114"/>
      <c r="T23" s="114"/>
      <c r="U23" s="114"/>
      <c r="V23" s="114"/>
      <c r="W23" s="114"/>
      <c r="X23" s="114"/>
      <c r="Y23" s="62"/>
      <c r="Z23" s="48"/>
      <c r="AA23" s="48"/>
    </row>
    <row r="24" spans="1:27" ht="26.25" customHeight="1" x14ac:dyDescent="0.35">
      <c r="A24" s="114"/>
      <c r="B24" s="144"/>
      <c r="C24" s="114"/>
      <c r="D24" s="114"/>
      <c r="E24" s="121"/>
      <c r="F24" s="136"/>
      <c r="G24" s="136"/>
      <c r="H24" s="136"/>
      <c r="I24" s="138"/>
      <c r="J24" s="138"/>
      <c r="K24" s="138"/>
      <c r="L24" s="136"/>
      <c r="M24" s="136"/>
      <c r="N24" s="136"/>
      <c r="O24" s="137"/>
      <c r="P24" s="114"/>
      <c r="Q24" s="114"/>
      <c r="R24" s="114"/>
      <c r="S24" s="114"/>
      <c r="T24" s="114"/>
      <c r="U24" s="114"/>
      <c r="V24" s="114"/>
      <c r="W24" s="114"/>
      <c r="X24" s="114"/>
      <c r="Y24" s="62"/>
      <c r="Z24" s="48"/>
      <c r="AA24" s="48"/>
    </row>
    <row r="25" spans="1:27" ht="26.25" customHeight="1" x14ac:dyDescent="0.35">
      <c r="A25" s="114"/>
      <c r="B25" s="144"/>
      <c r="C25" s="114"/>
      <c r="D25" s="114"/>
      <c r="E25" s="121"/>
      <c r="F25" s="136"/>
      <c r="G25" s="136"/>
      <c r="H25" s="136"/>
      <c r="I25" s="138"/>
      <c r="J25" s="138"/>
      <c r="K25" s="138"/>
      <c r="L25" s="136"/>
      <c r="M25" s="136"/>
      <c r="N25" s="136"/>
      <c r="O25" s="137"/>
      <c r="P25" s="114"/>
      <c r="Q25" s="114"/>
      <c r="R25" s="114"/>
      <c r="S25" s="114"/>
      <c r="T25" s="114"/>
      <c r="U25" s="114"/>
      <c r="V25" s="114"/>
      <c r="W25" s="114"/>
      <c r="X25" s="114"/>
      <c r="Y25" s="62"/>
      <c r="Z25" s="48"/>
      <c r="AA25" s="48"/>
    </row>
    <row r="26" spans="1:27" ht="26.25" customHeight="1" x14ac:dyDescent="0.35">
      <c r="A26" s="114"/>
      <c r="B26" s="144"/>
      <c r="C26" s="114"/>
      <c r="D26" s="114"/>
      <c r="E26" s="121"/>
      <c r="F26" s="136"/>
      <c r="G26" s="136"/>
      <c r="H26" s="136"/>
      <c r="I26" s="138"/>
      <c r="J26" s="138"/>
      <c r="K26" s="138"/>
      <c r="L26" s="136"/>
      <c r="M26" s="136"/>
      <c r="N26" s="136"/>
      <c r="O26" s="137"/>
      <c r="P26" s="114"/>
      <c r="Q26" s="114"/>
      <c r="R26" s="114"/>
      <c r="S26" s="114"/>
      <c r="T26" s="114"/>
      <c r="U26" s="114"/>
      <c r="V26" s="114"/>
      <c r="W26" s="114"/>
      <c r="X26" s="114"/>
      <c r="Y26" s="62"/>
      <c r="Z26" s="48"/>
      <c r="AA26" s="48"/>
    </row>
    <row r="27" spans="1:27" ht="26.25" customHeight="1" x14ac:dyDescent="0.35">
      <c r="A27" s="114"/>
      <c r="B27" s="144"/>
      <c r="C27" s="114"/>
      <c r="D27" s="114"/>
      <c r="E27" s="121"/>
      <c r="F27" s="136"/>
      <c r="G27" s="136"/>
      <c r="H27" s="136"/>
      <c r="I27" s="138"/>
      <c r="J27" s="138"/>
      <c r="K27" s="138"/>
      <c r="L27" s="136"/>
      <c r="M27" s="136"/>
      <c r="N27" s="136"/>
      <c r="O27" s="137"/>
      <c r="P27" s="114"/>
      <c r="Q27" s="114"/>
      <c r="R27" s="114"/>
      <c r="S27" s="114"/>
      <c r="T27" s="114"/>
      <c r="U27" s="114"/>
      <c r="V27" s="114"/>
      <c r="W27" s="114"/>
      <c r="X27" s="114"/>
      <c r="Y27" s="62"/>
      <c r="Z27" s="48"/>
      <c r="AA27" s="48"/>
    </row>
    <row r="28" spans="1:27" ht="26.25" customHeight="1" x14ac:dyDescent="0.35">
      <c r="A28" s="114"/>
      <c r="B28" s="144"/>
      <c r="C28" s="114"/>
      <c r="D28" s="114"/>
      <c r="E28" s="121"/>
      <c r="F28" s="136"/>
      <c r="G28" s="136"/>
      <c r="H28" s="136"/>
      <c r="I28" s="138"/>
      <c r="J28" s="138"/>
      <c r="K28" s="138"/>
      <c r="L28" s="136"/>
      <c r="M28" s="136"/>
      <c r="N28" s="136"/>
      <c r="O28" s="137"/>
      <c r="P28" s="114"/>
      <c r="Q28" s="114"/>
      <c r="R28" s="114"/>
      <c r="S28" s="114"/>
      <c r="T28" s="114"/>
      <c r="U28" s="114"/>
      <c r="V28" s="114"/>
      <c r="W28" s="114"/>
      <c r="X28" s="114"/>
      <c r="Y28" s="62"/>
      <c r="Z28" s="48"/>
      <c r="AA28" s="48"/>
    </row>
    <row r="29" spans="1:27" ht="26.25" customHeight="1" x14ac:dyDescent="0.35">
      <c r="A29" s="114"/>
      <c r="B29" s="144"/>
      <c r="C29" s="114"/>
      <c r="D29" s="114"/>
      <c r="E29" s="121"/>
      <c r="F29" s="136"/>
      <c r="G29" s="136"/>
      <c r="H29" s="136"/>
      <c r="I29" s="138"/>
      <c r="J29" s="138"/>
      <c r="K29" s="138"/>
      <c r="L29" s="136"/>
      <c r="M29" s="136"/>
      <c r="N29" s="136"/>
      <c r="O29" s="137"/>
      <c r="P29" s="114"/>
      <c r="Q29" s="114"/>
      <c r="R29" s="114"/>
      <c r="S29" s="114"/>
      <c r="T29" s="114"/>
      <c r="U29" s="114"/>
      <c r="V29" s="114"/>
      <c r="W29" s="114"/>
      <c r="X29" s="114"/>
      <c r="Y29" s="62"/>
      <c r="Z29" s="48"/>
      <c r="AA29" s="48"/>
    </row>
    <row r="30" spans="1:27" ht="26.25" customHeight="1" x14ac:dyDescent="0.35">
      <c r="A30" s="114"/>
      <c r="B30" s="144"/>
      <c r="C30" s="114"/>
      <c r="D30" s="114"/>
      <c r="E30" s="121"/>
      <c r="F30" s="136"/>
      <c r="G30" s="136"/>
      <c r="H30" s="136"/>
      <c r="I30" s="138"/>
      <c r="J30" s="138"/>
      <c r="K30" s="138"/>
      <c r="L30" s="136"/>
      <c r="M30" s="136"/>
      <c r="N30" s="136"/>
      <c r="O30" s="137"/>
      <c r="P30" s="114"/>
      <c r="Q30" s="114"/>
      <c r="R30" s="114"/>
      <c r="S30" s="114"/>
      <c r="T30" s="114"/>
      <c r="U30" s="114"/>
      <c r="V30" s="114"/>
      <c r="W30" s="114"/>
      <c r="X30" s="114"/>
      <c r="Y30" s="62"/>
      <c r="Z30" s="48"/>
      <c r="AA30" s="48"/>
    </row>
    <row r="31" spans="1:27" ht="26.25" customHeight="1" x14ac:dyDescent="0.35">
      <c r="A31" s="114"/>
      <c r="B31" s="144"/>
      <c r="C31" s="114"/>
      <c r="D31" s="114"/>
      <c r="E31" s="121"/>
      <c r="F31" s="136"/>
      <c r="G31" s="136"/>
      <c r="H31" s="136"/>
      <c r="I31" s="138"/>
      <c r="J31" s="138"/>
      <c r="K31" s="138"/>
      <c r="L31" s="136"/>
      <c r="M31" s="136"/>
      <c r="N31" s="136"/>
      <c r="O31" s="137"/>
      <c r="P31" s="114"/>
      <c r="Q31" s="114"/>
      <c r="R31" s="114"/>
      <c r="S31" s="114"/>
      <c r="T31" s="114"/>
      <c r="U31" s="114"/>
      <c r="V31" s="114"/>
      <c r="W31" s="114"/>
      <c r="X31" s="114"/>
      <c r="Y31" s="62"/>
      <c r="Z31" s="48"/>
      <c r="AA31" s="48"/>
    </row>
    <row r="32" spans="1:27" ht="26.25" customHeight="1" x14ac:dyDescent="0.35">
      <c r="A32" s="114"/>
      <c r="B32" s="144"/>
      <c r="C32" s="114"/>
      <c r="D32" s="114"/>
      <c r="E32" s="121"/>
      <c r="F32" s="136"/>
      <c r="G32" s="136"/>
      <c r="H32" s="136"/>
      <c r="I32" s="138"/>
      <c r="J32" s="138"/>
      <c r="K32" s="138"/>
      <c r="L32" s="136"/>
      <c r="M32" s="136"/>
      <c r="N32" s="136"/>
      <c r="O32" s="137"/>
      <c r="P32" s="114"/>
      <c r="Q32" s="114"/>
      <c r="R32" s="114"/>
      <c r="S32" s="114"/>
      <c r="T32" s="114"/>
      <c r="U32" s="114"/>
      <c r="V32" s="114"/>
      <c r="W32" s="114"/>
      <c r="X32" s="114"/>
      <c r="Y32" s="62"/>
      <c r="Z32" s="48"/>
      <c r="AA32" s="48"/>
    </row>
    <row r="33" spans="1:27" s="48" customFormat="1" ht="24.75" hidden="1" customHeight="1" thickBot="1" x14ac:dyDescent="0.4">
      <c r="A33" s="62"/>
      <c r="B33" s="62" t="s">
        <v>193</v>
      </c>
      <c r="C33" s="62"/>
      <c r="D33" s="62"/>
      <c r="E33" s="62"/>
      <c r="F33" s="62"/>
      <c r="G33" s="62"/>
      <c r="H33" s="62">
        <v>700</v>
      </c>
      <c r="I33" s="122"/>
      <c r="J33" s="122"/>
      <c r="K33" s="123">
        <v>700</v>
      </c>
      <c r="L33" s="62"/>
      <c r="M33" s="62"/>
      <c r="N33" s="62"/>
      <c r="O33" s="62"/>
      <c r="P33" s="62"/>
      <c r="Q33" s="62"/>
      <c r="R33" s="62"/>
      <c r="S33" s="62"/>
      <c r="T33" s="62"/>
      <c r="U33" s="62"/>
      <c r="V33" s="62"/>
      <c r="W33" s="62"/>
      <c r="X33" s="62"/>
      <c r="Y33" s="62"/>
    </row>
    <row r="34" spans="1:27" s="48" customFormat="1" ht="24.75" hidden="1" customHeight="1" thickBot="1" x14ac:dyDescent="0.4">
      <c r="A34" s="104" t="s">
        <v>81</v>
      </c>
      <c r="B34" s="105" t="s">
        <v>194</v>
      </c>
      <c r="C34" s="62"/>
      <c r="D34" s="62"/>
      <c r="E34" s="62"/>
      <c r="F34" s="62"/>
      <c r="G34" s="62"/>
      <c r="H34" s="62">
        <v>1213521</v>
      </c>
      <c r="I34" s="119"/>
      <c r="J34" s="119"/>
      <c r="K34" s="120">
        <v>1213521</v>
      </c>
      <c r="L34" s="62"/>
      <c r="M34" s="62"/>
      <c r="N34" s="62"/>
      <c r="O34" s="62"/>
      <c r="P34" s="62"/>
      <c r="Q34" s="62"/>
      <c r="R34" s="62"/>
      <c r="S34" s="62"/>
      <c r="T34" s="62"/>
      <c r="U34" s="62"/>
      <c r="V34" s="62"/>
      <c r="W34" s="62"/>
      <c r="X34" s="62"/>
      <c r="Y34" s="62"/>
      <c r="Z34" s="80"/>
    </row>
    <row r="35" spans="1:27" ht="21" hidden="1" x14ac:dyDescent="0.35">
      <c r="A35" s="66" t="s">
        <v>129</v>
      </c>
      <c r="B35" s="66"/>
      <c r="C35" s="66"/>
      <c r="D35" s="66"/>
      <c r="E35" s="66"/>
      <c r="F35" s="66"/>
      <c r="G35" s="66"/>
      <c r="H35" s="62"/>
      <c r="I35" s="62"/>
      <c r="J35" s="62"/>
      <c r="K35" s="62"/>
      <c r="L35" s="62"/>
      <c r="M35" s="65"/>
      <c r="N35" s="62"/>
      <c r="O35" s="62"/>
      <c r="P35" s="62"/>
      <c r="Q35" s="62"/>
      <c r="R35" s="62"/>
      <c r="S35" s="62"/>
      <c r="T35" s="62"/>
      <c r="U35" s="62"/>
      <c r="V35" s="62"/>
      <c r="W35" s="62"/>
      <c r="X35" s="62"/>
      <c r="Y35" s="62"/>
      <c r="Z35" s="48"/>
      <c r="AA35" s="48"/>
    </row>
    <row r="36" spans="1:27" ht="21" hidden="1" x14ac:dyDescent="0.35">
      <c r="A36" s="66" t="s">
        <v>130</v>
      </c>
      <c r="B36" s="66"/>
      <c r="C36" s="66"/>
      <c r="D36" s="66"/>
      <c r="E36" s="66"/>
      <c r="F36" s="66"/>
      <c r="G36" s="66"/>
      <c r="H36" s="62"/>
      <c r="I36" s="62"/>
      <c r="J36" s="62"/>
      <c r="K36" s="62"/>
      <c r="L36" s="62"/>
      <c r="M36" s="62"/>
      <c r="N36" s="62"/>
      <c r="O36" s="48"/>
      <c r="P36" s="48"/>
      <c r="Q36" s="48"/>
      <c r="R36" s="48"/>
      <c r="S36" s="48"/>
      <c r="T36" s="48"/>
      <c r="U36" s="48"/>
      <c r="V36" s="48"/>
      <c r="W36" s="48"/>
      <c r="X36" s="48"/>
      <c r="Y36" s="48"/>
      <c r="Z36" s="48"/>
      <c r="AA36" s="48"/>
    </row>
    <row r="37" spans="1:27" ht="106.5" hidden="1" customHeight="1" x14ac:dyDescent="0.35">
      <c r="A37" s="907" t="s">
        <v>120</v>
      </c>
      <c r="B37" s="907"/>
      <c r="C37" s="907"/>
      <c r="D37" s="907"/>
      <c r="E37" s="907"/>
      <c r="F37" s="907"/>
      <c r="G37" s="907"/>
      <c r="H37" s="62"/>
      <c r="I37" s="62"/>
      <c r="J37" s="62"/>
      <c r="K37" s="62"/>
      <c r="L37" s="62"/>
      <c r="M37" s="65"/>
      <c r="N37" s="62"/>
      <c r="O37" s="48"/>
      <c r="P37" s="48"/>
      <c r="Q37" s="48"/>
      <c r="R37" s="48"/>
      <c r="S37" s="48"/>
      <c r="T37" s="48"/>
      <c r="U37" s="48"/>
      <c r="V37" s="48"/>
      <c r="W37" s="48"/>
      <c r="X37" s="48"/>
      <c r="Y37" s="48"/>
      <c r="Z37" s="48"/>
      <c r="AA37" s="48"/>
    </row>
    <row r="38" spans="1:27" ht="21.75" thickBot="1" x14ac:dyDescent="0.4">
      <c r="A38" s="62"/>
      <c r="B38" s="62"/>
      <c r="C38" s="62"/>
      <c r="D38" s="62"/>
      <c r="E38" s="62"/>
      <c r="F38" s="62"/>
      <c r="G38" s="62"/>
      <c r="H38" s="62"/>
      <c r="I38" s="62"/>
      <c r="J38" s="62"/>
      <c r="K38" s="62"/>
      <c r="L38" s="62"/>
      <c r="M38" s="62"/>
      <c r="N38" s="62"/>
      <c r="O38" s="48"/>
      <c r="P38" s="48"/>
      <c r="Q38" s="48"/>
      <c r="R38" s="48"/>
      <c r="S38" s="48"/>
      <c r="T38" s="48"/>
      <c r="U38" s="48"/>
      <c r="V38" s="48"/>
      <c r="W38" s="48"/>
      <c r="X38" s="48"/>
      <c r="Y38" s="48"/>
      <c r="Z38" s="48"/>
      <c r="AA38" s="48"/>
    </row>
    <row r="39" spans="1:27" customFormat="1" ht="58.5" customHeight="1" x14ac:dyDescent="0.25">
      <c r="A39" s="434" t="s">
        <v>166</v>
      </c>
      <c r="B39" s="39" t="s">
        <v>75</v>
      </c>
      <c r="C39" s="146"/>
      <c r="E39" s="434" t="s">
        <v>78</v>
      </c>
      <c r="F39" s="39" t="s">
        <v>75</v>
      </c>
      <c r="G39" s="40"/>
      <c r="I39" s="913"/>
      <c r="J39" s="38"/>
      <c r="K39" s="38"/>
      <c r="L39" s="141"/>
    </row>
    <row r="40" spans="1:27" customFormat="1" ht="15" x14ac:dyDescent="0.25">
      <c r="A40" s="435"/>
      <c r="B40" s="35" t="s">
        <v>76</v>
      </c>
      <c r="C40" s="41"/>
      <c r="E40" s="435"/>
      <c r="F40" s="35" t="s">
        <v>76</v>
      </c>
      <c r="G40" s="41"/>
      <c r="I40" s="913"/>
      <c r="J40" s="38"/>
      <c r="K40" s="38"/>
      <c r="L40" s="141"/>
    </row>
    <row r="41" spans="1:27" customFormat="1" ht="19.5" customHeight="1" thickBot="1" x14ac:dyDescent="0.3">
      <c r="A41" s="436"/>
      <c r="B41" s="42" t="s">
        <v>77</v>
      </c>
      <c r="C41" s="43">
        <f>'F.5. Investimet ne vazhdim'!C26</f>
        <v>0</v>
      </c>
      <c r="E41" s="436"/>
      <c r="F41" s="42" t="s">
        <v>77</v>
      </c>
      <c r="G41" s="43">
        <f>C41</f>
        <v>0</v>
      </c>
      <c r="I41" s="913"/>
      <c r="J41" s="38"/>
      <c r="K41" s="38"/>
      <c r="L41" s="141"/>
    </row>
    <row r="42" spans="1:27" x14ac:dyDescent="0.2">
      <c r="A42" s="48"/>
      <c r="B42" s="48"/>
      <c r="C42" s="48"/>
      <c r="D42" s="48"/>
      <c r="E42" s="48"/>
      <c r="F42" s="48"/>
      <c r="G42" s="48"/>
      <c r="H42" s="48"/>
      <c r="I42" s="142"/>
      <c r="J42" s="142"/>
      <c r="K42" s="142"/>
      <c r="L42" s="142"/>
      <c r="M42" s="48"/>
      <c r="N42" s="48"/>
      <c r="O42" s="48"/>
      <c r="P42" s="48"/>
      <c r="Q42" s="48"/>
      <c r="R42" s="48"/>
      <c r="S42" s="48"/>
      <c r="T42" s="48"/>
      <c r="U42" s="48"/>
      <c r="V42" s="48"/>
      <c r="W42" s="48"/>
      <c r="X42" s="48"/>
      <c r="Y42" s="48"/>
      <c r="Z42" s="48"/>
      <c r="AA42" s="48"/>
    </row>
    <row r="43" spans="1:27" x14ac:dyDescent="0.2">
      <c r="A43" s="48"/>
      <c r="B43" s="48"/>
      <c r="C43" s="48"/>
      <c r="D43" s="48"/>
      <c r="E43" s="48"/>
      <c r="F43" s="48"/>
      <c r="G43" s="48"/>
      <c r="H43" s="48"/>
      <c r="I43" s="142"/>
      <c r="J43" s="142"/>
      <c r="K43" s="142"/>
      <c r="L43" s="142"/>
      <c r="M43" s="48"/>
      <c r="N43" s="48"/>
      <c r="O43" s="48"/>
      <c r="P43" s="48"/>
      <c r="Q43" s="48"/>
      <c r="R43" s="48"/>
      <c r="S43" s="48"/>
      <c r="T43" s="48"/>
      <c r="U43" s="48"/>
      <c r="V43" s="48"/>
      <c r="W43" s="48"/>
      <c r="X43" s="48"/>
      <c r="Y43" s="48"/>
      <c r="Z43" s="48"/>
    </row>
    <row r="44" spans="1:27" x14ac:dyDescent="0.2">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7" x14ac:dyDescent="0.2">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7" x14ac:dyDescent="0.2">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7" x14ac:dyDescent="0.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sheetData>
  <mergeCells count="18">
    <mergeCell ref="L6:N6"/>
    <mergeCell ref="O6:Q6"/>
    <mergeCell ref="A39:A41"/>
    <mergeCell ref="E39:E41"/>
    <mergeCell ref="I39:I41"/>
    <mergeCell ref="F5:H6"/>
    <mergeCell ref="A5:A7"/>
    <mergeCell ref="B5:B7"/>
    <mergeCell ref="C5:C7"/>
    <mergeCell ref="D5:D7"/>
    <mergeCell ref="E5:E7"/>
    <mergeCell ref="I5:K6"/>
    <mergeCell ref="A9:X9"/>
    <mergeCell ref="A37:G37"/>
    <mergeCell ref="L5:Q5"/>
    <mergeCell ref="R5:T6"/>
    <mergeCell ref="U5:W6"/>
    <mergeCell ref="X5:X7"/>
  </mergeCells>
  <printOptions horizontalCentered="1" verticalCentered="1"/>
  <pageMargins left="0.25" right="0.25" top="0.25" bottom="0.25" header="0.25" footer="0.25"/>
  <pageSetup paperSize="9" scale="3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7"/>
  <sheetViews>
    <sheetView topLeftCell="A101" zoomScale="106" zoomScaleNormal="106" workbookViewId="0">
      <selection activeCell="A115" sqref="A115:I117"/>
    </sheetView>
  </sheetViews>
  <sheetFormatPr defaultRowHeight="15" x14ac:dyDescent="0.25"/>
  <cols>
    <col min="1" max="1" width="10.140625" customWidth="1"/>
    <col min="2" max="2" width="11.140625" customWidth="1"/>
    <col min="3" max="3" width="25.42578125" customWidth="1"/>
    <col min="4" max="4" width="9.85546875" customWidth="1"/>
    <col min="5" max="5" width="11.7109375" customWidth="1"/>
    <col min="6" max="6" width="14.140625" customWidth="1"/>
    <col min="7" max="7" width="12.140625" customWidth="1"/>
    <col min="8" max="8" width="5.7109375" hidden="1" customWidth="1"/>
    <col min="9" max="9" width="16.28515625" customWidth="1"/>
  </cols>
  <sheetData>
    <row r="2" spans="1:8" ht="18" customHeight="1" x14ac:dyDescent="0.25">
      <c r="A2" s="498" t="s">
        <v>79</v>
      </c>
      <c r="B2" s="498"/>
      <c r="C2" s="498"/>
      <c r="D2" s="498"/>
      <c r="E2" s="498"/>
      <c r="F2" s="498"/>
      <c r="G2" s="498"/>
      <c r="H2" s="498"/>
    </row>
    <row r="3" spans="1:8" ht="18" customHeight="1" x14ac:dyDescent="0.25">
      <c r="B3" s="13"/>
      <c r="C3" s="497" t="s">
        <v>40</v>
      </c>
      <c r="D3" s="497"/>
      <c r="E3" s="497"/>
      <c r="F3" s="497"/>
      <c r="G3" s="497"/>
      <c r="H3" s="13"/>
    </row>
    <row r="4" spans="1:8" ht="15.75" thickBot="1" x14ac:dyDescent="0.3"/>
    <row r="5" spans="1:8" ht="26.25" thickBot="1" x14ac:dyDescent="0.3">
      <c r="C5" s="22" t="s">
        <v>23</v>
      </c>
      <c r="D5" s="499">
        <f>PMA!B5:E5</f>
        <v>0</v>
      </c>
      <c r="E5" s="499"/>
      <c r="F5" s="499"/>
      <c r="G5" s="499"/>
    </row>
    <row r="6" spans="1:8" ht="15.75" thickBot="1" x14ac:dyDescent="0.3">
      <c r="C6" s="22" t="s">
        <v>4</v>
      </c>
      <c r="D6" s="500" t="s">
        <v>179</v>
      </c>
      <c r="E6" s="501"/>
      <c r="F6" s="501"/>
      <c r="G6" s="502"/>
    </row>
    <row r="7" spans="1:8" ht="26.25" thickBot="1" x14ac:dyDescent="0.3">
      <c r="C7" s="22" t="s">
        <v>37</v>
      </c>
      <c r="D7" s="503" t="s">
        <v>5</v>
      </c>
      <c r="E7" s="504"/>
      <c r="F7" s="504"/>
      <c r="G7" s="505"/>
    </row>
    <row r="8" spans="1:8" ht="15.75" thickBot="1" x14ac:dyDescent="0.3">
      <c r="C8" s="506" t="s">
        <v>8</v>
      </c>
      <c r="D8" s="507"/>
      <c r="E8" s="507"/>
      <c r="F8" s="507"/>
      <c r="G8" s="508"/>
    </row>
    <row r="9" spans="1:8" ht="12.75" customHeight="1" thickBot="1" x14ac:dyDescent="0.3">
      <c r="C9" s="480">
        <f>PMA!A9:E11</f>
        <v>0</v>
      </c>
      <c r="D9" s="481"/>
      <c r="E9" s="481"/>
      <c r="F9" s="481"/>
      <c r="G9" s="482"/>
    </row>
    <row r="10" spans="1:8" ht="12" customHeight="1" thickBot="1" x14ac:dyDescent="0.3">
      <c r="C10" s="480"/>
      <c r="D10" s="481"/>
      <c r="E10" s="481"/>
      <c r="F10" s="481"/>
      <c r="G10" s="482"/>
    </row>
    <row r="11" spans="1:8" ht="26.25" customHeight="1" thickBot="1" x14ac:dyDescent="0.3">
      <c r="C11" s="480"/>
      <c r="D11" s="481"/>
      <c r="E11" s="481"/>
      <c r="F11" s="481"/>
      <c r="G11" s="482"/>
    </row>
    <row r="12" spans="1:8" ht="64.5" customHeight="1" thickBot="1" x14ac:dyDescent="0.3">
      <c r="C12" s="200" t="s">
        <v>11</v>
      </c>
      <c r="D12" s="489">
        <f>PMA!B12:E12</f>
        <v>0</v>
      </c>
      <c r="E12" s="490"/>
      <c r="F12" s="490"/>
      <c r="G12" s="491"/>
    </row>
    <row r="13" spans="1:8" ht="23.25" customHeight="1" x14ac:dyDescent="0.25">
      <c r="C13" s="492" t="s">
        <v>12</v>
      </c>
      <c r="D13" s="127">
        <v>2018</v>
      </c>
      <c r="E13" s="127">
        <v>2019</v>
      </c>
      <c r="F13" s="127">
        <v>2020</v>
      </c>
      <c r="G13" s="127">
        <v>2021</v>
      </c>
    </row>
    <row r="14" spans="1:8" ht="15.75" thickBot="1" x14ac:dyDescent="0.3">
      <c r="C14" s="493"/>
      <c r="D14" s="128" t="s">
        <v>6</v>
      </c>
      <c r="E14" s="128" t="s">
        <v>7</v>
      </c>
      <c r="F14" s="128" t="s">
        <v>7</v>
      </c>
      <c r="G14" s="128" t="s">
        <v>7</v>
      </c>
    </row>
    <row r="15" spans="1:8" ht="15.75" thickBot="1" x14ac:dyDescent="0.3">
      <c r="C15" s="192" t="str">
        <f>PMA!A15</f>
        <v>Niveli i administrimit</v>
      </c>
      <c r="D15" s="201">
        <f>PMA!B15</f>
        <v>1</v>
      </c>
      <c r="E15" s="201">
        <f>PMA!C15</f>
        <v>1</v>
      </c>
      <c r="F15" s="201">
        <f>PMA!D15</f>
        <v>1</v>
      </c>
      <c r="G15" s="201">
        <f>PMA!E15</f>
        <v>1</v>
      </c>
    </row>
    <row r="16" spans="1:8" ht="23.25" customHeight="1" thickBot="1" x14ac:dyDescent="0.3">
      <c r="C16" s="202" t="s">
        <v>13</v>
      </c>
      <c r="D16" s="494">
        <f>PMA!B16:E16</f>
        <v>0</v>
      </c>
      <c r="E16" s="495"/>
      <c r="F16" s="495"/>
      <c r="G16" s="496"/>
    </row>
    <row r="17" spans="3:10" ht="23.25" customHeight="1" thickBot="1" x14ac:dyDescent="0.3">
      <c r="C17" s="452" t="s">
        <v>14</v>
      </c>
      <c r="D17" s="453"/>
      <c r="E17" s="453"/>
      <c r="F17" s="453"/>
      <c r="G17" s="454"/>
    </row>
    <row r="18" spans="3:10" ht="15.75" thickBot="1" x14ac:dyDescent="0.3">
      <c r="C18" s="192" t="str">
        <f>PMA!A18</f>
        <v>Niveli i administrimit</v>
      </c>
      <c r="D18" s="201">
        <f>PMA!B18</f>
        <v>1</v>
      </c>
      <c r="E18" s="201">
        <f>PMA!C18</f>
        <v>1</v>
      </c>
      <c r="F18" s="201">
        <f>PMA!D18</f>
        <v>1</v>
      </c>
      <c r="G18" s="201">
        <f>PMA!E18</f>
        <v>1</v>
      </c>
    </row>
    <row r="19" spans="3:10" ht="15.75" thickBot="1" x14ac:dyDescent="0.3">
      <c r="C19" s="192" t="str">
        <f>PMA!A19</f>
        <v>Niveli i planifikimit</v>
      </c>
      <c r="D19" s="201">
        <f>PMA!B19</f>
        <v>1</v>
      </c>
      <c r="E19" s="201">
        <f>PMA!C19</f>
        <v>1</v>
      </c>
      <c r="F19" s="201">
        <f>PMA!D19</f>
        <v>1</v>
      </c>
      <c r="G19" s="201">
        <f>PMA!E19</f>
        <v>1</v>
      </c>
    </row>
    <row r="20" spans="3:10" ht="15.75" thickBot="1" x14ac:dyDescent="0.3">
      <c r="C20" s="192" t="str">
        <f>PMA!A20</f>
        <v>Niveli i menaxhimit</v>
      </c>
      <c r="D20" s="201">
        <f>PMA!B20</f>
        <v>1</v>
      </c>
      <c r="E20" s="201">
        <f>PMA!C20</f>
        <v>1</v>
      </c>
      <c r="F20" s="201">
        <f>PMA!D20</f>
        <v>1</v>
      </c>
      <c r="G20" s="201">
        <f>PMA!E20</f>
        <v>1</v>
      </c>
    </row>
    <row r="21" spans="3:10" ht="15.75" thickBot="1" x14ac:dyDescent="0.3">
      <c r="C21" s="467" t="s">
        <v>58</v>
      </c>
      <c r="D21" s="468"/>
      <c r="E21" s="468"/>
      <c r="F21" s="468"/>
      <c r="G21" s="469"/>
    </row>
    <row r="22" spans="3:10" ht="15.75" thickBot="1" x14ac:dyDescent="0.3">
      <c r="C22" s="486" t="s">
        <v>145</v>
      </c>
      <c r="D22" s="487"/>
      <c r="E22" s="487"/>
      <c r="F22" s="487"/>
      <c r="G22" s="488"/>
    </row>
    <row r="23" spans="3:10" ht="15.75" thickBot="1" x14ac:dyDescent="0.3">
      <c r="C23" s="203" t="s">
        <v>42</v>
      </c>
      <c r="D23" s="480">
        <f>PMA!B23:E23</f>
        <v>0</v>
      </c>
      <c r="E23" s="481"/>
      <c r="F23" s="481"/>
      <c r="G23" s="482"/>
    </row>
    <row r="24" spans="3:10" ht="36.75" customHeight="1" thickBot="1" x14ac:dyDescent="0.3">
      <c r="C24" s="125" t="s">
        <v>10</v>
      </c>
      <c r="D24" s="477">
        <f>PMA!B24:E24</f>
        <v>0</v>
      </c>
      <c r="E24" s="478"/>
      <c r="F24" s="478"/>
      <c r="G24" s="479"/>
    </row>
    <row r="25" spans="3:10" ht="16.5" customHeight="1" thickBot="1" x14ac:dyDescent="0.3">
      <c r="C25" s="157" t="s">
        <v>15</v>
      </c>
      <c r="D25" s="483" t="s">
        <v>199</v>
      </c>
      <c r="E25" s="484"/>
      <c r="F25" s="484"/>
      <c r="G25" s="485"/>
    </row>
    <row r="26" spans="3:10" ht="12.75" customHeight="1" x14ac:dyDescent="0.25">
      <c r="C26" s="473"/>
      <c r="D26" s="158">
        <v>2018</v>
      </c>
      <c r="E26" s="158">
        <v>2019</v>
      </c>
      <c r="F26" s="158">
        <v>2020</v>
      </c>
      <c r="G26" s="158">
        <v>2021</v>
      </c>
    </row>
    <row r="27" spans="3:10" ht="15" customHeight="1" thickBot="1" x14ac:dyDescent="0.3">
      <c r="C27" s="474"/>
      <c r="D27" s="159" t="s">
        <v>6</v>
      </c>
      <c r="E27" s="159" t="s">
        <v>7</v>
      </c>
      <c r="F27" s="159" t="s">
        <v>7</v>
      </c>
      <c r="G27" s="159" t="s">
        <v>7</v>
      </c>
    </row>
    <row r="28" spans="3:10" ht="15.75" thickBot="1" x14ac:dyDescent="0.3">
      <c r="C28" s="157" t="s">
        <v>9</v>
      </c>
      <c r="D28" s="160">
        <f>PMA!B28</f>
        <v>388</v>
      </c>
      <c r="E28" s="160">
        <f>PMA!C28</f>
        <v>380</v>
      </c>
      <c r="F28" s="160">
        <f>PMA!D28</f>
        <v>380</v>
      </c>
      <c r="G28" s="160">
        <f>PMA!E28</f>
        <v>380</v>
      </c>
    </row>
    <row r="29" spans="3:10" ht="15.75" thickBot="1" x14ac:dyDescent="0.3">
      <c r="C29" s="163" t="s">
        <v>16</v>
      </c>
      <c r="D29" s="161">
        <f>PMA!B29</f>
        <v>1166564.8999999999</v>
      </c>
      <c r="E29" s="161">
        <f>PMA!C29</f>
        <v>1185000</v>
      </c>
      <c r="F29" s="161">
        <f>PMA!D29</f>
        <v>1187000</v>
      </c>
      <c r="G29" s="161">
        <f>PMA!E29</f>
        <v>1187000</v>
      </c>
    </row>
    <row r="30" spans="3:10" ht="15.75" thickBot="1" x14ac:dyDescent="0.3">
      <c r="C30" s="157" t="s">
        <v>25</v>
      </c>
      <c r="D30" s="161">
        <f>PMA!B30</f>
        <v>3006.6105670103088</v>
      </c>
      <c r="E30" s="161">
        <f>PMA!C30</f>
        <v>3118.4210526315787</v>
      </c>
      <c r="F30" s="161">
        <f>PMA!D30</f>
        <v>3123.6842105263158</v>
      </c>
      <c r="G30" s="161">
        <f>PMA!E30</f>
        <v>3123.6842105263158</v>
      </c>
    </row>
    <row r="31" spans="3:10" ht="15.75" thickBot="1" x14ac:dyDescent="0.3">
      <c r="C31" s="157" t="s">
        <v>17</v>
      </c>
      <c r="D31" s="162" t="s">
        <v>24</v>
      </c>
      <c r="E31" s="124">
        <f>E28/D28-1</f>
        <v>-2.0618556701030966E-2</v>
      </c>
      <c r="F31" s="124">
        <f t="shared" ref="F31:G33" si="0">F28/E28-1</f>
        <v>0</v>
      </c>
      <c r="G31" s="124">
        <f t="shared" si="0"/>
        <v>0</v>
      </c>
      <c r="I31" s="6"/>
      <c r="J31" s="6"/>
    </row>
    <row r="32" spans="3:10" ht="15.75" thickBot="1" x14ac:dyDescent="0.3">
      <c r="C32" s="157" t="s">
        <v>18</v>
      </c>
      <c r="D32" s="162" t="s">
        <v>24</v>
      </c>
      <c r="E32" s="124">
        <f>E29/D29-1</f>
        <v>1.580289274947333E-2</v>
      </c>
      <c r="F32" s="124">
        <f t="shared" si="0"/>
        <v>1.6877637130801038E-3</v>
      </c>
      <c r="G32" s="124">
        <f t="shared" si="0"/>
        <v>0</v>
      </c>
    </row>
    <row r="33" spans="3:8" ht="15.75" thickBot="1" x14ac:dyDescent="0.3">
      <c r="C33" s="157" t="s">
        <v>19</v>
      </c>
      <c r="D33" s="162" t="s">
        <v>24</v>
      </c>
      <c r="E33" s="124">
        <f>E30/D30-1</f>
        <v>3.7188216807356955E-2</v>
      </c>
      <c r="F33" s="124">
        <f t="shared" si="0"/>
        <v>1.6877637130803258E-3</v>
      </c>
      <c r="G33" s="124">
        <f t="shared" si="0"/>
        <v>0</v>
      </c>
    </row>
    <row r="34" spans="3:8" ht="15.75" thickBot="1" x14ac:dyDescent="0.3">
      <c r="C34" s="470" t="s">
        <v>60</v>
      </c>
      <c r="D34" s="471"/>
      <c r="E34" s="471"/>
      <c r="F34" s="471"/>
      <c r="G34" s="472"/>
    </row>
    <row r="35" spans="3:8" ht="12.75" customHeight="1" x14ac:dyDescent="0.25">
      <c r="C35" s="475"/>
      <c r="D35" s="24">
        <v>2018</v>
      </c>
      <c r="E35" s="24">
        <v>2019</v>
      </c>
      <c r="F35" s="24">
        <v>2020</v>
      </c>
      <c r="G35" s="24">
        <v>2021</v>
      </c>
    </row>
    <row r="36" spans="3:8" ht="9" customHeight="1" thickBot="1" x14ac:dyDescent="0.3">
      <c r="C36" s="476"/>
      <c r="D36" s="25" t="s">
        <v>6</v>
      </c>
      <c r="E36" s="25" t="s">
        <v>7</v>
      </c>
      <c r="F36" s="25" t="s">
        <v>7</v>
      </c>
      <c r="G36" s="25" t="s">
        <v>7</v>
      </c>
    </row>
    <row r="37" spans="3:8" ht="15.75" thickBot="1" x14ac:dyDescent="0.3">
      <c r="C37" s="1" t="s">
        <v>0</v>
      </c>
      <c r="D37" s="5">
        <f>PMA!B37</f>
        <v>463300</v>
      </c>
      <c r="E37" s="5">
        <f>PMA!C37</f>
        <v>463300</v>
      </c>
      <c r="F37" s="5">
        <f>PMA!D37</f>
        <v>463300</v>
      </c>
      <c r="G37" s="5">
        <f>PMA!E37</f>
        <v>463300</v>
      </c>
      <c r="H37" s="5">
        <f>PMA!F37</f>
        <v>0</v>
      </c>
    </row>
    <row r="38" spans="3:8" ht="24.75" thickBot="1" x14ac:dyDescent="0.3">
      <c r="C38" s="7" t="s">
        <v>48</v>
      </c>
      <c r="D38" s="8"/>
      <c r="E38" s="112"/>
      <c r="F38" s="112"/>
      <c r="G38" s="112"/>
    </row>
    <row r="39" spans="3:8" ht="24.75" thickBot="1" x14ac:dyDescent="0.3">
      <c r="C39" s="7" t="s">
        <v>146</v>
      </c>
      <c r="D39" s="8"/>
      <c r="E39" s="113"/>
      <c r="F39" s="113"/>
      <c r="G39" s="113"/>
    </row>
    <row r="40" spans="3:8" ht="24.75" thickBot="1" x14ac:dyDescent="0.3">
      <c r="C40" s="1" t="s">
        <v>46</v>
      </c>
      <c r="D40" s="5">
        <f>PMA!B38</f>
        <v>88000</v>
      </c>
      <c r="E40" s="5">
        <f>PMA!C38</f>
        <v>88000</v>
      </c>
      <c r="F40" s="5">
        <f>PMA!D38</f>
        <v>88000</v>
      </c>
      <c r="G40" s="5">
        <f>PMA!E38</f>
        <v>88000</v>
      </c>
    </row>
    <row r="41" spans="3:8" ht="36.75" thickBot="1" x14ac:dyDescent="0.3">
      <c r="C41" s="7" t="s">
        <v>49</v>
      </c>
      <c r="D41" s="8"/>
      <c r="E41" s="111"/>
      <c r="F41" s="111"/>
      <c r="G41" s="111"/>
    </row>
    <row r="42" spans="3:8" ht="36.75" thickBot="1" x14ac:dyDescent="0.3">
      <c r="C42" s="7" t="s">
        <v>147</v>
      </c>
      <c r="D42" s="8"/>
      <c r="E42" s="111"/>
      <c r="F42" s="111"/>
      <c r="G42" s="111"/>
    </row>
    <row r="43" spans="3:8" ht="15.75" thickBot="1" x14ac:dyDescent="0.3">
      <c r="C43" s="1" t="s">
        <v>1</v>
      </c>
      <c r="D43" s="8">
        <f>PMA!B39</f>
        <v>405000</v>
      </c>
      <c r="E43" s="8">
        <f>PMA!C39</f>
        <v>414700</v>
      </c>
      <c r="F43" s="8">
        <f>PMA!D39</f>
        <v>415700</v>
      </c>
      <c r="G43" s="8">
        <f>PMA!E39</f>
        <v>415700</v>
      </c>
      <c r="H43" s="8">
        <f>PMA!F39</f>
        <v>0</v>
      </c>
    </row>
    <row r="44" spans="3:8" ht="36.75" thickBot="1" x14ac:dyDescent="0.3">
      <c r="C44" s="7" t="s">
        <v>51</v>
      </c>
      <c r="D44" s="8"/>
      <c r="E44" s="5"/>
      <c r="F44" s="5"/>
      <c r="G44" s="5"/>
    </row>
    <row r="45" spans="3:8" ht="36.75" thickBot="1" x14ac:dyDescent="0.3">
      <c r="C45" s="7" t="s">
        <v>148</v>
      </c>
      <c r="D45" s="8"/>
      <c r="E45" s="5"/>
      <c r="F45" s="5"/>
      <c r="G45" s="5"/>
    </row>
    <row r="46" spans="3:8" ht="15.75" thickBot="1" x14ac:dyDescent="0.3">
      <c r="C46" s="1" t="s">
        <v>2</v>
      </c>
      <c r="D46" s="8"/>
      <c r="E46" s="5"/>
      <c r="F46" s="5"/>
      <c r="G46" s="5"/>
    </row>
    <row r="47" spans="3:8" ht="36.75" thickBot="1" x14ac:dyDescent="0.3">
      <c r="C47" s="7" t="s">
        <v>52</v>
      </c>
      <c r="D47" s="8"/>
      <c r="E47" s="5"/>
      <c r="F47" s="5"/>
      <c r="G47" s="5"/>
    </row>
    <row r="48" spans="3:8" ht="36.75" thickBot="1" x14ac:dyDescent="0.3">
      <c r="C48" s="7" t="s">
        <v>149</v>
      </c>
      <c r="D48" s="8"/>
      <c r="E48" s="5"/>
      <c r="F48" s="5"/>
      <c r="G48" s="5"/>
    </row>
    <row r="49" spans="3:7" ht="15.75" thickBot="1" x14ac:dyDescent="0.3">
      <c r="C49" s="1" t="s">
        <v>30</v>
      </c>
      <c r="D49" s="8"/>
      <c r="E49" s="5"/>
      <c r="F49" s="5"/>
      <c r="G49" s="5"/>
    </row>
    <row r="50" spans="3:7" ht="36.75" thickBot="1" x14ac:dyDescent="0.3">
      <c r="C50" s="7" t="s">
        <v>53</v>
      </c>
      <c r="D50" s="8"/>
      <c r="E50" s="5"/>
      <c r="F50" s="5"/>
      <c r="G50" s="5"/>
    </row>
    <row r="51" spans="3:7" ht="36.75" thickBot="1" x14ac:dyDescent="0.3">
      <c r="C51" s="7" t="s">
        <v>150</v>
      </c>
      <c r="D51" s="8"/>
      <c r="E51" s="5"/>
      <c r="F51" s="5"/>
      <c r="G51" s="5"/>
    </row>
    <row r="52" spans="3:7" ht="15.75" thickBot="1" x14ac:dyDescent="0.3">
      <c r="C52" s="1" t="s">
        <v>32</v>
      </c>
      <c r="D52" s="8">
        <f>PMA!B42</f>
        <v>190000</v>
      </c>
      <c r="E52" s="8">
        <f>PMA!C42</f>
        <v>186000</v>
      </c>
      <c r="F52" s="8">
        <f>PMA!D42</f>
        <v>187000</v>
      </c>
      <c r="G52" s="8">
        <f>PMA!E42</f>
        <v>187000</v>
      </c>
    </row>
    <row r="53" spans="3:7" ht="36.75" thickBot="1" x14ac:dyDescent="0.3">
      <c r="C53" s="7" t="s">
        <v>54</v>
      </c>
      <c r="D53" s="8"/>
      <c r="E53" s="5"/>
      <c r="F53" s="5"/>
      <c r="G53" s="5"/>
    </row>
    <row r="54" spans="3:7" ht="36.75" thickBot="1" x14ac:dyDescent="0.3">
      <c r="C54" s="7" t="s">
        <v>151</v>
      </c>
      <c r="D54" s="8"/>
      <c r="E54" s="5"/>
      <c r="F54" s="5"/>
      <c r="G54" s="5"/>
    </row>
    <row r="55" spans="3:7" ht="24.75" thickBot="1" x14ac:dyDescent="0.3">
      <c r="C55" s="1" t="s">
        <v>198</v>
      </c>
      <c r="D55" s="8">
        <f>PMA!B43</f>
        <v>20264.900000000001</v>
      </c>
      <c r="E55" s="8">
        <f>PMA!C43</f>
        <v>33000</v>
      </c>
      <c r="F55" s="8">
        <f>PMA!D43</f>
        <v>33000</v>
      </c>
      <c r="G55" s="8">
        <f>PMA!E43</f>
        <v>33000</v>
      </c>
    </row>
    <row r="56" spans="3:7" ht="36.75" thickBot="1" x14ac:dyDescent="0.3">
      <c r="C56" s="7" t="s">
        <v>55</v>
      </c>
      <c r="D56" s="8"/>
      <c r="E56" s="5"/>
      <c r="F56" s="5"/>
      <c r="G56" s="5"/>
    </row>
    <row r="57" spans="3:7" ht="36.75" thickBot="1" x14ac:dyDescent="0.3">
      <c r="C57" s="7" t="s">
        <v>152</v>
      </c>
      <c r="D57" s="8"/>
      <c r="E57" s="5"/>
      <c r="F57" s="5"/>
      <c r="G57" s="5"/>
    </row>
    <row r="58" spans="3:7" ht="15.75" thickBot="1" x14ac:dyDescent="0.3">
      <c r="C58" s="27" t="s">
        <v>59</v>
      </c>
      <c r="D58" s="8">
        <f>D55+D52+D49+D46+D43+D40+D37</f>
        <v>1166564.8999999999</v>
      </c>
      <c r="E58" s="8">
        <f t="shared" ref="E58:G58" si="1">E55+E52+E49+E46+E43+E40+E37</f>
        <v>1185000</v>
      </c>
      <c r="F58" s="8">
        <f t="shared" si="1"/>
        <v>1187000</v>
      </c>
      <c r="G58" s="8">
        <f t="shared" si="1"/>
        <v>1187000</v>
      </c>
    </row>
    <row r="59" spans="3:7" x14ac:dyDescent="0.25">
      <c r="C59" s="509" t="s">
        <v>195</v>
      </c>
      <c r="D59" s="512" t="s">
        <v>196</v>
      </c>
      <c r="E59" s="513"/>
      <c r="F59" s="513"/>
      <c r="G59" s="514"/>
    </row>
    <row r="60" spans="3:7" x14ac:dyDescent="0.25">
      <c r="C60" s="510"/>
      <c r="D60" s="515"/>
      <c r="E60" s="516"/>
      <c r="F60" s="516"/>
      <c r="G60" s="517"/>
    </row>
    <row r="61" spans="3:7" ht="15.75" thickBot="1" x14ac:dyDescent="0.3">
      <c r="C61" s="511"/>
      <c r="D61" s="518"/>
      <c r="E61" s="519"/>
      <c r="F61" s="519"/>
      <c r="G61" s="520"/>
    </row>
    <row r="62" spans="3:7" ht="15.75" thickBot="1" x14ac:dyDescent="0.3">
      <c r="C62" s="29" t="s">
        <v>61</v>
      </c>
      <c r="D62" s="30">
        <f>IF(D58-D29=0,0,"Error")</f>
        <v>0</v>
      </c>
      <c r="E62" s="30">
        <f>IF(E58-E29=0,0,"Error")</f>
        <v>0</v>
      </c>
      <c r="F62" s="30">
        <f>IF(F58-F29=0,0,"Error")</f>
        <v>0</v>
      </c>
      <c r="G62" s="30">
        <f>IF(G58-G29=0,0,"Error")</f>
        <v>0</v>
      </c>
    </row>
    <row r="63" spans="3:7" ht="15.75" thickBot="1" x14ac:dyDescent="0.3">
      <c r="C63" s="461" t="s">
        <v>138</v>
      </c>
      <c r="D63" s="462"/>
      <c r="E63" s="462"/>
      <c r="F63" s="462"/>
      <c r="G63" s="463"/>
    </row>
    <row r="64" spans="3:7" ht="15.75" thickBot="1" x14ac:dyDescent="0.3">
      <c r="C64" s="461" t="s">
        <v>144</v>
      </c>
      <c r="D64" s="462"/>
      <c r="E64" s="462"/>
      <c r="F64" s="462"/>
      <c r="G64" s="463"/>
    </row>
    <row r="65" spans="3:10" ht="15.75" thickBot="1" x14ac:dyDescent="0.3">
      <c r="C65" s="17" t="s">
        <v>45</v>
      </c>
      <c r="D65" s="464"/>
      <c r="E65" s="465"/>
      <c r="F65" s="465"/>
      <c r="G65" s="466"/>
    </row>
    <row r="66" spans="3:10" ht="15.75" customHeight="1" thickBot="1" x14ac:dyDescent="0.3">
      <c r="C66" s="26" t="s">
        <v>42</v>
      </c>
      <c r="D66" s="480">
        <f>PMA!B90:E90</f>
        <v>0</v>
      </c>
      <c r="E66" s="481"/>
      <c r="F66" s="481"/>
      <c r="G66" s="482"/>
    </row>
    <row r="67" spans="3:10" ht="39.75" customHeight="1" thickBot="1" x14ac:dyDescent="0.3">
      <c r="C67" s="2" t="s">
        <v>10</v>
      </c>
      <c r="D67" s="480">
        <f>PMA!B91:E91</f>
        <v>0</v>
      </c>
      <c r="E67" s="481"/>
      <c r="F67" s="481"/>
      <c r="G67" s="482"/>
    </row>
    <row r="68" spans="3:10" ht="15.75" thickBot="1" x14ac:dyDescent="0.3">
      <c r="C68" s="2" t="s">
        <v>15</v>
      </c>
      <c r="D68" s="521"/>
      <c r="E68" s="522"/>
      <c r="F68" s="522"/>
      <c r="G68" s="523"/>
    </row>
    <row r="69" spans="3:10" ht="12.75" customHeight="1" x14ac:dyDescent="0.25">
      <c r="C69" s="475"/>
      <c r="D69" s="24">
        <v>2018</v>
      </c>
      <c r="E69" s="24">
        <v>2019</v>
      </c>
      <c r="F69" s="24">
        <v>2020</v>
      </c>
      <c r="G69" s="24">
        <v>2021</v>
      </c>
    </row>
    <row r="70" spans="3:10" ht="9" customHeight="1" thickBot="1" x14ac:dyDescent="0.3">
      <c r="C70" s="476"/>
      <c r="D70" s="25" t="s">
        <v>6</v>
      </c>
      <c r="E70" s="25" t="s">
        <v>7</v>
      </c>
      <c r="F70" s="25" t="s">
        <v>7</v>
      </c>
      <c r="G70" s="25" t="s">
        <v>7</v>
      </c>
    </row>
    <row r="71" spans="3:10" ht="15.75" thickBot="1" x14ac:dyDescent="0.3">
      <c r="C71" s="2" t="s">
        <v>9</v>
      </c>
      <c r="D71" s="4">
        <f>PMA!B95</f>
        <v>3</v>
      </c>
      <c r="E71" s="4">
        <f>PMA!C95</f>
        <v>2</v>
      </c>
      <c r="F71" s="4">
        <f>PMA!D95</f>
        <v>1</v>
      </c>
      <c r="G71" s="4">
        <f>PMA!E95</f>
        <v>4</v>
      </c>
    </row>
    <row r="72" spans="3:10" ht="15.75" thickBot="1" x14ac:dyDescent="0.3">
      <c r="C72" s="2" t="s">
        <v>16</v>
      </c>
      <c r="D72" s="4">
        <f>PMA!B96</f>
        <v>38000</v>
      </c>
      <c r="E72" s="4">
        <f>PMA!C96</f>
        <v>30000</v>
      </c>
      <c r="F72" s="4">
        <f>PMA!D96</f>
        <v>20000</v>
      </c>
      <c r="G72" s="4">
        <f>PMA!E96</f>
        <v>120000</v>
      </c>
    </row>
    <row r="73" spans="3:10" ht="15.75" thickBot="1" x14ac:dyDescent="0.3">
      <c r="C73" s="2" t="s">
        <v>25</v>
      </c>
      <c r="D73" s="108">
        <f>D72/D71</f>
        <v>12666.666666666666</v>
      </c>
      <c r="E73" s="108">
        <f t="shared" ref="E73:G73" si="2">E72/E71</f>
        <v>15000</v>
      </c>
      <c r="F73" s="108">
        <f t="shared" si="2"/>
        <v>20000</v>
      </c>
      <c r="G73" s="108">
        <f t="shared" si="2"/>
        <v>30000</v>
      </c>
    </row>
    <row r="74" spans="3:10" ht="15.75" thickBot="1" x14ac:dyDescent="0.3">
      <c r="C74" s="2" t="s">
        <v>17</v>
      </c>
      <c r="D74" s="109" t="s">
        <v>24</v>
      </c>
      <c r="E74" s="110">
        <f>E71/D71-1</f>
        <v>-0.33333333333333337</v>
      </c>
      <c r="F74" s="110">
        <f t="shared" ref="F74:F76" si="3">F71/E71-1</f>
        <v>-0.5</v>
      </c>
      <c r="G74" s="110">
        <f t="shared" ref="G74:G76" si="4">G71/F71-1</f>
        <v>3</v>
      </c>
      <c r="I74" s="6"/>
      <c r="J74" s="6"/>
    </row>
    <row r="75" spans="3:10" ht="15.75" thickBot="1" x14ac:dyDescent="0.3">
      <c r="C75" s="2" t="s">
        <v>18</v>
      </c>
      <c r="D75" s="109" t="s">
        <v>24</v>
      </c>
      <c r="E75" s="110">
        <f>E72/D72-1</f>
        <v>-0.21052631578947367</v>
      </c>
      <c r="F75" s="110">
        <f t="shared" si="3"/>
        <v>-0.33333333333333337</v>
      </c>
      <c r="G75" s="110">
        <f t="shared" si="4"/>
        <v>5</v>
      </c>
    </row>
    <row r="76" spans="3:10" ht="15.75" thickBot="1" x14ac:dyDescent="0.3">
      <c r="C76" s="2" t="s">
        <v>19</v>
      </c>
      <c r="D76" s="109" t="s">
        <v>24</v>
      </c>
      <c r="E76" s="124">
        <f>E73/D73-1</f>
        <v>0.1842105263157896</v>
      </c>
      <c r="F76" s="124">
        <f t="shared" si="3"/>
        <v>0.33333333333333326</v>
      </c>
      <c r="G76" s="124">
        <f t="shared" si="4"/>
        <v>0.5</v>
      </c>
    </row>
    <row r="77" spans="3:10" ht="15.75" thickBot="1" x14ac:dyDescent="0.3">
      <c r="C77" s="470" t="s">
        <v>60</v>
      </c>
      <c r="D77" s="471"/>
      <c r="E77" s="471"/>
      <c r="F77" s="471"/>
      <c r="G77" s="472"/>
    </row>
    <row r="78" spans="3:10" ht="12.75" customHeight="1" x14ac:dyDescent="0.25">
      <c r="C78" s="475"/>
      <c r="D78" s="24">
        <v>2018</v>
      </c>
      <c r="E78" s="24">
        <v>2019</v>
      </c>
      <c r="F78" s="24">
        <v>2020</v>
      </c>
      <c r="G78" s="24">
        <v>2021</v>
      </c>
    </row>
    <row r="79" spans="3:10" ht="16.5" customHeight="1" thickBot="1" x14ac:dyDescent="0.3">
      <c r="C79" s="476"/>
      <c r="D79" s="25" t="s">
        <v>6</v>
      </c>
      <c r="E79" s="25" t="s">
        <v>7</v>
      </c>
      <c r="F79" s="25" t="s">
        <v>7</v>
      </c>
      <c r="G79" s="25" t="s">
        <v>7</v>
      </c>
    </row>
    <row r="80" spans="3:10" ht="15.75" thickBot="1" x14ac:dyDescent="0.3">
      <c r="C80" s="1" t="s">
        <v>142</v>
      </c>
      <c r="D80" s="5"/>
      <c r="E80" s="5"/>
      <c r="F80" s="5"/>
      <c r="G80" s="5"/>
    </row>
    <row r="81" spans="3:7" ht="15.75" thickBot="1" x14ac:dyDescent="0.3">
      <c r="C81" s="1" t="s">
        <v>143</v>
      </c>
      <c r="D81" s="8">
        <f>D72</f>
        <v>38000</v>
      </c>
      <c r="E81" s="8">
        <f t="shared" ref="E81:G81" si="5">E72</f>
        <v>30000</v>
      </c>
      <c r="F81" s="8">
        <f t="shared" si="5"/>
        <v>20000</v>
      </c>
      <c r="G81" s="8">
        <f t="shared" si="5"/>
        <v>120000</v>
      </c>
    </row>
    <row r="82" spans="3:7" ht="15.75" thickBot="1" x14ac:dyDescent="0.3">
      <c r="C82" s="27" t="s">
        <v>59</v>
      </c>
      <c r="D82" s="8">
        <f>D81+D80</f>
        <v>38000</v>
      </c>
      <c r="E82" s="8">
        <f t="shared" ref="E82" si="6">E81+E80</f>
        <v>30000</v>
      </c>
      <c r="F82" s="8">
        <f t="shared" ref="F82" si="7">F81+F80</f>
        <v>20000</v>
      </c>
      <c r="G82" s="8">
        <f t="shared" ref="G82" si="8">G81+G80</f>
        <v>120000</v>
      </c>
    </row>
    <row r="83" spans="3:7" x14ac:dyDescent="0.25">
      <c r="C83" s="509" t="s">
        <v>140</v>
      </c>
      <c r="D83" s="529"/>
      <c r="E83" s="530"/>
      <c r="F83" s="530"/>
      <c r="G83" s="531"/>
    </row>
    <row r="84" spans="3:7" x14ac:dyDescent="0.25">
      <c r="C84" s="510"/>
      <c r="D84" s="532"/>
      <c r="E84" s="533"/>
      <c r="F84" s="533"/>
      <c r="G84" s="534"/>
    </row>
    <row r="85" spans="3:7" ht="15.75" thickBot="1" x14ac:dyDescent="0.3">
      <c r="C85" s="511"/>
      <c r="D85" s="535"/>
      <c r="E85" s="536"/>
      <c r="F85" s="536"/>
      <c r="G85" s="537"/>
    </row>
    <row r="86" spans="3:7" ht="15.75" thickBot="1" x14ac:dyDescent="0.3">
      <c r="C86" s="31"/>
      <c r="D86" s="32"/>
      <c r="E86" s="32"/>
      <c r="F86" s="32"/>
      <c r="G86" s="32"/>
    </row>
    <row r="87" spans="3:7" ht="34.5" customHeight="1" thickBot="1" x14ac:dyDescent="0.3">
      <c r="C87" s="15" t="s">
        <v>157</v>
      </c>
      <c r="D87" s="16">
        <f>D72+D29</f>
        <v>1204564.8999999999</v>
      </c>
      <c r="E87" s="16">
        <f t="shared" ref="E87:G87" si="9">E72+E29</f>
        <v>1215000</v>
      </c>
      <c r="F87" s="16">
        <f t="shared" si="9"/>
        <v>1207000</v>
      </c>
      <c r="G87" s="16">
        <f t="shared" si="9"/>
        <v>1307000</v>
      </c>
    </row>
    <row r="88" spans="3:7" ht="30" customHeight="1" thickBot="1" x14ac:dyDescent="0.3">
      <c r="C88" s="15" t="s">
        <v>158</v>
      </c>
      <c r="D88" s="16">
        <f>D90+D92+D94+D96+D98+D100+D102+D104+D106</f>
        <v>1204564.8999999999</v>
      </c>
      <c r="E88" s="16">
        <f>E90+E92+E94+E96+E98+E100+E102+E104+E106</f>
        <v>1215000</v>
      </c>
      <c r="F88" s="16">
        <f>F90+F92+F94+F96+F98+F100+F102+F104+F106</f>
        <v>1207000</v>
      </c>
      <c r="G88" s="16">
        <f>G90+G92+G94+G96+G98+G100+G102+G104+G106</f>
        <v>1307000</v>
      </c>
    </row>
    <row r="89" spans="3:7" ht="24.75" thickBot="1" x14ac:dyDescent="0.3">
      <c r="C89" s="10" t="s">
        <v>26</v>
      </c>
      <c r="D89" s="11"/>
      <c r="E89" s="12">
        <f>E88/D88-1</f>
        <v>8.6629620371638794E-3</v>
      </c>
      <c r="F89" s="12">
        <f t="shared" ref="F89:G89" si="10">F88/E88-1</f>
        <v>-6.5843621399176433E-3</v>
      </c>
      <c r="G89" s="12">
        <f t="shared" si="10"/>
        <v>8.2850041425020615E-2</v>
      </c>
    </row>
    <row r="90" spans="3:7" ht="15.75" thickBot="1" x14ac:dyDescent="0.3">
      <c r="C90" s="1" t="s">
        <v>0</v>
      </c>
      <c r="D90" s="5">
        <f>D37</f>
        <v>463300</v>
      </c>
      <c r="E90" s="5">
        <f t="shared" ref="E90:G90" si="11">E37</f>
        <v>463300</v>
      </c>
      <c r="F90" s="5">
        <f t="shared" si="11"/>
        <v>463300</v>
      </c>
      <c r="G90" s="5">
        <f t="shared" si="11"/>
        <v>463300</v>
      </c>
    </row>
    <row r="91" spans="3:7" ht="15.75" thickBot="1" x14ac:dyDescent="0.3">
      <c r="C91" s="7" t="s">
        <v>27</v>
      </c>
      <c r="D91" s="8"/>
      <c r="E91" s="9">
        <f>E90/D90-1</f>
        <v>0</v>
      </c>
      <c r="F91" s="9">
        <f t="shared" ref="F91:G91" si="12">F90/E90-1</f>
        <v>0</v>
      </c>
      <c r="G91" s="9">
        <f t="shared" si="12"/>
        <v>0</v>
      </c>
    </row>
    <row r="92" spans="3:7" ht="24.75" thickBot="1" x14ac:dyDescent="0.3">
      <c r="C92" s="1" t="s">
        <v>46</v>
      </c>
      <c r="D92" s="5">
        <f>D40</f>
        <v>88000</v>
      </c>
      <c r="E92" s="5">
        <f t="shared" ref="E92:G92" si="13">E40</f>
        <v>88000</v>
      </c>
      <c r="F92" s="5">
        <f t="shared" si="13"/>
        <v>88000</v>
      </c>
      <c r="G92" s="5">
        <f t="shared" si="13"/>
        <v>88000</v>
      </c>
    </row>
    <row r="93" spans="3:7" ht="24.75" thickBot="1" x14ac:dyDescent="0.3">
      <c r="C93" s="7" t="s">
        <v>47</v>
      </c>
      <c r="D93" s="8"/>
      <c r="E93" s="9">
        <f>E92/D92-1</f>
        <v>0</v>
      </c>
      <c r="F93" s="9">
        <f t="shared" ref="F93:G93" si="14">F92/E92-1</f>
        <v>0</v>
      </c>
      <c r="G93" s="9">
        <f t="shared" si="14"/>
        <v>0</v>
      </c>
    </row>
    <row r="94" spans="3:7" ht="15.75" thickBot="1" x14ac:dyDescent="0.3">
      <c r="C94" s="1" t="s">
        <v>1</v>
      </c>
      <c r="D94" s="5">
        <f>D43</f>
        <v>405000</v>
      </c>
      <c r="E94" s="5">
        <f t="shared" ref="E94:G94" si="15">E43</f>
        <v>414700</v>
      </c>
      <c r="F94" s="5">
        <f t="shared" si="15"/>
        <v>415700</v>
      </c>
      <c r="G94" s="5">
        <f t="shared" si="15"/>
        <v>415700</v>
      </c>
    </row>
    <row r="95" spans="3:7" ht="24.75" thickBot="1" x14ac:dyDescent="0.3">
      <c r="C95" s="7" t="s">
        <v>28</v>
      </c>
      <c r="D95" s="8"/>
      <c r="E95" s="9">
        <f>E94/D94-1</f>
        <v>2.3950617283950537E-2</v>
      </c>
      <c r="F95" s="9">
        <f t="shared" ref="F95:G95" si="16">F94/E94-1</f>
        <v>2.4113817217266131E-3</v>
      </c>
      <c r="G95" s="9">
        <f t="shared" si="16"/>
        <v>0</v>
      </c>
    </row>
    <row r="96" spans="3:7" ht="15.75" thickBot="1" x14ac:dyDescent="0.3">
      <c r="C96" s="1" t="s">
        <v>2</v>
      </c>
      <c r="D96" s="5">
        <f>D46</f>
        <v>0</v>
      </c>
      <c r="E96" s="5">
        <f t="shared" ref="E96:G96" si="17">E46</f>
        <v>0</v>
      </c>
      <c r="F96" s="5">
        <f t="shared" si="17"/>
        <v>0</v>
      </c>
      <c r="G96" s="5">
        <f t="shared" si="17"/>
        <v>0</v>
      </c>
    </row>
    <row r="97" spans="3:7" ht="15.75" thickBot="1" x14ac:dyDescent="0.3">
      <c r="C97" s="7" t="s">
        <v>29</v>
      </c>
      <c r="D97" s="8"/>
      <c r="E97" s="9" t="e">
        <f>E96/D96-1</f>
        <v>#DIV/0!</v>
      </c>
      <c r="F97" s="9" t="e">
        <f t="shared" ref="F97" si="18">F96/E96-1</f>
        <v>#DIV/0!</v>
      </c>
      <c r="G97" s="9" t="e">
        <f t="shared" ref="G97" si="19">G96/F96-1</f>
        <v>#DIV/0!</v>
      </c>
    </row>
    <row r="98" spans="3:7" ht="15.75" thickBot="1" x14ac:dyDescent="0.3">
      <c r="C98" s="1" t="s">
        <v>30</v>
      </c>
      <c r="D98" s="5">
        <f>D49</f>
        <v>0</v>
      </c>
      <c r="E98" s="5">
        <f t="shared" ref="E98:G98" si="20">E49</f>
        <v>0</v>
      </c>
      <c r="F98" s="5">
        <f t="shared" si="20"/>
        <v>0</v>
      </c>
      <c r="G98" s="5">
        <f t="shared" si="20"/>
        <v>0</v>
      </c>
    </row>
    <row r="99" spans="3:7" ht="24.75" thickBot="1" x14ac:dyDescent="0.3">
      <c r="C99" s="7" t="s">
        <v>31</v>
      </c>
      <c r="D99" s="8"/>
      <c r="E99" s="9" t="e">
        <f>E98/D98-1</f>
        <v>#DIV/0!</v>
      </c>
      <c r="F99" s="9" t="e">
        <f t="shared" ref="F99" si="21">F98/E98-1</f>
        <v>#DIV/0!</v>
      </c>
      <c r="G99" s="9" t="e">
        <f t="shared" ref="G99" si="22">G98/F98-1</f>
        <v>#DIV/0!</v>
      </c>
    </row>
    <row r="100" spans="3:7" ht="15.75" thickBot="1" x14ac:dyDescent="0.3">
      <c r="C100" s="1" t="s">
        <v>32</v>
      </c>
      <c r="D100" s="5">
        <f>D52</f>
        <v>190000</v>
      </c>
      <c r="E100" s="5">
        <f t="shared" ref="E100:G100" si="23">E52</f>
        <v>186000</v>
      </c>
      <c r="F100" s="5">
        <f t="shared" si="23"/>
        <v>187000</v>
      </c>
      <c r="G100" s="5">
        <f t="shared" si="23"/>
        <v>187000</v>
      </c>
    </row>
    <row r="101" spans="3:7" ht="24.75" thickBot="1" x14ac:dyDescent="0.3">
      <c r="C101" s="7" t="s">
        <v>33</v>
      </c>
      <c r="D101" s="8"/>
      <c r="E101" s="9">
        <f>E100/D100-1</f>
        <v>-2.1052631578947323E-2</v>
      </c>
      <c r="F101" s="9">
        <f t="shared" ref="F101" si="24">F100/E100-1</f>
        <v>5.3763440860215006E-3</v>
      </c>
      <c r="G101" s="9">
        <f t="shared" ref="G101" si="25">G100/F100-1</f>
        <v>0</v>
      </c>
    </row>
    <row r="102" spans="3:7" ht="24.75" thickBot="1" x14ac:dyDescent="0.3">
      <c r="C102" s="1" t="s">
        <v>3</v>
      </c>
      <c r="D102" s="5">
        <f>D55</f>
        <v>20264.900000000001</v>
      </c>
      <c r="E102" s="5">
        <f t="shared" ref="E102:G102" si="26">E55</f>
        <v>33000</v>
      </c>
      <c r="F102" s="5">
        <f t="shared" si="26"/>
        <v>33000</v>
      </c>
      <c r="G102" s="5">
        <f t="shared" si="26"/>
        <v>33000</v>
      </c>
    </row>
    <row r="103" spans="3:7" ht="24.75" thickBot="1" x14ac:dyDescent="0.3">
      <c r="C103" s="7" t="s">
        <v>34</v>
      </c>
      <c r="D103" s="8"/>
      <c r="E103" s="9">
        <f>E102/D102-1</f>
        <v>0.62843142576573285</v>
      </c>
      <c r="F103" s="9">
        <f t="shared" ref="F103" si="27">F102/E102-1</f>
        <v>0</v>
      </c>
      <c r="G103" s="9">
        <f t="shared" ref="G103" si="28">G102/F102-1</f>
        <v>0</v>
      </c>
    </row>
    <row r="104" spans="3:7" ht="15.75" thickBot="1" x14ac:dyDescent="0.3">
      <c r="C104" s="1" t="s">
        <v>20</v>
      </c>
      <c r="D104" s="5">
        <f>D80</f>
        <v>0</v>
      </c>
      <c r="E104" s="5">
        <f t="shared" ref="E104:G104" si="29">E80</f>
        <v>0</v>
      </c>
      <c r="F104" s="5">
        <f t="shared" si="29"/>
        <v>0</v>
      </c>
      <c r="G104" s="5">
        <f t="shared" si="29"/>
        <v>0</v>
      </c>
    </row>
    <row r="105" spans="3:7" ht="24.75" thickBot="1" x14ac:dyDescent="0.3">
      <c r="C105" s="7" t="s">
        <v>35</v>
      </c>
      <c r="D105" s="8"/>
      <c r="E105" s="9" t="e">
        <f>E104/D104-1</f>
        <v>#DIV/0!</v>
      </c>
      <c r="F105" s="9" t="e">
        <f t="shared" ref="F105" si="30">F104/E104-1</f>
        <v>#DIV/0!</v>
      </c>
      <c r="G105" s="9" t="e">
        <f t="shared" ref="G105" si="31">G104/F104-1</f>
        <v>#DIV/0!</v>
      </c>
    </row>
    <row r="106" spans="3:7" ht="18.75" customHeight="1" thickBot="1" x14ac:dyDescent="0.3">
      <c r="C106" s="1" t="s">
        <v>21</v>
      </c>
      <c r="D106" s="5">
        <f>D81</f>
        <v>38000</v>
      </c>
      <c r="E106" s="5">
        <f t="shared" ref="E106:G106" si="32">E81</f>
        <v>30000</v>
      </c>
      <c r="F106" s="5">
        <f t="shared" si="32"/>
        <v>20000</v>
      </c>
      <c r="G106" s="5">
        <f t="shared" si="32"/>
        <v>120000</v>
      </c>
    </row>
    <row r="107" spans="3:7" ht="24.75" thickBot="1" x14ac:dyDescent="0.3">
      <c r="C107" s="7" t="s">
        <v>36</v>
      </c>
      <c r="D107" s="8"/>
      <c r="E107" s="9">
        <f>E106/D106-1</f>
        <v>-0.21052631578947367</v>
      </c>
      <c r="F107" s="9">
        <f t="shared" ref="F107" si="33">F106/E106-1</f>
        <v>-0.33333333333333337</v>
      </c>
      <c r="G107" s="9">
        <f t="shared" ref="G107" si="34">G106/F106-1</f>
        <v>5</v>
      </c>
    </row>
    <row r="108" spans="3:7" x14ac:dyDescent="0.25">
      <c r="C108" s="440" t="s">
        <v>156</v>
      </c>
      <c r="D108" s="443"/>
      <c r="E108" s="443"/>
      <c r="F108" s="443"/>
      <c r="G108" s="444"/>
    </row>
    <row r="109" spans="3:7" x14ac:dyDescent="0.25">
      <c r="C109" s="441"/>
      <c r="D109" s="445"/>
      <c r="E109" s="445"/>
      <c r="F109" s="445"/>
      <c r="G109" s="446"/>
    </row>
    <row r="110" spans="3:7" ht="15.75" thickBot="1" x14ac:dyDescent="0.3">
      <c r="C110" s="442"/>
      <c r="D110" s="447"/>
      <c r="E110" s="447"/>
      <c r="F110" s="447"/>
      <c r="G110" s="448"/>
    </row>
    <row r="111" spans="3:7" ht="15.75" thickBot="1" x14ac:dyDescent="0.3">
      <c r="C111" s="29" t="s">
        <v>61</v>
      </c>
      <c r="D111" s="30">
        <f>IF(D88-D87=0,0,"Error")</f>
        <v>0</v>
      </c>
      <c r="E111" s="30">
        <f t="shared" ref="E111:G111" si="35">IF(E88-E87=0,0,"Error")</f>
        <v>0</v>
      </c>
      <c r="F111" s="30">
        <f t="shared" si="35"/>
        <v>0</v>
      </c>
      <c r="G111" s="30">
        <f t="shared" si="35"/>
        <v>0</v>
      </c>
    </row>
    <row r="112" spans="3:7" ht="28.5" customHeight="1" thickBot="1" x14ac:dyDescent="0.3">
      <c r="C112" s="23" t="s">
        <v>50</v>
      </c>
      <c r="D112" s="5">
        <v>738</v>
      </c>
      <c r="E112" s="5">
        <v>738</v>
      </c>
      <c r="F112" s="5">
        <v>738</v>
      </c>
      <c r="G112" s="5">
        <v>738</v>
      </c>
    </row>
    <row r="113" spans="1:9" ht="36.75" thickBot="1" x14ac:dyDescent="0.3">
      <c r="C113" s="23" t="s">
        <v>56</v>
      </c>
      <c r="D113" s="5">
        <v>0</v>
      </c>
      <c r="E113" s="5">
        <v>0</v>
      </c>
      <c r="F113" s="5">
        <v>0</v>
      </c>
      <c r="G113" s="5">
        <v>0</v>
      </c>
    </row>
    <row r="114" spans="1:9" ht="15.75" thickBot="1" x14ac:dyDescent="0.3">
      <c r="C114" s="33"/>
      <c r="D114" s="34"/>
      <c r="E114" s="34"/>
      <c r="F114" s="34"/>
      <c r="G114" s="34"/>
    </row>
    <row r="115" spans="1:9" ht="53.25" customHeight="1" x14ac:dyDescent="0.25">
      <c r="A115" s="434" t="s">
        <v>166</v>
      </c>
      <c r="B115" s="145" t="s">
        <v>75</v>
      </c>
      <c r="C115" s="204" t="s">
        <v>218</v>
      </c>
      <c r="D115" s="434" t="s">
        <v>78</v>
      </c>
      <c r="E115" s="145" t="s">
        <v>75</v>
      </c>
      <c r="F115" s="204" t="s">
        <v>217</v>
      </c>
      <c r="G115" s="434" t="s">
        <v>162</v>
      </c>
      <c r="H115" s="39" t="s">
        <v>75</v>
      </c>
      <c r="I115" s="40" t="s">
        <v>219</v>
      </c>
    </row>
    <row r="116" spans="1:9" x14ac:dyDescent="0.25">
      <c r="A116" s="435"/>
      <c r="B116" s="35" t="s">
        <v>76</v>
      </c>
      <c r="C116" s="41"/>
      <c r="D116" s="435"/>
      <c r="E116" s="35" t="s">
        <v>76</v>
      </c>
      <c r="F116" s="41"/>
      <c r="G116" s="435"/>
      <c r="H116" s="35" t="s">
        <v>76</v>
      </c>
      <c r="I116" s="41"/>
    </row>
    <row r="117" spans="1:9" ht="19.5" customHeight="1" thickBot="1" x14ac:dyDescent="0.3">
      <c r="A117" s="436"/>
      <c r="B117" s="42" t="s">
        <v>77</v>
      </c>
      <c r="C117" s="43"/>
      <c r="D117" s="436"/>
      <c r="E117" s="42" t="s">
        <v>77</v>
      </c>
      <c r="F117" s="43"/>
      <c r="G117" s="436"/>
      <c r="H117" s="42" t="s">
        <v>77</v>
      </c>
      <c r="I117" s="43"/>
    </row>
    <row r="118" spans="1:9" ht="15.75" thickBot="1" x14ac:dyDescent="0.3">
      <c r="A118" s="37"/>
      <c r="B118" s="38"/>
      <c r="C118" s="38"/>
      <c r="D118" s="36"/>
      <c r="E118" s="37"/>
      <c r="F118" s="38"/>
      <c r="G118" s="38"/>
    </row>
    <row r="119" spans="1:9" ht="15.75" thickBot="1" x14ac:dyDescent="0.3">
      <c r="A119" s="37"/>
      <c r="B119" s="38"/>
      <c r="C119" s="106" t="s">
        <v>81</v>
      </c>
      <c r="D119" s="36"/>
      <c r="E119" s="37"/>
      <c r="F119" s="38"/>
      <c r="G119" s="38"/>
    </row>
    <row r="120" spans="1:9" ht="27.75" customHeight="1" x14ac:dyDescent="0.25">
      <c r="A120" s="37"/>
      <c r="B120" s="38"/>
      <c r="C120" s="524" t="s">
        <v>159</v>
      </c>
      <c r="D120" s="525"/>
      <c r="E120" s="525"/>
      <c r="F120" s="525"/>
      <c r="G120" s="526"/>
    </row>
    <row r="121" spans="1:9" ht="27.75" customHeight="1" x14ac:dyDescent="0.25">
      <c r="A121" s="37"/>
      <c r="B121" s="38"/>
      <c r="C121" s="455" t="s">
        <v>161</v>
      </c>
      <c r="D121" s="527"/>
      <c r="E121" s="527"/>
      <c r="F121" s="527"/>
      <c r="G121" s="528"/>
    </row>
    <row r="122" spans="1:9" ht="34.5" customHeight="1" x14ac:dyDescent="0.25">
      <c r="C122" s="437" t="s">
        <v>154</v>
      </c>
      <c r="D122" s="438"/>
      <c r="E122" s="438"/>
      <c r="F122" s="438"/>
      <c r="G122" s="439"/>
      <c r="H122" s="19"/>
    </row>
    <row r="123" spans="1:9" ht="52.5" customHeight="1" x14ac:dyDescent="0.25">
      <c r="A123" s="37"/>
      <c r="B123" s="38"/>
      <c r="C123" s="449" t="s">
        <v>160</v>
      </c>
      <c r="D123" s="450"/>
      <c r="E123" s="450"/>
      <c r="F123" s="450"/>
      <c r="G123" s="451"/>
    </row>
    <row r="124" spans="1:9" ht="18" customHeight="1" x14ac:dyDescent="0.25">
      <c r="C124" s="437" t="s">
        <v>170</v>
      </c>
      <c r="D124" s="438"/>
      <c r="E124" s="438"/>
      <c r="F124" s="438"/>
      <c r="G124" s="439"/>
    </row>
    <row r="125" spans="1:9" ht="36" customHeight="1" x14ac:dyDescent="0.25">
      <c r="C125" s="437" t="s">
        <v>155</v>
      </c>
      <c r="D125" s="438"/>
      <c r="E125" s="438"/>
      <c r="F125" s="438"/>
      <c r="G125" s="439"/>
      <c r="H125" s="20"/>
    </row>
    <row r="126" spans="1:9" ht="27" customHeight="1" x14ac:dyDescent="0.25">
      <c r="C126" s="455" t="s">
        <v>68</v>
      </c>
      <c r="D126" s="456"/>
      <c r="E126" s="456"/>
      <c r="F126" s="456"/>
      <c r="G126" s="457"/>
    </row>
    <row r="127" spans="1:9" ht="47.25" customHeight="1" thickBot="1" x14ac:dyDescent="0.3">
      <c r="C127" s="458" t="s">
        <v>73</v>
      </c>
      <c r="D127" s="459"/>
      <c r="E127" s="459"/>
      <c r="F127" s="459"/>
      <c r="G127" s="460"/>
    </row>
  </sheetData>
  <mergeCells count="45">
    <mergeCell ref="C69:C70"/>
    <mergeCell ref="C77:G77"/>
    <mergeCell ref="C120:G120"/>
    <mergeCell ref="C121:G121"/>
    <mergeCell ref="C78:C79"/>
    <mergeCell ref="C83:C85"/>
    <mergeCell ref="D83:G85"/>
    <mergeCell ref="D115:D117"/>
    <mergeCell ref="G115:G117"/>
    <mergeCell ref="C59:C61"/>
    <mergeCell ref="D59:G61"/>
    <mergeCell ref="D66:G66"/>
    <mergeCell ref="D67:G67"/>
    <mergeCell ref="D68:G68"/>
    <mergeCell ref="D12:G12"/>
    <mergeCell ref="C13:C14"/>
    <mergeCell ref="D16:G16"/>
    <mergeCell ref="C3:G3"/>
    <mergeCell ref="A2:H2"/>
    <mergeCell ref="D5:G5"/>
    <mergeCell ref="D6:G6"/>
    <mergeCell ref="D7:G7"/>
    <mergeCell ref="C8:G8"/>
    <mergeCell ref="C9:G11"/>
    <mergeCell ref="C17:G17"/>
    <mergeCell ref="C126:G126"/>
    <mergeCell ref="C127:G127"/>
    <mergeCell ref="C122:G122"/>
    <mergeCell ref="C125:G125"/>
    <mergeCell ref="C63:G63"/>
    <mergeCell ref="C64:G64"/>
    <mergeCell ref="D65:G65"/>
    <mergeCell ref="C21:G21"/>
    <mergeCell ref="C34:G34"/>
    <mergeCell ref="C26:C27"/>
    <mergeCell ref="C35:C36"/>
    <mergeCell ref="D24:G24"/>
    <mergeCell ref="D23:G23"/>
    <mergeCell ref="D25:G25"/>
    <mergeCell ref="C22:G22"/>
    <mergeCell ref="A115:A117"/>
    <mergeCell ref="C124:G124"/>
    <mergeCell ref="C108:C110"/>
    <mergeCell ref="D108:G110"/>
    <mergeCell ref="C123:G123"/>
  </mergeCells>
  <pageMargins left="0.70866141732283472" right="0.70866141732283472" top="0.74803149606299213" bottom="0.74803149606299213" header="0.31496062992125984" footer="0.31496062992125984"/>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8"/>
  <sheetViews>
    <sheetView view="pageBreakPreview" topLeftCell="A249" zoomScaleNormal="130" zoomScaleSheetLayoutView="100" workbookViewId="0">
      <selection activeCell="H279" sqref="H279"/>
    </sheetView>
  </sheetViews>
  <sheetFormatPr defaultRowHeight="15" x14ac:dyDescent="0.25"/>
  <cols>
    <col min="1" max="1" width="24.85546875" customWidth="1"/>
    <col min="2" max="2" width="21.5703125" style="126" customWidth="1"/>
    <col min="3" max="3" width="20.28515625" style="126" customWidth="1"/>
    <col min="4" max="4" width="16.85546875" style="126" customWidth="1"/>
    <col min="5" max="5" width="13.42578125" style="126" customWidth="1"/>
    <col min="6" max="6" width="11" customWidth="1"/>
    <col min="7" max="7" width="13.85546875" customWidth="1"/>
    <col min="8" max="8" width="14.7109375" customWidth="1"/>
    <col min="9" max="9" width="11" bestFit="1" customWidth="1"/>
  </cols>
  <sheetData>
    <row r="2" spans="1:6" ht="18" customHeight="1" x14ac:dyDescent="0.25">
      <c r="A2" s="14" t="s">
        <v>172</v>
      </c>
      <c r="B2" s="14"/>
      <c r="C2" s="14"/>
      <c r="D2" s="14"/>
      <c r="E2" s="14"/>
      <c r="F2" s="14"/>
    </row>
    <row r="3" spans="1:6" ht="18" customHeight="1" x14ac:dyDescent="0.25">
      <c r="A3" s="497" t="s">
        <v>171</v>
      </c>
      <c r="B3" s="497"/>
      <c r="C3" s="497"/>
      <c r="D3" s="497"/>
      <c r="E3" s="497"/>
      <c r="F3" s="107"/>
    </row>
    <row r="4" spans="1:6" ht="15.75" thickBot="1" x14ac:dyDescent="0.3"/>
    <row r="5" spans="1:6" ht="26.25" thickBot="1" x14ac:dyDescent="0.3">
      <c r="A5" s="22" t="s">
        <v>23</v>
      </c>
      <c r="B5" s="499" t="s">
        <v>211</v>
      </c>
      <c r="C5" s="499"/>
      <c r="D5" s="499"/>
      <c r="E5" s="499"/>
    </row>
    <row r="6" spans="1:6" ht="15.75" thickBot="1" x14ac:dyDescent="0.3">
      <c r="A6" s="22" t="s">
        <v>4</v>
      </c>
      <c r="B6" s="500" t="s">
        <v>202</v>
      </c>
      <c r="C6" s="501"/>
      <c r="D6" s="501"/>
      <c r="E6" s="502"/>
    </row>
    <row r="7" spans="1:6" ht="26.25" thickBot="1" x14ac:dyDescent="0.3">
      <c r="A7" s="22" t="s">
        <v>37</v>
      </c>
      <c r="B7" s="503" t="s">
        <v>5</v>
      </c>
      <c r="C7" s="504"/>
      <c r="D7" s="504"/>
      <c r="E7" s="505"/>
    </row>
    <row r="8" spans="1:6" ht="15.75" thickBot="1" x14ac:dyDescent="0.3">
      <c r="A8" s="506" t="s">
        <v>8</v>
      </c>
      <c r="B8" s="507"/>
      <c r="C8" s="507"/>
      <c r="D8" s="507"/>
      <c r="E8" s="508"/>
    </row>
    <row r="9" spans="1:6" ht="8.25" customHeight="1" thickBot="1" x14ac:dyDescent="0.3">
      <c r="A9" s="563" t="s">
        <v>207</v>
      </c>
      <c r="B9" s="564"/>
      <c r="C9" s="564"/>
      <c r="D9" s="564"/>
      <c r="E9" s="565"/>
      <c r="F9" s="538"/>
    </row>
    <row r="10" spans="1:6" ht="11.25" customHeight="1" thickBot="1" x14ac:dyDescent="0.3">
      <c r="A10" s="563"/>
      <c r="B10" s="564"/>
      <c r="C10" s="564"/>
      <c r="D10" s="564"/>
      <c r="E10" s="565"/>
      <c r="F10" s="538"/>
    </row>
    <row r="11" spans="1:6" ht="24" customHeight="1" thickBot="1" x14ac:dyDescent="0.3">
      <c r="A11" s="563"/>
      <c r="B11" s="564"/>
      <c r="C11" s="564"/>
      <c r="D11" s="564"/>
      <c r="E11" s="565"/>
      <c r="F11" s="538"/>
    </row>
    <row r="12" spans="1:6" ht="55.5" customHeight="1" thickBot="1" x14ac:dyDescent="0.3">
      <c r="A12" s="21" t="s">
        <v>11</v>
      </c>
      <c r="B12" s="566" t="s">
        <v>213</v>
      </c>
      <c r="C12" s="567"/>
      <c r="D12" s="567"/>
      <c r="E12" s="568"/>
      <c r="F12" s="126"/>
    </row>
    <row r="13" spans="1:6" ht="18" customHeight="1" x14ac:dyDescent="0.25">
      <c r="A13" s="475" t="s">
        <v>163</v>
      </c>
      <c r="B13" s="127">
        <v>2018</v>
      </c>
      <c r="C13" s="127">
        <v>2019</v>
      </c>
      <c r="D13" s="127">
        <v>2020</v>
      </c>
      <c r="E13" s="127">
        <v>2021</v>
      </c>
    </row>
    <row r="14" spans="1:6" ht="15.75" thickBot="1" x14ac:dyDescent="0.3">
      <c r="A14" s="476"/>
      <c r="B14" s="128" t="s">
        <v>6</v>
      </c>
      <c r="C14" s="128" t="s">
        <v>7</v>
      </c>
      <c r="D14" s="128" t="s">
        <v>7</v>
      </c>
      <c r="E14" s="128" t="s">
        <v>7</v>
      </c>
    </row>
    <row r="15" spans="1:6" ht="15.75" thickBot="1" x14ac:dyDescent="0.3">
      <c r="A15" s="192" t="s">
        <v>212</v>
      </c>
      <c r="B15" s="193">
        <v>1</v>
      </c>
      <c r="C15" s="193">
        <v>1</v>
      </c>
      <c r="D15" s="193">
        <v>1</v>
      </c>
      <c r="E15" s="193">
        <v>1</v>
      </c>
      <c r="F15" s="126"/>
    </row>
    <row r="16" spans="1:6" ht="24.75" thickBot="1" x14ac:dyDescent="0.3">
      <c r="A16" s="15" t="s">
        <v>13</v>
      </c>
      <c r="B16" s="494" t="s">
        <v>208</v>
      </c>
      <c r="C16" s="495"/>
      <c r="D16" s="495"/>
      <c r="E16" s="496"/>
      <c r="F16" s="126"/>
    </row>
    <row r="17" spans="1:11" ht="23.25" customHeight="1" thickBot="1" x14ac:dyDescent="0.3">
      <c r="A17" s="569" t="s">
        <v>164</v>
      </c>
      <c r="B17" s="570"/>
      <c r="C17" s="570"/>
      <c r="D17" s="570"/>
      <c r="E17" s="571"/>
      <c r="H17" s="3"/>
      <c r="J17" s="3"/>
    </row>
    <row r="18" spans="1:11" ht="15.75" thickBot="1" x14ac:dyDescent="0.3">
      <c r="A18" s="192" t="s">
        <v>212</v>
      </c>
      <c r="B18" s="193">
        <v>1</v>
      </c>
      <c r="C18" s="193">
        <v>1</v>
      </c>
      <c r="D18" s="193">
        <v>1</v>
      </c>
      <c r="E18" s="193">
        <v>1</v>
      </c>
      <c r="F18" s="126"/>
    </row>
    <row r="19" spans="1:11" ht="15.75" thickBot="1" x14ac:dyDescent="0.3">
      <c r="A19" s="192" t="s">
        <v>215</v>
      </c>
      <c r="B19" s="193">
        <v>1</v>
      </c>
      <c r="C19" s="193">
        <v>1</v>
      </c>
      <c r="D19" s="193">
        <v>1</v>
      </c>
      <c r="E19" s="193">
        <v>1</v>
      </c>
      <c r="F19" s="126"/>
    </row>
    <row r="20" spans="1:11" ht="15.75" thickBot="1" x14ac:dyDescent="0.3">
      <c r="A20" s="192" t="s">
        <v>214</v>
      </c>
      <c r="B20" s="193">
        <v>1</v>
      </c>
      <c r="C20" s="193">
        <v>1</v>
      </c>
      <c r="D20" s="193">
        <v>1</v>
      </c>
      <c r="E20" s="193">
        <v>1</v>
      </c>
      <c r="F20" s="126"/>
    </row>
    <row r="21" spans="1:11" ht="15.75" thickBot="1" x14ac:dyDescent="0.3">
      <c r="A21" s="557" t="s">
        <v>58</v>
      </c>
      <c r="B21" s="558"/>
      <c r="C21" s="558"/>
      <c r="D21" s="558"/>
      <c r="E21" s="559"/>
    </row>
    <row r="22" spans="1:11" ht="15.75" thickBot="1" x14ac:dyDescent="0.3">
      <c r="A22" s="461" t="s">
        <v>165</v>
      </c>
      <c r="B22" s="462"/>
      <c r="C22" s="462"/>
      <c r="D22" s="462"/>
      <c r="E22" s="463"/>
    </row>
    <row r="23" spans="1:11" ht="15.75" customHeight="1" thickBot="1" x14ac:dyDescent="0.3">
      <c r="A23" s="26" t="s">
        <v>43</v>
      </c>
      <c r="B23" s="480" t="s">
        <v>216</v>
      </c>
      <c r="C23" s="481"/>
      <c r="D23" s="481"/>
      <c r="E23" s="482"/>
      <c r="F23" s="126"/>
    </row>
    <row r="24" spans="1:11" ht="24" customHeight="1" thickBot="1" x14ac:dyDescent="0.3">
      <c r="A24" s="2" t="s">
        <v>10</v>
      </c>
      <c r="B24" s="480"/>
      <c r="C24" s="481"/>
      <c r="D24" s="481"/>
      <c r="E24" s="482"/>
      <c r="F24" s="126"/>
    </row>
    <row r="25" spans="1:11" ht="15.75" thickBot="1" x14ac:dyDescent="0.3">
      <c r="A25" s="2" t="s">
        <v>15</v>
      </c>
      <c r="B25" s="483" t="s">
        <v>203</v>
      </c>
      <c r="C25" s="484"/>
      <c r="D25" s="484"/>
      <c r="E25" s="485"/>
    </row>
    <row r="26" spans="1:11" ht="12.75" customHeight="1" x14ac:dyDescent="0.25">
      <c r="A26" s="475"/>
      <c r="B26" s="129">
        <v>2018</v>
      </c>
      <c r="C26" s="129">
        <v>2019</v>
      </c>
      <c r="D26" s="129">
        <v>2020</v>
      </c>
      <c r="E26" s="129">
        <v>2021</v>
      </c>
    </row>
    <row r="27" spans="1:11" ht="12" customHeight="1" thickBot="1" x14ac:dyDescent="0.3">
      <c r="A27" s="476"/>
      <c r="B27" s="130" t="s">
        <v>6</v>
      </c>
      <c r="C27" s="130" t="s">
        <v>7</v>
      </c>
      <c r="D27" s="130" t="s">
        <v>7</v>
      </c>
      <c r="E27" s="130" t="s">
        <v>7</v>
      </c>
    </row>
    <row r="28" spans="1:11" ht="15.75" thickBot="1" x14ac:dyDescent="0.3">
      <c r="A28" s="125" t="s">
        <v>9</v>
      </c>
      <c r="B28" s="108">
        <v>388</v>
      </c>
      <c r="C28" s="108">
        <v>380</v>
      </c>
      <c r="D28" s="108">
        <v>380</v>
      </c>
      <c r="E28" s="108">
        <v>380</v>
      </c>
    </row>
    <row r="29" spans="1:11" ht="15.75" thickBot="1" x14ac:dyDescent="0.3">
      <c r="A29" s="2" t="s">
        <v>16</v>
      </c>
      <c r="B29" s="108">
        <f>B44</f>
        <v>1166564.8999999999</v>
      </c>
      <c r="C29" s="108">
        <f t="shared" ref="C29:E29" si="0">C44</f>
        <v>1185000</v>
      </c>
      <c r="D29" s="108">
        <f t="shared" si="0"/>
        <v>1187000</v>
      </c>
      <c r="E29" s="108">
        <f t="shared" si="0"/>
        <v>1187000</v>
      </c>
    </row>
    <row r="30" spans="1:11" ht="15.75" thickBot="1" x14ac:dyDescent="0.3">
      <c r="A30" s="125" t="s">
        <v>25</v>
      </c>
      <c r="B30" s="108">
        <f>B29/B28</f>
        <v>3006.6105670103088</v>
      </c>
      <c r="C30" s="108">
        <f t="shared" ref="C30:E30" si="1">C29/C28</f>
        <v>3118.4210526315787</v>
      </c>
      <c r="D30" s="108">
        <f t="shared" si="1"/>
        <v>3123.6842105263158</v>
      </c>
      <c r="E30" s="108">
        <f t="shared" si="1"/>
        <v>3123.6842105263158</v>
      </c>
    </row>
    <row r="31" spans="1:11" ht="15.75" thickBot="1" x14ac:dyDescent="0.3">
      <c r="A31" s="125" t="s">
        <v>17</v>
      </c>
      <c r="B31" s="109" t="s">
        <v>24</v>
      </c>
      <c r="C31" s="110">
        <f>C28/B28-1</f>
        <v>-2.0618556701030966E-2</v>
      </c>
      <c r="D31" s="110">
        <f t="shared" ref="D31:D33" si="2">D28/C28-1</f>
        <v>0</v>
      </c>
      <c r="E31" s="110">
        <f t="shared" ref="E31:E33" si="3">E28/D28-1</f>
        <v>0</v>
      </c>
      <c r="G31" s="6"/>
      <c r="H31" s="6"/>
      <c r="I31" s="6"/>
      <c r="J31" s="6"/>
      <c r="K31" s="6"/>
    </row>
    <row r="32" spans="1:11" ht="15.75" thickBot="1" x14ac:dyDescent="0.3">
      <c r="A32" s="125" t="s">
        <v>18</v>
      </c>
      <c r="B32" s="109" t="s">
        <v>24</v>
      </c>
      <c r="C32" s="110">
        <f>C29/B29-1</f>
        <v>1.580289274947333E-2</v>
      </c>
      <c r="D32" s="110">
        <f t="shared" si="2"/>
        <v>1.6877637130801038E-3</v>
      </c>
      <c r="E32" s="110">
        <f t="shared" si="3"/>
        <v>0</v>
      </c>
    </row>
    <row r="33" spans="1:7" ht="15.75" thickBot="1" x14ac:dyDescent="0.3">
      <c r="A33" s="125" t="s">
        <v>19</v>
      </c>
      <c r="B33" s="109" t="s">
        <v>24</v>
      </c>
      <c r="C33" s="110">
        <f>C30/B30-1</f>
        <v>3.7188216807356955E-2</v>
      </c>
      <c r="D33" s="110">
        <f t="shared" si="2"/>
        <v>1.6877637130803258E-3</v>
      </c>
      <c r="E33" s="110">
        <f t="shared" si="3"/>
        <v>0</v>
      </c>
    </row>
    <row r="34" spans="1:7" ht="15.75" thickBot="1" x14ac:dyDescent="0.3">
      <c r="A34" s="560" t="s">
        <v>60</v>
      </c>
      <c r="B34" s="561"/>
      <c r="C34" s="561"/>
      <c r="D34" s="561"/>
      <c r="E34" s="562"/>
    </row>
    <row r="35" spans="1:7" ht="12.75" customHeight="1" x14ac:dyDescent="0.25">
      <c r="A35" s="475"/>
      <c r="B35" s="129">
        <v>2018</v>
      </c>
      <c r="C35" s="129">
        <v>2019</v>
      </c>
      <c r="D35" s="129">
        <v>2020</v>
      </c>
      <c r="E35" s="129">
        <v>2021</v>
      </c>
    </row>
    <row r="36" spans="1:7" ht="13.5" customHeight="1" thickBot="1" x14ac:dyDescent="0.3">
      <c r="A36" s="476"/>
      <c r="B36" s="130" t="s">
        <v>6</v>
      </c>
      <c r="C36" s="130" t="s">
        <v>7</v>
      </c>
      <c r="D36" s="130" t="s">
        <v>7</v>
      </c>
      <c r="E36" s="130" t="s">
        <v>7</v>
      </c>
    </row>
    <row r="37" spans="1:7" ht="15.75" thickBot="1" x14ac:dyDescent="0.3">
      <c r="A37" s="1" t="s">
        <v>0</v>
      </c>
      <c r="B37" s="111">
        <v>463300</v>
      </c>
      <c r="C37" s="111">
        <v>463300</v>
      </c>
      <c r="D37" s="111">
        <v>463300</v>
      </c>
      <c r="E37" s="111">
        <v>463300</v>
      </c>
      <c r="G37" s="135"/>
    </row>
    <row r="38" spans="1:7" ht="23.25" customHeight="1" thickBot="1" x14ac:dyDescent="0.3">
      <c r="A38" s="1" t="s">
        <v>46</v>
      </c>
      <c r="B38" s="111">
        <v>88000</v>
      </c>
      <c r="C38" s="111">
        <v>88000</v>
      </c>
      <c r="D38" s="111">
        <v>88000</v>
      </c>
      <c r="E38" s="111">
        <v>88000</v>
      </c>
    </row>
    <row r="39" spans="1:7" ht="15.75" thickBot="1" x14ac:dyDescent="0.3">
      <c r="A39" s="1" t="s">
        <v>1</v>
      </c>
      <c r="B39" s="131">
        <v>405000</v>
      </c>
      <c r="C39" s="164">
        <v>414700</v>
      </c>
      <c r="D39" s="111">
        <v>415700</v>
      </c>
      <c r="E39" s="111">
        <v>415700</v>
      </c>
    </row>
    <row r="40" spans="1:7" ht="15.75" thickBot="1" x14ac:dyDescent="0.3">
      <c r="A40" s="1" t="s">
        <v>2</v>
      </c>
      <c r="B40" s="131"/>
      <c r="C40" s="111"/>
      <c r="D40" s="111"/>
      <c r="E40" s="111"/>
    </row>
    <row r="41" spans="1:7" ht="15.75" thickBot="1" x14ac:dyDescent="0.3">
      <c r="A41" s="1" t="s">
        <v>30</v>
      </c>
      <c r="B41" s="131"/>
      <c r="C41" s="111"/>
      <c r="D41" s="111"/>
      <c r="E41" s="111"/>
    </row>
    <row r="42" spans="1:7" ht="15.75" thickBot="1" x14ac:dyDescent="0.3">
      <c r="A42" s="1" t="s">
        <v>32</v>
      </c>
      <c r="B42" s="131">
        <f>190000</f>
        <v>190000</v>
      </c>
      <c r="C42" s="131">
        <v>186000</v>
      </c>
      <c r="D42" s="131">
        <v>187000</v>
      </c>
      <c r="E42" s="131">
        <v>187000</v>
      </c>
    </row>
    <row r="43" spans="1:7" ht="24.75" thickBot="1" x14ac:dyDescent="0.3">
      <c r="A43" s="155" t="s">
        <v>3</v>
      </c>
      <c r="B43" s="131">
        <v>20264.900000000001</v>
      </c>
      <c r="C43" s="131">
        <v>33000</v>
      </c>
      <c r="D43" s="131">
        <v>33000</v>
      </c>
      <c r="E43" s="131">
        <v>33000</v>
      </c>
    </row>
    <row r="44" spans="1:7" ht="24.75" thickBot="1" x14ac:dyDescent="0.3">
      <c r="A44" s="27" t="s">
        <v>59</v>
      </c>
      <c r="B44" s="131">
        <f>B43+B42+B41+B40+B39+B38+B37</f>
        <v>1166564.8999999999</v>
      </c>
      <c r="C44" s="131">
        <f>C43+C42+C41+C40+C39+C38+C37</f>
        <v>1185000</v>
      </c>
      <c r="D44" s="131">
        <f>D43+D42+D41+D40+D39+D38+D37</f>
        <v>1187000</v>
      </c>
      <c r="E44" s="131">
        <f>E43+E42+E41+E40+E39+E38+E37</f>
        <v>1187000</v>
      </c>
    </row>
    <row r="45" spans="1:7" ht="15.75" thickBot="1" x14ac:dyDescent="0.3">
      <c r="A45" s="29" t="s">
        <v>61</v>
      </c>
      <c r="B45" s="132">
        <f>IF(B44-B29=0,0,"Error")</f>
        <v>0</v>
      </c>
      <c r="C45" s="132">
        <f>IF(C44-C29=0,0,"Error")</f>
        <v>0</v>
      </c>
      <c r="D45" s="132">
        <f>IF(D44-D29=0,0,"Error")</f>
        <v>0</v>
      </c>
      <c r="E45" s="132">
        <f>IF(E44-E29=0,0,"Error")</f>
        <v>0</v>
      </c>
    </row>
    <row r="46" spans="1:7" ht="15.75" hidden="1" thickBot="1" x14ac:dyDescent="0.3">
      <c r="A46" s="461" t="s">
        <v>138</v>
      </c>
      <c r="B46" s="462"/>
      <c r="C46" s="462"/>
      <c r="D46" s="462"/>
      <c r="E46" s="463"/>
    </row>
    <row r="47" spans="1:7" ht="15.75" hidden="1" thickBot="1" x14ac:dyDescent="0.3">
      <c r="A47" s="461" t="s">
        <v>139</v>
      </c>
      <c r="B47" s="462"/>
      <c r="C47" s="462"/>
      <c r="D47" s="462"/>
      <c r="E47" s="463"/>
    </row>
    <row r="48" spans="1:7" ht="23.25" hidden="1" thickBot="1" x14ac:dyDescent="0.3">
      <c r="A48" s="17" t="s">
        <v>153</v>
      </c>
      <c r="B48" s="542" t="s">
        <v>44</v>
      </c>
      <c r="C48" s="543"/>
      <c r="D48" s="543"/>
      <c r="E48" s="544"/>
    </row>
    <row r="49" spans="1:11" ht="15.75" hidden="1" thickBot="1" x14ac:dyDescent="0.3">
      <c r="A49" s="26" t="s">
        <v>42</v>
      </c>
      <c r="B49" s="539" t="s">
        <v>39</v>
      </c>
      <c r="C49" s="540"/>
      <c r="D49" s="540"/>
      <c r="E49" s="541"/>
    </row>
    <row r="50" spans="1:11" ht="17.25" hidden="1" customHeight="1" thickBot="1" x14ac:dyDescent="0.3">
      <c r="A50" s="2" t="s">
        <v>10</v>
      </c>
      <c r="B50" s="452" t="s">
        <v>39</v>
      </c>
      <c r="C50" s="453"/>
      <c r="D50" s="453"/>
      <c r="E50" s="454"/>
    </row>
    <row r="51" spans="1:11" ht="15.75" hidden="1" thickBot="1" x14ac:dyDescent="0.3">
      <c r="A51" s="2" t="s">
        <v>15</v>
      </c>
      <c r="B51" s="539" t="s">
        <v>39</v>
      </c>
      <c r="C51" s="540"/>
      <c r="D51" s="540"/>
      <c r="E51" s="541"/>
    </row>
    <row r="52" spans="1:11" ht="12.75" hidden="1" customHeight="1" x14ac:dyDescent="0.3">
      <c r="A52" s="475"/>
      <c r="B52" s="129">
        <v>2018</v>
      </c>
      <c r="C52" s="129">
        <v>2019</v>
      </c>
      <c r="D52" s="129">
        <v>2020</v>
      </c>
      <c r="E52" s="129">
        <v>2021</v>
      </c>
    </row>
    <row r="53" spans="1:11" ht="9" hidden="1" customHeight="1" thickBot="1" x14ac:dyDescent="0.3">
      <c r="A53" s="476"/>
      <c r="B53" s="130" t="s">
        <v>6</v>
      </c>
      <c r="C53" s="130" t="s">
        <v>7</v>
      </c>
      <c r="D53" s="130" t="s">
        <v>7</v>
      </c>
      <c r="E53" s="130" t="s">
        <v>7</v>
      </c>
    </row>
    <row r="54" spans="1:11" ht="15.75" hidden="1" thickBot="1" x14ac:dyDescent="0.3">
      <c r="A54" s="2" t="s">
        <v>9</v>
      </c>
      <c r="B54" s="108"/>
      <c r="C54" s="108"/>
      <c r="D54" s="108"/>
      <c r="E54" s="108"/>
    </row>
    <row r="55" spans="1:11" ht="15.75" hidden="1" thickBot="1" x14ac:dyDescent="0.3">
      <c r="A55" s="2" t="s">
        <v>16</v>
      </c>
      <c r="B55" s="108"/>
      <c r="C55" s="108"/>
      <c r="D55" s="108"/>
      <c r="E55" s="108"/>
    </row>
    <row r="56" spans="1:11" ht="15.75" hidden="1" thickBot="1" x14ac:dyDescent="0.3">
      <c r="A56" s="2" t="s">
        <v>25</v>
      </c>
      <c r="B56" s="108" t="e">
        <f>B55/B54</f>
        <v>#DIV/0!</v>
      </c>
      <c r="C56" s="108" t="e">
        <f t="shared" ref="C56:E56" si="4">C55/C54</f>
        <v>#DIV/0!</v>
      </c>
      <c r="D56" s="108" t="e">
        <f t="shared" si="4"/>
        <v>#DIV/0!</v>
      </c>
      <c r="E56" s="108" t="e">
        <f t="shared" si="4"/>
        <v>#DIV/0!</v>
      </c>
    </row>
    <row r="57" spans="1:11" ht="15.75" hidden="1" thickBot="1" x14ac:dyDescent="0.3">
      <c r="A57" s="2" t="s">
        <v>17</v>
      </c>
      <c r="B57" s="109" t="s">
        <v>24</v>
      </c>
      <c r="C57" s="110" t="e">
        <f>C54/B54-1</f>
        <v>#DIV/0!</v>
      </c>
      <c r="D57" s="110" t="e">
        <f t="shared" ref="D57:D59" si="5">D54/C54-1</f>
        <v>#DIV/0!</v>
      </c>
      <c r="E57" s="110" t="e">
        <f t="shared" ref="E57:E59" si="6">E54/D54-1</f>
        <v>#DIV/0!</v>
      </c>
      <c r="G57" s="6"/>
      <c r="H57" s="6"/>
      <c r="I57" s="6"/>
      <c r="J57" s="6"/>
      <c r="K57" s="6"/>
    </row>
    <row r="58" spans="1:11" ht="15.75" hidden="1" thickBot="1" x14ac:dyDescent="0.3">
      <c r="A58" s="2" t="s">
        <v>18</v>
      </c>
      <c r="B58" s="109" t="s">
        <v>24</v>
      </c>
      <c r="C58" s="110" t="e">
        <f>C55/B55-1</f>
        <v>#DIV/0!</v>
      </c>
      <c r="D58" s="110" t="e">
        <f t="shared" si="5"/>
        <v>#DIV/0!</v>
      </c>
      <c r="E58" s="110" t="e">
        <f t="shared" si="6"/>
        <v>#DIV/0!</v>
      </c>
    </row>
    <row r="59" spans="1:11" ht="23.25" hidden="1" thickBot="1" x14ac:dyDescent="0.3">
      <c r="A59" s="2" t="s">
        <v>19</v>
      </c>
      <c r="B59" s="109" t="s">
        <v>24</v>
      </c>
      <c r="C59" s="110" t="e">
        <f>C56/B56-1</f>
        <v>#DIV/0!</v>
      </c>
      <c r="D59" s="110" t="e">
        <f t="shared" si="5"/>
        <v>#DIV/0!</v>
      </c>
      <c r="E59" s="110" t="e">
        <f t="shared" si="6"/>
        <v>#DIV/0!</v>
      </c>
    </row>
    <row r="60" spans="1:11" ht="15.75" hidden="1" thickBot="1" x14ac:dyDescent="0.3">
      <c r="A60" s="470" t="s">
        <v>60</v>
      </c>
      <c r="B60" s="471"/>
      <c r="C60" s="471"/>
      <c r="D60" s="471"/>
      <c r="E60" s="472"/>
    </row>
    <row r="61" spans="1:11" ht="12.75" hidden="1" customHeight="1" x14ac:dyDescent="0.3">
      <c r="A61" s="475"/>
      <c r="B61" s="129">
        <v>2018</v>
      </c>
      <c r="C61" s="129">
        <v>2019</v>
      </c>
      <c r="D61" s="129">
        <v>2020</v>
      </c>
      <c r="E61" s="129">
        <v>2021</v>
      </c>
    </row>
    <row r="62" spans="1:11" ht="9" hidden="1" customHeight="1" thickBot="1" x14ac:dyDescent="0.3">
      <c r="A62" s="476"/>
      <c r="B62" s="130" t="s">
        <v>6</v>
      </c>
      <c r="C62" s="130" t="s">
        <v>7</v>
      </c>
      <c r="D62" s="130" t="s">
        <v>7</v>
      </c>
      <c r="E62" s="130" t="s">
        <v>7</v>
      </c>
    </row>
    <row r="63" spans="1:11" ht="24.75" hidden="1" thickBot="1" x14ac:dyDescent="0.3">
      <c r="A63" s="1" t="s">
        <v>142</v>
      </c>
      <c r="B63" s="111"/>
      <c r="C63" s="111"/>
      <c r="D63" s="111"/>
      <c r="E63" s="111"/>
    </row>
    <row r="64" spans="1:11" ht="15.75" hidden="1" thickBot="1" x14ac:dyDescent="0.3">
      <c r="A64" s="1" t="s">
        <v>143</v>
      </c>
      <c r="B64" s="131"/>
      <c r="C64" s="111"/>
      <c r="D64" s="111"/>
      <c r="E64" s="111"/>
    </row>
    <row r="65" spans="1:11" ht="24.75" hidden="1" thickBot="1" x14ac:dyDescent="0.3">
      <c r="A65" s="27" t="s">
        <v>59</v>
      </c>
      <c r="B65" s="131">
        <f>B64+B63</f>
        <v>0</v>
      </c>
      <c r="C65" s="131">
        <f t="shared" ref="C65:E65" si="7">C64+C63</f>
        <v>0</v>
      </c>
      <c r="D65" s="131">
        <f t="shared" si="7"/>
        <v>0</v>
      </c>
      <c r="E65" s="131">
        <f t="shared" si="7"/>
        <v>0</v>
      </c>
    </row>
    <row r="66" spans="1:11" ht="15.75" hidden="1" thickBot="1" x14ac:dyDescent="0.3">
      <c r="A66" s="509" t="s">
        <v>140</v>
      </c>
      <c r="B66" s="548"/>
      <c r="C66" s="549"/>
      <c r="D66" s="549"/>
      <c r="E66" s="550"/>
    </row>
    <row r="67" spans="1:11" ht="15.75" hidden="1" thickBot="1" x14ac:dyDescent="0.3">
      <c r="A67" s="510"/>
      <c r="B67" s="551"/>
      <c r="C67" s="552"/>
      <c r="D67" s="552"/>
      <c r="E67" s="553"/>
    </row>
    <row r="68" spans="1:11" ht="15.75" hidden="1" thickBot="1" x14ac:dyDescent="0.3">
      <c r="A68" s="511"/>
      <c r="B68" s="554"/>
      <c r="C68" s="555"/>
      <c r="D68" s="555"/>
      <c r="E68" s="556"/>
    </row>
    <row r="69" spans="1:11" ht="15.75" hidden="1" thickBot="1" x14ac:dyDescent="0.3">
      <c r="A69" s="17" t="s">
        <v>45</v>
      </c>
      <c r="B69" s="542"/>
      <c r="C69" s="543"/>
      <c r="D69" s="543"/>
      <c r="E69" s="544"/>
    </row>
    <row r="70" spans="1:11" ht="15.75" hidden="1" thickBot="1" x14ac:dyDescent="0.3">
      <c r="A70" s="26" t="s">
        <v>189</v>
      </c>
      <c r="B70" s="480"/>
      <c r="C70" s="481"/>
      <c r="D70" s="481"/>
      <c r="E70" s="482"/>
    </row>
    <row r="71" spans="1:11" ht="17.25" hidden="1" customHeight="1" thickBot="1" x14ac:dyDescent="0.3">
      <c r="A71" s="2" t="s">
        <v>10</v>
      </c>
      <c r="B71" s="452" t="s">
        <v>39</v>
      </c>
      <c r="C71" s="453"/>
      <c r="D71" s="453"/>
      <c r="E71" s="454"/>
    </row>
    <row r="72" spans="1:11" ht="15.75" hidden="1" thickBot="1" x14ac:dyDescent="0.3">
      <c r="A72" s="2" t="s">
        <v>15</v>
      </c>
      <c r="B72" s="539" t="s">
        <v>39</v>
      </c>
      <c r="C72" s="540"/>
      <c r="D72" s="540"/>
      <c r="E72" s="541"/>
    </row>
    <row r="73" spans="1:11" ht="12.75" hidden="1" customHeight="1" x14ac:dyDescent="0.3">
      <c r="A73" s="475"/>
      <c r="B73" s="129">
        <v>2018</v>
      </c>
      <c r="C73" s="129">
        <v>2019</v>
      </c>
      <c r="D73" s="129">
        <v>2020</v>
      </c>
      <c r="E73" s="129">
        <v>2021</v>
      </c>
    </row>
    <row r="74" spans="1:11" ht="9" hidden="1" customHeight="1" thickBot="1" x14ac:dyDescent="0.3">
      <c r="A74" s="476"/>
      <c r="B74" s="130" t="s">
        <v>6</v>
      </c>
      <c r="C74" s="130" t="s">
        <v>7</v>
      </c>
      <c r="D74" s="130" t="s">
        <v>7</v>
      </c>
      <c r="E74" s="130" t="s">
        <v>7</v>
      </c>
    </row>
    <row r="75" spans="1:11" ht="15.75" hidden="1" thickBot="1" x14ac:dyDescent="0.3">
      <c r="A75" s="2" t="s">
        <v>9</v>
      </c>
      <c r="B75" s="108"/>
      <c r="C75" s="108"/>
      <c r="D75" s="108"/>
      <c r="E75" s="108"/>
    </row>
    <row r="76" spans="1:11" ht="15.75" hidden="1" thickBot="1" x14ac:dyDescent="0.3">
      <c r="A76" s="2" t="s">
        <v>16</v>
      </c>
      <c r="B76" s="108"/>
      <c r="C76" s="108"/>
      <c r="D76" s="108"/>
      <c r="E76" s="108"/>
    </row>
    <row r="77" spans="1:11" ht="15.75" hidden="1" thickBot="1" x14ac:dyDescent="0.3">
      <c r="A77" s="2" t="s">
        <v>25</v>
      </c>
      <c r="B77" s="108" t="e">
        <f>B76/B75</f>
        <v>#DIV/0!</v>
      </c>
      <c r="C77" s="108" t="e">
        <f t="shared" ref="C77:E77" si="8">C76/C75</f>
        <v>#DIV/0!</v>
      </c>
      <c r="D77" s="108" t="e">
        <f t="shared" si="8"/>
        <v>#DIV/0!</v>
      </c>
      <c r="E77" s="108" t="e">
        <f t="shared" si="8"/>
        <v>#DIV/0!</v>
      </c>
    </row>
    <row r="78" spans="1:11" ht="15.75" hidden="1" thickBot="1" x14ac:dyDescent="0.3">
      <c r="A78" s="2" t="s">
        <v>17</v>
      </c>
      <c r="B78" s="109" t="s">
        <v>24</v>
      </c>
      <c r="C78" s="110" t="e">
        <f>C75/B75-1</f>
        <v>#DIV/0!</v>
      </c>
      <c r="D78" s="110" t="e">
        <f t="shared" ref="D78:D80" si="9">D75/C75-1</f>
        <v>#DIV/0!</v>
      </c>
      <c r="E78" s="110" t="e">
        <f t="shared" ref="E78:E80" si="10">E75/D75-1</f>
        <v>#DIV/0!</v>
      </c>
      <c r="G78" s="6"/>
      <c r="H78" s="6"/>
      <c r="I78" s="6"/>
      <c r="J78" s="6"/>
      <c r="K78" s="6"/>
    </row>
    <row r="79" spans="1:11" ht="15.75" hidden="1" thickBot="1" x14ac:dyDescent="0.3">
      <c r="A79" s="2" t="s">
        <v>18</v>
      </c>
      <c r="B79" s="109" t="s">
        <v>24</v>
      </c>
      <c r="C79" s="110" t="e">
        <f>C76/B76-1</f>
        <v>#DIV/0!</v>
      </c>
      <c r="D79" s="110" t="e">
        <f t="shared" si="9"/>
        <v>#DIV/0!</v>
      </c>
      <c r="E79" s="110" t="e">
        <f t="shared" si="10"/>
        <v>#DIV/0!</v>
      </c>
    </row>
    <row r="80" spans="1:11" ht="23.25" hidden="1" thickBot="1" x14ac:dyDescent="0.3">
      <c r="A80" s="2" t="s">
        <v>19</v>
      </c>
      <c r="B80" s="109" t="s">
        <v>24</v>
      </c>
      <c r="C80" s="110" t="e">
        <f>C77/B77-1</f>
        <v>#DIV/0!</v>
      </c>
      <c r="D80" s="110" t="e">
        <f t="shared" si="9"/>
        <v>#DIV/0!</v>
      </c>
      <c r="E80" s="110" t="e">
        <f t="shared" si="10"/>
        <v>#DIV/0!</v>
      </c>
    </row>
    <row r="81" spans="1:6" ht="15.75" hidden="1" thickBot="1" x14ac:dyDescent="0.3">
      <c r="A81" s="470" t="s">
        <v>66</v>
      </c>
      <c r="B81" s="471"/>
      <c r="C81" s="471"/>
      <c r="D81" s="471"/>
      <c r="E81" s="472"/>
    </row>
    <row r="82" spans="1:6" ht="12.75" hidden="1" customHeight="1" x14ac:dyDescent="0.3">
      <c r="A82" s="475"/>
      <c r="B82" s="129">
        <v>2018</v>
      </c>
      <c r="C82" s="129">
        <v>2019</v>
      </c>
      <c r="D82" s="129">
        <v>2020</v>
      </c>
      <c r="E82" s="129">
        <v>2021</v>
      </c>
    </row>
    <row r="83" spans="1:6" ht="9" hidden="1" customHeight="1" thickBot="1" x14ac:dyDescent="0.3">
      <c r="A83" s="476"/>
      <c r="B83" s="130" t="s">
        <v>6</v>
      </c>
      <c r="C83" s="130" t="s">
        <v>7</v>
      </c>
      <c r="D83" s="130" t="s">
        <v>7</v>
      </c>
      <c r="E83" s="130" t="s">
        <v>7</v>
      </c>
    </row>
    <row r="84" spans="1:6" ht="24.75" hidden="1" thickBot="1" x14ac:dyDescent="0.3">
      <c r="A84" s="1" t="s">
        <v>142</v>
      </c>
      <c r="B84" s="111"/>
      <c r="C84" s="111"/>
      <c r="D84" s="111"/>
      <c r="E84" s="111"/>
    </row>
    <row r="85" spans="1:6" ht="15.75" hidden="1" thickBot="1" x14ac:dyDescent="0.3">
      <c r="A85" s="1" t="s">
        <v>143</v>
      </c>
      <c r="B85" s="131"/>
      <c r="C85" s="111"/>
      <c r="D85" s="111"/>
      <c r="E85" s="111"/>
    </row>
    <row r="86" spans="1:6" ht="24.75" hidden="1" thickBot="1" x14ac:dyDescent="0.3">
      <c r="A86" s="27" t="s">
        <v>62</v>
      </c>
      <c r="B86" s="131">
        <f>B85+B84</f>
        <v>0</v>
      </c>
      <c r="C86" s="131">
        <f t="shared" ref="C86:E86" si="11">C85+C84</f>
        <v>0</v>
      </c>
      <c r="D86" s="131">
        <f t="shared" si="11"/>
        <v>0</v>
      </c>
      <c r="E86" s="131">
        <f t="shared" si="11"/>
        <v>0</v>
      </c>
    </row>
    <row r="87" spans="1:6" ht="15.75" thickBot="1" x14ac:dyDescent="0.3">
      <c r="A87" s="461" t="s">
        <v>138</v>
      </c>
      <c r="B87" s="462"/>
      <c r="C87" s="462"/>
      <c r="D87" s="462"/>
      <c r="E87" s="463"/>
    </row>
    <row r="88" spans="1:6" ht="15.75" thickBot="1" x14ac:dyDescent="0.3">
      <c r="A88" s="461" t="s">
        <v>144</v>
      </c>
      <c r="B88" s="462"/>
      <c r="C88" s="462"/>
      <c r="D88" s="462"/>
      <c r="E88" s="463"/>
    </row>
    <row r="89" spans="1:6" ht="15.75" thickBot="1" x14ac:dyDescent="0.3">
      <c r="A89" s="17" t="s">
        <v>45</v>
      </c>
      <c r="B89" s="542"/>
      <c r="C89" s="543"/>
      <c r="D89" s="543"/>
      <c r="E89" s="544"/>
    </row>
    <row r="90" spans="1:6" ht="15.75" thickBot="1" x14ac:dyDescent="0.3">
      <c r="A90" s="26" t="s">
        <v>42</v>
      </c>
      <c r="B90" s="480" t="str">
        <f>B23</f>
        <v>Planifikim, menaxhim dhe administrim funksional</v>
      </c>
      <c r="C90" s="481"/>
      <c r="D90" s="481"/>
      <c r="E90" s="482"/>
      <c r="F90" s="126"/>
    </row>
    <row r="91" spans="1:6" ht="27.75" customHeight="1" thickBot="1" x14ac:dyDescent="0.3">
      <c r="A91" s="2" t="s">
        <v>10</v>
      </c>
      <c r="B91" s="452"/>
      <c r="C91" s="453"/>
      <c r="D91" s="453"/>
      <c r="E91" s="454"/>
      <c r="F91" s="126"/>
    </row>
    <row r="92" spans="1:6" ht="15.75" thickBot="1" x14ac:dyDescent="0.3">
      <c r="A92" s="2" t="s">
        <v>15</v>
      </c>
      <c r="B92" s="539" t="s">
        <v>200</v>
      </c>
      <c r="C92" s="540"/>
      <c r="D92" s="540"/>
      <c r="E92" s="541"/>
    </row>
    <row r="93" spans="1:6" ht="12.75" customHeight="1" x14ac:dyDescent="0.25">
      <c r="A93" s="475"/>
      <c r="B93" s="129">
        <v>2018</v>
      </c>
      <c r="C93" s="129">
        <v>2019</v>
      </c>
      <c r="D93" s="129">
        <v>2020</v>
      </c>
      <c r="E93" s="129">
        <v>2021</v>
      </c>
    </row>
    <row r="94" spans="1:6" ht="12.75" customHeight="1" thickBot="1" x14ac:dyDescent="0.3">
      <c r="A94" s="476"/>
      <c r="B94" s="130" t="s">
        <v>6</v>
      </c>
      <c r="C94" s="130" t="s">
        <v>7</v>
      </c>
      <c r="D94" s="130" t="s">
        <v>7</v>
      </c>
      <c r="E94" s="130" t="s">
        <v>7</v>
      </c>
    </row>
    <row r="95" spans="1:6" ht="15.75" thickBot="1" x14ac:dyDescent="0.3">
      <c r="A95" s="2" t="s">
        <v>9</v>
      </c>
      <c r="B95" s="108">
        <v>3</v>
      </c>
      <c r="C95" s="4">
        <v>2</v>
      </c>
      <c r="D95" s="4">
        <v>1</v>
      </c>
      <c r="E95" s="4">
        <v>4</v>
      </c>
    </row>
    <row r="96" spans="1:6" ht="15.75" thickBot="1" x14ac:dyDescent="0.3">
      <c r="A96" s="2" t="s">
        <v>16</v>
      </c>
      <c r="B96" s="108">
        <f>B106</f>
        <v>38000</v>
      </c>
      <c r="C96" s="108">
        <f>C106</f>
        <v>30000</v>
      </c>
      <c r="D96" s="108">
        <f>D106</f>
        <v>20000</v>
      </c>
      <c r="E96" s="108">
        <f>E106</f>
        <v>120000</v>
      </c>
    </row>
    <row r="97" spans="1:11" ht="15.75" thickBot="1" x14ac:dyDescent="0.3">
      <c r="A97" s="2" t="s">
        <v>25</v>
      </c>
      <c r="B97" s="108">
        <f>B96/B95</f>
        <v>12666.666666666666</v>
      </c>
      <c r="C97" s="108">
        <f t="shared" ref="C97:E97" si="12">C96/C95</f>
        <v>15000</v>
      </c>
      <c r="D97" s="108">
        <f t="shared" si="12"/>
        <v>20000</v>
      </c>
      <c r="E97" s="108">
        <f t="shared" si="12"/>
        <v>30000</v>
      </c>
    </row>
    <row r="98" spans="1:11" ht="15.75" thickBot="1" x14ac:dyDescent="0.3">
      <c r="A98" s="2" t="s">
        <v>17</v>
      </c>
      <c r="B98" s="109" t="s">
        <v>24</v>
      </c>
      <c r="C98" s="110">
        <f>C95/B95-1</f>
        <v>-0.33333333333333337</v>
      </c>
      <c r="D98" s="110">
        <f t="shared" ref="D98:D100" si="13">D95/C95-1</f>
        <v>-0.5</v>
      </c>
      <c r="E98" s="110">
        <f t="shared" ref="E98:E100" si="14">E95/D95-1</f>
        <v>3</v>
      </c>
      <c r="G98" s="6"/>
      <c r="H98" s="6"/>
      <c r="I98" s="6"/>
      <c r="J98" s="6"/>
      <c r="K98" s="6"/>
    </row>
    <row r="99" spans="1:11" ht="15.75" thickBot="1" x14ac:dyDescent="0.3">
      <c r="A99" s="2" t="s">
        <v>18</v>
      </c>
      <c r="B99" s="109" t="s">
        <v>24</v>
      </c>
      <c r="C99" s="110">
        <f>C96/B96-1</f>
        <v>-0.21052631578947367</v>
      </c>
      <c r="D99" s="110">
        <f t="shared" si="13"/>
        <v>-0.33333333333333337</v>
      </c>
      <c r="E99" s="110">
        <f t="shared" si="14"/>
        <v>5</v>
      </c>
    </row>
    <row r="100" spans="1:11" ht="15.75" thickBot="1" x14ac:dyDescent="0.3">
      <c r="A100" s="2" t="s">
        <v>19</v>
      </c>
      <c r="B100" s="109" t="s">
        <v>24</v>
      </c>
      <c r="C100" s="110">
        <f>C97/B97-1</f>
        <v>0.1842105263157896</v>
      </c>
      <c r="D100" s="110">
        <f t="shared" si="13"/>
        <v>0.33333333333333326</v>
      </c>
      <c r="E100" s="110">
        <f t="shared" si="14"/>
        <v>0.5</v>
      </c>
    </row>
    <row r="101" spans="1:11" ht="15.75" customHeight="1" thickBot="1" x14ac:dyDescent="0.3">
      <c r="A101" s="470" t="s">
        <v>60</v>
      </c>
      <c r="B101" s="471"/>
      <c r="C101" s="471"/>
      <c r="D101" s="471"/>
      <c r="E101" s="472"/>
    </row>
    <row r="102" spans="1:11" ht="12.75" customHeight="1" x14ac:dyDescent="0.25">
      <c r="A102" s="475"/>
      <c r="B102" s="129">
        <v>2018</v>
      </c>
      <c r="C102" s="129">
        <v>2019</v>
      </c>
      <c r="D102" s="129">
        <v>2020</v>
      </c>
      <c r="E102" s="129">
        <v>2021</v>
      </c>
    </row>
    <row r="103" spans="1:11" ht="15" customHeight="1" thickBot="1" x14ac:dyDescent="0.3">
      <c r="A103" s="476"/>
      <c r="B103" s="130" t="s">
        <v>6</v>
      </c>
      <c r="C103" s="130" t="s">
        <v>7</v>
      </c>
      <c r="D103" s="130" t="s">
        <v>7</v>
      </c>
      <c r="E103" s="130" t="s">
        <v>7</v>
      </c>
    </row>
    <row r="104" spans="1:11" ht="15.75" thickBot="1" x14ac:dyDescent="0.3">
      <c r="A104" s="1" t="s">
        <v>142</v>
      </c>
      <c r="B104" s="111"/>
      <c r="C104" s="111"/>
      <c r="D104" s="111"/>
      <c r="E104" s="111"/>
    </row>
    <row r="105" spans="1:11" ht="15.75" thickBot="1" x14ac:dyDescent="0.3">
      <c r="A105" s="1" t="s">
        <v>143</v>
      </c>
      <c r="B105" s="108">
        <v>38000</v>
      </c>
      <c r="C105" s="108">
        <v>30000</v>
      </c>
      <c r="D105" s="108">
        <v>20000</v>
      </c>
      <c r="E105" s="108">
        <v>120000</v>
      </c>
    </row>
    <row r="106" spans="1:11" ht="24.75" thickBot="1" x14ac:dyDescent="0.3">
      <c r="A106" s="27" t="s">
        <v>59</v>
      </c>
      <c r="B106" s="131">
        <f>B105+B104</f>
        <v>38000</v>
      </c>
      <c r="C106" s="131">
        <f t="shared" ref="C106:E106" si="15">C105+C104</f>
        <v>30000</v>
      </c>
      <c r="D106" s="131">
        <f t="shared" si="15"/>
        <v>20000</v>
      </c>
      <c r="E106" s="131">
        <f t="shared" si="15"/>
        <v>120000</v>
      </c>
    </row>
    <row r="107" spans="1:11" ht="23.25" hidden="1" customHeight="1" thickBot="1" x14ac:dyDescent="0.3">
      <c r="A107" s="572" t="s">
        <v>137</v>
      </c>
      <c r="B107" s="573"/>
      <c r="C107" s="573"/>
      <c r="D107" s="573"/>
      <c r="E107" s="574"/>
    </row>
    <row r="108" spans="1:11" ht="12.75" hidden="1" customHeight="1" x14ac:dyDescent="0.25">
      <c r="A108" s="475"/>
      <c r="B108" s="129">
        <v>2018</v>
      </c>
      <c r="C108" s="129">
        <v>2019</v>
      </c>
      <c r="D108" s="129">
        <v>2020</v>
      </c>
      <c r="E108" s="129">
        <v>2021</v>
      </c>
    </row>
    <row r="109" spans="1:11" ht="9" hidden="1" customHeight="1" thickBot="1" x14ac:dyDescent="0.3">
      <c r="A109" s="476"/>
      <c r="B109" s="130" t="s">
        <v>6</v>
      </c>
      <c r="C109" s="130" t="s">
        <v>7</v>
      </c>
      <c r="D109" s="130" t="s">
        <v>7</v>
      </c>
      <c r="E109" s="130" t="s">
        <v>7</v>
      </c>
    </row>
    <row r="110" spans="1:11" ht="26.25" hidden="1" customHeight="1" thickBot="1" x14ac:dyDescent="0.3">
      <c r="A110" s="26" t="s">
        <v>186</v>
      </c>
      <c r="B110" s="545"/>
      <c r="C110" s="546"/>
      <c r="D110" s="546"/>
      <c r="E110" s="547"/>
    </row>
    <row r="111" spans="1:11" ht="16.5" hidden="1" customHeight="1" thickBot="1" x14ac:dyDescent="0.3">
      <c r="A111" s="2" t="s">
        <v>10</v>
      </c>
      <c r="B111" s="480"/>
      <c r="C111" s="481"/>
      <c r="D111" s="481"/>
      <c r="E111" s="482"/>
    </row>
    <row r="112" spans="1:11" ht="15.75" hidden="1" customHeight="1" thickBot="1" x14ac:dyDescent="0.3">
      <c r="A112" s="2" t="s">
        <v>15</v>
      </c>
      <c r="B112" s="539"/>
      <c r="C112" s="540"/>
      <c r="D112" s="540"/>
      <c r="E112" s="541"/>
    </row>
    <row r="113" spans="1:5" ht="12.75" hidden="1" customHeight="1" x14ac:dyDescent="0.25">
      <c r="A113" s="475"/>
      <c r="B113" s="129">
        <v>2018</v>
      </c>
      <c r="C113" s="129">
        <v>2019</v>
      </c>
      <c r="D113" s="129">
        <v>2020</v>
      </c>
      <c r="E113" s="129">
        <v>2021</v>
      </c>
    </row>
    <row r="114" spans="1:5" ht="9" hidden="1" customHeight="1" thickBot="1" x14ac:dyDescent="0.3">
      <c r="A114" s="476"/>
      <c r="B114" s="130" t="s">
        <v>6</v>
      </c>
      <c r="C114" s="130" t="s">
        <v>7</v>
      </c>
      <c r="D114" s="130" t="s">
        <v>7</v>
      </c>
      <c r="E114" s="130" t="s">
        <v>7</v>
      </c>
    </row>
    <row r="115" spans="1:5" ht="15.75" hidden="1" customHeight="1" thickBot="1" x14ac:dyDescent="0.3">
      <c r="A115" s="2" t="s">
        <v>9</v>
      </c>
      <c r="B115" s="108"/>
      <c r="C115" s="111"/>
      <c r="D115" s="111"/>
      <c r="E115" s="111"/>
    </row>
    <row r="116" spans="1:5" ht="15.75" hidden="1" thickBot="1" x14ac:dyDescent="0.3">
      <c r="A116" s="2" t="s">
        <v>16</v>
      </c>
      <c r="B116" s="108"/>
      <c r="C116" s="108"/>
      <c r="D116" s="108"/>
      <c r="E116" s="108"/>
    </row>
    <row r="117" spans="1:5" ht="15.75" hidden="1" thickBot="1" x14ac:dyDescent="0.3">
      <c r="A117" s="2" t="s">
        <v>25</v>
      </c>
      <c r="B117" s="108" t="e">
        <f>B116/B115</f>
        <v>#DIV/0!</v>
      </c>
      <c r="C117" s="108" t="e">
        <f t="shared" ref="C117:E117" si="16">C116/C115</f>
        <v>#DIV/0!</v>
      </c>
      <c r="D117" s="108" t="e">
        <f t="shared" si="16"/>
        <v>#DIV/0!</v>
      </c>
      <c r="E117" s="108" t="e">
        <f t="shared" si="16"/>
        <v>#DIV/0!</v>
      </c>
    </row>
    <row r="118" spans="1:5" ht="15.75" hidden="1" thickBot="1" x14ac:dyDescent="0.3">
      <c r="A118" s="2" t="s">
        <v>17</v>
      </c>
      <c r="B118" s="109"/>
      <c r="C118" s="110" t="e">
        <f>C115/B115-1</f>
        <v>#DIV/0!</v>
      </c>
      <c r="D118" s="110" t="e">
        <f t="shared" ref="D118:E120" si="17">D115/C115-1</f>
        <v>#DIV/0!</v>
      </c>
      <c r="E118" s="110" t="e">
        <f t="shared" si="17"/>
        <v>#DIV/0!</v>
      </c>
    </row>
    <row r="119" spans="1:5" ht="15.75" hidden="1" thickBot="1" x14ac:dyDescent="0.3">
      <c r="A119" s="2" t="s">
        <v>18</v>
      </c>
      <c r="B119" s="109"/>
      <c r="C119" s="110" t="e">
        <f>C116/B116-1</f>
        <v>#DIV/0!</v>
      </c>
      <c r="D119" s="110" t="e">
        <f t="shared" si="17"/>
        <v>#DIV/0!</v>
      </c>
      <c r="E119" s="110" t="e">
        <f t="shared" si="17"/>
        <v>#DIV/0!</v>
      </c>
    </row>
    <row r="120" spans="1:5" ht="23.25" hidden="1" thickBot="1" x14ac:dyDescent="0.3">
      <c r="A120" s="2" t="s">
        <v>19</v>
      </c>
      <c r="B120" s="109"/>
      <c r="C120" s="110" t="e">
        <f>C117/B117-1</f>
        <v>#DIV/0!</v>
      </c>
      <c r="D120" s="110" t="e">
        <f t="shared" si="17"/>
        <v>#DIV/0!</v>
      </c>
      <c r="E120" s="110" t="e">
        <f t="shared" si="17"/>
        <v>#DIV/0!</v>
      </c>
    </row>
    <row r="121" spans="1:5" ht="12.75" hidden="1" customHeight="1" x14ac:dyDescent="0.25">
      <c r="A121" s="475"/>
      <c r="B121" s="129">
        <v>2018</v>
      </c>
      <c r="C121" s="129">
        <v>2019</v>
      </c>
      <c r="D121" s="129">
        <v>2020</v>
      </c>
      <c r="E121" s="129">
        <v>2021</v>
      </c>
    </row>
    <row r="122" spans="1:5" ht="9" hidden="1" customHeight="1" thickBot="1" x14ac:dyDescent="0.3">
      <c r="A122" s="476"/>
      <c r="B122" s="130" t="s">
        <v>6</v>
      </c>
      <c r="C122" s="130" t="s">
        <v>7</v>
      </c>
      <c r="D122" s="130" t="s">
        <v>7</v>
      </c>
      <c r="E122" s="130" t="s">
        <v>7</v>
      </c>
    </row>
    <row r="123" spans="1:5" ht="15.75" hidden="1" customHeight="1" thickBot="1" x14ac:dyDescent="0.3">
      <c r="A123" s="470" t="s">
        <v>65</v>
      </c>
      <c r="B123" s="471"/>
      <c r="C123" s="471"/>
      <c r="D123" s="471"/>
      <c r="E123" s="472"/>
    </row>
    <row r="124" spans="1:5" ht="12.75" hidden="1" customHeight="1" x14ac:dyDescent="0.25">
      <c r="A124" s="475"/>
      <c r="B124" s="129">
        <v>2018</v>
      </c>
      <c r="C124" s="129">
        <v>2019</v>
      </c>
      <c r="D124" s="129">
        <v>2020</v>
      </c>
      <c r="E124" s="129">
        <v>2021</v>
      </c>
    </row>
    <row r="125" spans="1:5" ht="9" hidden="1" customHeight="1" thickBot="1" x14ac:dyDescent="0.3">
      <c r="A125" s="476"/>
      <c r="B125" s="130" t="s">
        <v>6</v>
      </c>
      <c r="C125" s="130" t="s">
        <v>7</v>
      </c>
      <c r="D125" s="130" t="s">
        <v>7</v>
      </c>
      <c r="E125" s="130" t="s">
        <v>7</v>
      </c>
    </row>
    <row r="126" spans="1:5" ht="15.75" hidden="1" thickBot="1" x14ac:dyDescent="0.3">
      <c r="A126" s="1" t="s">
        <v>0</v>
      </c>
      <c r="B126" s="111"/>
      <c r="C126" s="111"/>
      <c r="D126" s="111"/>
      <c r="E126" s="111"/>
    </row>
    <row r="127" spans="1:5" ht="24.75" hidden="1" thickBot="1" x14ac:dyDescent="0.3">
      <c r="A127" s="1" t="s">
        <v>46</v>
      </c>
      <c r="B127" s="111"/>
      <c r="C127" s="111"/>
      <c r="D127" s="111"/>
      <c r="E127" s="111"/>
    </row>
    <row r="128" spans="1:5" ht="15.75" hidden="1" thickBot="1" x14ac:dyDescent="0.3">
      <c r="A128" s="1" t="s">
        <v>1</v>
      </c>
      <c r="B128" s="131"/>
      <c r="C128" s="111"/>
      <c r="D128" s="111"/>
      <c r="E128" s="111"/>
    </row>
    <row r="129" spans="1:5" ht="15.75" hidden="1" thickBot="1" x14ac:dyDescent="0.3">
      <c r="A129" s="1" t="s">
        <v>2</v>
      </c>
      <c r="B129" s="131"/>
      <c r="C129" s="111"/>
      <c r="D129" s="111"/>
      <c r="E129" s="111"/>
    </row>
    <row r="130" spans="1:5" ht="24.75" hidden="1" thickBot="1" x14ac:dyDescent="0.3">
      <c r="A130" s="1" t="s">
        <v>30</v>
      </c>
      <c r="B130" s="131"/>
      <c r="C130" s="111"/>
      <c r="D130" s="111"/>
      <c r="E130" s="111"/>
    </row>
    <row r="131" spans="1:5" ht="15.75" hidden="1" thickBot="1" x14ac:dyDescent="0.3">
      <c r="A131" s="1" t="s">
        <v>32</v>
      </c>
      <c r="B131" s="131"/>
      <c r="C131" s="111"/>
      <c r="D131" s="111"/>
      <c r="E131" s="111"/>
    </row>
    <row r="132" spans="1:5" ht="24.75" hidden="1" thickBot="1" x14ac:dyDescent="0.3">
      <c r="A132" s="1" t="s">
        <v>3</v>
      </c>
      <c r="B132" s="131"/>
      <c r="C132" s="111"/>
      <c r="D132" s="111"/>
      <c r="E132" s="111"/>
    </row>
    <row r="133" spans="1:5" ht="36.75" hidden="1" thickBot="1" x14ac:dyDescent="0.3">
      <c r="A133" s="28" t="s">
        <v>63</v>
      </c>
      <c r="B133" s="132">
        <f>B132+B131+B130+B129+B128+B127+B126</f>
        <v>0</v>
      </c>
      <c r="C133" s="132">
        <f>C132+C131+C130+C129+C128+C127+C126</f>
        <v>0</v>
      </c>
      <c r="D133" s="132">
        <f>D132+D131+D130+D129+D128+D127+D126</f>
        <v>0</v>
      </c>
      <c r="E133" s="132">
        <f>E132+E131+E130+E129+E128+E127+E126</f>
        <v>0</v>
      </c>
    </row>
    <row r="134" spans="1:5" ht="15.75" hidden="1" thickBot="1" x14ac:dyDescent="0.3">
      <c r="A134" s="29" t="s">
        <v>61</v>
      </c>
      <c r="B134" s="132">
        <f>IF(B133-B116=0,0,"Error")</f>
        <v>0</v>
      </c>
      <c r="C134" s="132">
        <f>IF(C133-C116=0,0,"Error")</f>
        <v>0</v>
      </c>
      <c r="D134" s="132">
        <f>IF(D133-D116=0,0,"Error")</f>
        <v>0</v>
      </c>
      <c r="E134" s="132">
        <f>IF(E133-E116=0,0,"Error")</f>
        <v>0</v>
      </c>
    </row>
    <row r="135" spans="1:5" ht="23.25" hidden="1" customHeight="1" thickBot="1" x14ac:dyDescent="0.3">
      <c r="A135" s="18" t="s">
        <v>64</v>
      </c>
      <c r="B135" s="539" t="s">
        <v>39</v>
      </c>
      <c r="C135" s="540"/>
      <c r="D135" s="540"/>
      <c r="E135" s="541"/>
    </row>
    <row r="136" spans="1:5" ht="15.75" hidden="1" customHeight="1" thickBot="1" x14ac:dyDescent="0.3">
      <c r="A136" s="2" t="s">
        <v>10</v>
      </c>
      <c r="B136" s="452" t="s">
        <v>39</v>
      </c>
      <c r="C136" s="453"/>
      <c r="D136" s="453"/>
      <c r="E136" s="454"/>
    </row>
    <row r="137" spans="1:5" ht="15.75" hidden="1" customHeight="1" thickBot="1" x14ac:dyDescent="0.3">
      <c r="A137" s="2" t="s">
        <v>15</v>
      </c>
      <c r="B137" s="539" t="s">
        <v>39</v>
      </c>
      <c r="C137" s="540"/>
      <c r="D137" s="540"/>
      <c r="E137" s="541"/>
    </row>
    <row r="138" spans="1:5" ht="12.75" hidden="1" customHeight="1" x14ac:dyDescent="0.25">
      <c r="A138" s="475"/>
      <c r="B138" s="129">
        <v>2018</v>
      </c>
      <c r="C138" s="129">
        <v>2019</v>
      </c>
      <c r="D138" s="129">
        <v>2020</v>
      </c>
      <c r="E138" s="129">
        <v>2021</v>
      </c>
    </row>
    <row r="139" spans="1:5" ht="9" hidden="1" customHeight="1" thickBot="1" x14ac:dyDescent="0.3">
      <c r="A139" s="476"/>
      <c r="B139" s="130" t="s">
        <v>6</v>
      </c>
      <c r="C139" s="130" t="s">
        <v>7</v>
      </c>
      <c r="D139" s="130" t="s">
        <v>7</v>
      </c>
      <c r="E139" s="130" t="s">
        <v>7</v>
      </c>
    </row>
    <row r="140" spans="1:5" ht="15.75" hidden="1" thickBot="1" x14ac:dyDescent="0.3">
      <c r="A140" s="2" t="s">
        <v>9</v>
      </c>
      <c r="B140" s="108"/>
      <c r="C140" s="108"/>
      <c r="D140" s="108"/>
      <c r="E140" s="108"/>
    </row>
    <row r="141" spans="1:5" ht="15.75" hidden="1" thickBot="1" x14ac:dyDescent="0.3">
      <c r="A141" s="2" t="s">
        <v>16</v>
      </c>
      <c r="B141" s="108"/>
      <c r="C141" s="108"/>
      <c r="D141" s="108"/>
      <c r="E141" s="108"/>
    </row>
    <row r="142" spans="1:5" ht="15.75" hidden="1" thickBot="1" x14ac:dyDescent="0.3">
      <c r="A142" s="2" t="s">
        <v>25</v>
      </c>
      <c r="B142" s="108" t="e">
        <f>B141/B140</f>
        <v>#DIV/0!</v>
      </c>
      <c r="C142" s="108" t="e">
        <f t="shared" ref="C142:E142" si="18">C141/C140</f>
        <v>#DIV/0!</v>
      </c>
      <c r="D142" s="108" t="e">
        <f t="shared" si="18"/>
        <v>#DIV/0!</v>
      </c>
      <c r="E142" s="108" t="e">
        <f t="shared" si="18"/>
        <v>#DIV/0!</v>
      </c>
    </row>
    <row r="143" spans="1:5" ht="15.75" hidden="1" thickBot="1" x14ac:dyDescent="0.3">
      <c r="A143" s="2" t="s">
        <v>17</v>
      </c>
      <c r="B143" s="109"/>
      <c r="C143" s="110" t="e">
        <f>C140/B140-1</f>
        <v>#DIV/0!</v>
      </c>
      <c r="D143" s="110" t="e">
        <f t="shared" ref="D143:E145" si="19">D140/C140-1</f>
        <v>#DIV/0!</v>
      </c>
      <c r="E143" s="110" t="e">
        <f t="shared" si="19"/>
        <v>#DIV/0!</v>
      </c>
    </row>
    <row r="144" spans="1:5" ht="15.75" hidden="1" thickBot="1" x14ac:dyDescent="0.3">
      <c r="A144" s="2" t="s">
        <v>18</v>
      </c>
      <c r="B144" s="109"/>
      <c r="C144" s="110" t="e">
        <f>C141/B141-1</f>
        <v>#DIV/0!</v>
      </c>
      <c r="D144" s="110" t="e">
        <f t="shared" si="19"/>
        <v>#DIV/0!</v>
      </c>
      <c r="E144" s="110" t="e">
        <f t="shared" si="19"/>
        <v>#DIV/0!</v>
      </c>
    </row>
    <row r="145" spans="1:5" ht="23.25" hidden="1" thickBot="1" x14ac:dyDescent="0.3">
      <c r="A145" s="2" t="s">
        <v>19</v>
      </c>
      <c r="B145" s="109"/>
      <c r="C145" s="110" t="e">
        <f>C142/B142-1</f>
        <v>#DIV/0!</v>
      </c>
      <c r="D145" s="110" t="e">
        <f t="shared" si="19"/>
        <v>#DIV/0!</v>
      </c>
      <c r="E145" s="110" t="e">
        <f t="shared" si="19"/>
        <v>#DIV/0!</v>
      </c>
    </row>
    <row r="146" spans="1:5" ht="15.75" hidden="1" customHeight="1" thickBot="1" x14ac:dyDescent="0.3">
      <c r="A146" s="470" t="s">
        <v>66</v>
      </c>
      <c r="B146" s="471"/>
      <c r="C146" s="471"/>
      <c r="D146" s="471"/>
      <c r="E146" s="472"/>
    </row>
    <row r="147" spans="1:5" ht="12.75" hidden="1" customHeight="1" x14ac:dyDescent="0.25">
      <c r="A147" s="475"/>
      <c r="B147" s="129">
        <v>2018</v>
      </c>
      <c r="C147" s="129">
        <v>2019</v>
      </c>
      <c r="D147" s="129">
        <v>2020</v>
      </c>
      <c r="E147" s="129">
        <v>2021</v>
      </c>
    </row>
    <row r="148" spans="1:5" ht="9" hidden="1" customHeight="1" thickBot="1" x14ac:dyDescent="0.3">
      <c r="A148" s="476"/>
      <c r="B148" s="130" t="s">
        <v>6</v>
      </c>
      <c r="C148" s="130" t="s">
        <v>7</v>
      </c>
      <c r="D148" s="130" t="s">
        <v>7</v>
      </c>
      <c r="E148" s="130" t="s">
        <v>7</v>
      </c>
    </row>
    <row r="149" spans="1:5" ht="15.75" hidden="1" thickBot="1" x14ac:dyDescent="0.3">
      <c r="A149" s="1" t="s">
        <v>0</v>
      </c>
      <c r="B149" s="111"/>
      <c r="C149" s="111"/>
      <c r="D149" s="111"/>
      <c r="E149" s="111"/>
    </row>
    <row r="150" spans="1:5" ht="24.75" hidden="1" thickBot="1" x14ac:dyDescent="0.3">
      <c r="A150" s="1" t="s">
        <v>46</v>
      </c>
      <c r="B150" s="111"/>
      <c r="C150" s="111"/>
      <c r="D150" s="111"/>
      <c r="E150" s="111"/>
    </row>
    <row r="151" spans="1:5" ht="15.75" hidden="1" thickBot="1" x14ac:dyDescent="0.3">
      <c r="A151" s="1" t="s">
        <v>1</v>
      </c>
      <c r="B151" s="131"/>
      <c r="C151" s="111"/>
      <c r="D151" s="111"/>
      <c r="E151" s="111"/>
    </row>
    <row r="152" spans="1:5" ht="15.75" hidden="1" thickBot="1" x14ac:dyDescent="0.3">
      <c r="A152" s="1" t="s">
        <v>2</v>
      </c>
      <c r="B152" s="131"/>
      <c r="C152" s="111"/>
      <c r="D152" s="111"/>
      <c r="E152" s="111"/>
    </row>
    <row r="153" spans="1:5" ht="24.75" hidden="1" thickBot="1" x14ac:dyDescent="0.3">
      <c r="A153" s="1" t="s">
        <v>30</v>
      </c>
      <c r="B153" s="131"/>
      <c r="C153" s="111"/>
      <c r="D153" s="111"/>
      <c r="E153" s="111"/>
    </row>
    <row r="154" spans="1:5" ht="15.75" hidden="1" thickBot="1" x14ac:dyDescent="0.3">
      <c r="A154" s="1" t="s">
        <v>32</v>
      </c>
      <c r="B154" s="131"/>
      <c r="C154" s="111"/>
      <c r="D154" s="111"/>
      <c r="E154" s="111"/>
    </row>
    <row r="155" spans="1:5" ht="24.75" hidden="1" thickBot="1" x14ac:dyDescent="0.3">
      <c r="A155" s="1" t="s">
        <v>3</v>
      </c>
      <c r="B155" s="131"/>
      <c r="C155" s="111"/>
      <c r="D155" s="111"/>
      <c r="E155" s="111"/>
    </row>
    <row r="156" spans="1:5" ht="36.75" hidden="1" thickBot="1" x14ac:dyDescent="0.3">
      <c r="A156" s="28" t="s">
        <v>63</v>
      </c>
      <c r="B156" s="133">
        <f>B155+B153+B154+B152+B151+B150+B149</f>
        <v>0</v>
      </c>
      <c r="C156" s="133">
        <f>C155+C153+C154+C152+C151+C150+C149</f>
        <v>0</v>
      </c>
      <c r="D156" s="133">
        <f>D155+D153+D154+D152+D151+D150+D149</f>
        <v>0</v>
      </c>
      <c r="E156" s="133">
        <f>E155+E153+E154+E152+E151+E150+E149</f>
        <v>0</v>
      </c>
    </row>
    <row r="157" spans="1:5" ht="15.75" hidden="1" thickBot="1" x14ac:dyDescent="0.3">
      <c r="A157" s="29" t="s">
        <v>61</v>
      </c>
      <c r="B157" s="132">
        <f>IF(B156-B141=0,0,"Error")</f>
        <v>0</v>
      </c>
      <c r="C157" s="132">
        <f>IF(C156-C141=0,0,"Error")</f>
        <v>0</v>
      </c>
      <c r="D157" s="132">
        <f>IF(D156-D141=0,0,"Error")</f>
        <v>0</v>
      </c>
      <c r="E157" s="132">
        <f>IF(E156-E141=0,0,"Error")</f>
        <v>0</v>
      </c>
    </row>
    <row r="158" spans="1:5" ht="15.75" hidden="1" customHeight="1" thickBot="1" x14ac:dyDescent="0.3">
      <c r="A158" s="461" t="s">
        <v>138</v>
      </c>
      <c r="B158" s="462"/>
      <c r="C158" s="462"/>
      <c r="D158" s="462"/>
      <c r="E158" s="463"/>
    </row>
    <row r="159" spans="1:5" ht="15.75" hidden="1" customHeight="1" thickBot="1" x14ac:dyDescent="0.3">
      <c r="A159" s="461" t="s">
        <v>139</v>
      </c>
      <c r="B159" s="462"/>
      <c r="C159" s="462"/>
      <c r="D159" s="462"/>
      <c r="E159" s="463"/>
    </row>
    <row r="160" spans="1:5" ht="23.25" hidden="1" customHeight="1" thickBot="1" x14ac:dyDescent="0.3">
      <c r="A160" s="17" t="s">
        <v>45</v>
      </c>
      <c r="B160" s="542" t="s">
        <v>44</v>
      </c>
      <c r="C160" s="543"/>
      <c r="D160" s="543"/>
      <c r="E160" s="544"/>
    </row>
    <row r="161" spans="1:11" ht="15.75" hidden="1" customHeight="1" thickBot="1" x14ac:dyDescent="0.3">
      <c r="A161" s="26" t="s">
        <v>186</v>
      </c>
      <c r="B161" s="539" t="s">
        <v>39</v>
      </c>
      <c r="C161" s="540"/>
      <c r="D161" s="540"/>
      <c r="E161" s="541"/>
    </row>
    <row r="162" spans="1:11" ht="17.25" hidden="1" customHeight="1" thickBot="1" x14ac:dyDescent="0.3">
      <c r="A162" s="2" t="s">
        <v>10</v>
      </c>
      <c r="B162" s="452" t="s">
        <v>39</v>
      </c>
      <c r="C162" s="453"/>
      <c r="D162" s="453"/>
      <c r="E162" s="454"/>
    </row>
    <row r="163" spans="1:11" ht="15.75" hidden="1" customHeight="1" thickBot="1" x14ac:dyDescent="0.3">
      <c r="A163" s="2" t="s">
        <v>15</v>
      </c>
      <c r="B163" s="539" t="s">
        <v>39</v>
      </c>
      <c r="C163" s="540"/>
      <c r="D163" s="540"/>
      <c r="E163" s="541"/>
    </row>
    <row r="164" spans="1:11" ht="12.75" hidden="1" customHeight="1" x14ac:dyDescent="0.25">
      <c r="A164" s="475"/>
      <c r="B164" s="129">
        <v>2018</v>
      </c>
      <c r="C164" s="129">
        <v>2019</v>
      </c>
      <c r="D164" s="129">
        <v>2020</v>
      </c>
      <c r="E164" s="129">
        <v>2021</v>
      </c>
    </row>
    <row r="165" spans="1:11" ht="9" hidden="1" customHeight="1" thickBot="1" x14ac:dyDescent="0.3">
      <c r="A165" s="476"/>
      <c r="B165" s="130" t="s">
        <v>6</v>
      </c>
      <c r="C165" s="130" t="s">
        <v>7</v>
      </c>
      <c r="D165" s="130" t="s">
        <v>7</v>
      </c>
      <c r="E165" s="130" t="s">
        <v>7</v>
      </c>
    </row>
    <row r="166" spans="1:11" ht="15.75" hidden="1" thickBot="1" x14ac:dyDescent="0.3">
      <c r="A166" s="2" t="s">
        <v>9</v>
      </c>
      <c r="B166" s="108"/>
      <c r="C166" s="108"/>
      <c r="D166" s="108"/>
      <c r="E166" s="108"/>
    </row>
    <row r="167" spans="1:11" ht="15.75" hidden="1" thickBot="1" x14ac:dyDescent="0.3">
      <c r="A167" s="2" t="s">
        <v>16</v>
      </c>
      <c r="B167" s="108"/>
      <c r="C167" s="108"/>
      <c r="D167" s="108"/>
      <c r="E167" s="108"/>
    </row>
    <row r="168" spans="1:11" ht="15.75" hidden="1" thickBot="1" x14ac:dyDescent="0.3">
      <c r="A168" s="2" t="s">
        <v>25</v>
      </c>
      <c r="B168" s="108" t="e">
        <f>B167/B166</f>
        <v>#DIV/0!</v>
      </c>
      <c r="C168" s="108" t="e">
        <f t="shared" ref="C168:E168" si="20">C167/C166</f>
        <v>#DIV/0!</v>
      </c>
      <c r="D168" s="108" t="e">
        <f t="shared" si="20"/>
        <v>#DIV/0!</v>
      </c>
      <c r="E168" s="108" t="e">
        <f t="shared" si="20"/>
        <v>#DIV/0!</v>
      </c>
    </row>
    <row r="169" spans="1:11" ht="15.75" hidden="1" thickBot="1" x14ac:dyDescent="0.3">
      <c r="A169" s="2" t="s">
        <v>17</v>
      </c>
      <c r="B169" s="109" t="s">
        <v>24</v>
      </c>
      <c r="C169" s="110" t="e">
        <f>C166/B166-1</f>
        <v>#DIV/0!</v>
      </c>
      <c r="D169" s="110" t="e">
        <f t="shared" ref="D169:E171" si="21">D166/C166-1</f>
        <v>#DIV/0!</v>
      </c>
      <c r="E169" s="110" t="e">
        <f t="shared" si="21"/>
        <v>#DIV/0!</v>
      </c>
      <c r="G169" s="6"/>
      <c r="H169" s="6"/>
      <c r="I169" s="6"/>
      <c r="J169" s="6"/>
      <c r="K169" s="6"/>
    </row>
    <row r="170" spans="1:11" ht="15.75" hidden="1" thickBot="1" x14ac:dyDescent="0.3">
      <c r="A170" s="2" t="s">
        <v>18</v>
      </c>
      <c r="B170" s="109" t="s">
        <v>24</v>
      </c>
      <c r="C170" s="110" t="e">
        <f>C167/B167-1</f>
        <v>#DIV/0!</v>
      </c>
      <c r="D170" s="110" t="e">
        <f t="shared" si="21"/>
        <v>#DIV/0!</v>
      </c>
      <c r="E170" s="110" t="e">
        <f t="shared" si="21"/>
        <v>#DIV/0!</v>
      </c>
    </row>
    <row r="171" spans="1:11" ht="23.25" hidden="1" thickBot="1" x14ac:dyDescent="0.3">
      <c r="A171" s="2" t="s">
        <v>19</v>
      </c>
      <c r="B171" s="109" t="s">
        <v>24</v>
      </c>
      <c r="C171" s="110" t="e">
        <f>C168/B168-1</f>
        <v>#DIV/0!</v>
      </c>
      <c r="D171" s="110" t="e">
        <f t="shared" si="21"/>
        <v>#DIV/0!</v>
      </c>
      <c r="E171" s="110" t="e">
        <f t="shared" si="21"/>
        <v>#DIV/0!</v>
      </c>
    </row>
    <row r="172" spans="1:11" ht="15.75" hidden="1" customHeight="1" thickBot="1" x14ac:dyDescent="0.3">
      <c r="A172" s="470" t="s">
        <v>187</v>
      </c>
      <c r="B172" s="471"/>
      <c r="C172" s="471"/>
      <c r="D172" s="471"/>
      <c r="E172" s="472"/>
    </row>
    <row r="173" spans="1:11" ht="12.75" hidden="1" customHeight="1" x14ac:dyDescent="0.25">
      <c r="A173" s="475"/>
      <c r="B173" s="129">
        <v>2018</v>
      </c>
      <c r="C173" s="129">
        <v>2019</v>
      </c>
      <c r="D173" s="129">
        <v>2020</v>
      </c>
      <c r="E173" s="129">
        <v>2021</v>
      </c>
    </row>
    <row r="174" spans="1:11" ht="9" hidden="1" customHeight="1" thickBot="1" x14ac:dyDescent="0.3">
      <c r="A174" s="476"/>
      <c r="B174" s="130" t="s">
        <v>6</v>
      </c>
      <c r="C174" s="130" t="s">
        <v>7</v>
      </c>
      <c r="D174" s="130" t="s">
        <v>7</v>
      </c>
      <c r="E174" s="130" t="s">
        <v>7</v>
      </c>
    </row>
    <row r="175" spans="1:11" ht="24.75" hidden="1" thickBot="1" x14ac:dyDescent="0.3">
      <c r="A175" s="1" t="s">
        <v>142</v>
      </c>
      <c r="B175" s="111"/>
      <c r="C175" s="111"/>
      <c r="D175" s="111"/>
      <c r="E175" s="111"/>
    </row>
    <row r="176" spans="1:11" ht="15.75" hidden="1" thickBot="1" x14ac:dyDescent="0.3">
      <c r="A176" s="1" t="s">
        <v>143</v>
      </c>
      <c r="B176" s="131"/>
      <c r="C176" s="111"/>
      <c r="D176" s="111"/>
      <c r="E176" s="111"/>
    </row>
    <row r="177" spans="1:11" ht="24.75" hidden="1" thickBot="1" x14ac:dyDescent="0.3">
      <c r="A177" s="27" t="s">
        <v>188</v>
      </c>
      <c r="B177" s="131">
        <f>B176+B175</f>
        <v>0</v>
      </c>
      <c r="C177" s="131">
        <f t="shared" ref="C177:E177" si="22">C176+C175</f>
        <v>0</v>
      </c>
      <c r="D177" s="131">
        <f t="shared" si="22"/>
        <v>0</v>
      </c>
      <c r="E177" s="131">
        <f t="shared" si="22"/>
        <v>0</v>
      </c>
    </row>
    <row r="178" spans="1:11" ht="23.25" hidden="1" customHeight="1" thickBot="1" x14ac:dyDescent="0.3">
      <c r="A178" s="17" t="s">
        <v>45</v>
      </c>
      <c r="B178" s="542" t="s">
        <v>44</v>
      </c>
      <c r="C178" s="543"/>
      <c r="D178" s="543"/>
      <c r="E178" s="544"/>
    </row>
    <row r="179" spans="1:11" ht="23.25" hidden="1" customHeight="1" thickBot="1" x14ac:dyDescent="0.3">
      <c r="A179" s="26" t="s">
        <v>141</v>
      </c>
      <c r="B179" s="539" t="s">
        <v>39</v>
      </c>
      <c r="C179" s="540"/>
      <c r="D179" s="540"/>
      <c r="E179" s="541"/>
    </row>
    <row r="180" spans="1:11" ht="17.25" hidden="1" customHeight="1" thickBot="1" x14ac:dyDescent="0.3">
      <c r="A180" s="2" t="s">
        <v>10</v>
      </c>
      <c r="B180" s="452" t="s">
        <v>39</v>
      </c>
      <c r="C180" s="453"/>
      <c r="D180" s="453"/>
      <c r="E180" s="454"/>
    </row>
    <row r="181" spans="1:11" ht="15.75" hidden="1" customHeight="1" thickBot="1" x14ac:dyDescent="0.3">
      <c r="A181" s="2" t="s">
        <v>15</v>
      </c>
      <c r="B181" s="539" t="s">
        <v>39</v>
      </c>
      <c r="C181" s="540"/>
      <c r="D181" s="540"/>
      <c r="E181" s="541"/>
    </row>
    <row r="182" spans="1:11" ht="12.75" hidden="1" customHeight="1" x14ac:dyDescent="0.25">
      <c r="A182" s="475"/>
      <c r="B182" s="129">
        <v>2018</v>
      </c>
      <c r="C182" s="129">
        <v>2019</v>
      </c>
      <c r="D182" s="129">
        <v>2020</v>
      </c>
      <c r="E182" s="129">
        <v>2021</v>
      </c>
    </row>
    <row r="183" spans="1:11" ht="9" hidden="1" customHeight="1" thickBot="1" x14ac:dyDescent="0.3">
      <c r="A183" s="476"/>
      <c r="B183" s="130" t="s">
        <v>6</v>
      </c>
      <c r="C183" s="130" t="s">
        <v>7</v>
      </c>
      <c r="D183" s="130" t="s">
        <v>7</v>
      </c>
      <c r="E183" s="130" t="s">
        <v>7</v>
      </c>
    </row>
    <row r="184" spans="1:11" ht="15.75" hidden="1" thickBot="1" x14ac:dyDescent="0.3">
      <c r="A184" s="2" t="s">
        <v>9</v>
      </c>
      <c r="B184" s="108"/>
      <c r="C184" s="108"/>
      <c r="D184" s="108"/>
      <c r="E184" s="108"/>
    </row>
    <row r="185" spans="1:11" ht="15.75" hidden="1" thickBot="1" x14ac:dyDescent="0.3">
      <c r="A185" s="2" t="s">
        <v>16</v>
      </c>
      <c r="B185" s="108"/>
      <c r="C185" s="108"/>
      <c r="D185" s="108"/>
      <c r="E185" s="108"/>
    </row>
    <row r="186" spans="1:11" ht="15.75" hidden="1" thickBot="1" x14ac:dyDescent="0.3">
      <c r="A186" s="2" t="s">
        <v>25</v>
      </c>
      <c r="B186" s="108" t="e">
        <f>B185/B184</f>
        <v>#DIV/0!</v>
      </c>
      <c r="C186" s="108" t="e">
        <f t="shared" ref="C186:E186" si="23">C185/C184</f>
        <v>#DIV/0!</v>
      </c>
      <c r="D186" s="108" t="e">
        <f t="shared" si="23"/>
        <v>#DIV/0!</v>
      </c>
      <c r="E186" s="108" t="e">
        <f t="shared" si="23"/>
        <v>#DIV/0!</v>
      </c>
    </row>
    <row r="187" spans="1:11" ht="15.75" hidden="1" thickBot="1" x14ac:dyDescent="0.3">
      <c r="A187" s="2" t="s">
        <v>17</v>
      </c>
      <c r="B187" s="109" t="s">
        <v>24</v>
      </c>
      <c r="C187" s="110" t="e">
        <f>C184/B184-1</f>
        <v>#DIV/0!</v>
      </c>
      <c r="D187" s="110" t="e">
        <f t="shared" ref="D187:E189" si="24">D184/C184-1</f>
        <v>#DIV/0!</v>
      </c>
      <c r="E187" s="110" t="e">
        <f t="shared" si="24"/>
        <v>#DIV/0!</v>
      </c>
      <c r="G187" s="6"/>
      <c r="H187" s="6"/>
      <c r="I187" s="6"/>
      <c r="J187" s="6"/>
      <c r="K187" s="6"/>
    </row>
    <row r="188" spans="1:11" ht="15.75" hidden="1" thickBot="1" x14ac:dyDescent="0.3">
      <c r="A188" s="2" t="s">
        <v>18</v>
      </c>
      <c r="B188" s="109" t="s">
        <v>24</v>
      </c>
      <c r="C188" s="110" t="e">
        <f>C185/B185-1</f>
        <v>#DIV/0!</v>
      </c>
      <c r="D188" s="110" t="e">
        <f t="shared" si="24"/>
        <v>#DIV/0!</v>
      </c>
      <c r="E188" s="110" t="e">
        <f t="shared" si="24"/>
        <v>#DIV/0!</v>
      </c>
    </row>
    <row r="189" spans="1:11" ht="23.25" hidden="1" thickBot="1" x14ac:dyDescent="0.3">
      <c r="A189" s="2" t="s">
        <v>19</v>
      </c>
      <c r="B189" s="109" t="s">
        <v>24</v>
      </c>
      <c r="C189" s="110" t="e">
        <f>C186/B186-1</f>
        <v>#DIV/0!</v>
      </c>
      <c r="D189" s="110" t="e">
        <f t="shared" si="24"/>
        <v>#DIV/0!</v>
      </c>
      <c r="E189" s="110" t="e">
        <f t="shared" si="24"/>
        <v>#DIV/0!</v>
      </c>
    </row>
    <row r="190" spans="1:11" ht="15.75" hidden="1" customHeight="1" thickBot="1" x14ac:dyDescent="0.3">
      <c r="A190" s="470" t="s">
        <v>66</v>
      </c>
      <c r="B190" s="471"/>
      <c r="C190" s="471"/>
      <c r="D190" s="471"/>
      <c r="E190" s="472"/>
    </row>
    <row r="191" spans="1:11" ht="12.75" hidden="1" customHeight="1" x14ac:dyDescent="0.25">
      <c r="A191" s="475"/>
      <c r="B191" s="129">
        <v>2018</v>
      </c>
      <c r="C191" s="129">
        <v>2019</v>
      </c>
      <c r="D191" s="129">
        <v>2020</v>
      </c>
      <c r="E191" s="129">
        <v>2021</v>
      </c>
    </row>
    <row r="192" spans="1:11" ht="9" hidden="1" customHeight="1" thickBot="1" x14ac:dyDescent="0.3">
      <c r="A192" s="476"/>
      <c r="B192" s="130" t="s">
        <v>6</v>
      </c>
      <c r="C192" s="130" t="s">
        <v>7</v>
      </c>
      <c r="D192" s="130" t="s">
        <v>7</v>
      </c>
      <c r="E192" s="130" t="s">
        <v>7</v>
      </c>
    </row>
    <row r="193" spans="1:11" ht="24.75" hidden="1" thickBot="1" x14ac:dyDescent="0.3">
      <c r="A193" s="1" t="s">
        <v>142</v>
      </c>
      <c r="B193" s="111"/>
      <c r="C193" s="111"/>
      <c r="D193" s="111"/>
      <c r="E193" s="111"/>
    </row>
    <row r="194" spans="1:11" ht="15.75" hidden="1" thickBot="1" x14ac:dyDescent="0.3">
      <c r="A194" s="1" t="s">
        <v>143</v>
      </c>
      <c r="B194" s="131"/>
      <c r="C194" s="111"/>
      <c r="D194" s="111"/>
      <c r="E194" s="111"/>
    </row>
    <row r="195" spans="1:11" ht="24.75" hidden="1" thickBot="1" x14ac:dyDescent="0.3">
      <c r="A195" s="27" t="s">
        <v>62</v>
      </c>
      <c r="B195" s="131">
        <f>B194+B193</f>
        <v>0</v>
      </c>
      <c r="C195" s="131">
        <f t="shared" ref="C195:E195" si="25">C194+C193</f>
        <v>0</v>
      </c>
      <c r="D195" s="131">
        <f t="shared" si="25"/>
        <v>0</v>
      </c>
      <c r="E195" s="131">
        <f t="shared" si="25"/>
        <v>0</v>
      </c>
    </row>
    <row r="196" spans="1:11" ht="15.75" hidden="1" customHeight="1" thickBot="1" x14ac:dyDescent="0.3">
      <c r="A196" s="461" t="s">
        <v>138</v>
      </c>
      <c r="B196" s="462"/>
      <c r="C196" s="462"/>
      <c r="D196" s="462"/>
      <c r="E196" s="463"/>
    </row>
    <row r="197" spans="1:11" ht="15.75" hidden="1" customHeight="1" thickBot="1" x14ac:dyDescent="0.3">
      <c r="A197" s="461" t="s">
        <v>144</v>
      </c>
      <c r="B197" s="462"/>
      <c r="C197" s="462"/>
      <c r="D197" s="462"/>
      <c r="E197" s="463"/>
    </row>
    <row r="198" spans="1:11" ht="23.25" hidden="1" customHeight="1" thickBot="1" x14ac:dyDescent="0.3">
      <c r="A198" s="17" t="s">
        <v>45</v>
      </c>
      <c r="B198" s="542" t="s">
        <v>44</v>
      </c>
      <c r="C198" s="543"/>
      <c r="D198" s="543"/>
      <c r="E198" s="544"/>
    </row>
    <row r="199" spans="1:11" ht="15.75" hidden="1" customHeight="1" thickBot="1" x14ac:dyDescent="0.3">
      <c r="A199" s="26" t="s">
        <v>42</v>
      </c>
      <c r="B199" s="539" t="s">
        <v>39</v>
      </c>
      <c r="C199" s="540"/>
      <c r="D199" s="540"/>
      <c r="E199" s="541"/>
    </row>
    <row r="200" spans="1:11" ht="17.25" hidden="1" customHeight="1" thickBot="1" x14ac:dyDescent="0.3">
      <c r="A200" s="2" t="s">
        <v>10</v>
      </c>
      <c r="B200" s="452" t="s">
        <v>39</v>
      </c>
      <c r="C200" s="453"/>
      <c r="D200" s="453"/>
      <c r="E200" s="454"/>
    </row>
    <row r="201" spans="1:11" ht="15.75" hidden="1" customHeight="1" thickBot="1" x14ac:dyDescent="0.3">
      <c r="A201" s="2" t="s">
        <v>15</v>
      </c>
      <c r="B201" s="539" t="s">
        <v>39</v>
      </c>
      <c r="C201" s="540"/>
      <c r="D201" s="540"/>
      <c r="E201" s="541"/>
    </row>
    <row r="202" spans="1:11" ht="12.75" hidden="1" customHeight="1" x14ac:dyDescent="0.25">
      <c r="A202" s="475"/>
      <c r="B202" s="129">
        <v>2018</v>
      </c>
      <c r="C202" s="129">
        <v>2019</v>
      </c>
      <c r="D202" s="129">
        <v>2020</v>
      </c>
      <c r="E202" s="129">
        <v>2021</v>
      </c>
    </row>
    <row r="203" spans="1:11" ht="9" hidden="1" customHeight="1" thickBot="1" x14ac:dyDescent="0.3">
      <c r="A203" s="476"/>
      <c r="B203" s="130" t="s">
        <v>6</v>
      </c>
      <c r="C203" s="130" t="s">
        <v>7</v>
      </c>
      <c r="D203" s="130" t="s">
        <v>7</v>
      </c>
      <c r="E203" s="130" t="s">
        <v>7</v>
      </c>
    </row>
    <row r="204" spans="1:11" ht="15.75" hidden="1" thickBot="1" x14ac:dyDescent="0.3">
      <c r="A204" s="2" t="s">
        <v>9</v>
      </c>
      <c r="B204" s="108"/>
      <c r="C204" s="108"/>
      <c r="D204" s="108"/>
      <c r="E204" s="108"/>
    </row>
    <row r="205" spans="1:11" ht="15.75" hidden="1" thickBot="1" x14ac:dyDescent="0.3">
      <c r="A205" s="2" t="s">
        <v>16</v>
      </c>
      <c r="B205" s="108"/>
      <c r="C205" s="108"/>
      <c r="D205" s="108"/>
      <c r="E205" s="108"/>
    </row>
    <row r="206" spans="1:11" ht="15.75" hidden="1" thickBot="1" x14ac:dyDescent="0.3">
      <c r="A206" s="2" t="s">
        <v>25</v>
      </c>
      <c r="B206" s="108" t="e">
        <f>B205/B204</f>
        <v>#DIV/0!</v>
      </c>
      <c r="C206" s="108" t="e">
        <f t="shared" ref="C206:E206" si="26">C205/C204</f>
        <v>#DIV/0!</v>
      </c>
      <c r="D206" s="108" t="e">
        <f t="shared" si="26"/>
        <v>#DIV/0!</v>
      </c>
      <c r="E206" s="108" t="e">
        <f t="shared" si="26"/>
        <v>#DIV/0!</v>
      </c>
    </row>
    <row r="207" spans="1:11" ht="15.75" hidden="1" thickBot="1" x14ac:dyDescent="0.3">
      <c r="A207" s="2" t="s">
        <v>17</v>
      </c>
      <c r="B207" s="109" t="s">
        <v>24</v>
      </c>
      <c r="C207" s="110" t="e">
        <f>C204/B204-1</f>
        <v>#DIV/0!</v>
      </c>
      <c r="D207" s="110" t="e">
        <f t="shared" ref="D207:E209" si="27">D204/C204-1</f>
        <v>#DIV/0!</v>
      </c>
      <c r="E207" s="110" t="e">
        <f t="shared" si="27"/>
        <v>#DIV/0!</v>
      </c>
      <c r="G207" s="6"/>
      <c r="H207" s="6"/>
      <c r="I207" s="6"/>
      <c r="J207" s="6"/>
      <c r="K207" s="6"/>
    </row>
    <row r="208" spans="1:11" ht="15.75" hidden="1" thickBot="1" x14ac:dyDescent="0.3">
      <c r="A208" s="2" t="s">
        <v>18</v>
      </c>
      <c r="B208" s="109" t="s">
        <v>24</v>
      </c>
      <c r="C208" s="110" t="e">
        <f>C205/B205-1</f>
        <v>#DIV/0!</v>
      </c>
      <c r="D208" s="110" t="e">
        <f t="shared" si="27"/>
        <v>#DIV/0!</v>
      </c>
      <c r="E208" s="110" t="e">
        <f t="shared" si="27"/>
        <v>#DIV/0!</v>
      </c>
    </row>
    <row r="209" spans="1:5" ht="23.25" hidden="1" thickBot="1" x14ac:dyDescent="0.3">
      <c r="A209" s="2" t="s">
        <v>19</v>
      </c>
      <c r="B209" s="109" t="s">
        <v>24</v>
      </c>
      <c r="C209" s="110" t="e">
        <f>C206/B206-1</f>
        <v>#DIV/0!</v>
      </c>
      <c r="D209" s="110" t="e">
        <f t="shared" si="27"/>
        <v>#DIV/0!</v>
      </c>
      <c r="E209" s="110" t="e">
        <f t="shared" si="27"/>
        <v>#DIV/0!</v>
      </c>
    </row>
    <row r="210" spans="1:5" ht="15.75" hidden="1" customHeight="1" thickBot="1" x14ac:dyDescent="0.3">
      <c r="A210" s="470" t="s">
        <v>60</v>
      </c>
      <c r="B210" s="471"/>
      <c r="C210" s="471"/>
      <c r="D210" s="471"/>
      <c r="E210" s="472"/>
    </row>
    <row r="211" spans="1:5" ht="12.75" hidden="1" customHeight="1" x14ac:dyDescent="0.25">
      <c r="A211" s="475"/>
      <c r="B211" s="129">
        <v>2018</v>
      </c>
      <c r="C211" s="129">
        <v>2019</v>
      </c>
      <c r="D211" s="129">
        <v>2020</v>
      </c>
      <c r="E211" s="129">
        <v>2021</v>
      </c>
    </row>
    <row r="212" spans="1:5" ht="9" hidden="1" customHeight="1" thickBot="1" x14ac:dyDescent="0.3">
      <c r="A212" s="476"/>
      <c r="B212" s="130" t="s">
        <v>6</v>
      </c>
      <c r="C212" s="130" t="s">
        <v>7</v>
      </c>
      <c r="D212" s="130" t="s">
        <v>7</v>
      </c>
      <c r="E212" s="130" t="s">
        <v>7</v>
      </c>
    </row>
    <row r="213" spans="1:5" ht="24.75" hidden="1" thickBot="1" x14ac:dyDescent="0.3">
      <c r="A213" s="1" t="s">
        <v>142</v>
      </c>
      <c r="B213" s="111"/>
      <c r="C213" s="111"/>
      <c r="D213" s="111"/>
      <c r="E213" s="111"/>
    </row>
    <row r="214" spans="1:5" ht="15.75" hidden="1" thickBot="1" x14ac:dyDescent="0.3">
      <c r="A214" s="1" t="s">
        <v>143</v>
      </c>
      <c r="B214" s="131"/>
      <c r="C214" s="111"/>
      <c r="D214" s="111"/>
      <c r="E214" s="111"/>
    </row>
    <row r="215" spans="1:5" ht="24.75" hidden="1" thickBot="1" x14ac:dyDescent="0.3">
      <c r="A215" s="27" t="s">
        <v>59</v>
      </c>
      <c r="B215" s="131">
        <f>B214+B213</f>
        <v>0</v>
      </c>
      <c r="C215" s="131">
        <f t="shared" ref="C215:E215" si="28">C214+C213</f>
        <v>0</v>
      </c>
      <c r="D215" s="131">
        <f t="shared" si="28"/>
        <v>0</v>
      </c>
      <c r="E215" s="131">
        <f t="shared" si="28"/>
        <v>0</v>
      </c>
    </row>
    <row r="216" spans="1:5" ht="23.25" hidden="1" customHeight="1" thickBot="1" x14ac:dyDescent="0.3">
      <c r="A216" s="17" t="s">
        <v>45</v>
      </c>
      <c r="B216" s="542" t="s">
        <v>44</v>
      </c>
      <c r="C216" s="543"/>
      <c r="D216" s="543"/>
      <c r="E216" s="544"/>
    </row>
    <row r="217" spans="1:5" ht="23.25" hidden="1" customHeight="1" thickBot="1" x14ac:dyDescent="0.3">
      <c r="A217" s="26" t="s">
        <v>141</v>
      </c>
      <c r="B217" s="539" t="s">
        <v>39</v>
      </c>
      <c r="C217" s="540"/>
      <c r="D217" s="540"/>
      <c r="E217" s="541"/>
    </row>
    <row r="218" spans="1:5" ht="17.25" hidden="1" customHeight="1" thickBot="1" x14ac:dyDescent="0.3">
      <c r="A218" s="2" t="s">
        <v>10</v>
      </c>
      <c r="B218" s="452" t="s">
        <v>39</v>
      </c>
      <c r="C218" s="453"/>
      <c r="D218" s="453"/>
      <c r="E218" s="454"/>
    </row>
    <row r="219" spans="1:5" ht="15.75" hidden="1" customHeight="1" thickBot="1" x14ac:dyDescent="0.3">
      <c r="A219" s="2" t="s">
        <v>15</v>
      </c>
      <c r="B219" s="539" t="s">
        <v>39</v>
      </c>
      <c r="C219" s="540"/>
      <c r="D219" s="540"/>
      <c r="E219" s="541"/>
    </row>
    <row r="220" spans="1:5" ht="12.75" hidden="1" customHeight="1" x14ac:dyDescent="0.25">
      <c r="A220" s="475"/>
      <c r="B220" s="129">
        <v>2018</v>
      </c>
      <c r="C220" s="129">
        <v>2019</v>
      </c>
      <c r="D220" s="129">
        <v>2020</v>
      </c>
      <c r="E220" s="129">
        <v>2021</v>
      </c>
    </row>
    <row r="221" spans="1:5" ht="9" hidden="1" customHeight="1" thickBot="1" x14ac:dyDescent="0.3">
      <c r="A221" s="476"/>
      <c r="B221" s="130" t="s">
        <v>6</v>
      </c>
      <c r="C221" s="130" t="s">
        <v>7</v>
      </c>
      <c r="D221" s="130" t="s">
        <v>7</v>
      </c>
      <c r="E221" s="130" t="s">
        <v>7</v>
      </c>
    </row>
    <row r="222" spans="1:5" ht="15.75" hidden="1" thickBot="1" x14ac:dyDescent="0.3">
      <c r="A222" s="2" t="s">
        <v>9</v>
      </c>
      <c r="B222" s="108"/>
      <c r="C222" s="108"/>
      <c r="D222" s="108"/>
      <c r="E222" s="108"/>
    </row>
    <row r="223" spans="1:5" ht="15.75" hidden="1" thickBot="1" x14ac:dyDescent="0.3">
      <c r="A223" s="2" t="s">
        <v>16</v>
      </c>
      <c r="B223" s="108"/>
      <c r="C223" s="108"/>
      <c r="D223" s="108"/>
      <c r="E223" s="108"/>
    </row>
    <row r="224" spans="1:5" ht="15.75" hidden="1" thickBot="1" x14ac:dyDescent="0.3">
      <c r="A224" s="2" t="s">
        <v>25</v>
      </c>
      <c r="B224" s="108" t="e">
        <f>B223/B222</f>
        <v>#DIV/0!</v>
      </c>
      <c r="C224" s="108" t="e">
        <f t="shared" ref="C224:E224" si="29">C223/C222</f>
        <v>#DIV/0!</v>
      </c>
      <c r="D224" s="108" t="e">
        <f t="shared" si="29"/>
        <v>#DIV/0!</v>
      </c>
      <c r="E224" s="108" t="e">
        <f t="shared" si="29"/>
        <v>#DIV/0!</v>
      </c>
    </row>
    <row r="225" spans="1:11" ht="15.75" hidden="1" thickBot="1" x14ac:dyDescent="0.3">
      <c r="A225" s="2" t="s">
        <v>17</v>
      </c>
      <c r="B225" s="109" t="s">
        <v>24</v>
      </c>
      <c r="C225" s="110" t="e">
        <f>C222/B222-1</f>
        <v>#DIV/0!</v>
      </c>
      <c r="D225" s="110" t="e">
        <f t="shared" ref="D225:E227" si="30">D222/C222-1</f>
        <v>#DIV/0!</v>
      </c>
      <c r="E225" s="110" t="e">
        <f t="shared" si="30"/>
        <v>#DIV/0!</v>
      </c>
      <c r="G225" s="6"/>
      <c r="H225" s="6"/>
      <c r="I225" s="6"/>
      <c r="J225" s="6"/>
      <c r="K225" s="6"/>
    </row>
    <row r="226" spans="1:11" ht="15.75" hidden="1" thickBot="1" x14ac:dyDescent="0.3">
      <c r="A226" s="2" t="s">
        <v>18</v>
      </c>
      <c r="B226" s="109" t="s">
        <v>24</v>
      </c>
      <c r="C226" s="110" t="e">
        <f>C223/B223-1</f>
        <v>#DIV/0!</v>
      </c>
      <c r="D226" s="110" t="e">
        <f t="shared" si="30"/>
        <v>#DIV/0!</v>
      </c>
      <c r="E226" s="110" t="e">
        <f t="shared" si="30"/>
        <v>#DIV/0!</v>
      </c>
    </row>
    <row r="227" spans="1:11" ht="23.25" hidden="1" thickBot="1" x14ac:dyDescent="0.3">
      <c r="A227" s="2" t="s">
        <v>19</v>
      </c>
      <c r="B227" s="109" t="s">
        <v>24</v>
      </c>
      <c r="C227" s="110" t="e">
        <f>C224/B224-1</f>
        <v>#DIV/0!</v>
      </c>
      <c r="D227" s="110" t="e">
        <f t="shared" si="30"/>
        <v>#DIV/0!</v>
      </c>
      <c r="E227" s="110" t="e">
        <f t="shared" si="30"/>
        <v>#DIV/0!</v>
      </c>
    </row>
    <row r="228" spans="1:11" ht="15.75" hidden="1" customHeight="1" thickBot="1" x14ac:dyDescent="0.3">
      <c r="A228" s="470" t="s">
        <v>66</v>
      </c>
      <c r="B228" s="471"/>
      <c r="C228" s="471"/>
      <c r="D228" s="471"/>
      <c r="E228" s="472"/>
    </row>
    <row r="229" spans="1:11" ht="12.75" hidden="1" customHeight="1" x14ac:dyDescent="0.25">
      <c r="A229" s="475"/>
      <c r="B229" s="129">
        <v>2018</v>
      </c>
      <c r="C229" s="129">
        <v>2019</v>
      </c>
      <c r="D229" s="129">
        <v>2020</v>
      </c>
      <c r="E229" s="129">
        <v>2021</v>
      </c>
    </row>
    <row r="230" spans="1:11" ht="9" hidden="1" customHeight="1" thickBot="1" x14ac:dyDescent="0.3">
      <c r="A230" s="476"/>
      <c r="B230" s="130" t="s">
        <v>6</v>
      </c>
      <c r="C230" s="130" t="s">
        <v>7</v>
      </c>
      <c r="D230" s="130" t="s">
        <v>7</v>
      </c>
      <c r="E230" s="130" t="s">
        <v>7</v>
      </c>
    </row>
    <row r="231" spans="1:11" ht="24.75" hidden="1" thickBot="1" x14ac:dyDescent="0.3">
      <c r="A231" s="1" t="s">
        <v>142</v>
      </c>
      <c r="B231" s="111"/>
      <c r="C231" s="111"/>
      <c r="D231" s="111"/>
      <c r="E231" s="111"/>
    </row>
    <row r="232" spans="1:11" ht="15.75" hidden="1" thickBot="1" x14ac:dyDescent="0.3">
      <c r="A232" s="1" t="s">
        <v>143</v>
      </c>
      <c r="B232" s="131"/>
      <c r="C232" s="111"/>
      <c r="D232" s="111"/>
      <c r="E232" s="111"/>
    </row>
    <row r="233" spans="1:11" ht="24.75" hidden="1" thickBot="1" x14ac:dyDescent="0.3">
      <c r="A233" s="27" t="s">
        <v>62</v>
      </c>
      <c r="B233" s="131">
        <f>B232+B231</f>
        <v>0</v>
      </c>
      <c r="C233" s="131">
        <f t="shared" ref="C233:E233" si="31">C232+C231</f>
        <v>0</v>
      </c>
      <c r="D233" s="131">
        <f t="shared" si="31"/>
        <v>0</v>
      </c>
      <c r="E233" s="131">
        <f t="shared" si="31"/>
        <v>0</v>
      </c>
    </row>
    <row r="234" spans="1:11" ht="15.75" thickBot="1" x14ac:dyDescent="0.3">
      <c r="A234" s="31"/>
      <c r="B234" s="132"/>
      <c r="C234" s="132"/>
      <c r="D234" s="132"/>
      <c r="E234" s="132"/>
    </row>
    <row r="235" spans="1:11" ht="34.5" customHeight="1" thickBot="1" x14ac:dyDescent="0.3">
      <c r="A235" s="194" t="s">
        <v>157</v>
      </c>
      <c r="B235" s="132">
        <f>B96+B29</f>
        <v>1204564.8999999999</v>
      </c>
      <c r="C235" s="132">
        <f t="shared" ref="C235:E235" si="32">C96+C29</f>
        <v>1215000</v>
      </c>
      <c r="D235" s="132">
        <f t="shared" si="32"/>
        <v>1207000</v>
      </c>
      <c r="E235" s="132">
        <f t="shared" si="32"/>
        <v>1307000</v>
      </c>
    </row>
    <row r="236" spans="1:11" ht="36.75" thickBot="1" x14ac:dyDescent="0.3">
      <c r="A236" s="194" t="s">
        <v>158</v>
      </c>
      <c r="B236" s="132">
        <f>B238+B240+B242+B244+B246+B248+B250+B252+B254</f>
        <v>1204564.8999999999</v>
      </c>
      <c r="C236" s="132">
        <f>C238+C240+C242+C244+C246+C248+C250+C252+C254</f>
        <v>1215000</v>
      </c>
      <c r="D236" s="132">
        <f>D238+D240+D242+D244+D246+D248+D250+D252+D254</f>
        <v>1207000</v>
      </c>
      <c r="E236" s="132">
        <f>E238+E240+E242+E244+E246+E248+E250+E252+E254</f>
        <v>1307000</v>
      </c>
    </row>
    <row r="237" spans="1:11" ht="24.75" thickBot="1" x14ac:dyDescent="0.3">
      <c r="A237" s="195" t="s">
        <v>26</v>
      </c>
      <c r="B237" s="133"/>
      <c r="C237" s="134">
        <f>C236/B236-1</f>
        <v>8.6629620371638794E-3</v>
      </c>
      <c r="D237" s="134">
        <f t="shared" ref="D237:E237" si="33">D236/C236-1</f>
        <v>-6.5843621399176433E-3</v>
      </c>
      <c r="E237" s="134">
        <f t="shared" si="33"/>
        <v>8.2850041425020615E-2</v>
      </c>
    </row>
    <row r="238" spans="1:11" ht="15.75" thickBot="1" x14ac:dyDescent="0.3">
      <c r="A238" s="155" t="s">
        <v>0</v>
      </c>
      <c r="B238" s="111">
        <f>B37</f>
        <v>463300</v>
      </c>
      <c r="C238" s="111">
        <f t="shared" ref="C238:E238" si="34">C37</f>
        <v>463300</v>
      </c>
      <c r="D238" s="111">
        <f t="shared" si="34"/>
        <v>463300</v>
      </c>
      <c r="E238" s="111">
        <f t="shared" si="34"/>
        <v>463300</v>
      </c>
    </row>
    <row r="239" spans="1:11" ht="15.75" thickBot="1" x14ac:dyDescent="0.3">
      <c r="A239" s="196" t="s">
        <v>27</v>
      </c>
      <c r="B239" s="131"/>
      <c r="C239" s="113">
        <f>C238/B238-1</f>
        <v>0</v>
      </c>
      <c r="D239" s="113">
        <f t="shared" ref="D239:E239" si="35">D238/C238-1</f>
        <v>0</v>
      </c>
      <c r="E239" s="113">
        <f t="shared" si="35"/>
        <v>0</v>
      </c>
    </row>
    <row r="240" spans="1:11" ht="30" customHeight="1" thickBot="1" x14ac:dyDescent="0.3">
      <c r="A240" s="155" t="s">
        <v>46</v>
      </c>
      <c r="B240" s="111">
        <f>B38</f>
        <v>88000</v>
      </c>
      <c r="C240" s="111">
        <f t="shared" ref="C240:E240" si="36">C38</f>
        <v>88000</v>
      </c>
      <c r="D240" s="111">
        <f t="shared" si="36"/>
        <v>88000</v>
      </c>
      <c r="E240" s="111">
        <f t="shared" si="36"/>
        <v>88000</v>
      </c>
    </row>
    <row r="241" spans="1:7" ht="24.75" thickBot="1" x14ac:dyDescent="0.3">
      <c r="A241" s="196" t="s">
        <v>47</v>
      </c>
      <c r="B241" s="131"/>
      <c r="C241" s="113">
        <f>C240/B240-1</f>
        <v>0</v>
      </c>
      <c r="D241" s="113">
        <f t="shared" ref="D241:E241" si="37">D240/C240-1</f>
        <v>0</v>
      </c>
      <c r="E241" s="113">
        <f t="shared" si="37"/>
        <v>0</v>
      </c>
    </row>
    <row r="242" spans="1:7" ht="15.75" thickBot="1" x14ac:dyDescent="0.3">
      <c r="A242" s="155" t="s">
        <v>1</v>
      </c>
      <c r="B242" s="111">
        <f>B39</f>
        <v>405000</v>
      </c>
      <c r="C242" s="111">
        <f t="shared" ref="C242:E242" si="38">C39</f>
        <v>414700</v>
      </c>
      <c r="D242" s="111">
        <f t="shared" si="38"/>
        <v>415700</v>
      </c>
      <c r="E242" s="111">
        <f t="shared" si="38"/>
        <v>415700</v>
      </c>
      <c r="F242" s="135"/>
      <c r="G242" s="205"/>
    </row>
    <row r="243" spans="1:7" ht="24.75" thickBot="1" x14ac:dyDescent="0.3">
      <c r="A243" s="196" t="s">
        <v>28</v>
      </c>
      <c r="B243" s="131"/>
      <c r="C243" s="113">
        <f>C242/B242-1</f>
        <v>2.3950617283950537E-2</v>
      </c>
      <c r="D243" s="113">
        <f t="shared" ref="D243:E243" si="39">D242/C242-1</f>
        <v>2.4113817217266131E-3</v>
      </c>
      <c r="E243" s="113">
        <f t="shared" si="39"/>
        <v>0</v>
      </c>
    </row>
    <row r="244" spans="1:7" ht="15.75" thickBot="1" x14ac:dyDescent="0.3">
      <c r="A244" s="155" t="s">
        <v>2</v>
      </c>
      <c r="B244" s="111">
        <f>B152</f>
        <v>0</v>
      </c>
      <c r="C244" s="111">
        <f t="shared" ref="C244:E244" si="40">C152</f>
        <v>0</v>
      </c>
      <c r="D244" s="111">
        <f t="shared" si="40"/>
        <v>0</v>
      </c>
      <c r="E244" s="111">
        <f t="shared" si="40"/>
        <v>0</v>
      </c>
    </row>
    <row r="245" spans="1:7" ht="15.75" thickBot="1" x14ac:dyDescent="0.3">
      <c r="A245" s="196" t="s">
        <v>29</v>
      </c>
      <c r="B245" s="131"/>
      <c r="C245" s="113" t="e">
        <f>C244/B244-1</f>
        <v>#DIV/0!</v>
      </c>
      <c r="D245" s="113" t="e">
        <f t="shared" ref="D245:E245" si="41">D244/C244-1</f>
        <v>#DIV/0!</v>
      </c>
      <c r="E245" s="113" t="e">
        <f t="shared" si="41"/>
        <v>#DIV/0!</v>
      </c>
    </row>
    <row r="246" spans="1:7" ht="15.75" thickBot="1" x14ac:dyDescent="0.3">
      <c r="A246" s="155" t="s">
        <v>30</v>
      </c>
      <c r="B246" s="111">
        <f>B153+B130</f>
        <v>0</v>
      </c>
      <c r="C246" s="111">
        <f t="shared" ref="C246:E246" si="42">C153+C130</f>
        <v>0</v>
      </c>
      <c r="D246" s="111">
        <f t="shared" si="42"/>
        <v>0</v>
      </c>
      <c r="E246" s="111">
        <f t="shared" si="42"/>
        <v>0</v>
      </c>
    </row>
    <row r="247" spans="1:7" ht="24.75" thickBot="1" x14ac:dyDescent="0.3">
      <c r="A247" s="196" t="s">
        <v>31</v>
      </c>
      <c r="B247" s="131"/>
      <c r="C247" s="131"/>
      <c r="D247" s="131"/>
      <c r="E247" s="131"/>
    </row>
    <row r="248" spans="1:7" ht="15.75" thickBot="1" x14ac:dyDescent="0.3">
      <c r="A248" s="155" t="s">
        <v>32</v>
      </c>
      <c r="B248" s="111">
        <f>B42</f>
        <v>190000</v>
      </c>
      <c r="C248" s="111">
        <f t="shared" ref="C248:D248" si="43">C42</f>
        <v>186000</v>
      </c>
      <c r="D248" s="111">
        <f t="shared" si="43"/>
        <v>187000</v>
      </c>
      <c r="E248" s="111">
        <f>E42</f>
        <v>187000</v>
      </c>
    </row>
    <row r="249" spans="1:7" ht="24.75" thickBot="1" x14ac:dyDescent="0.3">
      <c r="A249" s="196" t="s">
        <v>33</v>
      </c>
      <c r="B249" s="131"/>
      <c r="C249" s="113">
        <f>C248/B248-1</f>
        <v>-2.1052631578947323E-2</v>
      </c>
      <c r="D249" s="113">
        <f t="shared" ref="D249:E249" si="44">D248/C248-1</f>
        <v>5.3763440860215006E-3</v>
      </c>
      <c r="E249" s="113">
        <f t="shared" si="44"/>
        <v>0</v>
      </c>
    </row>
    <row r="250" spans="1:7" ht="24.75" thickBot="1" x14ac:dyDescent="0.3">
      <c r="A250" s="155" t="s">
        <v>3</v>
      </c>
      <c r="B250" s="111">
        <f>B43</f>
        <v>20264.900000000001</v>
      </c>
      <c r="C250" s="111">
        <f t="shared" ref="C250:E250" si="45">C43</f>
        <v>33000</v>
      </c>
      <c r="D250" s="111">
        <f t="shared" si="45"/>
        <v>33000</v>
      </c>
      <c r="E250" s="111">
        <f t="shared" si="45"/>
        <v>33000</v>
      </c>
    </row>
    <row r="251" spans="1:7" ht="24.75" thickBot="1" x14ac:dyDescent="0.3">
      <c r="A251" s="196" t="s">
        <v>34</v>
      </c>
      <c r="B251" s="131"/>
      <c r="C251" s="113">
        <f>C250/B250-1</f>
        <v>0.62843142576573285</v>
      </c>
      <c r="D251" s="113">
        <f t="shared" ref="D251:E251" si="46">D250/C250-1</f>
        <v>0</v>
      </c>
      <c r="E251" s="113">
        <f t="shared" si="46"/>
        <v>0</v>
      </c>
    </row>
    <row r="252" spans="1:7" ht="15.75" thickBot="1" x14ac:dyDescent="0.3">
      <c r="A252" s="155" t="s">
        <v>20</v>
      </c>
      <c r="B252" s="111">
        <f>B175+B193+B213+B231</f>
        <v>0</v>
      </c>
      <c r="C252" s="111">
        <f t="shared" ref="C252:E252" si="47">C175+C193+C213+C231</f>
        <v>0</v>
      </c>
      <c r="D252" s="111">
        <f t="shared" si="47"/>
        <v>0</v>
      </c>
      <c r="E252" s="111">
        <f t="shared" si="47"/>
        <v>0</v>
      </c>
    </row>
    <row r="253" spans="1:7" ht="24.75" thickBot="1" x14ac:dyDescent="0.3">
      <c r="A253" s="196" t="s">
        <v>35</v>
      </c>
      <c r="B253" s="131"/>
      <c r="C253" s="113" t="e">
        <f>C252/B252-1</f>
        <v>#DIV/0!</v>
      </c>
      <c r="D253" s="113" t="e">
        <f t="shared" ref="D253:E253" si="48">D252/C252-1</f>
        <v>#DIV/0!</v>
      </c>
      <c r="E253" s="113" t="e">
        <f t="shared" si="48"/>
        <v>#DIV/0!</v>
      </c>
    </row>
    <row r="254" spans="1:7" ht="15.75" thickBot="1" x14ac:dyDescent="0.3">
      <c r="A254" s="155" t="s">
        <v>21</v>
      </c>
      <c r="B254" s="111">
        <f>B106</f>
        <v>38000</v>
      </c>
      <c r="C254" s="111">
        <f t="shared" ref="C254:E254" si="49">C106</f>
        <v>30000</v>
      </c>
      <c r="D254" s="111">
        <f t="shared" si="49"/>
        <v>20000</v>
      </c>
      <c r="E254" s="111">
        <f t="shared" si="49"/>
        <v>120000</v>
      </c>
    </row>
    <row r="255" spans="1:7" ht="24.75" thickBot="1" x14ac:dyDescent="0.3">
      <c r="A255" s="196" t="s">
        <v>36</v>
      </c>
      <c r="B255" s="131"/>
      <c r="C255" s="113">
        <f>C254/B254-1</f>
        <v>-0.21052631578947367</v>
      </c>
      <c r="D255" s="113">
        <f t="shared" ref="D255:E255" si="50">D254/C254-1</f>
        <v>-0.33333333333333337</v>
      </c>
      <c r="E255" s="113">
        <f t="shared" si="50"/>
        <v>5</v>
      </c>
    </row>
    <row r="256" spans="1:7" ht="15.75" thickBot="1" x14ac:dyDescent="0.3">
      <c r="A256" s="197" t="s">
        <v>61</v>
      </c>
      <c r="B256" s="132">
        <f>IF(B236-B235=0,0,"Error")</f>
        <v>0</v>
      </c>
      <c r="C256" s="132">
        <f t="shared" ref="C256:E256" si="51">IF(C236-C235=0,0,"Error")</f>
        <v>0</v>
      </c>
      <c r="D256" s="132">
        <f t="shared" si="51"/>
        <v>0</v>
      </c>
      <c r="E256" s="132">
        <f t="shared" si="51"/>
        <v>0</v>
      </c>
    </row>
    <row r="257" spans="1:5" ht="24.75" thickBot="1" x14ac:dyDescent="0.3">
      <c r="A257" s="198" t="s">
        <v>50</v>
      </c>
      <c r="B257" s="199">
        <v>388</v>
      </c>
      <c r="C257" s="199">
        <v>380</v>
      </c>
      <c r="D257" s="199">
        <v>380</v>
      </c>
      <c r="E257" s="199">
        <v>380</v>
      </c>
    </row>
    <row r="258" spans="1:5" ht="36.75" thickBot="1" x14ac:dyDescent="0.3">
      <c r="A258" s="23" t="s">
        <v>56</v>
      </c>
      <c r="B258" s="111" t="s">
        <v>24</v>
      </c>
      <c r="C258" s="111" t="s">
        <v>24</v>
      </c>
      <c r="D258" s="111" t="s">
        <v>24</v>
      </c>
      <c r="E258" s="111" t="s">
        <v>24</v>
      </c>
    </row>
  </sheetData>
  <mergeCells count="93">
    <mergeCell ref="B92:E92"/>
    <mergeCell ref="A107:E107"/>
    <mergeCell ref="A172:E172"/>
    <mergeCell ref="A173:A174"/>
    <mergeCell ref="B178:E178"/>
    <mergeCell ref="A158:E158"/>
    <mergeCell ref="A159:E159"/>
    <mergeCell ref="B160:E160"/>
    <mergeCell ref="B161:E161"/>
    <mergeCell ref="B162:E162"/>
    <mergeCell ref="B163:E163"/>
    <mergeCell ref="A87:E87"/>
    <mergeCell ref="A88:E88"/>
    <mergeCell ref="B89:E89"/>
    <mergeCell ref="B90:E90"/>
    <mergeCell ref="B91:E91"/>
    <mergeCell ref="B5:E5"/>
    <mergeCell ref="B6:E6"/>
    <mergeCell ref="B7:E7"/>
    <mergeCell ref="A8:E8"/>
    <mergeCell ref="B16:E16"/>
    <mergeCell ref="A26:A27"/>
    <mergeCell ref="A34:E34"/>
    <mergeCell ref="A35:A36"/>
    <mergeCell ref="A46:E46"/>
    <mergeCell ref="A9:E11"/>
    <mergeCell ref="B12:E12"/>
    <mergeCell ref="A13:A14"/>
    <mergeCell ref="A17:E17"/>
    <mergeCell ref="A21:E21"/>
    <mergeCell ref="A22:E22"/>
    <mergeCell ref="B23:E23"/>
    <mergeCell ref="B24:E24"/>
    <mergeCell ref="B25:E25"/>
    <mergeCell ref="A121:A122"/>
    <mergeCell ref="A52:A53"/>
    <mergeCell ref="A60:E60"/>
    <mergeCell ref="A61:A62"/>
    <mergeCell ref="A66:A68"/>
    <mergeCell ref="B66:E68"/>
    <mergeCell ref="B69:E69"/>
    <mergeCell ref="B70:E70"/>
    <mergeCell ref="B71:E71"/>
    <mergeCell ref="B72:E72"/>
    <mergeCell ref="A93:A94"/>
    <mergeCell ref="A101:E101"/>
    <mergeCell ref="A102:A103"/>
    <mergeCell ref="A73:A74"/>
    <mergeCell ref="A81:E81"/>
    <mergeCell ref="A82:A83"/>
    <mergeCell ref="A108:A109"/>
    <mergeCell ref="B110:E110"/>
    <mergeCell ref="B111:E111"/>
    <mergeCell ref="B112:E112"/>
    <mergeCell ref="A113:A114"/>
    <mergeCell ref="A229:A230"/>
    <mergeCell ref="B200:E200"/>
    <mergeCell ref="B201:E201"/>
    <mergeCell ref="A202:A203"/>
    <mergeCell ref="A210:E210"/>
    <mergeCell ref="A211:A212"/>
    <mergeCell ref="A3:E3"/>
    <mergeCell ref="A196:E196"/>
    <mergeCell ref="A197:E197"/>
    <mergeCell ref="B198:E198"/>
    <mergeCell ref="B199:E199"/>
    <mergeCell ref="B179:E179"/>
    <mergeCell ref="B180:E180"/>
    <mergeCell ref="B181:E181"/>
    <mergeCell ref="A182:A183"/>
    <mergeCell ref="A190:E190"/>
    <mergeCell ref="A191:A192"/>
    <mergeCell ref="B137:E137"/>
    <mergeCell ref="A138:A139"/>
    <mergeCell ref="A146:E146"/>
    <mergeCell ref="A147:A148"/>
    <mergeCell ref="A123:E123"/>
    <mergeCell ref="F9:F11"/>
    <mergeCell ref="A228:E228"/>
    <mergeCell ref="A220:A221"/>
    <mergeCell ref="B219:E219"/>
    <mergeCell ref="B218:E218"/>
    <mergeCell ref="B217:E217"/>
    <mergeCell ref="B216:E216"/>
    <mergeCell ref="A164:A165"/>
    <mergeCell ref="A47:E47"/>
    <mergeCell ref="B48:E48"/>
    <mergeCell ref="B49:E49"/>
    <mergeCell ref="B50:E50"/>
    <mergeCell ref="B51:E51"/>
    <mergeCell ref="A124:A125"/>
    <mergeCell ref="B135:E135"/>
    <mergeCell ref="B136:E136"/>
  </mergeCells>
  <printOptions horizontalCentered="1" verticalCentered="1"/>
  <pageMargins left="0.70866141732283472" right="0.70866141732283472" top="0.74803149606299213" bottom="0.74803149606299213" header="0.31496062992125984" footer="0.31496062992125984"/>
  <pageSetup scale="60" orientation="portrait" r:id="rId1"/>
  <rowBreaks count="1" manualBreakCount="1">
    <brk id="2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09"/>
  <sheetViews>
    <sheetView tabSelected="1" view="pageBreakPreview" zoomScaleNormal="160" zoomScaleSheetLayoutView="100" workbookViewId="0">
      <selection activeCell="B229" sqref="B229:E229"/>
    </sheetView>
  </sheetViews>
  <sheetFormatPr defaultRowHeight="15" x14ac:dyDescent="0.25"/>
  <cols>
    <col min="1" max="1" width="26.42578125" customWidth="1"/>
    <col min="2" max="3" width="15.140625" style="126" customWidth="1"/>
    <col min="4" max="4" width="16.7109375" style="126" customWidth="1"/>
    <col min="5" max="5" width="15.28515625" style="126" customWidth="1"/>
    <col min="7" max="7" width="13.7109375" customWidth="1"/>
    <col min="8" max="8" width="11" customWidth="1"/>
    <col min="9" max="9" width="11" bestFit="1" customWidth="1"/>
  </cols>
  <sheetData>
    <row r="2" spans="1:6" ht="18" customHeight="1" x14ac:dyDescent="0.25">
      <c r="A2" s="14" t="s">
        <v>172</v>
      </c>
      <c r="B2" s="14"/>
      <c r="C2" s="14"/>
      <c r="D2" s="14"/>
      <c r="E2" s="14"/>
      <c r="F2" s="14"/>
    </row>
    <row r="3" spans="1:6" ht="18" customHeight="1" x14ac:dyDescent="0.25">
      <c r="A3" s="497" t="s">
        <v>171</v>
      </c>
      <c r="B3" s="497"/>
      <c r="C3" s="497"/>
      <c r="D3" s="497"/>
      <c r="E3" s="497"/>
      <c r="F3" s="209"/>
    </row>
    <row r="4" spans="1:6" ht="15.75" thickBot="1" x14ac:dyDescent="0.3"/>
    <row r="5" spans="1:6" ht="26.25" thickBot="1" x14ac:dyDescent="0.3">
      <c r="A5" s="22" t="s">
        <v>23</v>
      </c>
      <c r="B5" s="595" t="s">
        <v>278</v>
      </c>
      <c r="C5" s="595"/>
      <c r="D5" s="595"/>
      <c r="E5" s="595"/>
    </row>
    <row r="6" spans="1:6" ht="15.75" thickBot="1" x14ac:dyDescent="0.3">
      <c r="A6" s="22" t="s">
        <v>4</v>
      </c>
      <c r="B6" s="428" t="s">
        <v>277</v>
      </c>
      <c r="C6" s="429"/>
      <c r="D6" s="429"/>
      <c r="E6" s="430"/>
    </row>
    <row r="7" spans="1:6" ht="15.75" thickBot="1" x14ac:dyDescent="0.3">
      <c r="A7" s="22" t="s">
        <v>37</v>
      </c>
      <c r="B7" s="596" t="s">
        <v>5</v>
      </c>
      <c r="C7" s="597"/>
      <c r="D7" s="597"/>
      <c r="E7" s="598"/>
    </row>
    <row r="8" spans="1:6" ht="15.75" thickBot="1" x14ac:dyDescent="0.3">
      <c r="A8" s="506" t="s">
        <v>8</v>
      </c>
      <c r="B8" s="507"/>
      <c r="C8" s="507"/>
      <c r="D8" s="507"/>
      <c r="E8" s="508"/>
    </row>
    <row r="9" spans="1:6" ht="15.75" customHeight="1" x14ac:dyDescent="0.25">
      <c r="A9" s="575" t="s">
        <v>276</v>
      </c>
      <c r="B9" s="576"/>
      <c r="C9" s="576"/>
      <c r="D9" s="576"/>
      <c r="E9" s="577"/>
    </row>
    <row r="10" spans="1:6" ht="36.75" customHeight="1" x14ac:dyDescent="0.25">
      <c r="A10" s="578"/>
      <c r="B10" s="579"/>
      <c r="C10" s="579"/>
      <c r="D10" s="579"/>
      <c r="E10" s="580"/>
    </row>
    <row r="11" spans="1:6" ht="2.25" customHeight="1" thickBot="1" x14ac:dyDescent="0.3">
      <c r="A11" s="581"/>
      <c r="B11" s="582"/>
      <c r="C11" s="582"/>
      <c r="D11" s="582"/>
      <c r="E11" s="583"/>
    </row>
    <row r="12" spans="1:6" ht="93" customHeight="1" thickBot="1" x14ac:dyDescent="0.3">
      <c r="A12" s="21" t="s">
        <v>11</v>
      </c>
      <c r="B12" s="584" t="s">
        <v>275</v>
      </c>
      <c r="C12" s="585"/>
      <c r="D12" s="585"/>
      <c r="E12" s="586"/>
    </row>
    <row r="13" spans="1:6" ht="23.25" customHeight="1" x14ac:dyDescent="0.25">
      <c r="A13" s="475" t="s">
        <v>163</v>
      </c>
      <c r="B13" s="127">
        <v>2018</v>
      </c>
      <c r="C13" s="127">
        <v>2019</v>
      </c>
      <c r="D13" s="127">
        <v>2020</v>
      </c>
      <c r="E13" s="127">
        <v>2021</v>
      </c>
    </row>
    <row r="14" spans="1:6" ht="15.75" thickBot="1" x14ac:dyDescent="0.3">
      <c r="A14" s="476"/>
      <c r="B14" s="128" t="s">
        <v>6</v>
      </c>
      <c r="C14" s="128" t="s">
        <v>7</v>
      </c>
      <c r="D14" s="128" t="s">
        <v>7</v>
      </c>
      <c r="E14" s="128" t="s">
        <v>7</v>
      </c>
    </row>
    <row r="15" spans="1:6" ht="23.25" thickBot="1" x14ac:dyDescent="0.3">
      <c r="A15" s="192" t="s">
        <v>274</v>
      </c>
      <c r="B15" s="193">
        <v>1</v>
      </c>
      <c r="C15" s="193">
        <v>1</v>
      </c>
      <c r="D15" s="193">
        <v>1</v>
      </c>
      <c r="E15" s="193">
        <v>1</v>
      </c>
    </row>
    <row r="16" spans="1:6" ht="23.25" thickBot="1" x14ac:dyDescent="0.3">
      <c r="A16" s="192" t="s">
        <v>273</v>
      </c>
      <c r="B16" s="193">
        <v>1</v>
      </c>
      <c r="C16" s="193">
        <v>1</v>
      </c>
      <c r="D16" s="193">
        <v>1</v>
      </c>
      <c r="E16" s="193">
        <v>1</v>
      </c>
    </row>
    <row r="17" spans="1:11" ht="24.75" thickBot="1" x14ac:dyDescent="0.3">
      <c r="A17" s="252" t="s">
        <v>13</v>
      </c>
      <c r="B17" s="587" t="s">
        <v>272</v>
      </c>
      <c r="C17" s="588"/>
      <c r="D17" s="588"/>
      <c r="E17" s="589"/>
    </row>
    <row r="18" spans="1:11" ht="23.25" customHeight="1" thickBot="1" x14ac:dyDescent="0.3">
      <c r="A18" s="569" t="s">
        <v>164</v>
      </c>
      <c r="B18" s="570"/>
      <c r="C18" s="570"/>
      <c r="D18" s="570"/>
      <c r="E18" s="571"/>
      <c r="H18" s="3"/>
      <c r="J18" s="3"/>
    </row>
    <row r="19" spans="1:11" ht="23.25" thickBot="1" x14ac:dyDescent="0.3">
      <c r="A19" s="251" t="s">
        <v>271</v>
      </c>
      <c r="B19" s="193">
        <v>0.8</v>
      </c>
      <c r="C19" s="193" t="s">
        <v>269</v>
      </c>
      <c r="D19" s="193" t="s">
        <v>269</v>
      </c>
      <c r="E19" s="193" t="s">
        <v>269</v>
      </c>
    </row>
    <row r="20" spans="1:11" ht="23.25" thickBot="1" x14ac:dyDescent="0.3">
      <c r="A20" s="251" t="s">
        <v>270</v>
      </c>
      <c r="B20" s="193">
        <v>0.7</v>
      </c>
      <c r="C20" s="193" t="s">
        <v>269</v>
      </c>
      <c r="D20" s="193" t="s">
        <v>269</v>
      </c>
      <c r="E20" s="193" t="s">
        <v>269</v>
      </c>
    </row>
    <row r="21" spans="1:11" ht="15.75" thickBot="1" x14ac:dyDescent="0.3">
      <c r="A21" s="557" t="s">
        <v>58</v>
      </c>
      <c r="B21" s="558"/>
      <c r="C21" s="558"/>
      <c r="D21" s="558"/>
      <c r="E21" s="559"/>
    </row>
    <row r="22" spans="1:11" ht="15.75" thickBot="1" x14ac:dyDescent="0.3">
      <c r="A22" s="461" t="s">
        <v>165</v>
      </c>
      <c r="B22" s="462"/>
      <c r="C22" s="462"/>
      <c r="D22" s="462"/>
      <c r="E22" s="463"/>
    </row>
    <row r="23" spans="1:11" ht="15.75" thickBot="1" x14ac:dyDescent="0.3">
      <c r="A23" s="26" t="s">
        <v>42</v>
      </c>
      <c r="B23" s="584" t="s">
        <v>268</v>
      </c>
      <c r="C23" s="590"/>
      <c r="D23" s="590"/>
      <c r="E23" s="591"/>
    </row>
    <row r="24" spans="1:11" ht="37.5" customHeight="1" thickBot="1" x14ac:dyDescent="0.3">
      <c r="A24" s="2" t="s">
        <v>10</v>
      </c>
      <c r="B24" s="592" t="s">
        <v>267</v>
      </c>
      <c r="C24" s="593"/>
      <c r="D24" s="593"/>
      <c r="E24" s="594"/>
    </row>
    <row r="25" spans="1:11" ht="15.75" thickBot="1" x14ac:dyDescent="0.3">
      <c r="A25" s="2" t="s">
        <v>15</v>
      </c>
      <c r="B25" s="539" t="s">
        <v>222</v>
      </c>
      <c r="C25" s="540"/>
      <c r="D25" s="540"/>
      <c r="E25" s="541"/>
    </row>
    <row r="26" spans="1:11" ht="12.75" customHeight="1" x14ac:dyDescent="0.25">
      <c r="A26" s="475"/>
      <c r="B26" s="129">
        <v>2018</v>
      </c>
      <c r="C26" s="129">
        <v>2019</v>
      </c>
      <c r="D26" s="129">
        <v>2020</v>
      </c>
      <c r="E26" s="129">
        <v>2021</v>
      </c>
    </row>
    <row r="27" spans="1:11" ht="9" customHeight="1" thickBot="1" x14ac:dyDescent="0.3">
      <c r="A27" s="476"/>
      <c r="B27" s="130" t="s">
        <v>6</v>
      </c>
      <c r="C27" s="130" t="s">
        <v>7</v>
      </c>
      <c r="D27" s="130" t="s">
        <v>7</v>
      </c>
      <c r="E27" s="130" t="s">
        <v>7</v>
      </c>
    </row>
    <row r="28" spans="1:11" ht="15.75" thickBot="1" x14ac:dyDescent="0.3">
      <c r="A28" s="2" t="s">
        <v>9</v>
      </c>
      <c r="B28" s="250">
        <v>951</v>
      </c>
      <c r="C28" s="250">
        <v>950</v>
      </c>
      <c r="D28" s="250">
        <v>950</v>
      </c>
      <c r="E28" s="250">
        <v>950</v>
      </c>
    </row>
    <row r="29" spans="1:11" ht="15.75" thickBot="1" x14ac:dyDescent="0.3">
      <c r="A29" s="2" t="s">
        <v>16</v>
      </c>
      <c r="B29" s="108">
        <f>B37+B38+B39+B40+B41+B42+B43</f>
        <v>1926666</v>
      </c>
      <c r="C29" s="108">
        <f>C37+C38+C39+C40+C41+C42+C43</f>
        <v>2366843</v>
      </c>
      <c r="D29" s="108">
        <f>D37+D38+D39+D40+D41+D42+D43</f>
        <v>3241411</v>
      </c>
      <c r="E29" s="108">
        <f>E37+E38+E39+E40+E41+E42+E43</f>
        <v>3220178</v>
      </c>
    </row>
    <row r="30" spans="1:11" ht="15.75" thickBot="1" x14ac:dyDescent="0.3">
      <c r="A30" s="125" t="s">
        <v>25</v>
      </c>
      <c r="B30" s="108">
        <f>B29/B28</f>
        <v>2025.93690851735</v>
      </c>
      <c r="C30" s="108">
        <f>C29/C28</f>
        <v>2491.4136842105263</v>
      </c>
      <c r="D30" s="108">
        <f>D29/D28</f>
        <v>3412.0115789473684</v>
      </c>
      <c r="E30" s="108">
        <f>E29/E28</f>
        <v>3389.661052631579</v>
      </c>
    </row>
    <row r="31" spans="1:11" ht="15.75" thickBot="1" x14ac:dyDescent="0.3">
      <c r="A31" s="125" t="s">
        <v>17</v>
      </c>
      <c r="B31" s="208" t="s">
        <v>24</v>
      </c>
      <c r="C31" s="110">
        <f t="shared" ref="C31:E33" si="0">C28/B28-1</f>
        <v>-1.051524710830698E-3</v>
      </c>
      <c r="D31" s="110">
        <f t="shared" si="0"/>
        <v>0</v>
      </c>
      <c r="E31" s="110">
        <f t="shared" si="0"/>
        <v>0</v>
      </c>
      <c r="G31" s="6"/>
      <c r="H31" s="6"/>
      <c r="I31" s="6"/>
      <c r="J31" s="6"/>
      <c r="K31" s="6"/>
    </row>
    <row r="32" spans="1:11" ht="15.75" thickBot="1" x14ac:dyDescent="0.3">
      <c r="A32" s="125" t="s">
        <v>18</v>
      </c>
      <c r="B32" s="208" t="s">
        <v>24</v>
      </c>
      <c r="C32" s="110">
        <f t="shared" si="0"/>
        <v>0.22846564998811414</v>
      </c>
      <c r="D32" s="110">
        <f t="shared" si="0"/>
        <v>0.36950824368156221</v>
      </c>
      <c r="E32" s="110">
        <f t="shared" si="0"/>
        <v>-6.5505423409742969E-3</v>
      </c>
    </row>
    <row r="33" spans="1:5" ht="15.75" thickBot="1" x14ac:dyDescent="0.3">
      <c r="A33" s="125" t="s">
        <v>19</v>
      </c>
      <c r="B33" s="208" t="s">
        <v>24</v>
      </c>
      <c r="C33" s="110">
        <f t="shared" si="0"/>
        <v>0.22975877172494386</v>
      </c>
      <c r="D33" s="110">
        <f t="shared" si="0"/>
        <v>0.36950824368156243</v>
      </c>
      <c r="E33" s="110">
        <f t="shared" si="0"/>
        <v>-6.5505423409742969E-3</v>
      </c>
    </row>
    <row r="34" spans="1:5" ht="15.75" thickBot="1" x14ac:dyDescent="0.3">
      <c r="A34" s="560" t="s">
        <v>60</v>
      </c>
      <c r="B34" s="561"/>
      <c r="C34" s="561"/>
      <c r="D34" s="561"/>
      <c r="E34" s="562"/>
    </row>
    <row r="35" spans="1:5" ht="12.75" customHeight="1" x14ac:dyDescent="0.25">
      <c r="A35" s="475"/>
      <c r="B35" s="129">
        <v>2018</v>
      </c>
      <c r="C35" s="129">
        <v>2019</v>
      </c>
      <c r="D35" s="129">
        <v>2020</v>
      </c>
      <c r="E35" s="129">
        <v>2021</v>
      </c>
    </row>
    <row r="36" spans="1:5" ht="9" customHeight="1" thickBot="1" x14ac:dyDescent="0.3">
      <c r="A36" s="476"/>
      <c r="B36" s="130" t="s">
        <v>6</v>
      </c>
      <c r="C36" s="130" t="s">
        <v>7</v>
      </c>
      <c r="D36" s="130" t="s">
        <v>7</v>
      </c>
      <c r="E36" s="130" t="s">
        <v>7</v>
      </c>
    </row>
    <row r="37" spans="1:5" ht="15.75" thickBot="1" x14ac:dyDescent="0.3">
      <c r="A37" s="1" t="s">
        <v>0</v>
      </c>
      <c r="B37" s="5">
        <v>414505</v>
      </c>
      <c r="C37" s="5">
        <v>444905</v>
      </c>
      <c r="D37" s="5">
        <v>444905</v>
      </c>
      <c r="E37" s="5">
        <v>444905</v>
      </c>
    </row>
    <row r="38" spans="1:5" ht="24.75" thickBot="1" x14ac:dyDescent="0.3">
      <c r="A38" s="1" t="s">
        <v>46</v>
      </c>
      <c r="B38" s="8">
        <v>52142</v>
      </c>
      <c r="C38" s="8">
        <v>58742</v>
      </c>
      <c r="D38" s="8">
        <v>58742</v>
      </c>
      <c r="E38" s="8">
        <v>58742</v>
      </c>
    </row>
    <row r="39" spans="1:5" ht="15.75" thickBot="1" x14ac:dyDescent="0.3">
      <c r="A39" s="1" t="s">
        <v>1</v>
      </c>
      <c r="B39" s="8">
        <v>1443750</v>
      </c>
      <c r="C39" s="111">
        <v>1847215</v>
      </c>
      <c r="D39" s="111">
        <v>2721783</v>
      </c>
      <c r="E39" s="111">
        <v>2700550</v>
      </c>
    </row>
    <row r="40" spans="1:5" ht="15.75" thickBot="1" x14ac:dyDescent="0.3">
      <c r="A40" s="1" t="s">
        <v>2</v>
      </c>
      <c r="B40" s="131"/>
      <c r="C40" s="111"/>
      <c r="D40" s="111"/>
      <c r="E40" s="111"/>
    </row>
    <row r="41" spans="1:5" ht="15.75" thickBot="1" x14ac:dyDescent="0.3">
      <c r="A41" s="1" t="s">
        <v>30</v>
      </c>
      <c r="B41" s="131"/>
      <c r="C41" s="111"/>
      <c r="D41" s="111"/>
      <c r="E41" s="111"/>
    </row>
    <row r="42" spans="1:5" ht="15.75" thickBot="1" x14ac:dyDescent="0.3">
      <c r="A42" s="1" t="s">
        <v>32</v>
      </c>
      <c r="B42" s="131"/>
      <c r="C42" s="111"/>
      <c r="D42" s="111"/>
      <c r="E42" s="111"/>
    </row>
    <row r="43" spans="1:5" ht="24.75" thickBot="1" x14ac:dyDescent="0.3">
      <c r="A43" s="1" t="s">
        <v>3</v>
      </c>
      <c r="B43" s="8">
        <v>16269</v>
      </c>
      <c r="C43" s="8">
        <v>15981</v>
      </c>
      <c r="D43" s="8">
        <v>15981</v>
      </c>
      <c r="E43" s="8">
        <v>15981</v>
      </c>
    </row>
    <row r="44" spans="1:5" ht="24.75" thickBot="1" x14ac:dyDescent="0.3">
      <c r="A44" s="27" t="s">
        <v>59</v>
      </c>
      <c r="B44" s="131">
        <f>B43+B42+B41+B40+B39+B38+B37</f>
        <v>1926666</v>
      </c>
      <c r="C44" s="131">
        <f>C43+C42+C41+C40+C39+C38+C37</f>
        <v>2366843</v>
      </c>
      <c r="D44" s="131">
        <f>D43+D42+D41+D40+D39+D38+D37</f>
        <v>3241411</v>
      </c>
      <c r="E44" s="131">
        <f>E43+E42+E41+E40+E39+E38+E37</f>
        <v>3220178</v>
      </c>
    </row>
    <row r="45" spans="1:5" ht="15.75" thickBot="1" x14ac:dyDescent="0.3">
      <c r="A45" s="29" t="s">
        <v>61</v>
      </c>
      <c r="B45" s="132">
        <f>IF(B44-B29=0,0,"Error")</f>
        <v>0</v>
      </c>
      <c r="C45" s="132">
        <f>IF(C44-C29=0,0,"Error")</f>
        <v>0</v>
      </c>
      <c r="D45" s="132">
        <f>IF(D44-D29=0,0,"Error")</f>
        <v>0</v>
      </c>
      <c r="E45" s="132">
        <f>IF(E44-E29=0,0,"Error")</f>
        <v>0</v>
      </c>
    </row>
    <row r="46" spans="1:5" ht="15.75" thickBot="1" x14ac:dyDescent="0.3">
      <c r="A46" s="235" t="s">
        <v>189</v>
      </c>
      <c r="B46" s="539" t="s">
        <v>266</v>
      </c>
      <c r="C46" s="540"/>
      <c r="D46" s="540"/>
      <c r="E46" s="541"/>
    </row>
    <row r="47" spans="1:5" ht="33" customHeight="1" thickBot="1" x14ac:dyDescent="0.3">
      <c r="A47" s="2" t="s">
        <v>10</v>
      </c>
      <c r="B47" s="599" t="s">
        <v>265</v>
      </c>
      <c r="C47" s="600"/>
      <c r="D47" s="600"/>
      <c r="E47" s="601"/>
    </row>
    <row r="48" spans="1:5" ht="15.75" thickBot="1" x14ac:dyDescent="0.3">
      <c r="A48" s="2" t="s">
        <v>15</v>
      </c>
      <c r="B48" s="539" t="s">
        <v>222</v>
      </c>
      <c r="C48" s="540"/>
      <c r="D48" s="540"/>
      <c r="E48" s="541"/>
    </row>
    <row r="49" spans="1:5" ht="15.75" thickBot="1" x14ac:dyDescent="0.3">
      <c r="A49" s="2" t="s">
        <v>9</v>
      </c>
      <c r="B49" s="4">
        <v>733</v>
      </c>
      <c r="C49" s="4">
        <v>733</v>
      </c>
      <c r="D49" s="4">
        <v>733</v>
      </c>
      <c r="E49" s="4">
        <v>733</v>
      </c>
    </row>
    <row r="50" spans="1:5" ht="12.75" customHeight="1" x14ac:dyDescent="0.25">
      <c r="A50" s="475"/>
      <c r="B50" s="129">
        <v>2018</v>
      </c>
      <c r="C50" s="129">
        <v>2019</v>
      </c>
      <c r="D50" s="129">
        <v>2020</v>
      </c>
      <c r="E50" s="129">
        <v>2021</v>
      </c>
    </row>
    <row r="51" spans="1:5" ht="9" customHeight="1" thickBot="1" x14ac:dyDescent="0.3">
      <c r="A51" s="476"/>
      <c r="B51" s="130" t="s">
        <v>6</v>
      </c>
      <c r="C51" s="130" t="s">
        <v>7</v>
      </c>
      <c r="D51" s="130" t="s">
        <v>7</v>
      </c>
      <c r="E51" s="130" t="s">
        <v>7</v>
      </c>
    </row>
    <row r="52" spans="1:5" ht="15.75" thickBot="1" x14ac:dyDescent="0.3">
      <c r="A52" s="2" t="s">
        <v>16</v>
      </c>
      <c r="B52" s="108">
        <f>B60+B61+B62+B63+B64+B65+B66</f>
        <v>604674</v>
      </c>
      <c r="C52" s="108">
        <f>C60+C61+C62+C63+C64+C65+C66</f>
        <v>715605</v>
      </c>
      <c r="D52" s="108">
        <f>D60+D61+D62+D63+D64+D65+D66</f>
        <v>722262.92999999993</v>
      </c>
      <c r="E52" s="108">
        <f>E60+E61+E62+E63+E64+E65+E66</f>
        <v>729120.59789999994</v>
      </c>
    </row>
    <row r="53" spans="1:5" ht="15.75" thickBot="1" x14ac:dyDescent="0.3">
      <c r="A53" s="2" t="s">
        <v>25</v>
      </c>
      <c r="B53" s="108">
        <f>B52/B49</f>
        <v>824.93042291950883</v>
      </c>
      <c r="C53" s="108">
        <f>C52/C49</f>
        <v>976.26875852660305</v>
      </c>
      <c r="D53" s="108">
        <f>D52/D49</f>
        <v>985.35188267394267</v>
      </c>
      <c r="E53" s="108">
        <f>E52/E49</f>
        <v>994.70750054570249</v>
      </c>
    </row>
    <row r="54" spans="1:5" ht="15.75" thickBot="1" x14ac:dyDescent="0.3">
      <c r="A54" s="2" t="s">
        <v>17</v>
      </c>
      <c r="B54" s="208"/>
      <c r="C54" s="110">
        <f>C49/B49-1</f>
        <v>0</v>
      </c>
      <c r="D54" s="110">
        <f>D49/C49-1</f>
        <v>0</v>
      </c>
      <c r="E54" s="110">
        <f>E49/D49-1</f>
        <v>0</v>
      </c>
    </row>
    <row r="55" spans="1:5" ht="15.75" thickBot="1" x14ac:dyDescent="0.3">
      <c r="A55" s="2" t="s">
        <v>18</v>
      </c>
      <c r="B55" s="208"/>
      <c r="C55" s="110">
        <f t="shared" ref="C55:E56" si="1">C52/B52-1</f>
        <v>0.183455878704889</v>
      </c>
      <c r="D55" s="110">
        <f t="shared" si="1"/>
        <v>9.303917664074346E-3</v>
      </c>
      <c r="E55" s="110">
        <f t="shared" si="1"/>
        <v>9.4946973119609535E-3</v>
      </c>
    </row>
    <row r="56" spans="1:5" ht="15.75" thickBot="1" x14ac:dyDescent="0.3">
      <c r="A56" s="2" t="s">
        <v>19</v>
      </c>
      <c r="B56" s="208"/>
      <c r="C56" s="110">
        <f t="shared" si="1"/>
        <v>0.183455878704889</v>
      </c>
      <c r="D56" s="110">
        <f t="shared" si="1"/>
        <v>9.303917664074346E-3</v>
      </c>
      <c r="E56" s="110">
        <f t="shared" si="1"/>
        <v>9.4946973119607314E-3</v>
      </c>
    </row>
    <row r="57" spans="1:5" ht="24.75" customHeight="1" thickBot="1" x14ac:dyDescent="0.3">
      <c r="A57" s="470" t="s">
        <v>264</v>
      </c>
      <c r="B57" s="471"/>
      <c r="C57" s="471"/>
      <c r="D57" s="471"/>
      <c r="E57" s="472"/>
    </row>
    <row r="58" spans="1:5" ht="12.75" customHeight="1" x14ac:dyDescent="0.25">
      <c r="A58" s="475"/>
      <c r="B58" s="129">
        <v>2018</v>
      </c>
      <c r="C58" s="129">
        <v>2019</v>
      </c>
      <c r="D58" s="129">
        <v>2020</v>
      </c>
      <c r="E58" s="129">
        <v>2021</v>
      </c>
    </row>
    <row r="59" spans="1:5" ht="9" customHeight="1" thickBot="1" x14ac:dyDescent="0.3">
      <c r="A59" s="476"/>
      <c r="B59" s="130" t="s">
        <v>6</v>
      </c>
      <c r="C59" s="130" t="s">
        <v>7</v>
      </c>
      <c r="D59" s="130" t="s">
        <v>7</v>
      </c>
      <c r="E59" s="130" t="s">
        <v>7</v>
      </c>
    </row>
    <row r="60" spans="1:5" ht="24.75" customHeight="1" thickBot="1" x14ac:dyDescent="0.3">
      <c r="A60" s="1" t="s">
        <v>0</v>
      </c>
      <c r="B60" s="5">
        <v>416319</v>
      </c>
      <c r="C60" s="5">
        <v>416319</v>
      </c>
      <c r="D60" s="5">
        <v>416319</v>
      </c>
      <c r="E60" s="5">
        <v>416319</v>
      </c>
    </row>
    <row r="61" spans="1:5" ht="24.75" customHeight="1" thickBot="1" x14ac:dyDescent="0.3">
      <c r="A61" s="1" t="s">
        <v>46</v>
      </c>
      <c r="B61" s="5">
        <v>69524</v>
      </c>
      <c r="C61" s="5">
        <v>69524</v>
      </c>
      <c r="D61" s="5">
        <v>69524</v>
      </c>
      <c r="E61" s="5">
        <v>69524</v>
      </c>
    </row>
    <row r="62" spans="1:5" ht="24.75" customHeight="1" thickBot="1" x14ac:dyDescent="0.3">
      <c r="A62" s="1" t="s">
        <v>1</v>
      </c>
      <c r="B62" s="5">
        <v>111000</v>
      </c>
      <c r="C62" s="5">
        <v>221931</v>
      </c>
      <c r="D62" s="5">
        <f>C62*103%</f>
        <v>228588.93</v>
      </c>
      <c r="E62" s="5">
        <f>D62*103%</f>
        <v>235446.59789999999</v>
      </c>
    </row>
    <row r="63" spans="1:5" ht="15.75" thickBot="1" x14ac:dyDescent="0.3">
      <c r="A63" s="1" t="s">
        <v>2</v>
      </c>
      <c r="B63" s="131"/>
      <c r="C63" s="111"/>
      <c r="D63" s="111"/>
      <c r="E63" s="111"/>
    </row>
    <row r="64" spans="1:5" ht="15.75" thickBot="1" x14ac:dyDescent="0.3">
      <c r="A64" s="1" t="s">
        <v>30</v>
      </c>
      <c r="B64" s="131"/>
      <c r="C64" s="111"/>
      <c r="D64" s="111"/>
      <c r="E64" s="111"/>
    </row>
    <row r="65" spans="1:11" ht="15.75" thickBot="1" x14ac:dyDescent="0.3">
      <c r="A65" s="1" t="s">
        <v>32</v>
      </c>
      <c r="B65" s="131"/>
      <c r="C65" s="111"/>
      <c r="D65" s="111"/>
      <c r="E65" s="111"/>
    </row>
    <row r="66" spans="1:11" ht="24.75" thickBot="1" x14ac:dyDescent="0.3">
      <c r="A66" s="1" t="s">
        <v>3</v>
      </c>
      <c r="B66" s="8">
        <v>7831</v>
      </c>
      <c r="C66" s="8">
        <v>7831</v>
      </c>
      <c r="D66" s="8">
        <v>7831</v>
      </c>
      <c r="E66" s="8">
        <v>7831</v>
      </c>
    </row>
    <row r="67" spans="1:11" ht="24.75" thickBot="1" x14ac:dyDescent="0.3">
      <c r="A67" s="249" t="s">
        <v>263</v>
      </c>
      <c r="B67" s="131">
        <f>B66+B65+B64+B63+B62+B61+B60</f>
        <v>604674</v>
      </c>
      <c r="C67" s="131">
        <f>C66+C65+C64+C63+C62+C61+C60</f>
        <v>715605</v>
      </c>
      <c r="D67" s="131">
        <f>D66+D65+D64+D63+D62+D61+D60</f>
        <v>722262.92999999993</v>
      </c>
      <c r="E67" s="131">
        <f>E66+E65+E64+E63+E62+E61+E60</f>
        <v>729120.59789999994</v>
      </c>
    </row>
    <row r="68" spans="1:11" ht="17.25" customHeight="1" thickBot="1" x14ac:dyDescent="0.3">
      <c r="A68" s="29" t="s">
        <v>61</v>
      </c>
      <c r="B68" s="132">
        <f>IF(B67-B52=0,0,"Error")</f>
        <v>0</v>
      </c>
      <c r="C68" s="132">
        <f>IF(C67-C52=0,0,"Error")</f>
        <v>0</v>
      </c>
      <c r="D68" s="132">
        <f>IF(D67-D52=0,0,"Error")</f>
        <v>0</v>
      </c>
      <c r="E68" s="132">
        <f>IF(E67-E52=0,0,"Error")</f>
        <v>0</v>
      </c>
    </row>
    <row r="69" spans="1:11" ht="15.75" hidden="1" thickBot="1" x14ac:dyDescent="0.3">
      <c r="A69" s="461" t="s">
        <v>138</v>
      </c>
      <c r="B69" s="462"/>
      <c r="C69" s="462"/>
      <c r="D69" s="462"/>
      <c r="E69" s="463"/>
    </row>
    <row r="70" spans="1:11" ht="15.75" hidden="1" thickBot="1" x14ac:dyDescent="0.3">
      <c r="A70" s="461" t="s">
        <v>139</v>
      </c>
      <c r="B70" s="462"/>
      <c r="C70" s="462"/>
      <c r="D70" s="462"/>
      <c r="E70" s="463"/>
    </row>
    <row r="71" spans="1:11" ht="23.25" hidden="1" thickBot="1" x14ac:dyDescent="0.3">
      <c r="A71" s="17" t="s">
        <v>153</v>
      </c>
      <c r="B71" s="542" t="s">
        <v>44</v>
      </c>
      <c r="C71" s="543"/>
      <c r="D71" s="543"/>
      <c r="E71" s="544"/>
    </row>
    <row r="72" spans="1:11" ht="15.75" hidden="1" thickBot="1" x14ac:dyDescent="0.3">
      <c r="A72" s="26" t="s">
        <v>42</v>
      </c>
      <c r="B72" s="539" t="s">
        <v>39</v>
      </c>
      <c r="C72" s="540"/>
      <c r="D72" s="540"/>
      <c r="E72" s="541"/>
    </row>
    <row r="73" spans="1:11" ht="17.25" hidden="1" customHeight="1" thickBot="1" x14ac:dyDescent="0.3">
      <c r="A73" s="2" t="s">
        <v>10</v>
      </c>
      <c r="B73" s="452" t="s">
        <v>39</v>
      </c>
      <c r="C73" s="453"/>
      <c r="D73" s="453"/>
      <c r="E73" s="454"/>
    </row>
    <row r="74" spans="1:11" ht="15.75" hidden="1" thickBot="1" x14ac:dyDescent="0.3">
      <c r="A74" s="2" t="s">
        <v>15</v>
      </c>
      <c r="B74" s="539" t="s">
        <v>39</v>
      </c>
      <c r="C74" s="540"/>
      <c r="D74" s="540"/>
      <c r="E74" s="541"/>
    </row>
    <row r="75" spans="1:11" ht="12.75" hidden="1" customHeight="1" x14ac:dyDescent="0.3">
      <c r="A75" s="475"/>
      <c r="B75" s="129">
        <v>2018</v>
      </c>
      <c r="C75" s="129">
        <v>2019</v>
      </c>
      <c r="D75" s="129">
        <v>2020</v>
      </c>
      <c r="E75" s="129">
        <v>2021</v>
      </c>
    </row>
    <row r="76" spans="1:11" ht="9" hidden="1" customHeight="1" thickBot="1" x14ac:dyDescent="0.3">
      <c r="A76" s="476"/>
      <c r="B76" s="130" t="s">
        <v>6</v>
      </c>
      <c r="C76" s="130" t="s">
        <v>7</v>
      </c>
      <c r="D76" s="130" t="s">
        <v>7</v>
      </c>
      <c r="E76" s="130" t="s">
        <v>7</v>
      </c>
    </row>
    <row r="77" spans="1:11" ht="15.75" hidden="1" thickBot="1" x14ac:dyDescent="0.3">
      <c r="A77" s="2" t="s">
        <v>9</v>
      </c>
      <c r="B77" s="108"/>
      <c r="C77" s="108"/>
      <c r="D77" s="108"/>
      <c r="E77" s="108"/>
    </row>
    <row r="78" spans="1:11" ht="15.75" hidden="1" thickBot="1" x14ac:dyDescent="0.3">
      <c r="A78" s="2" t="s">
        <v>16</v>
      </c>
      <c r="B78" s="108"/>
      <c r="C78" s="108"/>
      <c r="D78" s="108"/>
      <c r="E78" s="108"/>
    </row>
    <row r="79" spans="1:11" ht="15.75" hidden="1" thickBot="1" x14ac:dyDescent="0.3">
      <c r="A79" s="2" t="s">
        <v>25</v>
      </c>
      <c r="B79" s="108" t="e">
        <f>B78/B77</f>
        <v>#DIV/0!</v>
      </c>
      <c r="C79" s="108" t="e">
        <f>C78/C77</f>
        <v>#DIV/0!</v>
      </c>
      <c r="D79" s="108" t="e">
        <f>D78/D77</f>
        <v>#DIV/0!</v>
      </c>
      <c r="E79" s="108" t="e">
        <f>E78/E77</f>
        <v>#DIV/0!</v>
      </c>
    </row>
    <row r="80" spans="1:11" ht="15.75" hidden="1" thickBot="1" x14ac:dyDescent="0.3">
      <c r="A80" s="2" t="s">
        <v>17</v>
      </c>
      <c r="B80" s="208" t="s">
        <v>24</v>
      </c>
      <c r="C80" s="110" t="e">
        <f t="shared" ref="C80:E82" si="2">C77/B77-1</f>
        <v>#DIV/0!</v>
      </c>
      <c r="D80" s="110" t="e">
        <f t="shared" si="2"/>
        <v>#DIV/0!</v>
      </c>
      <c r="E80" s="110" t="e">
        <f t="shared" si="2"/>
        <v>#DIV/0!</v>
      </c>
      <c r="G80" s="6"/>
      <c r="H80" s="6"/>
      <c r="I80" s="6"/>
      <c r="J80" s="6"/>
      <c r="K80" s="6"/>
    </row>
    <row r="81" spans="1:5" ht="23.25" hidden="1" thickBot="1" x14ac:dyDescent="0.3">
      <c r="A81" s="2" t="s">
        <v>18</v>
      </c>
      <c r="B81" s="208" t="s">
        <v>24</v>
      </c>
      <c r="C81" s="110" t="e">
        <f t="shared" si="2"/>
        <v>#DIV/0!</v>
      </c>
      <c r="D81" s="110" t="e">
        <f t="shared" si="2"/>
        <v>#DIV/0!</v>
      </c>
      <c r="E81" s="110" t="e">
        <f t="shared" si="2"/>
        <v>#DIV/0!</v>
      </c>
    </row>
    <row r="82" spans="1:5" ht="23.25" hidden="1" thickBot="1" x14ac:dyDescent="0.3">
      <c r="A82" s="2" t="s">
        <v>19</v>
      </c>
      <c r="B82" s="208" t="s">
        <v>24</v>
      </c>
      <c r="C82" s="110" t="e">
        <f t="shared" si="2"/>
        <v>#DIV/0!</v>
      </c>
      <c r="D82" s="110" t="e">
        <f t="shared" si="2"/>
        <v>#DIV/0!</v>
      </c>
      <c r="E82" s="110" t="e">
        <f t="shared" si="2"/>
        <v>#DIV/0!</v>
      </c>
    </row>
    <row r="83" spans="1:5" ht="15.75" hidden="1" thickBot="1" x14ac:dyDescent="0.3">
      <c r="A83" s="470" t="s">
        <v>60</v>
      </c>
      <c r="B83" s="471"/>
      <c r="C83" s="471"/>
      <c r="D83" s="471"/>
      <c r="E83" s="472"/>
    </row>
    <row r="84" spans="1:5" ht="12.75" hidden="1" customHeight="1" x14ac:dyDescent="0.3">
      <c r="A84" s="475"/>
      <c r="B84" s="129">
        <v>2018</v>
      </c>
      <c r="C84" s="129">
        <v>2019</v>
      </c>
      <c r="D84" s="129">
        <v>2020</v>
      </c>
      <c r="E84" s="129">
        <v>2021</v>
      </c>
    </row>
    <row r="85" spans="1:5" ht="9" hidden="1" customHeight="1" thickBot="1" x14ac:dyDescent="0.3">
      <c r="A85" s="476"/>
      <c r="B85" s="130" t="s">
        <v>6</v>
      </c>
      <c r="C85" s="130" t="s">
        <v>7</v>
      </c>
      <c r="D85" s="130" t="s">
        <v>7</v>
      </c>
      <c r="E85" s="130" t="s">
        <v>7</v>
      </c>
    </row>
    <row r="86" spans="1:5" ht="24.75" hidden="1" thickBot="1" x14ac:dyDescent="0.3">
      <c r="A86" s="1" t="s">
        <v>142</v>
      </c>
      <c r="B86" s="111"/>
      <c r="C86" s="111"/>
      <c r="D86" s="111"/>
      <c r="E86" s="111"/>
    </row>
    <row r="87" spans="1:5" ht="15.75" hidden="1" thickBot="1" x14ac:dyDescent="0.3">
      <c r="A87" s="1" t="s">
        <v>143</v>
      </c>
      <c r="B87" s="131"/>
      <c r="C87" s="111"/>
      <c r="D87" s="111"/>
      <c r="E87" s="111"/>
    </row>
    <row r="88" spans="1:5" ht="24.75" hidden="1" thickBot="1" x14ac:dyDescent="0.3">
      <c r="A88" s="27" t="s">
        <v>59</v>
      </c>
      <c r="B88" s="131">
        <f>B87+B86</f>
        <v>0</v>
      </c>
      <c r="C88" s="131">
        <f>C87+C86</f>
        <v>0</v>
      </c>
      <c r="D88" s="131">
        <f>D87+D86</f>
        <v>0</v>
      </c>
      <c r="E88" s="131">
        <f>E87+E86</f>
        <v>0</v>
      </c>
    </row>
    <row r="89" spans="1:5" ht="15.75" hidden="1" thickBot="1" x14ac:dyDescent="0.3">
      <c r="A89" s="509" t="s">
        <v>140</v>
      </c>
      <c r="B89" s="548"/>
      <c r="C89" s="549"/>
      <c r="D89" s="549"/>
      <c r="E89" s="550"/>
    </row>
    <row r="90" spans="1:5" ht="15.75" hidden="1" thickBot="1" x14ac:dyDescent="0.3">
      <c r="A90" s="510"/>
      <c r="B90" s="551"/>
      <c r="C90" s="552"/>
      <c r="D90" s="552"/>
      <c r="E90" s="553"/>
    </row>
    <row r="91" spans="1:5" ht="15.75" hidden="1" thickBot="1" x14ac:dyDescent="0.3">
      <c r="A91" s="511"/>
      <c r="B91" s="554"/>
      <c r="C91" s="555"/>
      <c r="D91" s="555"/>
      <c r="E91" s="556"/>
    </row>
    <row r="92" spans="1:5" ht="23.25" hidden="1" thickBot="1" x14ac:dyDescent="0.3">
      <c r="A92" s="17" t="s">
        <v>45</v>
      </c>
      <c r="B92" s="542"/>
      <c r="C92" s="543"/>
      <c r="D92" s="543"/>
      <c r="E92" s="544"/>
    </row>
    <row r="93" spans="1:5" ht="15.75" hidden="1" thickBot="1" x14ac:dyDescent="0.3">
      <c r="A93" s="26" t="s">
        <v>189</v>
      </c>
      <c r="B93" s="480"/>
      <c r="C93" s="481"/>
      <c r="D93" s="481"/>
      <c r="E93" s="482"/>
    </row>
    <row r="94" spans="1:5" ht="17.25" hidden="1" customHeight="1" thickBot="1" x14ac:dyDescent="0.3">
      <c r="A94" s="2" t="s">
        <v>10</v>
      </c>
      <c r="B94" s="452" t="s">
        <v>39</v>
      </c>
      <c r="C94" s="453"/>
      <c r="D94" s="453"/>
      <c r="E94" s="454"/>
    </row>
    <row r="95" spans="1:5" ht="15.75" hidden="1" thickBot="1" x14ac:dyDescent="0.3">
      <c r="A95" s="2" t="s">
        <v>15</v>
      </c>
      <c r="B95" s="539" t="s">
        <v>39</v>
      </c>
      <c r="C95" s="540"/>
      <c r="D95" s="540"/>
      <c r="E95" s="541"/>
    </row>
    <row r="96" spans="1:5" ht="12.75" hidden="1" customHeight="1" x14ac:dyDescent="0.3">
      <c r="A96" s="475"/>
      <c r="B96" s="129">
        <v>2018</v>
      </c>
      <c r="C96" s="129">
        <v>2019</v>
      </c>
      <c r="D96" s="129">
        <v>2020</v>
      </c>
      <c r="E96" s="129">
        <v>2021</v>
      </c>
    </row>
    <row r="97" spans="1:11" ht="9" hidden="1" customHeight="1" thickBot="1" x14ac:dyDescent="0.3">
      <c r="A97" s="476"/>
      <c r="B97" s="130" t="s">
        <v>6</v>
      </c>
      <c r="C97" s="130" t="s">
        <v>7</v>
      </c>
      <c r="D97" s="130" t="s">
        <v>7</v>
      </c>
      <c r="E97" s="130" t="s">
        <v>7</v>
      </c>
    </row>
    <row r="98" spans="1:11" ht="15.75" hidden="1" thickBot="1" x14ac:dyDescent="0.3">
      <c r="A98" s="2" t="s">
        <v>9</v>
      </c>
      <c r="B98" s="108"/>
      <c r="C98" s="108"/>
      <c r="D98" s="108"/>
      <c r="E98" s="108"/>
    </row>
    <row r="99" spans="1:11" ht="15.75" hidden="1" thickBot="1" x14ac:dyDescent="0.3">
      <c r="A99" s="2" t="s">
        <v>16</v>
      </c>
      <c r="B99" s="108"/>
      <c r="C99" s="108"/>
      <c r="D99" s="108"/>
      <c r="E99" s="108"/>
    </row>
    <row r="100" spans="1:11" ht="15.75" hidden="1" thickBot="1" x14ac:dyDescent="0.3">
      <c r="A100" s="2" t="s">
        <v>25</v>
      </c>
      <c r="B100" s="108" t="e">
        <f>B99/B98</f>
        <v>#DIV/0!</v>
      </c>
      <c r="C100" s="108" t="e">
        <f>C99/C98</f>
        <v>#DIV/0!</v>
      </c>
      <c r="D100" s="108" t="e">
        <f>D99/D98</f>
        <v>#DIV/0!</v>
      </c>
      <c r="E100" s="108" t="e">
        <f>E99/E98</f>
        <v>#DIV/0!</v>
      </c>
    </row>
    <row r="101" spans="1:11" ht="15.75" hidden="1" thickBot="1" x14ac:dyDescent="0.3">
      <c r="A101" s="2" t="s">
        <v>17</v>
      </c>
      <c r="B101" s="208" t="s">
        <v>24</v>
      </c>
      <c r="C101" s="110" t="e">
        <f t="shared" ref="C101:E103" si="3">C98/B98-1</f>
        <v>#DIV/0!</v>
      </c>
      <c r="D101" s="110" t="e">
        <f t="shared" si="3"/>
        <v>#DIV/0!</v>
      </c>
      <c r="E101" s="110" t="e">
        <f t="shared" si="3"/>
        <v>#DIV/0!</v>
      </c>
      <c r="G101" s="6"/>
      <c r="H101" s="6"/>
      <c r="I101" s="6"/>
      <c r="J101" s="6"/>
      <c r="K101" s="6"/>
    </row>
    <row r="102" spans="1:11" ht="23.25" hidden="1" thickBot="1" x14ac:dyDescent="0.3">
      <c r="A102" s="2" t="s">
        <v>18</v>
      </c>
      <c r="B102" s="208" t="s">
        <v>24</v>
      </c>
      <c r="C102" s="110" t="e">
        <f t="shared" si="3"/>
        <v>#DIV/0!</v>
      </c>
      <c r="D102" s="110" t="e">
        <f t="shared" si="3"/>
        <v>#DIV/0!</v>
      </c>
      <c r="E102" s="110" t="e">
        <f t="shared" si="3"/>
        <v>#DIV/0!</v>
      </c>
    </row>
    <row r="103" spans="1:11" ht="23.25" hidden="1" thickBot="1" x14ac:dyDescent="0.3">
      <c r="A103" s="2" t="s">
        <v>19</v>
      </c>
      <c r="B103" s="208" t="s">
        <v>24</v>
      </c>
      <c r="C103" s="110" t="e">
        <f t="shared" si="3"/>
        <v>#DIV/0!</v>
      </c>
      <c r="D103" s="110" t="e">
        <f t="shared" si="3"/>
        <v>#DIV/0!</v>
      </c>
      <c r="E103" s="110" t="e">
        <f t="shared" si="3"/>
        <v>#DIV/0!</v>
      </c>
    </row>
    <row r="104" spans="1:11" ht="15.75" hidden="1" thickBot="1" x14ac:dyDescent="0.3">
      <c r="A104" s="470" t="s">
        <v>66</v>
      </c>
      <c r="B104" s="471"/>
      <c r="C104" s="471"/>
      <c r="D104" s="471"/>
      <c r="E104" s="472"/>
    </row>
    <row r="105" spans="1:11" ht="12.75" hidden="1" customHeight="1" x14ac:dyDescent="0.3">
      <c r="A105" s="475"/>
      <c r="B105" s="129">
        <v>2018</v>
      </c>
      <c r="C105" s="129">
        <v>2019</v>
      </c>
      <c r="D105" s="129">
        <v>2020</v>
      </c>
      <c r="E105" s="129">
        <v>2021</v>
      </c>
    </row>
    <row r="106" spans="1:11" ht="9" hidden="1" customHeight="1" thickBot="1" x14ac:dyDescent="0.3">
      <c r="A106" s="476"/>
      <c r="B106" s="130" t="s">
        <v>6</v>
      </c>
      <c r="C106" s="130" t="s">
        <v>7</v>
      </c>
      <c r="D106" s="130" t="s">
        <v>7</v>
      </c>
      <c r="E106" s="130" t="s">
        <v>7</v>
      </c>
    </row>
    <row r="107" spans="1:11" ht="24.75" hidden="1" thickBot="1" x14ac:dyDescent="0.3">
      <c r="A107" s="1" t="s">
        <v>142</v>
      </c>
      <c r="B107" s="111"/>
      <c r="C107" s="111"/>
      <c r="D107" s="111"/>
      <c r="E107" s="111"/>
    </row>
    <row r="108" spans="1:11" ht="15.75" hidden="1" thickBot="1" x14ac:dyDescent="0.3">
      <c r="A108" s="1" t="s">
        <v>143</v>
      </c>
      <c r="B108" s="131"/>
      <c r="C108" s="111"/>
      <c r="D108" s="111"/>
      <c r="E108" s="111"/>
    </row>
    <row r="109" spans="1:11" ht="24.75" hidden="1" thickBot="1" x14ac:dyDescent="0.3">
      <c r="A109" s="27" t="s">
        <v>62</v>
      </c>
      <c r="B109" s="131">
        <f>B108+B107</f>
        <v>0</v>
      </c>
      <c r="C109" s="131">
        <f>C108+C107</f>
        <v>0</v>
      </c>
      <c r="D109" s="131">
        <f>D108+D107</f>
        <v>0</v>
      </c>
      <c r="E109" s="131">
        <f>E108+E107</f>
        <v>0</v>
      </c>
    </row>
    <row r="110" spans="1:11" ht="15.75" hidden="1" thickBot="1" x14ac:dyDescent="0.3">
      <c r="A110" s="461" t="s">
        <v>138</v>
      </c>
      <c r="B110" s="462"/>
      <c r="C110" s="462"/>
      <c r="D110" s="462"/>
      <c r="E110" s="463"/>
    </row>
    <row r="111" spans="1:11" ht="15.75" hidden="1" thickBot="1" x14ac:dyDescent="0.3">
      <c r="A111" s="461" t="s">
        <v>144</v>
      </c>
      <c r="B111" s="462"/>
      <c r="C111" s="462"/>
      <c r="D111" s="462"/>
      <c r="E111" s="463"/>
    </row>
    <row r="112" spans="1:11" ht="23.25" hidden="1" thickBot="1" x14ac:dyDescent="0.3">
      <c r="A112" s="17" t="s">
        <v>45</v>
      </c>
      <c r="B112" s="542"/>
      <c r="C112" s="543"/>
      <c r="D112" s="543"/>
      <c r="E112" s="544"/>
    </row>
    <row r="113" spans="1:11" ht="15.75" hidden="1" thickBot="1" x14ac:dyDescent="0.3">
      <c r="A113" s="26" t="s">
        <v>42</v>
      </c>
      <c r="B113" s="480"/>
      <c r="C113" s="481"/>
      <c r="D113" s="481"/>
      <c r="E113" s="482"/>
    </row>
    <row r="114" spans="1:11" ht="27.75" hidden="1" customHeight="1" thickBot="1" x14ac:dyDescent="0.3">
      <c r="A114" s="2" t="s">
        <v>10</v>
      </c>
      <c r="B114" s="452"/>
      <c r="C114" s="453"/>
      <c r="D114" s="453"/>
      <c r="E114" s="454"/>
    </row>
    <row r="115" spans="1:11" ht="15.75" hidden="1" thickBot="1" x14ac:dyDescent="0.3">
      <c r="A115" s="2" t="s">
        <v>15</v>
      </c>
      <c r="B115" s="539" t="s">
        <v>39</v>
      </c>
      <c r="C115" s="540"/>
      <c r="D115" s="540"/>
      <c r="E115" s="541"/>
    </row>
    <row r="116" spans="1:11" ht="12.75" hidden="1" customHeight="1" x14ac:dyDescent="0.3">
      <c r="A116" s="475"/>
      <c r="B116" s="129">
        <v>2018</v>
      </c>
      <c r="C116" s="129">
        <v>2019</v>
      </c>
      <c r="D116" s="129">
        <v>2020</v>
      </c>
      <c r="E116" s="129">
        <v>2021</v>
      </c>
    </row>
    <row r="117" spans="1:11" ht="9" hidden="1" customHeight="1" thickBot="1" x14ac:dyDescent="0.3">
      <c r="A117" s="476"/>
      <c r="B117" s="130" t="s">
        <v>6</v>
      </c>
      <c r="C117" s="130" t="s">
        <v>7</v>
      </c>
      <c r="D117" s="130" t="s">
        <v>7</v>
      </c>
      <c r="E117" s="130" t="s">
        <v>7</v>
      </c>
    </row>
    <row r="118" spans="1:11" ht="15.75" hidden="1" thickBot="1" x14ac:dyDescent="0.3">
      <c r="A118" s="2" t="s">
        <v>9</v>
      </c>
      <c r="B118" s="108"/>
      <c r="C118" s="108"/>
      <c r="D118" s="108"/>
      <c r="E118" s="108"/>
    </row>
    <row r="119" spans="1:11" ht="15.75" hidden="1" thickBot="1" x14ac:dyDescent="0.3">
      <c r="A119" s="2" t="s">
        <v>16</v>
      </c>
      <c r="B119" s="108"/>
      <c r="C119" s="108"/>
      <c r="D119" s="108">
        <v>0</v>
      </c>
      <c r="E119" s="108">
        <v>0</v>
      </c>
    </row>
    <row r="120" spans="1:11" ht="15.75" hidden="1" thickBot="1" x14ac:dyDescent="0.3">
      <c r="A120" s="2" t="s">
        <v>25</v>
      </c>
      <c r="B120" s="108" t="e">
        <f>B119/B118</f>
        <v>#DIV/0!</v>
      </c>
      <c r="C120" s="108" t="e">
        <f>C119/C118</f>
        <v>#DIV/0!</v>
      </c>
      <c r="D120" s="108" t="e">
        <f>D119/D118</f>
        <v>#DIV/0!</v>
      </c>
      <c r="E120" s="108" t="e">
        <f>E119/E118</f>
        <v>#DIV/0!</v>
      </c>
    </row>
    <row r="121" spans="1:11" ht="15.75" hidden="1" thickBot="1" x14ac:dyDescent="0.3">
      <c r="A121" s="2" t="s">
        <v>17</v>
      </c>
      <c r="B121" s="208" t="s">
        <v>24</v>
      </c>
      <c r="C121" s="110" t="e">
        <f t="shared" ref="C121:E123" si="4">C118/B118-1</f>
        <v>#DIV/0!</v>
      </c>
      <c r="D121" s="110" t="e">
        <f t="shared" si="4"/>
        <v>#DIV/0!</v>
      </c>
      <c r="E121" s="110" t="e">
        <f t="shared" si="4"/>
        <v>#DIV/0!</v>
      </c>
      <c r="G121" s="6"/>
      <c r="H121" s="6"/>
      <c r="I121" s="6"/>
      <c r="J121" s="6"/>
      <c r="K121" s="6"/>
    </row>
    <row r="122" spans="1:11" ht="23.25" hidden="1" thickBot="1" x14ac:dyDescent="0.3">
      <c r="A122" s="2" t="s">
        <v>18</v>
      </c>
      <c r="B122" s="208" t="s">
        <v>24</v>
      </c>
      <c r="C122" s="110" t="e">
        <f t="shared" si="4"/>
        <v>#DIV/0!</v>
      </c>
      <c r="D122" s="110" t="e">
        <f t="shared" si="4"/>
        <v>#DIV/0!</v>
      </c>
      <c r="E122" s="110" t="e">
        <f t="shared" si="4"/>
        <v>#DIV/0!</v>
      </c>
    </row>
    <row r="123" spans="1:11" ht="23.25" hidden="1" thickBot="1" x14ac:dyDescent="0.3">
      <c r="A123" s="2" t="s">
        <v>19</v>
      </c>
      <c r="B123" s="208" t="s">
        <v>24</v>
      </c>
      <c r="C123" s="110" t="e">
        <f t="shared" si="4"/>
        <v>#DIV/0!</v>
      </c>
      <c r="D123" s="110" t="e">
        <f t="shared" si="4"/>
        <v>#DIV/0!</v>
      </c>
      <c r="E123" s="110" t="e">
        <f t="shared" si="4"/>
        <v>#DIV/0!</v>
      </c>
    </row>
    <row r="124" spans="1:11" ht="15.75" hidden="1" thickBot="1" x14ac:dyDescent="0.3">
      <c r="A124" s="470" t="s">
        <v>60</v>
      </c>
      <c r="B124" s="471"/>
      <c r="C124" s="471"/>
      <c r="D124" s="471"/>
      <c r="E124" s="472"/>
    </row>
    <row r="125" spans="1:11" ht="12.75" hidden="1" customHeight="1" x14ac:dyDescent="0.3">
      <c r="A125" s="475"/>
      <c r="B125" s="129">
        <v>2018</v>
      </c>
      <c r="C125" s="129">
        <v>2019</v>
      </c>
      <c r="D125" s="129">
        <v>2020</v>
      </c>
      <c r="E125" s="129">
        <v>2021</v>
      </c>
    </row>
    <row r="126" spans="1:11" ht="9" hidden="1" customHeight="1" thickBot="1" x14ac:dyDescent="0.3">
      <c r="A126" s="476"/>
      <c r="B126" s="130" t="s">
        <v>6</v>
      </c>
      <c r="C126" s="130" t="s">
        <v>7</v>
      </c>
      <c r="D126" s="130" t="s">
        <v>7</v>
      </c>
      <c r="E126" s="130" t="s">
        <v>7</v>
      </c>
    </row>
    <row r="127" spans="1:11" ht="24.75" hidden="1" thickBot="1" x14ac:dyDescent="0.3">
      <c r="A127" s="1" t="s">
        <v>142</v>
      </c>
      <c r="B127" s="111"/>
      <c r="C127" s="111"/>
      <c r="D127" s="111"/>
      <c r="E127" s="111"/>
    </row>
    <row r="128" spans="1:11" ht="15.75" hidden="1" thickBot="1" x14ac:dyDescent="0.3">
      <c r="A128" s="1" t="s">
        <v>143</v>
      </c>
      <c r="B128" s="108"/>
      <c r="C128" s="108"/>
      <c r="D128" s="108">
        <v>0</v>
      </c>
      <c r="E128" s="108">
        <v>0</v>
      </c>
    </row>
    <row r="129" spans="1:11" ht="24.75" hidden="1" thickBot="1" x14ac:dyDescent="0.3">
      <c r="A129" s="27" t="s">
        <v>59</v>
      </c>
      <c r="B129" s="131">
        <f>B128+B127</f>
        <v>0</v>
      </c>
      <c r="C129" s="131">
        <f>C128+C127</f>
        <v>0</v>
      </c>
      <c r="D129" s="131">
        <f>D128+D127</f>
        <v>0</v>
      </c>
      <c r="E129" s="131">
        <f>E128+E127</f>
        <v>0</v>
      </c>
    </row>
    <row r="130" spans="1:11" ht="23.25" hidden="1" thickBot="1" x14ac:dyDescent="0.3">
      <c r="A130" s="248" t="s">
        <v>45</v>
      </c>
      <c r="B130" s="542" t="s">
        <v>44</v>
      </c>
      <c r="C130" s="543"/>
      <c r="D130" s="543"/>
      <c r="E130" s="544"/>
    </row>
    <row r="131" spans="1:11" ht="15.75" hidden="1" thickBot="1" x14ac:dyDescent="0.3">
      <c r="A131" s="26" t="s">
        <v>189</v>
      </c>
      <c r="B131" s="539" t="s">
        <v>39</v>
      </c>
      <c r="C131" s="540"/>
      <c r="D131" s="540"/>
      <c r="E131" s="541"/>
    </row>
    <row r="132" spans="1:11" ht="17.25" hidden="1" customHeight="1" thickBot="1" x14ac:dyDescent="0.3">
      <c r="A132" s="2" t="s">
        <v>10</v>
      </c>
      <c r="B132" s="452" t="s">
        <v>39</v>
      </c>
      <c r="C132" s="453"/>
      <c r="D132" s="453"/>
      <c r="E132" s="454"/>
    </row>
    <row r="133" spans="1:11" ht="15.75" hidden="1" thickBot="1" x14ac:dyDescent="0.3">
      <c r="A133" s="2" t="s">
        <v>15</v>
      </c>
      <c r="B133" s="539" t="s">
        <v>39</v>
      </c>
      <c r="C133" s="540"/>
      <c r="D133" s="540"/>
      <c r="E133" s="541"/>
    </row>
    <row r="134" spans="1:11" ht="12.75" hidden="1" customHeight="1" x14ac:dyDescent="0.3">
      <c r="A134" s="475"/>
      <c r="B134" s="129">
        <v>2018</v>
      </c>
      <c r="C134" s="129">
        <v>2019</v>
      </c>
      <c r="D134" s="129">
        <v>2020</v>
      </c>
      <c r="E134" s="129">
        <v>2021</v>
      </c>
    </row>
    <row r="135" spans="1:11" ht="9" hidden="1" customHeight="1" thickBot="1" x14ac:dyDescent="0.3">
      <c r="A135" s="476"/>
      <c r="B135" s="130" t="s">
        <v>6</v>
      </c>
      <c r="C135" s="130" t="s">
        <v>7</v>
      </c>
      <c r="D135" s="130" t="s">
        <v>7</v>
      </c>
      <c r="E135" s="130" t="s">
        <v>7</v>
      </c>
    </row>
    <row r="136" spans="1:11" ht="15.75" hidden="1" thickBot="1" x14ac:dyDescent="0.3">
      <c r="A136" s="2" t="s">
        <v>9</v>
      </c>
      <c r="B136" s="108"/>
      <c r="C136" s="108"/>
      <c r="D136" s="108"/>
      <c r="E136" s="108"/>
    </row>
    <row r="137" spans="1:11" ht="15.75" hidden="1" thickBot="1" x14ac:dyDescent="0.3">
      <c r="A137" s="2" t="s">
        <v>16</v>
      </c>
      <c r="B137" s="108"/>
      <c r="C137" s="108"/>
      <c r="D137" s="108"/>
      <c r="E137" s="108"/>
    </row>
    <row r="138" spans="1:11" ht="15.75" hidden="1" thickBot="1" x14ac:dyDescent="0.3">
      <c r="A138" s="2" t="s">
        <v>25</v>
      </c>
      <c r="B138" s="108" t="e">
        <f>B137/B136</f>
        <v>#DIV/0!</v>
      </c>
      <c r="C138" s="108" t="e">
        <f>C137/C136</f>
        <v>#DIV/0!</v>
      </c>
      <c r="D138" s="108" t="e">
        <f>D137/D136</f>
        <v>#DIV/0!</v>
      </c>
      <c r="E138" s="108" t="e">
        <f>E137/E136</f>
        <v>#DIV/0!</v>
      </c>
    </row>
    <row r="139" spans="1:11" ht="15.75" hidden="1" thickBot="1" x14ac:dyDescent="0.3">
      <c r="A139" s="2" t="s">
        <v>17</v>
      </c>
      <c r="B139" s="208" t="s">
        <v>24</v>
      </c>
      <c r="C139" s="110" t="e">
        <f t="shared" ref="C139:E141" si="5">C136/B136-1</f>
        <v>#DIV/0!</v>
      </c>
      <c r="D139" s="110" t="e">
        <f t="shared" si="5"/>
        <v>#DIV/0!</v>
      </c>
      <c r="E139" s="110" t="e">
        <f t="shared" si="5"/>
        <v>#DIV/0!</v>
      </c>
      <c r="G139" s="6"/>
      <c r="H139" s="6"/>
      <c r="I139" s="6"/>
      <c r="J139" s="6"/>
      <c r="K139" s="6"/>
    </row>
    <row r="140" spans="1:11" ht="23.25" hidden="1" thickBot="1" x14ac:dyDescent="0.3">
      <c r="A140" s="2" t="s">
        <v>18</v>
      </c>
      <c r="B140" s="208" t="s">
        <v>24</v>
      </c>
      <c r="C140" s="110" t="e">
        <f t="shared" si="5"/>
        <v>#DIV/0!</v>
      </c>
      <c r="D140" s="110" t="e">
        <f t="shared" si="5"/>
        <v>#DIV/0!</v>
      </c>
      <c r="E140" s="110" t="e">
        <f t="shared" si="5"/>
        <v>#DIV/0!</v>
      </c>
    </row>
    <row r="141" spans="1:11" ht="23.25" hidden="1" thickBot="1" x14ac:dyDescent="0.3">
      <c r="A141" s="2" t="s">
        <v>19</v>
      </c>
      <c r="B141" s="208" t="s">
        <v>24</v>
      </c>
      <c r="C141" s="110" t="e">
        <f t="shared" si="5"/>
        <v>#DIV/0!</v>
      </c>
      <c r="D141" s="110" t="e">
        <f t="shared" si="5"/>
        <v>#DIV/0!</v>
      </c>
      <c r="E141" s="110" t="e">
        <f t="shared" si="5"/>
        <v>#DIV/0!</v>
      </c>
    </row>
    <row r="142" spans="1:11" ht="15.75" hidden="1" thickBot="1" x14ac:dyDescent="0.3">
      <c r="A142" s="470" t="s">
        <v>66</v>
      </c>
      <c r="B142" s="471"/>
      <c r="C142" s="471"/>
      <c r="D142" s="471"/>
      <c r="E142" s="472"/>
    </row>
    <row r="143" spans="1:11" ht="12.75" hidden="1" customHeight="1" x14ac:dyDescent="0.3">
      <c r="A143" s="475"/>
      <c r="B143" s="129">
        <v>2018</v>
      </c>
      <c r="C143" s="129">
        <v>2019</v>
      </c>
      <c r="D143" s="129">
        <v>2020</v>
      </c>
      <c r="E143" s="129">
        <v>2021</v>
      </c>
    </row>
    <row r="144" spans="1:11" ht="9" hidden="1" customHeight="1" thickBot="1" x14ac:dyDescent="0.3">
      <c r="A144" s="476"/>
      <c r="B144" s="130" t="s">
        <v>6</v>
      </c>
      <c r="C144" s="130" t="s">
        <v>7</v>
      </c>
      <c r="D144" s="130" t="s">
        <v>7</v>
      </c>
      <c r="E144" s="130" t="s">
        <v>7</v>
      </c>
    </row>
    <row r="145" spans="1:5" ht="24.75" hidden="1" thickBot="1" x14ac:dyDescent="0.3">
      <c r="A145" s="1" t="s">
        <v>142</v>
      </c>
      <c r="B145" s="111"/>
      <c r="C145" s="111"/>
      <c r="D145" s="111"/>
      <c r="E145" s="111"/>
    </row>
    <row r="146" spans="1:5" ht="15.75" hidden="1" thickBot="1" x14ac:dyDescent="0.3">
      <c r="A146" s="1" t="s">
        <v>143</v>
      </c>
      <c r="B146" s="131"/>
      <c r="C146" s="111"/>
      <c r="D146" s="111"/>
      <c r="E146" s="111"/>
    </row>
    <row r="147" spans="1:5" ht="24.75" hidden="1" thickBot="1" x14ac:dyDescent="0.3">
      <c r="A147" s="27" t="s">
        <v>62</v>
      </c>
      <c r="B147" s="131">
        <f>B146+B145</f>
        <v>0</v>
      </c>
      <c r="C147" s="131">
        <f>C146+C145</f>
        <v>0</v>
      </c>
      <c r="D147" s="131">
        <f>D146+D145</f>
        <v>0</v>
      </c>
      <c r="E147" s="131">
        <f>E146+E145</f>
        <v>0</v>
      </c>
    </row>
    <row r="148" spans="1:5" ht="19.5" hidden="1" customHeight="1" thickBot="1" x14ac:dyDescent="0.3">
      <c r="A148" s="247" t="s">
        <v>262</v>
      </c>
      <c r="B148" s="605" t="s">
        <v>39</v>
      </c>
      <c r="C148" s="606"/>
      <c r="D148" s="606"/>
      <c r="E148" s="607"/>
    </row>
    <row r="149" spans="1:5" ht="15.75" hidden="1" customHeight="1" thickBot="1" x14ac:dyDescent="0.3">
      <c r="A149" s="569" t="s">
        <v>261</v>
      </c>
      <c r="B149" s="570"/>
      <c r="C149" s="570"/>
      <c r="D149" s="570"/>
      <c r="E149" s="571"/>
    </row>
    <row r="150" spans="1:5" ht="15.75" hidden="1" thickBot="1" x14ac:dyDescent="0.3">
      <c r="A150" s="206" t="s">
        <v>260</v>
      </c>
      <c r="B150" s="246" t="s">
        <v>257</v>
      </c>
      <c r="C150" s="246" t="s">
        <v>256</v>
      </c>
      <c r="D150" s="246" t="s">
        <v>256</v>
      </c>
      <c r="E150" s="246" t="s">
        <v>256</v>
      </c>
    </row>
    <row r="151" spans="1:5" ht="15.75" hidden="1" customHeight="1" thickBot="1" x14ac:dyDescent="0.3">
      <c r="A151" s="2" t="s">
        <v>259</v>
      </c>
      <c r="B151" s="246" t="s">
        <v>257</v>
      </c>
      <c r="C151" s="246" t="s">
        <v>256</v>
      </c>
      <c r="D151" s="246" t="s">
        <v>256</v>
      </c>
      <c r="E151" s="246" t="s">
        <v>256</v>
      </c>
    </row>
    <row r="152" spans="1:5" ht="23.25" hidden="1" customHeight="1" thickBot="1" x14ac:dyDescent="0.3">
      <c r="A152" s="2" t="s">
        <v>258</v>
      </c>
      <c r="B152" s="246" t="s">
        <v>257</v>
      </c>
      <c r="C152" s="246" t="s">
        <v>256</v>
      </c>
      <c r="D152" s="246" t="s">
        <v>256</v>
      </c>
      <c r="E152" s="246" t="s">
        <v>256</v>
      </c>
    </row>
    <row r="153" spans="1:5" ht="23.25" hidden="1" customHeight="1" thickBot="1" x14ac:dyDescent="0.3">
      <c r="A153" s="608" t="s">
        <v>255</v>
      </c>
      <c r="B153" s="609"/>
      <c r="C153" s="609"/>
      <c r="D153" s="609"/>
      <c r="E153" s="610"/>
    </row>
    <row r="154" spans="1:5" ht="23.25" customHeight="1" thickBot="1" x14ac:dyDescent="0.3">
      <c r="A154" s="572" t="s">
        <v>137</v>
      </c>
      <c r="B154" s="573"/>
      <c r="C154" s="573"/>
      <c r="D154" s="573"/>
      <c r="E154" s="574"/>
    </row>
    <row r="155" spans="1:5" ht="12.75" customHeight="1" x14ac:dyDescent="0.25">
      <c r="A155" s="475"/>
      <c r="B155" s="129">
        <v>2018</v>
      </c>
      <c r="C155" s="129">
        <v>2019</v>
      </c>
      <c r="D155" s="129">
        <v>2020</v>
      </c>
      <c r="E155" s="129">
        <v>2021</v>
      </c>
    </row>
    <row r="156" spans="1:5" ht="17.25" customHeight="1" thickBot="1" x14ac:dyDescent="0.3">
      <c r="A156" s="476"/>
      <c r="B156" s="130" t="s">
        <v>6</v>
      </c>
      <c r="C156" s="130" t="s">
        <v>7</v>
      </c>
      <c r="D156" s="130" t="s">
        <v>7</v>
      </c>
      <c r="E156" s="130" t="s">
        <v>7</v>
      </c>
    </row>
    <row r="157" spans="1:5" ht="26.25" customHeight="1" thickBot="1" x14ac:dyDescent="0.3">
      <c r="A157" s="26" t="s">
        <v>186</v>
      </c>
      <c r="B157" s="452" t="s">
        <v>254</v>
      </c>
      <c r="C157" s="453"/>
      <c r="D157" s="453"/>
      <c r="E157" s="454"/>
    </row>
    <row r="158" spans="1:5" ht="43.5" customHeight="1" thickBot="1" x14ac:dyDescent="0.3">
      <c r="A158" s="2" t="s">
        <v>10</v>
      </c>
      <c r="B158" s="611" t="s">
        <v>253</v>
      </c>
      <c r="C158" s="612"/>
      <c r="D158" s="612"/>
      <c r="E158" s="613"/>
    </row>
    <row r="159" spans="1:5" ht="15.75" customHeight="1" thickBot="1" x14ac:dyDescent="0.3">
      <c r="A159" s="2" t="s">
        <v>15</v>
      </c>
      <c r="B159" s="539" t="s">
        <v>222</v>
      </c>
      <c r="C159" s="540"/>
      <c r="D159" s="540"/>
      <c r="E159" s="541"/>
    </row>
    <row r="160" spans="1:5" ht="12.75" customHeight="1" x14ac:dyDescent="0.25">
      <c r="A160" s="475"/>
      <c r="B160" s="129">
        <v>2018</v>
      </c>
      <c r="C160" s="129">
        <v>2019</v>
      </c>
      <c r="D160" s="129">
        <v>2020</v>
      </c>
      <c r="E160" s="129">
        <v>2021</v>
      </c>
    </row>
    <row r="161" spans="1:5" ht="9" customHeight="1" thickBot="1" x14ac:dyDescent="0.3">
      <c r="A161" s="476"/>
      <c r="B161" s="130" t="s">
        <v>6</v>
      </c>
      <c r="C161" s="130" t="s">
        <v>7</v>
      </c>
      <c r="D161" s="130" t="s">
        <v>7</v>
      </c>
      <c r="E161" s="130" t="s">
        <v>7</v>
      </c>
    </row>
    <row r="162" spans="1:5" ht="15.75" customHeight="1" thickBot="1" x14ac:dyDescent="0.3">
      <c r="A162" s="2" t="s">
        <v>9</v>
      </c>
      <c r="B162" s="4">
        <v>277</v>
      </c>
      <c r="C162" s="4">
        <v>277</v>
      </c>
      <c r="D162" s="4">
        <v>277</v>
      </c>
      <c r="E162" s="4">
        <v>277</v>
      </c>
    </row>
    <row r="163" spans="1:5" ht="15.75" thickBot="1" x14ac:dyDescent="0.3">
      <c r="A163" s="2" t="s">
        <v>16</v>
      </c>
      <c r="B163" s="108">
        <f>B173+B174+B175+B176+B177+B178+B179</f>
        <v>544250</v>
      </c>
      <c r="C163" s="108">
        <f>C173+C174+C175+C176+C177+C178+C179</f>
        <v>544376</v>
      </c>
      <c r="D163" s="108">
        <f>D173+D174+D175+D176+D177+D178+D179</f>
        <v>553076</v>
      </c>
      <c r="E163" s="108">
        <f>E173+E174+E175+E176+E177+E178+E179</f>
        <v>553276</v>
      </c>
    </row>
    <row r="164" spans="1:5" ht="15.75" thickBot="1" x14ac:dyDescent="0.3">
      <c r="A164" s="2" t="s">
        <v>25</v>
      </c>
      <c r="B164" s="108">
        <f>B163/B162</f>
        <v>1964.8014440433212</v>
      </c>
      <c r="C164" s="108">
        <f>C163/C162</f>
        <v>1965.2563176895308</v>
      </c>
      <c r="D164" s="108">
        <f>D163/D162</f>
        <v>1996.6642599277977</v>
      </c>
      <c r="E164" s="108">
        <f>E163/E162</f>
        <v>1997.3862815884477</v>
      </c>
    </row>
    <row r="165" spans="1:5" ht="15.75" thickBot="1" x14ac:dyDescent="0.3">
      <c r="A165" s="2" t="s">
        <v>17</v>
      </c>
      <c r="B165" s="208"/>
      <c r="C165" s="110">
        <f t="shared" ref="C165:E167" si="6">C162/B162-1</f>
        <v>0</v>
      </c>
      <c r="D165" s="110">
        <f t="shared" si="6"/>
        <v>0</v>
      </c>
      <c r="E165" s="110">
        <f t="shared" si="6"/>
        <v>0</v>
      </c>
    </row>
    <row r="166" spans="1:5" ht="15.75" thickBot="1" x14ac:dyDescent="0.3">
      <c r="A166" s="2" t="s">
        <v>18</v>
      </c>
      <c r="B166" s="208"/>
      <c r="C166" s="110">
        <f t="shared" si="6"/>
        <v>2.3151125401921213E-4</v>
      </c>
      <c r="D166" s="110">
        <f t="shared" si="6"/>
        <v>1.598160095228307E-2</v>
      </c>
      <c r="E166" s="110">
        <f t="shared" si="6"/>
        <v>3.6161395540568186E-4</v>
      </c>
    </row>
    <row r="167" spans="1:5" ht="15.75" thickBot="1" x14ac:dyDescent="0.3">
      <c r="A167" s="2" t="s">
        <v>19</v>
      </c>
      <c r="B167" s="208"/>
      <c r="C167" s="110">
        <f t="shared" si="6"/>
        <v>2.3151125401943418E-4</v>
      </c>
      <c r="D167" s="110">
        <f t="shared" si="6"/>
        <v>1.5981600952282848E-2</v>
      </c>
      <c r="E167" s="110">
        <f t="shared" si="6"/>
        <v>3.6161395540590391E-4</v>
      </c>
    </row>
    <row r="168" spans="1:5" ht="12.75" customHeight="1" x14ac:dyDescent="0.25">
      <c r="A168" s="475"/>
      <c r="B168" s="129">
        <v>2018</v>
      </c>
      <c r="C168" s="129">
        <v>2019</v>
      </c>
      <c r="D168" s="129">
        <v>2020</v>
      </c>
      <c r="E168" s="129">
        <v>2021</v>
      </c>
    </row>
    <row r="169" spans="1:5" ht="9" customHeight="1" thickBot="1" x14ac:dyDescent="0.3">
      <c r="A169" s="476"/>
      <c r="B169" s="130" t="s">
        <v>6</v>
      </c>
      <c r="C169" s="130" t="s">
        <v>7</v>
      </c>
      <c r="D169" s="130" t="s">
        <v>7</v>
      </c>
      <c r="E169" s="130" t="s">
        <v>7</v>
      </c>
    </row>
    <row r="170" spans="1:5" ht="15.75" thickBot="1" x14ac:dyDescent="0.3">
      <c r="A170" s="470" t="s">
        <v>252</v>
      </c>
      <c r="B170" s="471"/>
      <c r="C170" s="471"/>
      <c r="D170" s="471"/>
      <c r="E170" s="472"/>
    </row>
    <row r="171" spans="1:5" ht="12.75" customHeight="1" x14ac:dyDescent="0.25">
      <c r="A171" s="475"/>
      <c r="B171" s="129">
        <v>2018</v>
      </c>
      <c r="C171" s="129">
        <v>2019</v>
      </c>
      <c r="D171" s="129">
        <v>2020</v>
      </c>
      <c r="E171" s="129">
        <v>2021</v>
      </c>
    </row>
    <row r="172" spans="1:5" ht="9" customHeight="1" thickBot="1" x14ac:dyDescent="0.3">
      <c r="A172" s="476"/>
      <c r="B172" s="130" t="s">
        <v>6</v>
      </c>
      <c r="C172" s="130" t="s">
        <v>7</v>
      </c>
      <c r="D172" s="130" t="s">
        <v>7</v>
      </c>
      <c r="E172" s="130" t="s">
        <v>7</v>
      </c>
    </row>
    <row r="173" spans="1:5" ht="15.75" thickBot="1" x14ac:dyDescent="0.3">
      <c r="A173" s="1" t="s">
        <v>0</v>
      </c>
      <c r="B173" s="5">
        <v>199700</v>
      </c>
      <c r="C173" s="5">
        <v>197800</v>
      </c>
      <c r="D173" s="5">
        <v>197800</v>
      </c>
      <c r="E173" s="5">
        <v>197800</v>
      </c>
    </row>
    <row r="174" spans="1:5" ht="24.75" thickBot="1" x14ac:dyDescent="0.3">
      <c r="A174" s="1" t="s">
        <v>46</v>
      </c>
      <c r="B174" s="5">
        <v>33400</v>
      </c>
      <c r="C174" s="5">
        <v>32900</v>
      </c>
      <c r="D174" s="5">
        <v>32900</v>
      </c>
      <c r="E174" s="5">
        <v>32900</v>
      </c>
    </row>
    <row r="175" spans="1:5" ht="15.75" thickBot="1" x14ac:dyDescent="0.3">
      <c r="A175" s="1" t="s">
        <v>1</v>
      </c>
      <c r="B175" s="8">
        <v>30750</v>
      </c>
      <c r="C175" s="5">
        <v>33300</v>
      </c>
      <c r="D175" s="5">
        <v>42000</v>
      </c>
      <c r="E175" s="5">
        <v>42200</v>
      </c>
    </row>
    <row r="176" spans="1:5" ht="15.75" thickBot="1" x14ac:dyDescent="0.3">
      <c r="A176" s="1" t="s">
        <v>2</v>
      </c>
      <c r="B176" s="131"/>
      <c r="C176" s="111"/>
      <c r="D176" s="111"/>
      <c r="E176" s="111"/>
    </row>
    <row r="177" spans="1:5" ht="15.75" thickBot="1" x14ac:dyDescent="0.3">
      <c r="A177" s="1" t="s">
        <v>30</v>
      </c>
      <c r="B177" s="131"/>
      <c r="C177" s="111"/>
      <c r="D177" s="111"/>
      <c r="E177" s="111"/>
    </row>
    <row r="178" spans="1:5" ht="15.75" thickBot="1" x14ac:dyDescent="0.3">
      <c r="A178" s="1" t="s">
        <v>32</v>
      </c>
      <c r="B178" s="131"/>
      <c r="C178" s="111"/>
      <c r="D178" s="111"/>
      <c r="E178" s="111"/>
    </row>
    <row r="179" spans="1:5" ht="24.75" thickBot="1" x14ac:dyDescent="0.3">
      <c r="A179" s="1" t="s">
        <v>3</v>
      </c>
      <c r="B179" s="8">
        <v>280400</v>
      </c>
      <c r="C179" s="8">
        <v>280376</v>
      </c>
      <c r="D179" s="8">
        <v>280376</v>
      </c>
      <c r="E179" s="8">
        <v>280376</v>
      </c>
    </row>
    <row r="180" spans="1:5" ht="24.75" thickBot="1" x14ac:dyDescent="0.3">
      <c r="A180" s="28" t="s">
        <v>63</v>
      </c>
      <c r="B180" s="132">
        <f>B179+B178+B177+B176+B175+B174+B173</f>
        <v>544250</v>
      </c>
      <c r="C180" s="132">
        <f>C179+C178+C177+C176+C175+C174+C173</f>
        <v>544376</v>
      </c>
      <c r="D180" s="132">
        <f>D179+D178+D177+D176+D175+D174+D173</f>
        <v>553076</v>
      </c>
      <c r="E180" s="132">
        <f>E179+E178+E177+E176+E175+E174+E173</f>
        <v>553276</v>
      </c>
    </row>
    <row r="181" spans="1:5" ht="15.75" thickBot="1" x14ac:dyDescent="0.3">
      <c r="A181" s="29" t="s">
        <v>61</v>
      </c>
      <c r="B181" s="132">
        <f>IF(B180-B163=0,0,"Error")</f>
        <v>0</v>
      </c>
      <c r="C181" s="132">
        <f>IF(C180-C163=0,0,"Error")</f>
        <v>0</v>
      </c>
      <c r="D181" s="132">
        <f>IF(D180-D163=0,0,"Error")</f>
        <v>0</v>
      </c>
      <c r="E181" s="132">
        <f>IF(E180-E163=0,0,"Error")</f>
        <v>0</v>
      </c>
    </row>
    <row r="182" spans="1:5" ht="15.75" customHeight="1" thickBot="1" x14ac:dyDescent="0.3">
      <c r="A182" s="235" t="s">
        <v>251</v>
      </c>
      <c r="B182" s="602" t="s">
        <v>250</v>
      </c>
      <c r="C182" s="603"/>
      <c r="D182" s="603"/>
      <c r="E182" s="604"/>
    </row>
    <row r="183" spans="1:5" ht="15.75" thickBot="1" x14ac:dyDescent="0.3">
      <c r="A183" s="2" t="s">
        <v>10</v>
      </c>
      <c r="B183" s="602" t="s">
        <v>249</v>
      </c>
      <c r="C183" s="603"/>
      <c r="D183" s="603"/>
      <c r="E183" s="604"/>
    </row>
    <row r="184" spans="1:5" ht="15.75" thickBot="1" x14ac:dyDescent="0.3">
      <c r="A184" s="2" t="s">
        <v>15</v>
      </c>
      <c r="B184" s="521" t="s">
        <v>222</v>
      </c>
      <c r="C184" s="522"/>
      <c r="D184" s="522"/>
      <c r="E184" s="523"/>
    </row>
    <row r="185" spans="1:5" ht="12.75" customHeight="1" x14ac:dyDescent="0.25">
      <c r="A185" s="475"/>
      <c r="B185" s="129">
        <v>2018</v>
      </c>
      <c r="C185" s="129">
        <v>2019</v>
      </c>
      <c r="D185" s="129">
        <v>2020</v>
      </c>
      <c r="E185" s="129">
        <v>2021</v>
      </c>
    </row>
    <row r="186" spans="1:5" ht="9" customHeight="1" thickBot="1" x14ac:dyDescent="0.3">
      <c r="A186" s="476"/>
      <c r="B186" s="130" t="s">
        <v>6</v>
      </c>
      <c r="C186" s="130" t="s">
        <v>7</v>
      </c>
      <c r="D186" s="130" t="s">
        <v>7</v>
      </c>
      <c r="E186" s="130" t="s">
        <v>7</v>
      </c>
    </row>
    <row r="187" spans="1:5" ht="15.75" thickBot="1" x14ac:dyDescent="0.3">
      <c r="A187" s="2" t="s">
        <v>9</v>
      </c>
      <c r="B187" s="4">
        <v>276</v>
      </c>
      <c r="C187" s="4">
        <v>276</v>
      </c>
      <c r="D187" s="4">
        <v>276</v>
      </c>
      <c r="E187" s="4">
        <v>276</v>
      </c>
    </row>
    <row r="188" spans="1:5" ht="15.75" thickBot="1" x14ac:dyDescent="0.3">
      <c r="A188" s="2" t="s">
        <v>16</v>
      </c>
      <c r="B188" s="108">
        <f>B196+B197+B198+B199+B200+B201+B202</f>
        <v>321500</v>
      </c>
      <c r="C188" s="108">
        <f>C196+C197+C198+C199+C200+C201+C202</f>
        <v>322462</v>
      </c>
      <c r="D188" s="108">
        <f>D196+D197+D198+D199+D200+D201+D202</f>
        <v>327588</v>
      </c>
      <c r="E188" s="108">
        <f>E196+E197+E198+E199+E200+E201+E202</f>
        <v>333227</v>
      </c>
    </row>
    <row r="189" spans="1:5" ht="15.75" thickBot="1" x14ac:dyDescent="0.3">
      <c r="A189" s="2" t="s">
        <v>25</v>
      </c>
      <c r="B189" s="108">
        <f>B188/B187</f>
        <v>1164.855072463768</v>
      </c>
      <c r="C189" s="108">
        <f>C188/C187</f>
        <v>1168.340579710145</v>
      </c>
      <c r="D189" s="108">
        <f>D188/D187</f>
        <v>1186.9130434782608</v>
      </c>
      <c r="E189" s="108">
        <f>E188/E187</f>
        <v>1207.3442028985507</v>
      </c>
    </row>
    <row r="190" spans="1:5" ht="15.75" thickBot="1" x14ac:dyDescent="0.3">
      <c r="A190" s="2" t="s">
        <v>17</v>
      </c>
      <c r="B190" s="208"/>
      <c r="C190" s="110">
        <f t="shared" ref="C190:E192" si="7">C187/B187-1</f>
        <v>0</v>
      </c>
      <c r="D190" s="110">
        <f t="shared" si="7"/>
        <v>0</v>
      </c>
      <c r="E190" s="110">
        <f t="shared" si="7"/>
        <v>0</v>
      </c>
    </row>
    <row r="191" spans="1:5" ht="15.75" thickBot="1" x14ac:dyDescent="0.3">
      <c r="A191" s="2" t="s">
        <v>18</v>
      </c>
      <c r="B191" s="208"/>
      <c r="C191" s="110">
        <f t="shared" si="7"/>
        <v>2.9922239502333525E-3</v>
      </c>
      <c r="D191" s="110">
        <f t="shared" si="7"/>
        <v>1.5896446713101087E-2</v>
      </c>
      <c r="E191" s="110">
        <f t="shared" si="7"/>
        <v>1.7213695251352412E-2</v>
      </c>
    </row>
    <row r="192" spans="1:5" ht="15.75" thickBot="1" x14ac:dyDescent="0.3">
      <c r="A192" s="2" t="s">
        <v>19</v>
      </c>
      <c r="B192" s="208"/>
      <c r="C192" s="110">
        <f t="shared" si="7"/>
        <v>2.9922239502333525E-3</v>
      </c>
      <c r="D192" s="110">
        <f t="shared" si="7"/>
        <v>1.5896446713100865E-2</v>
      </c>
      <c r="E192" s="110">
        <f t="shared" si="7"/>
        <v>1.7213695251352412E-2</v>
      </c>
    </row>
    <row r="193" spans="1:5" ht="15.75" thickBot="1" x14ac:dyDescent="0.3">
      <c r="A193" s="470" t="s">
        <v>248</v>
      </c>
      <c r="B193" s="471"/>
      <c r="C193" s="471"/>
      <c r="D193" s="471"/>
      <c r="E193" s="472"/>
    </row>
    <row r="194" spans="1:5" ht="12.75" customHeight="1" x14ac:dyDescent="0.25">
      <c r="A194" s="475"/>
      <c r="B194" s="129">
        <v>2018</v>
      </c>
      <c r="C194" s="129">
        <v>2019</v>
      </c>
      <c r="D194" s="129">
        <v>2020</v>
      </c>
      <c r="E194" s="129">
        <v>2021</v>
      </c>
    </row>
    <row r="195" spans="1:5" ht="9" customHeight="1" thickBot="1" x14ac:dyDescent="0.3">
      <c r="A195" s="476"/>
      <c r="B195" s="130" t="s">
        <v>6</v>
      </c>
      <c r="C195" s="130" t="s">
        <v>7</v>
      </c>
      <c r="D195" s="130" t="s">
        <v>7</v>
      </c>
      <c r="E195" s="130" t="s">
        <v>7</v>
      </c>
    </row>
    <row r="196" spans="1:5" ht="15.75" thickBot="1" x14ac:dyDescent="0.3">
      <c r="A196" s="1" t="s">
        <v>0</v>
      </c>
      <c r="B196" s="5">
        <v>231500</v>
      </c>
      <c r="C196" s="5">
        <v>229000</v>
      </c>
      <c r="D196" s="5">
        <v>229000</v>
      </c>
      <c r="E196" s="5">
        <v>229000</v>
      </c>
    </row>
    <row r="197" spans="1:5" ht="24.75" thickBot="1" x14ac:dyDescent="0.3">
      <c r="A197" s="1" t="s">
        <v>46</v>
      </c>
      <c r="B197" s="5">
        <v>39000</v>
      </c>
      <c r="C197" s="5">
        <v>37700</v>
      </c>
      <c r="D197" s="5">
        <v>37700</v>
      </c>
      <c r="E197" s="5">
        <v>37700</v>
      </c>
    </row>
    <row r="198" spans="1:5" ht="15.75" thickBot="1" x14ac:dyDescent="0.3">
      <c r="A198" s="1" t="s">
        <v>1</v>
      </c>
      <c r="B198" s="8">
        <v>48400</v>
      </c>
      <c r="C198" s="5">
        <v>53210</v>
      </c>
      <c r="D198" s="5">
        <v>58336</v>
      </c>
      <c r="E198" s="5">
        <v>63975</v>
      </c>
    </row>
    <row r="199" spans="1:5" ht="15.75" thickBot="1" x14ac:dyDescent="0.3">
      <c r="A199" s="1" t="s">
        <v>2</v>
      </c>
      <c r="B199" s="131"/>
      <c r="C199" s="111"/>
      <c r="D199" s="111"/>
      <c r="E199" s="111"/>
    </row>
    <row r="200" spans="1:5" ht="15.75" thickBot="1" x14ac:dyDescent="0.3">
      <c r="A200" s="1" t="s">
        <v>30</v>
      </c>
      <c r="B200" s="131"/>
      <c r="C200" s="111"/>
      <c r="D200" s="111"/>
      <c r="E200" s="111"/>
    </row>
    <row r="201" spans="1:5" ht="15.75" thickBot="1" x14ac:dyDescent="0.3">
      <c r="A201" s="1" t="s">
        <v>32</v>
      </c>
      <c r="B201" s="131"/>
      <c r="C201" s="111"/>
      <c r="D201" s="111"/>
      <c r="E201" s="111"/>
    </row>
    <row r="202" spans="1:5" ht="24.75" thickBot="1" x14ac:dyDescent="0.3">
      <c r="A202" s="1" t="s">
        <v>3</v>
      </c>
      <c r="B202" s="8">
        <v>2600</v>
      </c>
      <c r="C202" s="8">
        <v>2552</v>
      </c>
      <c r="D202" s="8">
        <v>2552</v>
      </c>
      <c r="E202" s="8">
        <v>2552</v>
      </c>
    </row>
    <row r="203" spans="1:5" ht="24.75" thickBot="1" x14ac:dyDescent="0.3">
      <c r="A203" s="28" t="s">
        <v>63</v>
      </c>
      <c r="B203" s="133">
        <f>B202+B200+B201+B199+B198+B197+B196</f>
        <v>321500</v>
      </c>
      <c r="C203" s="133">
        <f>C202+C200+C201+C199+C198+C197+C196</f>
        <v>322462</v>
      </c>
      <c r="D203" s="133">
        <f>D202+D200+D201+D199+D198+D197+D196</f>
        <v>327588</v>
      </c>
      <c r="E203" s="133">
        <f>E202+E200+E201+E199+E198+E197+E196</f>
        <v>333227</v>
      </c>
    </row>
    <row r="204" spans="1:5" ht="15.75" thickBot="1" x14ac:dyDescent="0.3">
      <c r="A204" s="29" t="s">
        <v>61</v>
      </c>
      <c r="B204" s="132">
        <f>IF(B203-B188=0,0,"Error")</f>
        <v>0</v>
      </c>
      <c r="C204" s="132">
        <f>IF(C203-C188=0,0,"Error")</f>
        <v>0</v>
      </c>
      <c r="D204" s="132">
        <f>IF(D203-D188=0,0,"Error")</f>
        <v>0</v>
      </c>
      <c r="E204" s="132">
        <f>IF(E203-E188=0,0,"Error")</f>
        <v>0</v>
      </c>
    </row>
    <row r="205" spans="1:5" ht="28.5" customHeight="1" thickBot="1" x14ac:dyDescent="0.3">
      <c r="A205" s="235" t="s">
        <v>247</v>
      </c>
      <c r="B205" s="620" t="s">
        <v>246</v>
      </c>
      <c r="C205" s="621"/>
      <c r="D205" s="621"/>
      <c r="E205" s="622"/>
    </row>
    <row r="206" spans="1:5" ht="54" customHeight="1" thickBot="1" x14ac:dyDescent="0.3">
      <c r="A206" s="2" t="s">
        <v>10</v>
      </c>
      <c r="B206" s="599" t="s">
        <v>245</v>
      </c>
      <c r="C206" s="600"/>
      <c r="D206" s="600"/>
      <c r="E206" s="601"/>
    </row>
    <row r="207" spans="1:5" ht="15.75" thickBot="1" x14ac:dyDescent="0.3">
      <c r="A207" s="2" t="s">
        <v>15</v>
      </c>
      <c r="B207" s="521" t="s">
        <v>222</v>
      </c>
      <c r="C207" s="522"/>
      <c r="D207" s="522"/>
      <c r="E207" s="523"/>
    </row>
    <row r="208" spans="1:5" ht="12.75" customHeight="1" x14ac:dyDescent="0.25">
      <c r="A208" s="475"/>
      <c r="B208" s="129">
        <v>2018</v>
      </c>
      <c r="C208" s="129">
        <v>2019</v>
      </c>
      <c r="D208" s="129">
        <v>2020</v>
      </c>
      <c r="E208" s="129">
        <v>2021</v>
      </c>
    </row>
    <row r="209" spans="1:5" ht="9" customHeight="1" thickBot="1" x14ac:dyDescent="0.3">
      <c r="A209" s="476"/>
      <c r="B209" s="130" t="s">
        <v>6</v>
      </c>
      <c r="C209" s="130" t="s">
        <v>7</v>
      </c>
      <c r="D209" s="130" t="s">
        <v>7</v>
      </c>
      <c r="E209" s="130" t="s">
        <v>7</v>
      </c>
    </row>
    <row r="210" spans="1:5" ht="15.75" thickBot="1" x14ac:dyDescent="0.3">
      <c r="A210" s="2" t="s">
        <v>9</v>
      </c>
      <c r="B210" s="4">
        <v>485</v>
      </c>
      <c r="C210" s="4">
        <v>479</v>
      </c>
      <c r="D210" s="4">
        <v>479</v>
      </c>
      <c r="E210" s="4">
        <v>479</v>
      </c>
    </row>
    <row r="211" spans="1:5" ht="15.75" thickBot="1" x14ac:dyDescent="0.3">
      <c r="A211" s="2" t="s">
        <v>16</v>
      </c>
      <c r="B211" s="108">
        <f>B219+B220+B221+B222+B223+B224+B225</f>
        <v>428400</v>
      </c>
      <c r="C211" s="108">
        <f>C219+C220+C221+C222+C223+C224+C225</f>
        <v>411629</v>
      </c>
      <c r="D211" s="108">
        <f>D219+D220+D221+D222+D223+D224+D225</f>
        <v>412854</v>
      </c>
      <c r="E211" s="108">
        <f>E219+E220+E221+E222+E223+E224+E225</f>
        <v>417574</v>
      </c>
    </row>
    <row r="212" spans="1:5" ht="15.75" thickBot="1" x14ac:dyDescent="0.3">
      <c r="A212" s="2" t="s">
        <v>25</v>
      </c>
      <c r="B212" s="108">
        <f>B211/B210</f>
        <v>883.29896907216494</v>
      </c>
      <c r="C212" s="108">
        <f>C211/C210</f>
        <v>859.3507306889353</v>
      </c>
      <c r="D212" s="108">
        <f>D211/D210</f>
        <v>861.90814196242172</v>
      </c>
      <c r="E212" s="108">
        <f>E211/E210</f>
        <v>871.76200417536529</v>
      </c>
    </row>
    <row r="213" spans="1:5" ht="15.75" thickBot="1" x14ac:dyDescent="0.3">
      <c r="A213" s="2" t="s">
        <v>17</v>
      </c>
      <c r="B213" s="208"/>
      <c r="C213" s="110">
        <f t="shared" ref="C213:E215" si="8">C210/B210-1</f>
        <v>-1.2371134020618513E-2</v>
      </c>
      <c r="D213" s="110">
        <f t="shared" si="8"/>
        <v>0</v>
      </c>
      <c r="E213" s="110">
        <f t="shared" si="8"/>
        <v>0</v>
      </c>
    </row>
    <row r="214" spans="1:5" ht="15.75" thickBot="1" x14ac:dyDescent="0.3">
      <c r="A214" s="2" t="s">
        <v>18</v>
      </c>
      <c r="B214" s="208"/>
      <c r="C214" s="110">
        <f t="shared" si="8"/>
        <v>-3.914799253034551E-2</v>
      </c>
      <c r="D214" s="110">
        <f t="shared" si="8"/>
        <v>2.9759807982430164E-3</v>
      </c>
      <c r="E214" s="110">
        <f t="shared" si="8"/>
        <v>1.143261298182896E-2</v>
      </c>
    </row>
    <row r="215" spans="1:5" ht="15.75" thickBot="1" x14ac:dyDescent="0.3">
      <c r="A215" s="2" t="s">
        <v>19</v>
      </c>
      <c r="B215" s="208"/>
      <c r="C215" s="110">
        <f t="shared" si="8"/>
        <v>-2.7112268010892615E-2</v>
      </c>
      <c r="D215" s="110">
        <f t="shared" si="8"/>
        <v>2.9759807982430164E-3</v>
      </c>
      <c r="E215" s="110">
        <f t="shared" si="8"/>
        <v>1.143261298182896E-2</v>
      </c>
    </row>
    <row r="216" spans="1:5" ht="15.75" thickBot="1" x14ac:dyDescent="0.3">
      <c r="A216" s="470" t="s">
        <v>244</v>
      </c>
      <c r="B216" s="471"/>
      <c r="C216" s="471"/>
      <c r="D216" s="471"/>
      <c r="E216" s="472"/>
    </row>
    <row r="217" spans="1:5" ht="12.75" customHeight="1" x14ac:dyDescent="0.25">
      <c r="A217" s="475"/>
      <c r="B217" s="129">
        <v>2018</v>
      </c>
      <c r="C217" s="129">
        <v>2019</v>
      </c>
      <c r="D217" s="129">
        <v>2020</v>
      </c>
      <c r="E217" s="129">
        <v>2021</v>
      </c>
    </row>
    <row r="218" spans="1:5" ht="15" customHeight="1" thickBot="1" x14ac:dyDescent="0.3">
      <c r="A218" s="476"/>
      <c r="B218" s="130" t="s">
        <v>6</v>
      </c>
      <c r="C218" s="130" t="s">
        <v>7</v>
      </c>
      <c r="D218" s="130" t="s">
        <v>7</v>
      </c>
      <c r="E218" s="130" t="s">
        <v>7</v>
      </c>
    </row>
    <row r="219" spans="1:5" ht="15.75" thickBot="1" x14ac:dyDescent="0.3">
      <c r="A219" s="1" t="s">
        <v>0</v>
      </c>
      <c r="B219" s="234">
        <v>302000</v>
      </c>
      <c r="C219" s="234">
        <v>280000</v>
      </c>
      <c r="D219" s="234">
        <v>280000</v>
      </c>
      <c r="E219" s="234">
        <v>280000</v>
      </c>
    </row>
    <row r="220" spans="1:5" ht="24.75" thickBot="1" x14ac:dyDescent="0.3">
      <c r="A220" s="1" t="s">
        <v>46</v>
      </c>
      <c r="B220" s="5">
        <v>50100</v>
      </c>
      <c r="C220" s="5">
        <v>47000</v>
      </c>
      <c r="D220" s="5">
        <v>47000</v>
      </c>
      <c r="E220" s="5">
        <v>47000</v>
      </c>
    </row>
    <row r="221" spans="1:5" ht="15.75" thickBot="1" x14ac:dyDescent="0.3">
      <c r="A221" s="1" t="s">
        <v>1</v>
      </c>
      <c r="B221" s="8">
        <v>69500</v>
      </c>
      <c r="C221" s="5">
        <v>77949</v>
      </c>
      <c r="D221" s="5">
        <v>79174</v>
      </c>
      <c r="E221" s="5">
        <v>83894</v>
      </c>
    </row>
    <row r="222" spans="1:5" ht="15.75" thickBot="1" x14ac:dyDescent="0.3">
      <c r="A222" s="1" t="s">
        <v>2</v>
      </c>
      <c r="B222" s="131"/>
      <c r="C222" s="111"/>
      <c r="D222" s="111"/>
      <c r="E222" s="111"/>
    </row>
    <row r="223" spans="1:5" ht="15.75" thickBot="1" x14ac:dyDescent="0.3">
      <c r="A223" s="1" t="s">
        <v>30</v>
      </c>
      <c r="B223" s="131"/>
      <c r="C223" s="111"/>
      <c r="D223" s="111"/>
      <c r="E223" s="111"/>
    </row>
    <row r="224" spans="1:5" ht="15.75" thickBot="1" x14ac:dyDescent="0.3">
      <c r="A224" s="1" t="s">
        <v>32</v>
      </c>
      <c r="B224" s="131"/>
      <c r="C224" s="111"/>
      <c r="D224" s="111"/>
      <c r="E224" s="111"/>
    </row>
    <row r="225" spans="1:5" ht="24.75" thickBot="1" x14ac:dyDescent="0.3">
      <c r="A225" s="1" t="s">
        <v>3</v>
      </c>
      <c r="B225" s="8">
        <v>6800</v>
      </c>
      <c r="C225" s="8">
        <v>6680</v>
      </c>
      <c r="D225" s="8">
        <v>6680</v>
      </c>
      <c r="E225" s="8">
        <v>6680</v>
      </c>
    </row>
    <row r="226" spans="1:5" ht="24.75" thickBot="1" x14ac:dyDescent="0.3">
      <c r="A226" s="28" t="s">
        <v>63</v>
      </c>
      <c r="B226" s="133">
        <f>B225+B223+B224+B222+B221+B220+B219</f>
        <v>428400</v>
      </c>
      <c r="C226" s="133">
        <f>C225+C223+C224+C222+C221+C220+C219</f>
        <v>411629</v>
      </c>
      <c r="D226" s="133">
        <f>D225+D223+D224+D222+D221+D220+D219</f>
        <v>412854</v>
      </c>
      <c r="E226" s="133">
        <f>E225+E223+E224+E222+E221+E220+E219</f>
        <v>417574</v>
      </c>
    </row>
    <row r="227" spans="1:5" ht="15.75" thickBot="1" x14ac:dyDescent="0.3">
      <c r="A227" s="29" t="s">
        <v>61</v>
      </c>
      <c r="B227" s="132">
        <f>IF(B226-B211=0,0,"Error")</f>
        <v>0</v>
      </c>
      <c r="C227" s="132">
        <f>IF(C226-C211=0,0,"Error")</f>
        <v>0</v>
      </c>
      <c r="D227" s="132">
        <f>IF(D226-D211=0,0,"Error")</f>
        <v>0</v>
      </c>
      <c r="E227" s="132">
        <f>IF(E226-E211=0,0,"Error")</f>
        <v>0</v>
      </c>
    </row>
    <row r="228" spans="1:5" ht="28.5" customHeight="1" thickBot="1" x14ac:dyDescent="0.3">
      <c r="A228" s="235" t="s">
        <v>243</v>
      </c>
      <c r="B228" s="626" t="s">
        <v>242</v>
      </c>
      <c r="C228" s="627"/>
      <c r="D228" s="627"/>
      <c r="E228" s="628"/>
    </row>
    <row r="229" spans="1:5" ht="52.5" customHeight="1" thickBot="1" x14ac:dyDescent="0.3">
      <c r="A229" s="2" t="s">
        <v>10</v>
      </c>
      <c r="B229" s="629" t="s">
        <v>241</v>
      </c>
      <c r="C229" s="630"/>
      <c r="D229" s="630"/>
      <c r="E229" s="631"/>
    </row>
    <row r="230" spans="1:5" ht="15.75" thickBot="1" x14ac:dyDescent="0.3">
      <c r="A230" s="2" t="s">
        <v>15</v>
      </c>
      <c r="B230" s="521" t="s">
        <v>222</v>
      </c>
      <c r="C230" s="522"/>
      <c r="D230" s="522"/>
      <c r="E230" s="523"/>
    </row>
    <row r="231" spans="1:5" ht="12.75" customHeight="1" x14ac:dyDescent="0.25">
      <c r="A231" s="475"/>
      <c r="B231" s="129">
        <v>2018</v>
      </c>
      <c r="C231" s="129">
        <v>2019</v>
      </c>
      <c r="D231" s="129">
        <v>2020</v>
      </c>
      <c r="E231" s="129">
        <v>2021</v>
      </c>
    </row>
    <row r="232" spans="1:5" ht="9" customHeight="1" thickBot="1" x14ac:dyDescent="0.3">
      <c r="A232" s="476"/>
      <c r="B232" s="130" t="s">
        <v>6</v>
      </c>
      <c r="C232" s="130" t="s">
        <v>7</v>
      </c>
      <c r="D232" s="130" t="s">
        <v>7</v>
      </c>
      <c r="E232" s="130" t="s">
        <v>7</v>
      </c>
    </row>
    <row r="233" spans="1:5" ht="15.75" thickBot="1" x14ac:dyDescent="0.3">
      <c r="A233" s="2" t="s">
        <v>9</v>
      </c>
      <c r="B233" s="4">
        <v>300</v>
      </c>
      <c r="C233" s="4">
        <v>295</v>
      </c>
      <c r="D233" s="4">
        <v>295</v>
      </c>
      <c r="E233" s="4">
        <v>295</v>
      </c>
    </row>
    <row r="234" spans="1:5" ht="15.75" thickBot="1" x14ac:dyDescent="0.3">
      <c r="A234" s="2" t="s">
        <v>16</v>
      </c>
      <c r="B234" s="108">
        <f>B242+B243+B244+B245+B246+B247+B248</f>
        <v>346300</v>
      </c>
      <c r="C234" s="108">
        <f>C242+C243+C244+C245+C246+C247+C248</f>
        <v>347576</v>
      </c>
      <c r="D234" s="108">
        <f>D242+D243+D244+D248</f>
        <v>347576</v>
      </c>
      <c r="E234" s="108">
        <f>E242+E243+E244+E245+E246+E247+E248</f>
        <v>347576</v>
      </c>
    </row>
    <row r="235" spans="1:5" ht="15.75" thickBot="1" x14ac:dyDescent="0.3">
      <c r="A235" s="2" t="s">
        <v>25</v>
      </c>
      <c r="B235" s="108">
        <f>B234/B233</f>
        <v>1154.3333333333333</v>
      </c>
      <c r="C235" s="108">
        <f>C234/C233</f>
        <v>1178.2237288135593</v>
      </c>
      <c r="D235" s="108">
        <f>D234/D233</f>
        <v>1178.2237288135593</v>
      </c>
      <c r="E235" s="108">
        <f>E234/E233</f>
        <v>1178.2237288135593</v>
      </c>
    </row>
    <row r="236" spans="1:5" ht="15.75" thickBot="1" x14ac:dyDescent="0.3">
      <c r="A236" s="2" t="s">
        <v>17</v>
      </c>
      <c r="B236" s="208"/>
      <c r="C236" s="110">
        <f t="shared" ref="C236:E238" si="9">C233/B233-1</f>
        <v>-1.6666666666666718E-2</v>
      </c>
      <c r="D236" s="110">
        <f t="shared" si="9"/>
        <v>0</v>
      </c>
      <c r="E236" s="110">
        <f t="shared" si="9"/>
        <v>0</v>
      </c>
    </row>
    <row r="237" spans="1:5" ht="15.75" thickBot="1" x14ac:dyDescent="0.3">
      <c r="A237" s="2" t="s">
        <v>18</v>
      </c>
      <c r="B237" s="208"/>
      <c r="C237" s="110">
        <f t="shared" si="9"/>
        <v>3.6846664741554402E-3</v>
      </c>
      <c r="D237" s="110">
        <f t="shared" si="9"/>
        <v>0</v>
      </c>
      <c r="E237" s="110">
        <f t="shared" si="9"/>
        <v>0</v>
      </c>
    </row>
    <row r="238" spans="1:5" ht="15.75" thickBot="1" x14ac:dyDescent="0.3">
      <c r="A238" s="2" t="s">
        <v>19</v>
      </c>
      <c r="B238" s="208"/>
      <c r="C238" s="110">
        <f t="shared" si="9"/>
        <v>2.0696270990666621E-2</v>
      </c>
      <c r="D238" s="110">
        <f t="shared" si="9"/>
        <v>0</v>
      </c>
      <c r="E238" s="110">
        <f t="shared" si="9"/>
        <v>0</v>
      </c>
    </row>
    <row r="239" spans="1:5" ht="15.75" thickBot="1" x14ac:dyDescent="0.3">
      <c r="A239" s="470" t="s">
        <v>240</v>
      </c>
      <c r="B239" s="471"/>
      <c r="C239" s="471"/>
      <c r="D239" s="471"/>
      <c r="E239" s="472"/>
    </row>
    <row r="240" spans="1:5" ht="12.75" customHeight="1" x14ac:dyDescent="0.25">
      <c r="A240" s="475"/>
      <c r="B240" s="129">
        <v>2018</v>
      </c>
      <c r="C240" s="129">
        <v>2019</v>
      </c>
      <c r="D240" s="129">
        <v>2020</v>
      </c>
      <c r="E240" s="129">
        <v>2021</v>
      </c>
    </row>
    <row r="241" spans="1:5" ht="15" customHeight="1" thickBot="1" x14ac:dyDescent="0.3">
      <c r="A241" s="476"/>
      <c r="B241" s="130" t="s">
        <v>6</v>
      </c>
      <c r="C241" s="130" t="s">
        <v>7</v>
      </c>
      <c r="D241" s="130" t="s">
        <v>7</v>
      </c>
      <c r="E241" s="130" t="s">
        <v>7</v>
      </c>
    </row>
    <row r="242" spans="1:5" ht="15.75" thickBot="1" x14ac:dyDescent="0.3">
      <c r="A242" s="1" t="s">
        <v>0</v>
      </c>
      <c r="B242" s="234">
        <v>204000</v>
      </c>
      <c r="C242" s="234">
        <v>202000</v>
      </c>
      <c r="D242" s="234">
        <v>202000</v>
      </c>
      <c r="E242" s="234">
        <v>202000</v>
      </c>
    </row>
    <row r="243" spans="1:5" ht="24.75" thickBot="1" x14ac:dyDescent="0.3">
      <c r="A243" s="1" t="s">
        <v>46</v>
      </c>
      <c r="B243" s="5">
        <v>34200</v>
      </c>
      <c r="C243" s="5">
        <v>33500</v>
      </c>
      <c r="D243" s="5">
        <v>33500</v>
      </c>
      <c r="E243" s="5">
        <v>33500</v>
      </c>
    </row>
    <row r="244" spans="1:5" ht="15.75" thickBot="1" x14ac:dyDescent="0.3">
      <c r="A244" s="1" t="s">
        <v>1</v>
      </c>
      <c r="B244" s="8">
        <v>106000</v>
      </c>
      <c r="C244" s="8">
        <v>110000</v>
      </c>
      <c r="D244" s="8">
        <v>110000</v>
      </c>
      <c r="E244" s="8">
        <v>110000</v>
      </c>
    </row>
    <row r="245" spans="1:5" ht="15.75" thickBot="1" x14ac:dyDescent="0.3">
      <c r="A245" s="1" t="s">
        <v>2</v>
      </c>
      <c r="B245" s="131"/>
      <c r="C245" s="111"/>
      <c r="D245" s="111"/>
      <c r="E245" s="111"/>
    </row>
    <row r="246" spans="1:5" ht="15.75" thickBot="1" x14ac:dyDescent="0.3">
      <c r="A246" s="1" t="s">
        <v>30</v>
      </c>
      <c r="B246" s="131"/>
      <c r="C246" s="111"/>
      <c r="D246" s="111"/>
      <c r="E246" s="111"/>
    </row>
    <row r="247" spans="1:5" ht="15.75" thickBot="1" x14ac:dyDescent="0.3">
      <c r="A247" s="1" t="s">
        <v>32</v>
      </c>
      <c r="B247" s="131"/>
      <c r="C247" s="111"/>
      <c r="D247" s="111" t="s">
        <v>239</v>
      </c>
      <c r="E247" s="111"/>
    </row>
    <row r="248" spans="1:5" ht="24.75" thickBot="1" x14ac:dyDescent="0.3">
      <c r="A248" s="1" t="s">
        <v>3</v>
      </c>
      <c r="B248" s="8">
        <v>2100</v>
      </c>
      <c r="C248" s="8">
        <v>2076</v>
      </c>
      <c r="D248" s="8">
        <v>2076</v>
      </c>
      <c r="E248" s="8">
        <v>2076</v>
      </c>
    </row>
    <row r="249" spans="1:5" ht="24.75" thickBot="1" x14ac:dyDescent="0.3">
      <c r="A249" s="28" t="s">
        <v>63</v>
      </c>
      <c r="B249" s="133">
        <f>B248+B246+B247+B245+B244+B243+B242</f>
        <v>346300</v>
      </c>
      <c r="C249" s="133">
        <f>C248+C246+C247+C245+C244+C243+C242</f>
        <v>347576</v>
      </c>
      <c r="D249" s="133">
        <f>D248+D244+D243+D242</f>
        <v>347576</v>
      </c>
      <c r="E249" s="133">
        <f>E248+E246+E247+E245+E244+E243+E242</f>
        <v>347576</v>
      </c>
    </row>
    <row r="250" spans="1:5" ht="15.75" thickBot="1" x14ac:dyDescent="0.3">
      <c r="A250" s="29" t="s">
        <v>61</v>
      </c>
      <c r="B250" s="132">
        <f>IF(B249-B234=0,0,"Error")</f>
        <v>0</v>
      </c>
      <c r="C250" s="132">
        <f>IF(C249-C234=0,0,"Error")</f>
        <v>0</v>
      </c>
      <c r="D250" s="132">
        <f>IF(D249-D234=0,0,"Error")</f>
        <v>0</v>
      </c>
      <c r="E250" s="132">
        <f>IF(E249-E234=0,0,"Error")</f>
        <v>0</v>
      </c>
    </row>
    <row r="251" spans="1:5" ht="15.75" hidden="1" thickBot="1" x14ac:dyDescent="0.3">
      <c r="A251" s="2" t="s">
        <v>15</v>
      </c>
      <c r="B251" s="521"/>
      <c r="C251" s="522"/>
      <c r="D251" s="522"/>
      <c r="E251" s="523"/>
    </row>
    <row r="252" spans="1:5" ht="12.75" hidden="1" customHeight="1" x14ac:dyDescent="0.3">
      <c r="A252" s="475"/>
      <c r="B252" s="129">
        <v>2018</v>
      </c>
      <c r="C252" s="129">
        <v>2019</v>
      </c>
      <c r="D252" s="129">
        <v>2020</v>
      </c>
      <c r="E252" s="129">
        <v>2021</v>
      </c>
    </row>
    <row r="253" spans="1:5" ht="9" hidden="1" customHeight="1" thickBot="1" x14ac:dyDescent="0.3">
      <c r="A253" s="476"/>
      <c r="B253" s="130" t="s">
        <v>6</v>
      </c>
      <c r="C253" s="130" t="s">
        <v>7</v>
      </c>
      <c r="D253" s="130" t="s">
        <v>7</v>
      </c>
      <c r="E253" s="130" t="s">
        <v>7</v>
      </c>
    </row>
    <row r="254" spans="1:5" ht="15.75" hidden="1" thickBot="1" x14ac:dyDescent="0.3">
      <c r="A254" s="2" t="s">
        <v>9</v>
      </c>
      <c r="B254" s="108"/>
      <c r="C254" s="108"/>
      <c r="D254" s="108"/>
      <c r="E254" s="108"/>
    </row>
    <row r="255" spans="1:5" ht="15.75" hidden="1" thickBot="1" x14ac:dyDescent="0.3">
      <c r="A255" s="2" t="s">
        <v>16</v>
      </c>
      <c r="B255" s="108"/>
      <c r="C255" s="108"/>
      <c r="D255" s="108"/>
      <c r="E255" s="108"/>
    </row>
    <row r="256" spans="1:5" ht="15.75" hidden="1" thickBot="1" x14ac:dyDescent="0.3">
      <c r="A256" s="2" t="s">
        <v>25</v>
      </c>
      <c r="B256" s="108" t="e">
        <f>B255/B254</f>
        <v>#DIV/0!</v>
      </c>
      <c r="C256" s="108" t="e">
        <f>C255/C254</f>
        <v>#DIV/0!</v>
      </c>
      <c r="D256" s="108" t="e">
        <f>D255/D254</f>
        <v>#DIV/0!</v>
      </c>
      <c r="E256" s="108" t="e">
        <f>E255/E254</f>
        <v>#DIV/0!</v>
      </c>
    </row>
    <row r="257" spans="1:11" ht="15.75" hidden="1" thickBot="1" x14ac:dyDescent="0.3">
      <c r="A257" s="2" t="s">
        <v>17</v>
      </c>
      <c r="B257" s="208" t="s">
        <v>24</v>
      </c>
      <c r="C257" s="110" t="e">
        <f t="shared" ref="C257:E259" si="10">C254/B254-1</f>
        <v>#DIV/0!</v>
      </c>
      <c r="D257" s="110" t="e">
        <f t="shared" si="10"/>
        <v>#DIV/0!</v>
      </c>
      <c r="E257" s="110" t="e">
        <f t="shared" si="10"/>
        <v>#DIV/0!</v>
      </c>
      <c r="G257" s="6"/>
      <c r="H257" s="6"/>
      <c r="I257" s="6"/>
      <c r="J257" s="6"/>
      <c r="K257" s="6"/>
    </row>
    <row r="258" spans="1:11" ht="23.25" hidden="1" thickBot="1" x14ac:dyDescent="0.3">
      <c r="A258" s="2" t="s">
        <v>18</v>
      </c>
      <c r="B258" s="208" t="s">
        <v>24</v>
      </c>
      <c r="C258" s="110" t="e">
        <f t="shared" si="10"/>
        <v>#DIV/0!</v>
      </c>
      <c r="D258" s="110" t="e">
        <f t="shared" si="10"/>
        <v>#DIV/0!</v>
      </c>
      <c r="E258" s="110" t="e">
        <f t="shared" si="10"/>
        <v>#DIV/0!</v>
      </c>
    </row>
    <row r="259" spans="1:11" ht="23.25" hidden="1" thickBot="1" x14ac:dyDescent="0.3">
      <c r="A259" s="2" t="s">
        <v>19</v>
      </c>
      <c r="B259" s="208" t="s">
        <v>24</v>
      </c>
      <c r="C259" s="110" t="e">
        <f t="shared" si="10"/>
        <v>#DIV/0!</v>
      </c>
      <c r="D259" s="110" t="e">
        <f t="shared" si="10"/>
        <v>#DIV/0!</v>
      </c>
      <c r="E259" s="110" t="e">
        <f t="shared" si="10"/>
        <v>#DIV/0!</v>
      </c>
    </row>
    <row r="260" spans="1:11" ht="15.75" hidden="1" thickBot="1" x14ac:dyDescent="0.3">
      <c r="A260" s="470" t="s">
        <v>66</v>
      </c>
      <c r="B260" s="471"/>
      <c r="C260" s="471"/>
      <c r="D260" s="471"/>
      <c r="E260" s="472"/>
    </row>
    <row r="261" spans="1:11" ht="12.75" hidden="1" customHeight="1" x14ac:dyDescent="0.3">
      <c r="A261" s="475"/>
      <c r="B261" s="129">
        <v>2018</v>
      </c>
      <c r="C261" s="129">
        <v>2019</v>
      </c>
      <c r="D261" s="129">
        <v>2020</v>
      </c>
      <c r="E261" s="129">
        <v>2021</v>
      </c>
    </row>
    <row r="262" spans="1:11" ht="9" hidden="1" customHeight="1" thickBot="1" x14ac:dyDescent="0.3">
      <c r="A262" s="476"/>
      <c r="B262" s="130" t="s">
        <v>6</v>
      </c>
      <c r="C262" s="130" t="s">
        <v>7</v>
      </c>
      <c r="D262" s="130" t="s">
        <v>7</v>
      </c>
      <c r="E262" s="130" t="s">
        <v>7</v>
      </c>
    </row>
    <row r="263" spans="1:11" ht="24.75" hidden="1" thickBot="1" x14ac:dyDescent="0.3">
      <c r="A263" s="1" t="s">
        <v>142</v>
      </c>
      <c r="B263" s="111"/>
      <c r="C263" s="111"/>
      <c r="D263" s="111"/>
      <c r="E263" s="111"/>
    </row>
    <row r="264" spans="1:11" ht="15.75" hidden="1" thickBot="1" x14ac:dyDescent="0.3">
      <c r="A264" s="1" t="s">
        <v>143</v>
      </c>
      <c r="B264" s="131"/>
      <c r="C264" s="111"/>
      <c r="D264" s="111"/>
      <c r="E264" s="111"/>
    </row>
    <row r="265" spans="1:11" ht="24.75" hidden="1" thickBot="1" x14ac:dyDescent="0.3">
      <c r="A265" s="27" t="s">
        <v>62</v>
      </c>
      <c r="B265" s="131">
        <f>B264+B263</f>
        <v>0</v>
      </c>
      <c r="C265" s="131">
        <f>C264+C263</f>
        <v>0</v>
      </c>
      <c r="D265" s="131">
        <f>D264+D263</f>
        <v>0</v>
      </c>
      <c r="E265" s="131">
        <f>E264+E263</f>
        <v>0</v>
      </c>
    </row>
    <row r="266" spans="1:11" ht="15.75" thickBot="1" x14ac:dyDescent="0.3">
      <c r="A266" s="461" t="s">
        <v>138</v>
      </c>
      <c r="B266" s="462"/>
      <c r="C266" s="462"/>
      <c r="D266" s="462"/>
      <c r="E266" s="463"/>
    </row>
    <row r="267" spans="1:11" ht="15.75" thickBot="1" x14ac:dyDescent="0.3">
      <c r="A267" s="461" t="s">
        <v>238</v>
      </c>
      <c r="B267" s="462"/>
      <c r="C267" s="462"/>
      <c r="D267" s="462"/>
      <c r="E267" s="463"/>
    </row>
    <row r="268" spans="1:11" ht="24.75" customHeight="1" thickBot="1" x14ac:dyDescent="0.3">
      <c r="A268" s="17" t="s">
        <v>45</v>
      </c>
      <c r="B268" s="464"/>
      <c r="C268" s="465"/>
      <c r="D268" s="465"/>
      <c r="E268" s="466"/>
    </row>
    <row r="269" spans="1:11" ht="32.25" customHeight="1" thickBot="1" x14ac:dyDescent="0.3">
      <c r="A269" s="245" t="s">
        <v>227</v>
      </c>
      <c r="B269" s="623" t="s">
        <v>237</v>
      </c>
      <c r="C269" s="624"/>
      <c r="D269" s="624"/>
      <c r="E269" s="625"/>
    </row>
    <row r="270" spans="1:11" ht="24" customHeight="1" thickBot="1" x14ac:dyDescent="0.3">
      <c r="A270" s="2" t="s">
        <v>10</v>
      </c>
      <c r="B270" s="617"/>
      <c r="C270" s="618"/>
      <c r="D270" s="618"/>
      <c r="E270" s="619"/>
    </row>
    <row r="271" spans="1:11" ht="15.75" thickBot="1" x14ac:dyDescent="0.3">
      <c r="A271" s="2" t="s">
        <v>15</v>
      </c>
      <c r="B271" s="521" t="s">
        <v>234</v>
      </c>
      <c r="C271" s="522"/>
      <c r="D271" s="522"/>
      <c r="E271" s="523"/>
    </row>
    <row r="272" spans="1:11" ht="12.75" customHeight="1" x14ac:dyDescent="0.25">
      <c r="A272" s="475"/>
      <c r="B272" s="129">
        <v>2018</v>
      </c>
      <c r="C272" s="129">
        <v>2019</v>
      </c>
      <c r="D272" s="129">
        <v>2020</v>
      </c>
      <c r="E272" s="129">
        <v>2021</v>
      </c>
    </row>
    <row r="273" spans="1:11" ht="9" customHeight="1" thickBot="1" x14ac:dyDescent="0.3">
      <c r="A273" s="476"/>
      <c r="B273" s="130" t="s">
        <v>6</v>
      </c>
      <c r="C273" s="130" t="s">
        <v>7</v>
      </c>
      <c r="D273" s="130" t="s">
        <v>7</v>
      </c>
      <c r="E273" s="130" t="s">
        <v>7</v>
      </c>
    </row>
    <row r="274" spans="1:11" ht="15.75" thickBot="1" x14ac:dyDescent="0.3">
      <c r="A274" s="2" t="s">
        <v>9</v>
      </c>
      <c r="B274" s="4">
        <v>400</v>
      </c>
      <c r="C274" s="4">
        <v>5</v>
      </c>
      <c r="D274" s="4">
        <v>8</v>
      </c>
      <c r="E274" s="4">
        <v>5</v>
      </c>
    </row>
    <row r="275" spans="1:11" ht="15.75" thickBot="1" x14ac:dyDescent="0.3">
      <c r="A275" s="2" t="s">
        <v>16</v>
      </c>
      <c r="B275" s="108">
        <f>B285</f>
        <v>35000</v>
      </c>
      <c r="C275" s="108">
        <f>C285</f>
        <v>67056</v>
      </c>
      <c r="D275" s="108">
        <f>D285</f>
        <v>312694</v>
      </c>
      <c r="E275" s="108">
        <f>E285</f>
        <v>91200</v>
      </c>
    </row>
    <row r="276" spans="1:11" ht="15.75" thickBot="1" x14ac:dyDescent="0.3">
      <c r="A276" s="2" t="s">
        <v>25</v>
      </c>
      <c r="B276" s="108">
        <f>B275/B274</f>
        <v>87.5</v>
      </c>
      <c r="C276" s="108">
        <f>C275/C274</f>
        <v>13411.2</v>
      </c>
      <c r="D276" s="108">
        <f>D275/D274</f>
        <v>39086.75</v>
      </c>
      <c r="E276" s="108">
        <f>E275/E274</f>
        <v>18240</v>
      </c>
    </row>
    <row r="277" spans="1:11" ht="15.75" thickBot="1" x14ac:dyDescent="0.3">
      <c r="A277" s="2" t="s">
        <v>17</v>
      </c>
      <c r="B277" s="208" t="s">
        <v>24</v>
      </c>
      <c r="C277" s="110">
        <f t="shared" ref="C277:E279" si="11">C274/B274-1</f>
        <v>-0.98750000000000004</v>
      </c>
      <c r="D277" s="110">
        <f t="shared" si="11"/>
        <v>0.60000000000000009</v>
      </c>
      <c r="E277" s="110">
        <f t="shared" si="11"/>
        <v>-0.375</v>
      </c>
      <c r="G277" s="6"/>
      <c r="H277" s="6"/>
      <c r="I277" s="6"/>
      <c r="J277" s="6"/>
      <c r="K277" s="6"/>
    </row>
    <row r="278" spans="1:11" ht="15.75" thickBot="1" x14ac:dyDescent="0.3">
      <c r="A278" s="2" t="s">
        <v>18</v>
      </c>
      <c r="B278" s="208" t="s">
        <v>24</v>
      </c>
      <c r="C278" s="110">
        <f t="shared" si="11"/>
        <v>0.91588571428571419</v>
      </c>
      <c r="D278" s="110">
        <f t="shared" si="11"/>
        <v>3.6631770460510618</v>
      </c>
      <c r="E278" s="110">
        <f t="shared" si="11"/>
        <v>-0.70834106186879187</v>
      </c>
    </row>
    <row r="279" spans="1:11" ht="15.75" thickBot="1" x14ac:dyDescent="0.3">
      <c r="A279" s="2" t="s">
        <v>19</v>
      </c>
      <c r="B279" s="208" t="s">
        <v>24</v>
      </c>
      <c r="C279" s="110">
        <f t="shared" si="11"/>
        <v>152.27085714285715</v>
      </c>
      <c r="D279" s="110">
        <f t="shared" si="11"/>
        <v>1.9144856537819135</v>
      </c>
      <c r="E279" s="110">
        <f t="shared" si="11"/>
        <v>-0.5333456989900669</v>
      </c>
    </row>
    <row r="280" spans="1:11" ht="15.75" thickBot="1" x14ac:dyDescent="0.3">
      <c r="A280" s="470" t="s">
        <v>60</v>
      </c>
      <c r="B280" s="471"/>
      <c r="C280" s="471"/>
      <c r="D280" s="471"/>
      <c r="E280" s="472"/>
    </row>
    <row r="281" spans="1:11" ht="12.75" customHeight="1" x14ac:dyDescent="0.25">
      <c r="A281" s="475"/>
      <c r="B281" s="129">
        <v>2018</v>
      </c>
      <c r="C281" s="129">
        <v>2019</v>
      </c>
      <c r="D281" s="129">
        <v>2020</v>
      </c>
      <c r="E281" s="129">
        <v>2021</v>
      </c>
    </row>
    <row r="282" spans="1:11" ht="9" customHeight="1" thickBot="1" x14ac:dyDescent="0.3">
      <c r="A282" s="476"/>
      <c r="B282" s="130" t="s">
        <v>6</v>
      </c>
      <c r="C282" s="130" t="s">
        <v>7</v>
      </c>
      <c r="D282" s="130" t="s">
        <v>7</v>
      </c>
      <c r="E282" s="130" t="s">
        <v>7</v>
      </c>
    </row>
    <row r="283" spans="1:11" ht="15.75" thickBot="1" x14ac:dyDescent="0.3">
      <c r="A283" s="240" t="s">
        <v>142</v>
      </c>
      <c r="B283" s="239"/>
      <c r="C283" s="239"/>
      <c r="D283" s="239"/>
      <c r="E283" s="239"/>
    </row>
    <row r="284" spans="1:11" ht="15.75" thickBot="1" x14ac:dyDescent="0.3">
      <c r="A284" s="240" t="s">
        <v>143</v>
      </c>
      <c r="B284" s="241">
        <v>35000</v>
      </c>
      <c r="C284" s="239">
        <v>67056</v>
      </c>
      <c r="D284" s="239">
        <v>312694</v>
      </c>
      <c r="E284" s="239">
        <v>91200</v>
      </c>
    </row>
    <row r="285" spans="1:11" ht="24.75" thickBot="1" x14ac:dyDescent="0.3">
      <c r="A285" s="244" t="s">
        <v>226</v>
      </c>
      <c r="B285" s="241">
        <f>B284+B283</f>
        <v>35000</v>
      </c>
      <c r="C285" s="241">
        <f>C284+C283</f>
        <v>67056</v>
      </c>
      <c r="D285" s="241">
        <f>D284+D283</f>
        <v>312694</v>
      </c>
      <c r="E285" s="241">
        <f>E284+E283</f>
        <v>91200</v>
      </c>
    </row>
    <row r="286" spans="1:11" ht="15.75" thickBot="1" x14ac:dyDescent="0.3">
      <c r="A286" s="17" t="s">
        <v>45</v>
      </c>
      <c r="B286" s="464"/>
      <c r="C286" s="465"/>
      <c r="D286" s="465"/>
      <c r="E286" s="466"/>
    </row>
    <row r="287" spans="1:11" ht="44.25" customHeight="1" thickBot="1" x14ac:dyDescent="0.3">
      <c r="A287" s="26" t="s">
        <v>236</v>
      </c>
      <c r="B287" s="611" t="s">
        <v>235</v>
      </c>
      <c r="C287" s="612"/>
      <c r="D287" s="612"/>
      <c r="E287" s="613"/>
    </row>
    <row r="288" spans="1:11" ht="17.25" customHeight="1" thickBot="1" x14ac:dyDescent="0.3">
      <c r="A288" s="2" t="s">
        <v>10</v>
      </c>
      <c r="B288" s="464"/>
      <c r="C288" s="465"/>
      <c r="D288" s="465"/>
      <c r="E288" s="466"/>
    </row>
    <row r="289" spans="1:11" ht="15.75" thickBot="1" x14ac:dyDescent="0.3">
      <c r="A289" s="2" t="s">
        <v>15</v>
      </c>
      <c r="B289" s="521" t="s">
        <v>234</v>
      </c>
      <c r="C289" s="522"/>
      <c r="D289" s="522"/>
      <c r="E289" s="523"/>
    </row>
    <row r="290" spans="1:11" ht="12.75" customHeight="1" x14ac:dyDescent="0.25">
      <c r="A290" s="475"/>
      <c r="B290" s="129">
        <v>2018</v>
      </c>
      <c r="C290" s="129">
        <v>2019</v>
      </c>
      <c r="D290" s="129">
        <v>2020</v>
      </c>
      <c r="E290" s="129">
        <v>2021</v>
      </c>
    </row>
    <row r="291" spans="1:11" ht="9" customHeight="1" thickBot="1" x14ac:dyDescent="0.3">
      <c r="A291" s="476"/>
      <c r="B291" s="130" t="s">
        <v>6</v>
      </c>
      <c r="C291" s="130" t="s">
        <v>7</v>
      </c>
      <c r="D291" s="130" t="s">
        <v>7</v>
      </c>
      <c r="E291" s="130" t="s">
        <v>7</v>
      </c>
    </row>
    <row r="292" spans="1:11" ht="15.75" thickBot="1" x14ac:dyDescent="0.3">
      <c r="A292" s="2" t="s">
        <v>9</v>
      </c>
      <c r="B292" s="108">
        <v>20</v>
      </c>
      <c r="C292" s="108">
        <v>3</v>
      </c>
      <c r="D292" s="108">
        <v>20</v>
      </c>
      <c r="E292" s="108">
        <v>14</v>
      </c>
    </row>
    <row r="293" spans="1:11" ht="15.75" thickBot="1" x14ac:dyDescent="0.3">
      <c r="A293" s="2" t="s">
        <v>16</v>
      </c>
      <c r="B293" s="108">
        <v>8000</v>
      </c>
      <c r="C293" s="108">
        <f>C303</f>
        <v>122944</v>
      </c>
      <c r="D293" s="108">
        <f>D303</f>
        <v>809806</v>
      </c>
      <c r="E293" s="108">
        <f>E303</f>
        <v>1731300</v>
      </c>
    </row>
    <row r="294" spans="1:11" ht="15.75" thickBot="1" x14ac:dyDescent="0.3">
      <c r="A294" s="2" t="s">
        <v>25</v>
      </c>
      <c r="B294" s="108">
        <f>B293/B292</f>
        <v>400</v>
      </c>
      <c r="C294" s="108">
        <f>C293/C292</f>
        <v>40981.333333333336</v>
      </c>
      <c r="D294" s="108">
        <f>D293/D292</f>
        <v>40490.300000000003</v>
      </c>
      <c r="E294" s="108">
        <f>E293/E292</f>
        <v>123664.28571428571</v>
      </c>
    </row>
    <row r="295" spans="1:11" ht="15.75" thickBot="1" x14ac:dyDescent="0.3">
      <c r="A295" s="2" t="s">
        <v>17</v>
      </c>
      <c r="B295" s="208" t="s">
        <v>24</v>
      </c>
      <c r="C295" s="110">
        <f t="shared" ref="C295:E297" si="12">C292/B292-1</f>
        <v>-0.85</v>
      </c>
      <c r="D295" s="110">
        <f t="shared" si="12"/>
        <v>5.666666666666667</v>
      </c>
      <c r="E295" s="110">
        <f t="shared" si="12"/>
        <v>-0.30000000000000004</v>
      </c>
      <c r="G295" s="6"/>
      <c r="H295" s="6"/>
      <c r="I295" s="6"/>
      <c r="J295" s="6"/>
      <c r="K295" s="6"/>
    </row>
    <row r="296" spans="1:11" ht="15.75" thickBot="1" x14ac:dyDescent="0.3">
      <c r="A296" s="2" t="s">
        <v>18</v>
      </c>
      <c r="B296" s="208" t="s">
        <v>24</v>
      </c>
      <c r="C296" s="110">
        <f t="shared" si="12"/>
        <v>14.368</v>
      </c>
      <c r="D296" s="110">
        <f t="shared" si="12"/>
        <v>5.5867874804789173</v>
      </c>
      <c r="E296" s="110">
        <f t="shared" si="12"/>
        <v>1.1379194523132701</v>
      </c>
    </row>
    <row r="297" spans="1:11" ht="15.75" thickBot="1" x14ac:dyDescent="0.3">
      <c r="A297" s="2" t="s">
        <v>19</v>
      </c>
      <c r="B297" s="208" t="s">
        <v>24</v>
      </c>
      <c r="C297" s="110">
        <f t="shared" si="12"/>
        <v>101.45333333333333</v>
      </c>
      <c r="D297" s="110">
        <f t="shared" si="12"/>
        <v>-1.198187792816241E-2</v>
      </c>
      <c r="E297" s="110">
        <f t="shared" si="12"/>
        <v>2.0541706461618139</v>
      </c>
    </row>
    <row r="298" spans="1:11" ht="15.75" thickBot="1" x14ac:dyDescent="0.3">
      <c r="A298" s="470" t="s">
        <v>233</v>
      </c>
      <c r="B298" s="471"/>
      <c r="C298" s="471"/>
      <c r="D298" s="471"/>
      <c r="E298" s="472"/>
    </row>
    <row r="299" spans="1:11" ht="12.75" customHeight="1" x14ac:dyDescent="0.25">
      <c r="A299" s="475"/>
      <c r="B299" s="129">
        <v>2018</v>
      </c>
      <c r="C299" s="129">
        <v>2019</v>
      </c>
      <c r="D299" s="129">
        <v>2020</v>
      </c>
      <c r="E299" s="129">
        <v>2021</v>
      </c>
    </row>
    <row r="300" spans="1:11" ht="9" customHeight="1" thickBot="1" x14ac:dyDescent="0.3">
      <c r="A300" s="476"/>
      <c r="B300" s="130" t="s">
        <v>6</v>
      </c>
      <c r="C300" s="130" t="s">
        <v>7</v>
      </c>
      <c r="D300" s="130" t="s">
        <v>7</v>
      </c>
      <c r="E300" s="130" t="s">
        <v>7</v>
      </c>
    </row>
    <row r="301" spans="1:11" ht="15.75" thickBot="1" x14ac:dyDescent="0.3">
      <c r="A301" s="243" t="s">
        <v>142</v>
      </c>
      <c r="B301" s="242"/>
      <c r="C301" s="242"/>
      <c r="D301" s="242"/>
      <c r="E301" s="242"/>
    </row>
    <row r="302" spans="1:11" ht="15.75" thickBot="1" x14ac:dyDescent="0.3">
      <c r="A302" s="240" t="s">
        <v>143</v>
      </c>
      <c r="B302" s="241">
        <v>8000</v>
      </c>
      <c r="C302" s="239">
        <v>122944</v>
      </c>
      <c r="D302" s="239">
        <v>809806</v>
      </c>
      <c r="E302" s="239">
        <v>1731300</v>
      </c>
    </row>
    <row r="303" spans="1:11" ht="15.75" thickBot="1" x14ac:dyDescent="0.3">
      <c r="A303" s="27" t="s">
        <v>232</v>
      </c>
      <c r="B303" s="131">
        <f>B302+B301</f>
        <v>8000</v>
      </c>
      <c r="C303" s="131">
        <f>C302+C301</f>
        <v>122944</v>
      </c>
      <c r="D303" s="131">
        <f>D302+D301</f>
        <v>809806</v>
      </c>
      <c r="E303" s="131">
        <f>E302+E301</f>
        <v>1731300</v>
      </c>
    </row>
    <row r="304" spans="1:11" ht="28.5" customHeight="1" thickBot="1" x14ac:dyDescent="0.3">
      <c r="A304" s="235" t="s">
        <v>231</v>
      </c>
      <c r="B304" s="614" t="s">
        <v>230</v>
      </c>
      <c r="C304" s="615"/>
      <c r="D304" s="615"/>
      <c r="E304" s="616"/>
    </row>
    <row r="305" spans="1:5" ht="39" customHeight="1" thickBot="1" x14ac:dyDescent="0.3">
      <c r="A305" s="2" t="s">
        <v>10</v>
      </c>
      <c r="B305" s="599" t="s">
        <v>229</v>
      </c>
      <c r="C305" s="600"/>
      <c r="D305" s="600"/>
      <c r="E305" s="601"/>
    </row>
    <row r="306" spans="1:5" ht="15.75" thickBot="1" x14ac:dyDescent="0.3">
      <c r="A306" s="2" t="s">
        <v>15</v>
      </c>
      <c r="B306" s="521" t="s">
        <v>222</v>
      </c>
      <c r="C306" s="522"/>
      <c r="D306" s="522"/>
      <c r="E306" s="523"/>
    </row>
    <row r="307" spans="1:5" ht="12.75" customHeight="1" x14ac:dyDescent="0.25">
      <c r="A307" s="475"/>
      <c r="B307" s="129">
        <v>2018</v>
      </c>
      <c r="C307" s="129">
        <v>2019</v>
      </c>
      <c r="D307" s="129">
        <v>2020</v>
      </c>
      <c r="E307" s="129">
        <v>2021</v>
      </c>
    </row>
    <row r="308" spans="1:5" ht="9" customHeight="1" thickBot="1" x14ac:dyDescent="0.3">
      <c r="A308" s="476"/>
      <c r="B308" s="130" t="s">
        <v>6</v>
      </c>
      <c r="C308" s="130" t="s">
        <v>7</v>
      </c>
      <c r="D308" s="130" t="s">
        <v>7</v>
      </c>
      <c r="E308" s="130" t="s">
        <v>7</v>
      </c>
    </row>
    <row r="309" spans="1:5" ht="15.75" thickBot="1" x14ac:dyDescent="0.3">
      <c r="A309" s="2" t="s">
        <v>9</v>
      </c>
      <c r="B309" s="4">
        <v>612</v>
      </c>
      <c r="C309" s="4">
        <v>604</v>
      </c>
      <c r="D309" s="4">
        <v>604</v>
      </c>
      <c r="E309" s="4">
        <v>604</v>
      </c>
    </row>
    <row r="310" spans="1:5" ht="15.75" thickBot="1" x14ac:dyDescent="0.3">
      <c r="A310" s="2" t="s">
        <v>16</v>
      </c>
      <c r="B310" s="108">
        <f>B318+B319+B320+B321+B322+B323+B324</f>
        <v>563500</v>
      </c>
      <c r="C310" s="108">
        <f>C318+C319+C320+C321+C322+C323+C324</f>
        <v>564295</v>
      </c>
      <c r="D310" s="108">
        <f>D318+D319+D320+D321+D322+D323+D324</f>
        <v>568018</v>
      </c>
      <c r="E310" s="108">
        <f>E318+E319+E320+E321+E322+E323+E324</f>
        <v>571834</v>
      </c>
    </row>
    <row r="311" spans="1:5" ht="15.75" thickBot="1" x14ac:dyDescent="0.3">
      <c r="A311" s="2" t="s">
        <v>25</v>
      </c>
      <c r="B311" s="108">
        <f>B310/B309</f>
        <v>920.75163398692814</v>
      </c>
      <c r="C311" s="108">
        <f>C310/C309</f>
        <v>934.26324503311264</v>
      </c>
      <c r="D311" s="108">
        <f>D310/D309</f>
        <v>940.42715231788077</v>
      </c>
      <c r="E311" s="108">
        <f>E310/E309</f>
        <v>946.74503311258275</v>
      </c>
    </row>
    <row r="312" spans="1:5" ht="15.75" thickBot="1" x14ac:dyDescent="0.3">
      <c r="A312" s="2" t="s">
        <v>17</v>
      </c>
      <c r="B312" s="208"/>
      <c r="C312" s="110">
        <f t="shared" ref="C312:E314" si="13">C309/B309-1</f>
        <v>-1.3071895424836555E-2</v>
      </c>
      <c r="D312" s="110">
        <f t="shared" si="13"/>
        <v>0</v>
      </c>
      <c r="E312" s="110">
        <f t="shared" si="13"/>
        <v>0</v>
      </c>
    </row>
    <row r="313" spans="1:5" ht="15.75" thickBot="1" x14ac:dyDescent="0.3">
      <c r="A313" s="2" t="s">
        <v>18</v>
      </c>
      <c r="B313" s="208"/>
      <c r="C313" s="110">
        <f t="shared" si="13"/>
        <v>1.4108251996449717E-3</v>
      </c>
      <c r="D313" s="110">
        <f t="shared" si="13"/>
        <v>6.5976129506730707E-3</v>
      </c>
      <c r="E313" s="110">
        <f t="shared" si="13"/>
        <v>6.7180969617159914E-3</v>
      </c>
    </row>
    <row r="314" spans="1:5" ht="15.75" thickBot="1" x14ac:dyDescent="0.3">
      <c r="A314" s="2" t="s">
        <v>19</v>
      </c>
      <c r="B314" s="208"/>
      <c r="C314" s="110">
        <f t="shared" si="13"/>
        <v>1.4674544738713324E-2</v>
      </c>
      <c r="D314" s="110">
        <f t="shared" si="13"/>
        <v>6.5976129506728487E-3</v>
      </c>
      <c r="E314" s="110">
        <f t="shared" si="13"/>
        <v>6.7180969617159914E-3</v>
      </c>
    </row>
    <row r="315" spans="1:5" ht="15.75" thickBot="1" x14ac:dyDescent="0.3">
      <c r="A315" s="470" t="s">
        <v>228</v>
      </c>
      <c r="B315" s="471"/>
      <c r="C315" s="471"/>
      <c r="D315" s="471"/>
      <c r="E315" s="472"/>
    </row>
    <row r="316" spans="1:5" ht="12.75" customHeight="1" x14ac:dyDescent="0.25">
      <c r="A316" s="475"/>
      <c r="B316" s="129">
        <v>2018</v>
      </c>
      <c r="C316" s="129">
        <v>2019</v>
      </c>
      <c r="D316" s="129">
        <v>2020</v>
      </c>
      <c r="E316" s="129">
        <v>2021</v>
      </c>
    </row>
    <row r="317" spans="1:5" ht="15" customHeight="1" thickBot="1" x14ac:dyDescent="0.3">
      <c r="A317" s="476"/>
      <c r="B317" s="130" t="s">
        <v>6</v>
      </c>
      <c r="C317" s="130" t="s">
        <v>7</v>
      </c>
      <c r="D317" s="130" t="s">
        <v>7</v>
      </c>
      <c r="E317" s="130" t="s">
        <v>7</v>
      </c>
    </row>
    <row r="318" spans="1:5" ht="15.75" thickBot="1" x14ac:dyDescent="0.3">
      <c r="A318" s="1" t="s">
        <v>0</v>
      </c>
      <c r="B318" s="234">
        <v>355000</v>
      </c>
      <c r="C318" s="234">
        <v>353000</v>
      </c>
      <c r="D318" s="234">
        <v>353000</v>
      </c>
      <c r="E318" s="234">
        <v>353000</v>
      </c>
    </row>
    <row r="319" spans="1:5" ht="24.75" thickBot="1" x14ac:dyDescent="0.3">
      <c r="A319" s="1" t="s">
        <v>46</v>
      </c>
      <c r="B319" s="5">
        <v>60000</v>
      </c>
      <c r="C319" s="5">
        <v>59000</v>
      </c>
      <c r="D319" s="5">
        <v>59000</v>
      </c>
      <c r="E319" s="5">
        <v>59000</v>
      </c>
    </row>
    <row r="320" spans="1:5" ht="15.75" thickBot="1" x14ac:dyDescent="0.3">
      <c r="A320" s="1" t="s">
        <v>1</v>
      </c>
      <c r="B320" s="8">
        <v>145000</v>
      </c>
      <c r="C320" s="5">
        <v>148915</v>
      </c>
      <c r="D320" s="5">
        <v>152638</v>
      </c>
      <c r="E320" s="5">
        <v>156454</v>
      </c>
    </row>
    <row r="321" spans="1:11" ht="15.75" thickBot="1" x14ac:dyDescent="0.3">
      <c r="A321" s="1" t="s">
        <v>2</v>
      </c>
      <c r="B321" s="131"/>
      <c r="C321" s="111"/>
      <c r="D321" s="111"/>
      <c r="E321" s="111"/>
    </row>
    <row r="322" spans="1:11" ht="15.75" thickBot="1" x14ac:dyDescent="0.3">
      <c r="A322" s="1" t="s">
        <v>30</v>
      </c>
      <c r="B322" s="131"/>
      <c r="C322" s="111"/>
      <c r="D322" s="111"/>
      <c r="E322" s="111"/>
    </row>
    <row r="323" spans="1:11" ht="15.75" thickBot="1" x14ac:dyDescent="0.3">
      <c r="A323" s="1" t="s">
        <v>32</v>
      </c>
      <c r="B323" s="131"/>
      <c r="C323" s="111"/>
      <c r="D323" s="111"/>
      <c r="E323" s="111"/>
    </row>
    <row r="324" spans="1:11" ht="24.75" thickBot="1" x14ac:dyDescent="0.3">
      <c r="A324" s="1" t="s">
        <v>3</v>
      </c>
      <c r="B324" s="8">
        <v>3500</v>
      </c>
      <c r="C324" s="8">
        <v>3380</v>
      </c>
      <c r="D324" s="8">
        <v>3380</v>
      </c>
      <c r="E324" s="8">
        <v>3380</v>
      </c>
    </row>
    <row r="325" spans="1:11" ht="24.75" thickBot="1" x14ac:dyDescent="0.3">
      <c r="A325" s="28" t="s">
        <v>63</v>
      </c>
      <c r="B325" s="133">
        <f>B324+B322+B323+B321+B320+B319+B318</f>
        <v>563500</v>
      </c>
      <c r="C325" s="133">
        <f>C324+C322+C323+C321+C320+C319+C318</f>
        <v>564295</v>
      </c>
      <c r="D325" s="133">
        <f>D324+D322+D323+D321+D320+D319+D318</f>
        <v>568018</v>
      </c>
      <c r="E325" s="133">
        <f>E324+E322+E323+E321+E320+E319+E318</f>
        <v>571834</v>
      </c>
    </row>
    <row r="326" spans="1:11" ht="15.75" thickBot="1" x14ac:dyDescent="0.3">
      <c r="A326" s="29" t="s">
        <v>61</v>
      </c>
      <c r="B326" s="132">
        <f>IF(B325-B310=0,0,"Error")</f>
        <v>0</v>
      </c>
      <c r="C326" s="132">
        <f>IF(C325-C310=0,0,"Error")</f>
        <v>0</v>
      </c>
      <c r="D326" s="132">
        <f>IF(D325-D310=0,0,"Error")</f>
        <v>0</v>
      </c>
      <c r="E326" s="132">
        <f>IF(E325-E310=0,0,"Error")</f>
        <v>0</v>
      </c>
    </row>
    <row r="327" spans="1:11" ht="15.75" hidden="1" thickBot="1" x14ac:dyDescent="0.3">
      <c r="A327" s="2" t="s">
        <v>15</v>
      </c>
      <c r="B327" s="521"/>
      <c r="C327" s="522"/>
      <c r="D327" s="522"/>
      <c r="E327" s="523"/>
    </row>
    <row r="328" spans="1:11" ht="12.75" hidden="1" customHeight="1" thickBot="1" x14ac:dyDescent="0.3">
      <c r="A328" s="475"/>
      <c r="B328" s="129">
        <v>2018</v>
      </c>
      <c r="C328" s="129">
        <v>2019</v>
      </c>
      <c r="D328" s="129">
        <v>2020</v>
      </c>
      <c r="E328" s="129">
        <v>2021</v>
      </c>
    </row>
    <row r="329" spans="1:11" ht="9" hidden="1" customHeight="1" thickBot="1" x14ac:dyDescent="0.3">
      <c r="A329" s="476"/>
      <c r="B329" s="130" t="s">
        <v>6</v>
      </c>
      <c r="C329" s="130" t="s">
        <v>7</v>
      </c>
      <c r="D329" s="130" t="s">
        <v>7</v>
      </c>
      <c r="E329" s="130" t="s">
        <v>7</v>
      </c>
    </row>
    <row r="330" spans="1:11" ht="15.75" hidden="1" thickBot="1" x14ac:dyDescent="0.3">
      <c r="A330" s="2" t="s">
        <v>9</v>
      </c>
      <c r="B330" s="108"/>
      <c r="C330" s="108"/>
      <c r="D330" s="108"/>
      <c r="E330" s="108"/>
    </row>
    <row r="331" spans="1:11" ht="15.75" hidden="1" thickBot="1" x14ac:dyDescent="0.3">
      <c r="A331" s="2" t="s">
        <v>16</v>
      </c>
      <c r="B331" s="108"/>
      <c r="C331" s="108"/>
      <c r="D331" s="108"/>
      <c r="E331" s="108"/>
    </row>
    <row r="332" spans="1:11" ht="15.75" hidden="1" thickBot="1" x14ac:dyDescent="0.3">
      <c r="A332" s="2" t="s">
        <v>25</v>
      </c>
      <c r="B332" s="108" t="e">
        <f>B331/B330</f>
        <v>#DIV/0!</v>
      </c>
      <c r="C332" s="108" t="e">
        <f>C331/C330</f>
        <v>#DIV/0!</v>
      </c>
      <c r="D332" s="108" t="e">
        <f>D331/D330</f>
        <v>#DIV/0!</v>
      </c>
      <c r="E332" s="108" t="e">
        <f>E331/E330</f>
        <v>#DIV/0!</v>
      </c>
    </row>
    <row r="333" spans="1:11" ht="15.75" hidden="1" thickBot="1" x14ac:dyDescent="0.3">
      <c r="A333" s="2" t="s">
        <v>17</v>
      </c>
      <c r="B333" s="208" t="s">
        <v>24</v>
      </c>
      <c r="C333" s="110" t="e">
        <f t="shared" ref="C333:E335" si="14">C330/B330-1</f>
        <v>#DIV/0!</v>
      </c>
      <c r="D333" s="110" t="e">
        <f t="shared" si="14"/>
        <v>#DIV/0!</v>
      </c>
      <c r="E333" s="110" t="e">
        <f t="shared" si="14"/>
        <v>#DIV/0!</v>
      </c>
      <c r="G333" s="6"/>
      <c r="H333" s="6"/>
      <c r="I333" s="6"/>
      <c r="J333" s="6"/>
      <c r="K333" s="6"/>
    </row>
    <row r="334" spans="1:11" ht="23.25" hidden="1" thickBot="1" x14ac:dyDescent="0.3">
      <c r="A334" s="2" t="s">
        <v>18</v>
      </c>
      <c r="B334" s="208" t="s">
        <v>24</v>
      </c>
      <c r="C334" s="110" t="e">
        <f t="shared" si="14"/>
        <v>#DIV/0!</v>
      </c>
      <c r="D334" s="110" t="e">
        <f t="shared" si="14"/>
        <v>#DIV/0!</v>
      </c>
      <c r="E334" s="110" t="e">
        <f t="shared" si="14"/>
        <v>#DIV/0!</v>
      </c>
    </row>
    <row r="335" spans="1:11" ht="23.25" hidden="1" thickBot="1" x14ac:dyDescent="0.3">
      <c r="A335" s="2" t="s">
        <v>19</v>
      </c>
      <c r="B335" s="208" t="s">
        <v>24</v>
      </c>
      <c r="C335" s="110" t="e">
        <f t="shared" si="14"/>
        <v>#DIV/0!</v>
      </c>
      <c r="D335" s="110" t="e">
        <f t="shared" si="14"/>
        <v>#DIV/0!</v>
      </c>
      <c r="E335" s="110" t="e">
        <f t="shared" si="14"/>
        <v>#DIV/0!</v>
      </c>
    </row>
    <row r="336" spans="1:11" ht="15.75" hidden="1" thickBot="1" x14ac:dyDescent="0.3">
      <c r="A336" s="470" t="s">
        <v>66</v>
      </c>
      <c r="B336" s="471"/>
      <c r="C336" s="471"/>
      <c r="D336" s="471"/>
      <c r="E336" s="472"/>
    </row>
    <row r="337" spans="1:5" ht="12.75" hidden="1" customHeight="1" thickBot="1" x14ac:dyDescent="0.3">
      <c r="A337" s="475"/>
      <c r="B337" s="129">
        <v>2018</v>
      </c>
      <c r="C337" s="129">
        <v>2019</v>
      </c>
      <c r="D337" s="129">
        <v>2020</v>
      </c>
      <c r="E337" s="129">
        <v>2021</v>
      </c>
    </row>
    <row r="338" spans="1:5" ht="9" hidden="1" customHeight="1" thickBot="1" x14ac:dyDescent="0.3">
      <c r="A338" s="476"/>
      <c r="B338" s="130" t="s">
        <v>6</v>
      </c>
      <c r="C338" s="130" t="s">
        <v>7</v>
      </c>
      <c r="D338" s="130" t="s">
        <v>7</v>
      </c>
      <c r="E338" s="130" t="s">
        <v>7</v>
      </c>
    </row>
    <row r="339" spans="1:5" ht="24.75" hidden="1" thickBot="1" x14ac:dyDescent="0.3">
      <c r="A339" s="1" t="s">
        <v>142</v>
      </c>
      <c r="B339" s="111"/>
      <c r="C339" s="111"/>
      <c r="D339" s="111"/>
      <c r="E339" s="111"/>
    </row>
    <row r="340" spans="1:5" ht="15.75" hidden="1" thickBot="1" x14ac:dyDescent="0.3">
      <c r="A340" s="1" t="s">
        <v>143</v>
      </c>
      <c r="B340" s="131"/>
      <c r="C340" s="111"/>
      <c r="D340" s="111"/>
      <c r="E340" s="111"/>
    </row>
    <row r="341" spans="1:5" ht="24.75" hidden="1" thickBot="1" x14ac:dyDescent="0.3">
      <c r="A341" s="27" t="s">
        <v>62</v>
      </c>
      <c r="B341" s="131">
        <f>B340+B339</f>
        <v>0</v>
      </c>
      <c r="C341" s="131">
        <f>C340+C339</f>
        <v>0</v>
      </c>
      <c r="D341" s="131">
        <f>D340+D339</f>
        <v>0</v>
      </c>
      <c r="E341" s="131">
        <f>E340+E339</f>
        <v>0</v>
      </c>
    </row>
    <row r="342" spans="1:5" ht="15.75" hidden="1" thickBot="1" x14ac:dyDescent="0.3">
      <c r="A342" s="461" t="s">
        <v>138</v>
      </c>
      <c r="B342" s="462"/>
      <c r="C342" s="462"/>
      <c r="D342" s="462"/>
      <c r="E342" s="463"/>
    </row>
    <row r="343" spans="1:5" ht="15.75" hidden="1" thickBot="1" x14ac:dyDescent="0.3">
      <c r="A343" s="461" t="s">
        <v>144</v>
      </c>
      <c r="B343" s="462"/>
      <c r="C343" s="462"/>
      <c r="D343" s="462"/>
      <c r="E343" s="463"/>
    </row>
    <row r="344" spans="1:5" ht="23.25" hidden="1" thickBot="1" x14ac:dyDescent="0.3">
      <c r="A344" s="17" t="s">
        <v>45</v>
      </c>
      <c r="B344" s="464"/>
      <c r="C344" s="465"/>
      <c r="D344" s="465"/>
      <c r="E344" s="466"/>
    </row>
    <row r="345" spans="1:5" ht="15.75" hidden="1" thickBot="1" x14ac:dyDescent="0.3">
      <c r="A345" s="26" t="s">
        <v>227</v>
      </c>
      <c r="B345" s="614"/>
      <c r="C345" s="615"/>
      <c r="D345" s="615"/>
      <c r="E345" s="616"/>
    </row>
    <row r="346" spans="1:5" ht="24" hidden="1" customHeight="1" thickBot="1" x14ac:dyDescent="0.3">
      <c r="A346" s="2" t="s">
        <v>10</v>
      </c>
      <c r="B346" s="569"/>
      <c r="C346" s="570"/>
      <c r="D346" s="570"/>
      <c r="E346" s="571"/>
    </row>
    <row r="347" spans="1:5" ht="15.75" hidden="1" thickBot="1" x14ac:dyDescent="0.3">
      <c r="A347" s="2" t="s">
        <v>15</v>
      </c>
      <c r="B347" s="521"/>
      <c r="C347" s="522"/>
      <c r="D347" s="522"/>
      <c r="E347" s="523"/>
    </row>
    <row r="348" spans="1:5" ht="12.75" hidden="1" customHeight="1" x14ac:dyDescent="0.3">
      <c r="A348" s="475"/>
      <c r="B348" s="129">
        <v>2018</v>
      </c>
      <c r="C348" s="129">
        <v>2019</v>
      </c>
      <c r="D348" s="129">
        <v>2020</v>
      </c>
      <c r="E348" s="129">
        <v>2021</v>
      </c>
    </row>
    <row r="349" spans="1:5" ht="9" hidden="1" customHeight="1" thickBot="1" x14ac:dyDescent="0.3">
      <c r="A349" s="476"/>
      <c r="B349" s="130" t="s">
        <v>6</v>
      </c>
      <c r="C349" s="130" t="s">
        <v>7</v>
      </c>
      <c r="D349" s="130" t="s">
        <v>7</v>
      </c>
      <c r="E349" s="130" t="s">
        <v>7</v>
      </c>
    </row>
    <row r="350" spans="1:5" ht="15.75" hidden="1" thickBot="1" x14ac:dyDescent="0.3">
      <c r="A350" s="2" t="s">
        <v>9</v>
      </c>
      <c r="B350" s="4"/>
      <c r="C350" s="4"/>
      <c r="D350" s="4"/>
      <c r="E350" s="4"/>
    </row>
    <row r="351" spans="1:5" ht="15.75" hidden="1" thickBot="1" x14ac:dyDescent="0.3">
      <c r="A351" s="2" t="s">
        <v>16</v>
      </c>
      <c r="B351" s="108">
        <f>B361</f>
        <v>0</v>
      </c>
      <c r="C351" s="108">
        <f>C361</f>
        <v>0</v>
      </c>
      <c r="D351" s="108">
        <f>D361</f>
        <v>0</v>
      </c>
      <c r="E351" s="108">
        <f>E361</f>
        <v>0</v>
      </c>
    </row>
    <row r="352" spans="1:5" ht="15.75" hidden="1" thickBot="1" x14ac:dyDescent="0.3">
      <c r="A352" s="2" t="s">
        <v>25</v>
      </c>
      <c r="B352" s="108" t="e">
        <f>B351/B350</f>
        <v>#DIV/0!</v>
      </c>
      <c r="C352" s="108" t="e">
        <f>C351/C350</f>
        <v>#DIV/0!</v>
      </c>
      <c r="D352" s="108" t="e">
        <f>D351/D350</f>
        <v>#DIV/0!</v>
      </c>
      <c r="E352" s="108" t="e">
        <f>E351/E350</f>
        <v>#DIV/0!</v>
      </c>
    </row>
    <row r="353" spans="1:11" ht="15.75" hidden="1" thickBot="1" x14ac:dyDescent="0.3">
      <c r="A353" s="2" t="s">
        <v>17</v>
      </c>
      <c r="B353" s="208" t="s">
        <v>24</v>
      </c>
      <c r="C353" s="110" t="e">
        <f t="shared" ref="C353:E355" si="15">C350/B350-1</f>
        <v>#DIV/0!</v>
      </c>
      <c r="D353" s="110" t="e">
        <f t="shared" si="15"/>
        <v>#DIV/0!</v>
      </c>
      <c r="E353" s="110" t="e">
        <f t="shared" si="15"/>
        <v>#DIV/0!</v>
      </c>
      <c r="G353" s="6"/>
      <c r="H353" s="6"/>
      <c r="I353" s="6"/>
      <c r="J353" s="6"/>
      <c r="K353" s="6"/>
    </row>
    <row r="354" spans="1:11" ht="23.25" hidden="1" thickBot="1" x14ac:dyDescent="0.3">
      <c r="A354" s="2" t="s">
        <v>18</v>
      </c>
      <c r="B354" s="208" t="s">
        <v>24</v>
      </c>
      <c r="C354" s="110" t="e">
        <f t="shared" si="15"/>
        <v>#DIV/0!</v>
      </c>
      <c r="D354" s="110" t="e">
        <f t="shared" si="15"/>
        <v>#DIV/0!</v>
      </c>
      <c r="E354" s="110" t="e">
        <f t="shared" si="15"/>
        <v>#DIV/0!</v>
      </c>
    </row>
    <row r="355" spans="1:11" ht="23.25" hidden="1" thickBot="1" x14ac:dyDescent="0.3">
      <c r="A355" s="2" t="s">
        <v>19</v>
      </c>
      <c r="B355" s="208" t="s">
        <v>24</v>
      </c>
      <c r="C355" s="110" t="e">
        <f t="shared" si="15"/>
        <v>#DIV/0!</v>
      </c>
      <c r="D355" s="110" t="e">
        <f t="shared" si="15"/>
        <v>#DIV/0!</v>
      </c>
      <c r="E355" s="110" t="e">
        <f t="shared" si="15"/>
        <v>#DIV/0!</v>
      </c>
    </row>
    <row r="356" spans="1:11" ht="15.75" hidden="1" thickBot="1" x14ac:dyDescent="0.3">
      <c r="A356" s="470" t="s">
        <v>60</v>
      </c>
      <c r="B356" s="471"/>
      <c r="C356" s="471"/>
      <c r="D356" s="471"/>
      <c r="E356" s="472"/>
    </row>
    <row r="357" spans="1:11" ht="12.75" hidden="1" customHeight="1" x14ac:dyDescent="0.3">
      <c r="A357" s="475"/>
      <c r="B357" s="129">
        <v>2018</v>
      </c>
      <c r="C357" s="129">
        <v>2019</v>
      </c>
      <c r="D357" s="129">
        <v>2020</v>
      </c>
      <c r="E357" s="129">
        <v>2021</v>
      </c>
    </row>
    <row r="358" spans="1:11" ht="9" hidden="1" customHeight="1" thickBot="1" x14ac:dyDescent="0.3">
      <c r="A358" s="476"/>
      <c r="B358" s="130" t="s">
        <v>6</v>
      </c>
      <c r="C358" s="130" t="s">
        <v>7</v>
      </c>
      <c r="D358" s="130" t="s">
        <v>7</v>
      </c>
      <c r="E358" s="130" t="s">
        <v>7</v>
      </c>
    </row>
    <row r="359" spans="1:11" ht="24.75" hidden="1" thickBot="1" x14ac:dyDescent="0.3">
      <c r="A359" s="240" t="s">
        <v>142</v>
      </c>
      <c r="B359" s="239"/>
      <c r="C359" s="239"/>
      <c r="D359" s="239"/>
      <c r="E359" s="239"/>
    </row>
    <row r="360" spans="1:11" ht="15.75" hidden="1" thickBot="1" x14ac:dyDescent="0.3">
      <c r="A360" s="238" t="s">
        <v>143</v>
      </c>
      <c r="B360" s="237"/>
      <c r="C360" s="237"/>
      <c r="D360" s="236"/>
      <c r="E360" s="236"/>
    </row>
    <row r="361" spans="1:11" ht="24.75" hidden="1" thickBot="1" x14ac:dyDescent="0.3">
      <c r="A361" s="27" t="s">
        <v>226</v>
      </c>
      <c r="B361" s="131">
        <f>B360+B359</f>
        <v>0</v>
      </c>
      <c r="C361" s="131">
        <f>C360+C359</f>
        <v>0</v>
      </c>
      <c r="D361" s="131">
        <f>D360+D359</f>
        <v>0</v>
      </c>
      <c r="E361" s="131">
        <f>E360+E359</f>
        <v>0</v>
      </c>
    </row>
    <row r="362" spans="1:11" ht="28.5" customHeight="1" thickBot="1" x14ac:dyDescent="0.3">
      <c r="A362" s="235" t="s">
        <v>225</v>
      </c>
      <c r="B362" s="614" t="s">
        <v>224</v>
      </c>
      <c r="C362" s="615"/>
      <c r="D362" s="615"/>
      <c r="E362" s="616"/>
    </row>
    <row r="363" spans="1:11" ht="39" customHeight="1" thickBot="1" x14ac:dyDescent="0.3">
      <c r="A363" s="2" t="s">
        <v>10</v>
      </c>
      <c r="B363" s="614" t="s">
        <v>223</v>
      </c>
      <c r="C363" s="615"/>
      <c r="D363" s="615"/>
      <c r="E363" s="616"/>
    </row>
    <row r="364" spans="1:11" ht="15.75" thickBot="1" x14ac:dyDescent="0.3">
      <c r="A364" s="2" t="s">
        <v>15</v>
      </c>
      <c r="B364" s="521" t="s">
        <v>222</v>
      </c>
      <c r="C364" s="522"/>
      <c r="D364" s="522"/>
      <c r="E364" s="523"/>
    </row>
    <row r="365" spans="1:11" ht="12.75" customHeight="1" x14ac:dyDescent="0.25">
      <c r="A365" s="475"/>
      <c r="B365" s="129">
        <v>2018</v>
      </c>
      <c r="C365" s="129">
        <v>2019</v>
      </c>
      <c r="D365" s="129">
        <v>2020</v>
      </c>
      <c r="E365" s="129">
        <v>2021</v>
      </c>
    </row>
    <row r="366" spans="1:11" ht="9" customHeight="1" thickBot="1" x14ac:dyDescent="0.3">
      <c r="A366" s="476"/>
      <c r="B366" s="130" t="s">
        <v>6</v>
      </c>
      <c r="C366" s="130" t="s">
        <v>7</v>
      </c>
      <c r="D366" s="130" t="s">
        <v>7</v>
      </c>
      <c r="E366" s="130" t="s">
        <v>7</v>
      </c>
    </row>
    <row r="367" spans="1:11" ht="15.75" thickBot="1" x14ac:dyDescent="0.3">
      <c r="A367" s="2" t="s">
        <v>9</v>
      </c>
      <c r="B367" s="4"/>
      <c r="C367" s="4">
        <v>26</v>
      </c>
      <c r="D367" s="4">
        <v>26</v>
      </c>
      <c r="E367" s="4">
        <v>26</v>
      </c>
    </row>
    <row r="368" spans="1:11" ht="15.75" thickBot="1" x14ac:dyDescent="0.3">
      <c r="A368" s="2" t="s">
        <v>16</v>
      </c>
      <c r="B368" s="108"/>
      <c r="C368" s="4">
        <v>624</v>
      </c>
      <c r="D368" s="4">
        <v>624</v>
      </c>
      <c r="E368" s="4">
        <v>624</v>
      </c>
    </row>
    <row r="369" spans="1:5" ht="15.75" thickBot="1" x14ac:dyDescent="0.3">
      <c r="A369" s="2" t="s">
        <v>25</v>
      </c>
      <c r="B369" s="108" t="e">
        <f>B368/B367</f>
        <v>#DIV/0!</v>
      </c>
      <c r="C369" s="108">
        <f>C368/C367</f>
        <v>24</v>
      </c>
      <c r="D369" s="108">
        <f>D368/D367</f>
        <v>24</v>
      </c>
      <c r="E369" s="108">
        <f>E368/E367</f>
        <v>24</v>
      </c>
    </row>
    <row r="370" spans="1:5" ht="15.75" thickBot="1" x14ac:dyDescent="0.3">
      <c r="A370" s="2" t="s">
        <v>17</v>
      </c>
      <c r="B370" s="208"/>
      <c r="C370" s="110" t="e">
        <f t="shared" ref="C370:E372" si="16">C367/B367-1</f>
        <v>#DIV/0!</v>
      </c>
      <c r="D370" s="110">
        <f t="shared" si="16"/>
        <v>0</v>
      </c>
      <c r="E370" s="110">
        <f t="shared" si="16"/>
        <v>0</v>
      </c>
    </row>
    <row r="371" spans="1:5" ht="15.75" thickBot="1" x14ac:dyDescent="0.3">
      <c r="A371" s="2" t="s">
        <v>18</v>
      </c>
      <c r="B371" s="208"/>
      <c r="C371" s="110" t="e">
        <f t="shared" si="16"/>
        <v>#DIV/0!</v>
      </c>
      <c r="D371" s="110">
        <f t="shared" si="16"/>
        <v>0</v>
      </c>
      <c r="E371" s="110">
        <f t="shared" si="16"/>
        <v>0</v>
      </c>
    </row>
    <row r="372" spans="1:5" ht="15.75" thickBot="1" x14ac:dyDescent="0.3">
      <c r="A372" s="2" t="s">
        <v>19</v>
      </c>
      <c r="B372" s="208"/>
      <c r="C372" s="110" t="e">
        <f t="shared" si="16"/>
        <v>#DIV/0!</v>
      </c>
      <c r="D372" s="110">
        <f t="shared" si="16"/>
        <v>0</v>
      </c>
      <c r="E372" s="110">
        <f t="shared" si="16"/>
        <v>0</v>
      </c>
    </row>
    <row r="373" spans="1:5" ht="15.75" thickBot="1" x14ac:dyDescent="0.3">
      <c r="A373" s="470" t="s">
        <v>221</v>
      </c>
      <c r="B373" s="471"/>
      <c r="C373" s="471"/>
      <c r="D373" s="471"/>
      <c r="E373" s="472"/>
    </row>
    <row r="374" spans="1:5" ht="12.75" customHeight="1" x14ac:dyDescent="0.25">
      <c r="A374" s="475"/>
      <c r="B374" s="129">
        <v>2018</v>
      </c>
      <c r="C374" s="129">
        <v>2019</v>
      </c>
      <c r="D374" s="129">
        <v>2020</v>
      </c>
      <c r="E374" s="129">
        <v>2021</v>
      </c>
    </row>
    <row r="375" spans="1:5" ht="15" customHeight="1" thickBot="1" x14ac:dyDescent="0.3">
      <c r="A375" s="476"/>
      <c r="B375" s="130" t="s">
        <v>6</v>
      </c>
      <c r="C375" s="130" t="s">
        <v>7</v>
      </c>
      <c r="D375" s="130" t="s">
        <v>7</v>
      </c>
      <c r="E375" s="130" t="s">
        <v>7</v>
      </c>
    </row>
    <row r="376" spans="1:5" ht="15.75" thickBot="1" x14ac:dyDescent="0.3">
      <c r="A376" s="1" t="s">
        <v>0</v>
      </c>
      <c r="B376" s="234"/>
      <c r="C376" s="234"/>
      <c r="D376" s="234"/>
      <c r="E376" s="234"/>
    </row>
    <row r="377" spans="1:5" ht="24.75" thickBot="1" x14ac:dyDescent="0.3">
      <c r="A377" s="1" t="s">
        <v>46</v>
      </c>
      <c r="B377" s="5"/>
      <c r="C377" s="5"/>
      <c r="D377" s="5"/>
      <c r="E377" s="5"/>
    </row>
    <row r="378" spans="1:5" ht="15.75" thickBot="1" x14ac:dyDescent="0.3">
      <c r="A378" s="1" t="s">
        <v>1</v>
      </c>
      <c r="B378" s="8"/>
      <c r="C378" s="5"/>
      <c r="D378" s="5"/>
      <c r="E378" s="5"/>
    </row>
    <row r="379" spans="1:5" ht="15.75" thickBot="1" x14ac:dyDescent="0.3">
      <c r="A379" s="1" t="s">
        <v>2</v>
      </c>
      <c r="B379" s="131"/>
      <c r="C379" s="111"/>
      <c r="D379" s="111"/>
      <c r="E379" s="111"/>
    </row>
    <row r="380" spans="1:5" ht="15.75" thickBot="1" x14ac:dyDescent="0.3">
      <c r="A380" s="1" t="s">
        <v>30</v>
      </c>
      <c r="B380" s="131"/>
      <c r="C380" s="111"/>
      <c r="D380" s="111"/>
      <c r="E380" s="111"/>
    </row>
    <row r="381" spans="1:5" ht="15.75" thickBot="1" x14ac:dyDescent="0.3">
      <c r="A381" s="1" t="s">
        <v>32</v>
      </c>
      <c r="B381" s="131"/>
      <c r="C381" s="111"/>
      <c r="D381" s="111"/>
      <c r="E381" s="111"/>
    </row>
    <row r="382" spans="1:5" ht="24.75" thickBot="1" x14ac:dyDescent="0.3">
      <c r="A382" s="1" t="s">
        <v>3</v>
      </c>
      <c r="B382" s="8"/>
      <c r="C382" s="4">
        <v>624</v>
      </c>
      <c r="D382" s="4">
        <v>624</v>
      </c>
      <c r="E382" s="4">
        <v>624</v>
      </c>
    </row>
    <row r="383" spans="1:5" ht="24.75" thickBot="1" x14ac:dyDescent="0.3">
      <c r="A383" s="28" t="s">
        <v>63</v>
      </c>
      <c r="B383" s="133">
        <f>B382+B380+B381+B379+B378+B377+B376</f>
        <v>0</v>
      </c>
      <c r="C383" s="133">
        <f>C382+C380+C381+C379+C378+C377+C376</f>
        <v>624</v>
      </c>
      <c r="D383" s="133">
        <f>D382+D380+D381+D379+D378+D377+D376</f>
        <v>624</v>
      </c>
      <c r="E383" s="133">
        <f>E382+E380+E381+E379+E378+E377+E376</f>
        <v>624</v>
      </c>
    </row>
    <row r="384" spans="1:5" ht="15.75" thickBot="1" x14ac:dyDescent="0.3">
      <c r="A384" s="29" t="s">
        <v>61</v>
      </c>
      <c r="B384" s="132">
        <f>IF(B383-B368=0,0,"Error")</f>
        <v>0</v>
      </c>
      <c r="C384" s="132">
        <f>IF(C383-C368=0,0,"Error")</f>
        <v>0</v>
      </c>
      <c r="D384" s="132">
        <f>IF(D383-D368=0,0,"Error")</f>
        <v>0</v>
      </c>
      <c r="E384" s="132">
        <f>IF(E383-E368=0,0,"Error")</f>
        <v>0</v>
      </c>
    </row>
    <row r="385" spans="1:7" ht="15.75" thickBot="1" x14ac:dyDescent="0.3">
      <c r="A385" s="31"/>
      <c r="B385" s="132"/>
      <c r="C385" s="132"/>
      <c r="D385" s="132"/>
      <c r="E385" s="132"/>
    </row>
    <row r="386" spans="1:7" ht="34.5" customHeight="1" thickBot="1" x14ac:dyDescent="0.3">
      <c r="A386" s="15" t="s">
        <v>157</v>
      </c>
      <c r="B386" s="132">
        <f>B29+B52+B163+B188+B211+B234+B275+B293+B310+B351</f>
        <v>4778290</v>
      </c>
      <c r="C386" s="132">
        <f>C29+C52+C163+C188+C211+C234+C275+C293+C310+C351+C368</f>
        <v>5463410</v>
      </c>
      <c r="D386" s="132">
        <f>D29+D52+D163+D188+D211+D234+D275+D293+D310+D351+D368</f>
        <v>7295909.9299999997</v>
      </c>
      <c r="E386" s="132">
        <f>E29+E52+E163+E188+E211+E234+E275+E293+E310+E351+E368</f>
        <v>7995909.5978999995</v>
      </c>
    </row>
    <row r="387" spans="1:7" ht="24.75" thickBot="1" x14ac:dyDescent="0.3">
      <c r="A387" s="15" t="s">
        <v>158</v>
      </c>
      <c r="B387" s="132">
        <f>B389+B391+B393+B401+B405</f>
        <v>4778290</v>
      </c>
      <c r="C387" s="132">
        <f>C389+C391+C393+C401+C405</f>
        <v>5463410</v>
      </c>
      <c r="D387" s="132">
        <f>D389+D391+D393+D401+D405</f>
        <v>7295909.9299999997</v>
      </c>
      <c r="E387" s="132">
        <f>E389+E391+E393+E401+E405</f>
        <v>7995909.5978999995</v>
      </c>
    </row>
    <row r="388" spans="1:7" ht="24.75" thickBot="1" x14ac:dyDescent="0.3">
      <c r="A388" s="10" t="s">
        <v>26</v>
      </c>
      <c r="B388" s="133"/>
      <c r="C388" s="134">
        <f>C387/B387-1</f>
        <v>0.14338183743556798</v>
      </c>
      <c r="D388" s="134">
        <f>D387/C387-1</f>
        <v>0.33541321811835467</v>
      </c>
      <c r="E388" s="134">
        <f>E387/D387-1</f>
        <v>9.5944121379798908E-2</v>
      </c>
    </row>
    <row r="389" spans="1:7" ht="15.75" thickBot="1" x14ac:dyDescent="0.3">
      <c r="A389" s="1" t="s">
        <v>0</v>
      </c>
      <c r="B389" s="111">
        <f>B37+B60+B173+B196+B219+B242+B318</f>
        <v>2123024</v>
      </c>
      <c r="C389" s="111">
        <f>C37+C60+C173+C196+C219+C242+C318</f>
        <v>2123024</v>
      </c>
      <c r="D389" s="111">
        <f>D37+D60+D173+D196+D219+D242+D318</f>
        <v>2123024</v>
      </c>
      <c r="E389" s="111">
        <f>E37+E60+E173+E196+E219+E242+E318</f>
        <v>2123024</v>
      </c>
    </row>
    <row r="390" spans="1:7" ht="15.75" thickBot="1" x14ac:dyDescent="0.3">
      <c r="A390" s="7" t="s">
        <v>27</v>
      </c>
      <c r="B390" s="131"/>
      <c r="C390" s="113">
        <f>C389/B389-1</f>
        <v>0</v>
      </c>
      <c r="D390" s="113">
        <f>D389/C389-1</f>
        <v>0</v>
      </c>
      <c r="E390" s="113">
        <f>E389/D389-1</f>
        <v>0</v>
      </c>
    </row>
    <row r="391" spans="1:7" ht="24.75" thickBot="1" x14ac:dyDescent="0.3">
      <c r="A391" s="1" t="s">
        <v>46</v>
      </c>
      <c r="B391" s="111">
        <f>B38+B61+B174+B197+B220+B243+B319</f>
        <v>338366</v>
      </c>
      <c r="C391" s="111">
        <f>C38+C61+C174+C197+C220+C243+C319</f>
        <v>338366</v>
      </c>
      <c r="D391" s="111">
        <f>D38+D61+D174+D197+D220+D243+D319</f>
        <v>338366</v>
      </c>
      <c r="E391" s="111">
        <f>E38+E61+E174+E197+E220+E243+E319</f>
        <v>338366</v>
      </c>
    </row>
    <row r="392" spans="1:7" ht="24.75" thickBot="1" x14ac:dyDescent="0.3">
      <c r="A392" s="7" t="s">
        <v>47</v>
      </c>
      <c r="B392" s="131"/>
      <c r="C392" s="113">
        <f>C391/B391-1</f>
        <v>0</v>
      </c>
      <c r="D392" s="113">
        <f>D391/C391-1</f>
        <v>0</v>
      </c>
      <c r="E392" s="113">
        <f>E391/D391-1</f>
        <v>0</v>
      </c>
      <c r="G392" t="s">
        <v>220</v>
      </c>
    </row>
    <row r="393" spans="1:7" ht="15.75" thickBot="1" x14ac:dyDescent="0.3">
      <c r="A393" s="1" t="s">
        <v>1</v>
      </c>
      <c r="B393" s="111">
        <f>B39+B62+B175+B198+B221+B244+B320</f>
        <v>1954400</v>
      </c>
      <c r="C393" s="111">
        <f>C39+C62+C175+C198+C221+C244+C320</f>
        <v>2492520</v>
      </c>
      <c r="D393" s="111">
        <f>D39+D62+D175+D198+D221+D244+D320</f>
        <v>3392519.93</v>
      </c>
      <c r="E393" s="111">
        <f>E39+E62+E175+E198+E221+E244+E320</f>
        <v>3392519.5978999999</v>
      </c>
    </row>
    <row r="394" spans="1:7" ht="24.75" thickBot="1" x14ac:dyDescent="0.3">
      <c r="A394" s="7" t="s">
        <v>28</v>
      </c>
      <c r="B394" s="131"/>
      <c r="C394" s="113">
        <f>C393/B393-1</f>
        <v>0.27533769954973386</v>
      </c>
      <c r="D394" s="113">
        <f>D393/C393-1</f>
        <v>0.36108032433039661</v>
      </c>
      <c r="E394" s="113">
        <f>E393/D393-1</f>
        <v>-9.7891834749397333E-8</v>
      </c>
    </row>
    <row r="395" spans="1:7" ht="15.75" thickBot="1" x14ac:dyDescent="0.3">
      <c r="A395" s="1" t="s">
        <v>2</v>
      </c>
      <c r="B395" s="111">
        <f>B199+B176+B63+B40</f>
        <v>0</v>
      </c>
      <c r="C395" s="111">
        <f>C199+C176+C63+C40</f>
        <v>0</v>
      </c>
      <c r="D395" s="111">
        <f>D199+D176+D63+D40</f>
        <v>0</v>
      </c>
      <c r="E395" s="111">
        <f>E199+E176+E63+E40</f>
        <v>0</v>
      </c>
    </row>
    <row r="396" spans="1:7" ht="15.75" thickBot="1" x14ac:dyDescent="0.3">
      <c r="A396" s="7" t="s">
        <v>29</v>
      </c>
      <c r="B396" s="131"/>
      <c r="C396" s="113" t="e">
        <f>C395/B395-1</f>
        <v>#DIV/0!</v>
      </c>
      <c r="D396" s="113" t="e">
        <f>D395/C395-1</f>
        <v>#DIV/0!</v>
      </c>
      <c r="E396" s="113" t="e">
        <f>E395/D395-1</f>
        <v>#DIV/0!</v>
      </c>
    </row>
    <row r="397" spans="1:7" ht="15.75" thickBot="1" x14ac:dyDescent="0.3">
      <c r="A397" s="1" t="s">
        <v>30</v>
      </c>
      <c r="B397" s="111">
        <f>B200+B177+B64+B41</f>
        <v>0</v>
      </c>
      <c r="C397" s="111">
        <f>C200+C177+C64+C41</f>
        <v>0</v>
      </c>
      <c r="D397" s="111">
        <f>D200+D177+D64+D41</f>
        <v>0</v>
      </c>
      <c r="E397" s="111">
        <f>E200+E177+E64+E41</f>
        <v>0</v>
      </c>
    </row>
    <row r="398" spans="1:7" ht="24.75" thickBot="1" x14ac:dyDescent="0.3">
      <c r="A398" s="7" t="s">
        <v>31</v>
      </c>
      <c r="B398" s="131"/>
      <c r="C398" s="113" t="e">
        <f>C397/B397-1</f>
        <v>#DIV/0!</v>
      </c>
      <c r="D398" s="113" t="e">
        <f>D397/C397-1</f>
        <v>#DIV/0!</v>
      </c>
      <c r="E398" s="113" t="e">
        <f>E397/D397-1</f>
        <v>#DIV/0!</v>
      </c>
    </row>
    <row r="399" spans="1:7" ht="15.75" thickBot="1" x14ac:dyDescent="0.3">
      <c r="A399" s="1" t="s">
        <v>32</v>
      </c>
      <c r="B399" s="111">
        <f>B201+B178+B65+B42</f>
        <v>0</v>
      </c>
      <c r="C399" s="111">
        <f>C201+C178+C65+C42</f>
        <v>0</v>
      </c>
      <c r="D399" s="111">
        <f>D201+D178+D65+D42</f>
        <v>0</v>
      </c>
      <c r="E399" s="111">
        <f>E201+E178+E65+E42</f>
        <v>0</v>
      </c>
    </row>
    <row r="400" spans="1:7" ht="24.75" thickBot="1" x14ac:dyDescent="0.3">
      <c r="A400" s="7" t="s">
        <v>33</v>
      </c>
      <c r="B400" s="131"/>
      <c r="C400" s="113" t="e">
        <f>C399/B399-1</f>
        <v>#DIV/0!</v>
      </c>
      <c r="D400" s="113" t="e">
        <f>D399/C399-1</f>
        <v>#DIV/0!</v>
      </c>
      <c r="E400" s="113" t="e">
        <f>E399/D399-1</f>
        <v>#DIV/0!</v>
      </c>
    </row>
    <row r="401" spans="1:5" ht="24.75" thickBot="1" x14ac:dyDescent="0.3">
      <c r="A401" s="1" t="s">
        <v>3</v>
      </c>
      <c r="B401" s="111">
        <f>B43+B66+B179+B202+B225+B248+B324</f>
        <v>319500</v>
      </c>
      <c r="C401" s="111">
        <f>C43+C66+C179+C202+C225+C248+C324+C382</f>
        <v>319500</v>
      </c>
      <c r="D401" s="111">
        <f>D43+D66+D179+D202+D225+D248+D324+D382</f>
        <v>319500</v>
      </c>
      <c r="E401" s="111">
        <f>E43+E66+E179+E202+E225+E248+E324+E382</f>
        <v>319500</v>
      </c>
    </row>
    <row r="402" spans="1:5" ht="24.75" thickBot="1" x14ac:dyDescent="0.3">
      <c r="A402" s="7" t="s">
        <v>34</v>
      </c>
      <c r="B402" s="131"/>
      <c r="C402" s="113">
        <f>C401/B401-1</f>
        <v>0</v>
      </c>
      <c r="D402" s="113">
        <f>D401/C401-1</f>
        <v>0</v>
      </c>
      <c r="E402" s="113">
        <f>E401/D401-1</f>
        <v>0</v>
      </c>
    </row>
    <row r="403" spans="1:5" ht="15.75" thickBot="1" x14ac:dyDescent="0.3">
      <c r="A403" s="1" t="s">
        <v>20</v>
      </c>
      <c r="B403" s="111">
        <f>B86+B107+B127+B145+B245+B263+B283+B301</f>
        <v>0</v>
      </c>
      <c r="C403" s="111">
        <f>C86+C107+C127+C145+C245+C263+C283+C301</f>
        <v>0</v>
      </c>
      <c r="D403" s="111">
        <f>D86+D107+D127+D145+D245+D263+D283+D301</f>
        <v>0</v>
      </c>
      <c r="E403" s="111">
        <f>E86+E107+E127+E145+E245+E263+E283+E301</f>
        <v>0</v>
      </c>
    </row>
    <row r="404" spans="1:5" ht="24.75" thickBot="1" x14ac:dyDescent="0.3">
      <c r="A404" s="7" t="s">
        <v>35</v>
      </c>
      <c r="B404" s="131"/>
      <c r="C404" s="113" t="e">
        <f>C403/B403-1</f>
        <v>#DIV/0!</v>
      </c>
      <c r="D404" s="113" t="e">
        <f>D403/C403-1</f>
        <v>#DIV/0!</v>
      </c>
      <c r="E404" s="113" t="e">
        <f>E403/D403-1</f>
        <v>#DIV/0!</v>
      </c>
    </row>
    <row r="405" spans="1:5" ht="15.75" thickBot="1" x14ac:dyDescent="0.3">
      <c r="A405" s="1" t="s">
        <v>21</v>
      </c>
      <c r="B405" s="111">
        <f>B360+B302+B284</f>
        <v>43000</v>
      </c>
      <c r="C405" s="111">
        <f>C360+C302+C284</f>
        <v>190000</v>
      </c>
      <c r="D405" s="111">
        <f>D360+D302+D284</f>
        <v>1122500</v>
      </c>
      <c r="E405" s="111">
        <f>E360+E302+E284</f>
        <v>1822500</v>
      </c>
    </row>
    <row r="406" spans="1:5" ht="24.75" thickBot="1" x14ac:dyDescent="0.3">
      <c r="A406" s="7" t="s">
        <v>36</v>
      </c>
      <c r="B406" s="131"/>
      <c r="C406" s="113">
        <f>C405/B405-1</f>
        <v>3.4186046511627906</v>
      </c>
      <c r="D406" s="113">
        <f>D405/C405-1</f>
        <v>4.9078947368421053</v>
      </c>
      <c r="E406" s="113">
        <f>E405/D405-1</f>
        <v>0.62360801781737196</v>
      </c>
    </row>
    <row r="407" spans="1:5" ht="15.75" thickBot="1" x14ac:dyDescent="0.3">
      <c r="A407" s="29" t="s">
        <v>61</v>
      </c>
      <c r="B407" s="132">
        <f>IF(B387-B386=0,0,"Error")</f>
        <v>0</v>
      </c>
      <c r="C407" s="132">
        <f>IF(C387-C386=0,0,"Error")</f>
        <v>0</v>
      </c>
      <c r="D407" s="132">
        <f>IF(D387-D386=0,0,"Error")</f>
        <v>0</v>
      </c>
      <c r="E407" s="132">
        <f>IF(E387-E386=0,0,"Error")</f>
        <v>0</v>
      </c>
    </row>
    <row r="408" spans="1:5" ht="24.75" thickBot="1" x14ac:dyDescent="0.3">
      <c r="A408" s="23" t="s">
        <v>50</v>
      </c>
      <c r="B408" s="5"/>
      <c r="C408" s="5"/>
      <c r="D408" s="5"/>
      <c r="E408" s="5"/>
    </row>
    <row r="409" spans="1:5" ht="36.75" thickBot="1" x14ac:dyDescent="0.3">
      <c r="A409" s="23" t="s">
        <v>56</v>
      </c>
      <c r="B409" s="111" t="s">
        <v>24</v>
      </c>
      <c r="C409" s="111" t="s">
        <v>24</v>
      </c>
      <c r="D409" s="111" t="s">
        <v>24</v>
      </c>
      <c r="E409" s="111" t="s">
        <v>24</v>
      </c>
    </row>
  </sheetData>
  <mergeCells count="133">
    <mergeCell ref="B205:E205"/>
    <mergeCell ref="B206:E206"/>
    <mergeCell ref="B207:E207"/>
    <mergeCell ref="A208:A209"/>
    <mergeCell ref="A216:E216"/>
    <mergeCell ref="A217:A218"/>
    <mergeCell ref="A348:A349"/>
    <mergeCell ref="A356:E356"/>
    <mergeCell ref="A357:A358"/>
    <mergeCell ref="B269:E269"/>
    <mergeCell ref="B251:E251"/>
    <mergeCell ref="A252:A253"/>
    <mergeCell ref="A260:E260"/>
    <mergeCell ref="A261:A262"/>
    <mergeCell ref="B230:E230"/>
    <mergeCell ref="A239:E239"/>
    <mergeCell ref="A240:A241"/>
    <mergeCell ref="B228:E228"/>
    <mergeCell ref="B229:E229"/>
    <mergeCell ref="A231:A232"/>
    <mergeCell ref="A266:E266"/>
    <mergeCell ref="A267:E267"/>
    <mergeCell ref="B268:E268"/>
    <mergeCell ref="B362:E362"/>
    <mergeCell ref="B363:E363"/>
    <mergeCell ref="B364:E364"/>
    <mergeCell ref="A365:A366"/>
    <mergeCell ref="A373:E373"/>
    <mergeCell ref="A374:A375"/>
    <mergeCell ref="A299:A300"/>
    <mergeCell ref="B270:E270"/>
    <mergeCell ref="B271:E271"/>
    <mergeCell ref="A272:A273"/>
    <mergeCell ref="A280:E280"/>
    <mergeCell ref="A281:A282"/>
    <mergeCell ref="B344:E344"/>
    <mergeCell ref="B345:E345"/>
    <mergeCell ref="B304:E304"/>
    <mergeCell ref="B305:E305"/>
    <mergeCell ref="B306:E306"/>
    <mergeCell ref="A307:A308"/>
    <mergeCell ref="A315:E315"/>
    <mergeCell ref="A316:A317"/>
    <mergeCell ref="B286:E286"/>
    <mergeCell ref="B287:E287"/>
    <mergeCell ref="B288:E288"/>
    <mergeCell ref="B289:E289"/>
    <mergeCell ref="A290:A291"/>
    <mergeCell ref="A298:E298"/>
    <mergeCell ref="B346:E346"/>
    <mergeCell ref="B347:E347"/>
    <mergeCell ref="B327:E327"/>
    <mergeCell ref="A328:A329"/>
    <mergeCell ref="A336:E336"/>
    <mergeCell ref="A337:A338"/>
    <mergeCell ref="A342:E342"/>
    <mergeCell ref="A343:E343"/>
    <mergeCell ref="A194:A195"/>
    <mergeCell ref="A170:E170"/>
    <mergeCell ref="A171:A172"/>
    <mergeCell ref="B182:E182"/>
    <mergeCell ref="B183:E183"/>
    <mergeCell ref="B148:E148"/>
    <mergeCell ref="A149:E149"/>
    <mergeCell ref="A153:E153"/>
    <mergeCell ref="A154:E154"/>
    <mergeCell ref="A155:A156"/>
    <mergeCell ref="B157:E157"/>
    <mergeCell ref="B158:E158"/>
    <mergeCell ref="B159:E159"/>
    <mergeCell ref="A160:A161"/>
    <mergeCell ref="A168:A169"/>
    <mergeCell ref="B184:E184"/>
    <mergeCell ref="A185:A186"/>
    <mergeCell ref="A193:E193"/>
    <mergeCell ref="B131:E131"/>
    <mergeCell ref="B132:E132"/>
    <mergeCell ref="B133:E133"/>
    <mergeCell ref="A134:A135"/>
    <mergeCell ref="A142:E142"/>
    <mergeCell ref="A143:A144"/>
    <mergeCell ref="A116:A117"/>
    <mergeCell ref="A124:E124"/>
    <mergeCell ref="A125:A126"/>
    <mergeCell ref="B130:E130"/>
    <mergeCell ref="A110:E110"/>
    <mergeCell ref="A111:E111"/>
    <mergeCell ref="B112:E112"/>
    <mergeCell ref="B113:E113"/>
    <mergeCell ref="B114:E114"/>
    <mergeCell ref="B115:E115"/>
    <mergeCell ref="A96:A97"/>
    <mergeCell ref="A104:E104"/>
    <mergeCell ref="A105:A106"/>
    <mergeCell ref="B95:E95"/>
    <mergeCell ref="A70:E70"/>
    <mergeCell ref="B71:E71"/>
    <mergeCell ref="B72:E72"/>
    <mergeCell ref="B73:E73"/>
    <mergeCell ref="B74:E74"/>
    <mergeCell ref="A75:A76"/>
    <mergeCell ref="A35:A36"/>
    <mergeCell ref="B46:E46"/>
    <mergeCell ref="B47:E47"/>
    <mergeCell ref="B48:E48"/>
    <mergeCell ref="A83:E83"/>
    <mergeCell ref="A84:A85"/>
    <mergeCell ref="A89:A91"/>
    <mergeCell ref="B89:E91"/>
    <mergeCell ref="B92:E92"/>
    <mergeCell ref="B93:E93"/>
    <mergeCell ref="A50:A51"/>
    <mergeCell ref="A57:E57"/>
    <mergeCell ref="A58:A59"/>
    <mergeCell ref="A69:E69"/>
    <mergeCell ref="B25:E25"/>
    <mergeCell ref="A26:A27"/>
    <mergeCell ref="A34:E34"/>
    <mergeCell ref="A21:E21"/>
    <mergeCell ref="B5:E5"/>
    <mergeCell ref="B6:E6"/>
    <mergeCell ref="B7:E7"/>
    <mergeCell ref="A8:E8"/>
    <mergeCell ref="B94:E94"/>
    <mergeCell ref="A3:E3"/>
    <mergeCell ref="A9:E11"/>
    <mergeCell ref="B12:E12"/>
    <mergeCell ref="A13:A14"/>
    <mergeCell ref="B17:E17"/>
    <mergeCell ref="A18:E18"/>
    <mergeCell ref="A22:E22"/>
    <mergeCell ref="B23:E23"/>
    <mergeCell ref="B24:E24"/>
  </mergeCells>
  <printOptions horizontalCentered="1" verticalCentered="1"/>
  <pageMargins left="0.70866141732283472" right="0.70866141732283472" top="0.74803149606299213" bottom="0.74803149606299213"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84"/>
  <sheetViews>
    <sheetView view="pageBreakPreview" topLeftCell="A358" zoomScale="60" zoomScaleNormal="100" workbookViewId="0">
      <selection activeCell="K10" sqref="K10"/>
    </sheetView>
  </sheetViews>
  <sheetFormatPr defaultRowHeight="15.75" x14ac:dyDescent="0.25"/>
  <cols>
    <col min="1" max="1" width="33.5703125" style="275" customWidth="1"/>
    <col min="2" max="3" width="15.85546875" style="275" customWidth="1"/>
    <col min="4" max="4" width="22.85546875" style="275" customWidth="1"/>
    <col min="5" max="5" width="19.140625" style="275" customWidth="1"/>
    <col min="6" max="6" width="12.42578125" style="275" customWidth="1"/>
    <col min="7" max="7" width="15.140625" style="275" customWidth="1"/>
    <col min="8" max="8" width="16.7109375" style="275" customWidth="1"/>
    <col min="9" max="16384" width="9.140625" style="275"/>
  </cols>
  <sheetData>
    <row r="1" spans="1:5" ht="24.75" customHeight="1" x14ac:dyDescent="0.25">
      <c r="A1" s="632" t="s">
        <v>343</v>
      </c>
      <c r="B1" s="632"/>
      <c r="C1" s="632"/>
      <c r="D1" s="632"/>
      <c r="E1" s="632"/>
    </row>
    <row r="2" spans="1:5" ht="21" customHeight="1" x14ac:dyDescent="0.25">
      <c r="A2" s="633" t="s">
        <v>171</v>
      </c>
      <c r="B2" s="633"/>
      <c r="C2" s="633"/>
      <c r="D2" s="633"/>
      <c r="E2" s="633"/>
    </row>
    <row r="3" spans="1:5" ht="18" customHeight="1" thickBot="1" x14ac:dyDescent="0.3"/>
    <row r="4" spans="1:5" ht="29.25" customHeight="1" thickBot="1" x14ac:dyDescent="0.3">
      <c r="A4" s="376" t="s">
        <v>23</v>
      </c>
      <c r="B4" s="375"/>
      <c r="C4" s="374" t="s">
        <v>342</v>
      </c>
      <c r="D4" s="374"/>
      <c r="E4" s="373"/>
    </row>
    <row r="5" spans="1:5" ht="20.25" customHeight="1" thickBot="1" x14ac:dyDescent="0.3">
      <c r="A5" s="372" t="s">
        <v>4</v>
      </c>
      <c r="B5" s="697" t="s">
        <v>341</v>
      </c>
      <c r="C5" s="698"/>
      <c r="D5" s="698"/>
      <c r="E5" s="699"/>
    </row>
    <row r="6" spans="1:5" ht="21.75" customHeight="1" thickBot="1" x14ac:dyDescent="0.3">
      <c r="A6" s="372" t="s">
        <v>37</v>
      </c>
      <c r="B6" s="637" t="s">
        <v>5</v>
      </c>
      <c r="C6" s="638"/>
      <c r="D6" s="638"/>
      <c r="E6" s="639"/>
    </row>
    <row r="7" spans="1:5" ht="16.5" thickBot="1" x14ac:dyDescent="0.3">
      <c r="A7" s="700" t="s">
        <v>8</v>
      </c>
      <c r="B7" s="701"/>
      <c r="C7" s="701"/>
      <c r="D7" s="701"/>
      <c r="E7" s="702"/>
    </row>
    <row r="8" spans="1:5" x14ac:dyDescent="0.25">
      <c r="A8" s="706" t="s">
        <v>340</v>
      </c>
      <c r="B8" s="707"/>
      <c r="C8" s="707"/>
      <c r="D8" s="707"/>
      <c r="E8" s="708"/>
    </row>
    <row r="9" spans="1:5" ht="36.75" customHeight="1" x14ac:dyDescent="0.25">
      <c r="A9" s="709"/>
      <c r="B9" s="710"/>
      <c r="C9" s="710"/>
      <c r="D9" s="710"/>
      <c r="E9" s="711"/>
    </row>
    <row r="10" spans="1:5" ht="251.25" customHeight="1" thickBot="1" x14ac:dyDescent="0.3">
      <c r="A10" s="712"/>
      <c r="B10" s="713"/>
      <c r="C10" s="713"/>
      <c r="D10" s="713"/>
      <c r="E10" s="714"/>
    </row>
    <row r="11" spans="1:5" ht="283.5" customHeight="1" thickBot="1" x14ac:dyDescent="0.3">
      <c r="A11" s="371" t="s">
        <v>11</v>
      </c>
      <c r="B11" s="715" t="s">
        <v>339</v>
      </c>
      <c r="C11" s="716"/>
      <c r="D11" s="716"/>
      <c r="E11" s="717"/>
    </row>
    <row r="12" spans="1:5" ht="23.25" customHeight="1" x14ac:dyDescent="0.25">
      <c r="A12" s="718" t="s">
        <v>163</v>
      </c>
      <c r="B12" s="370">
        <v>2018</v>
      </c>
      <c r="C12" s="370">
        <v>2019</v>
      </c>
      <c r="D12" s="370">
        <v>2020</v>
      </c>
      <c r="E12" s="369">
        <v>2021</v>
      </c>
    </row>
    <row r="13" spans="1:5" ht="16.5" thickBot="1" x14ac:dyDescent="0.3">
      <c r="A13" s="644"/>
      <c r="B13" s="368" t="s">
        <v>6</v>
      </c>
      <c r="C13" s="368" t="s">
        <v>7</v>
      </c>
      <c r="D13" s="368" t="s">
        <v>7</v>
      </c>
      <c r="E13" s="367" t="s">
        <v>7</v>
      </c>
    </row>
    <row r="14" spans="1:5" ht="26.25" customHeight="1" thickBot="1" x14ac:dyDescent="0.3">
      <c r="A14" s="343" t="s">
        <v>260</v>
      </c>
      <c r="B14" s="342" t="s">
        <v>257</v>
      </c>
      <c r="C14" s="342" t="s">
        <v>256</v>
      </c>
      <c r="D14" s="342" t="s">
        <v>256</v>
      </c>
      <c r="E14" s="341" t="s">
        <v>256</v>
      </c>
    </row>
    <row r="15" spans="1:5" ht="26.25" customHeight="1" thickBot="1" x14ac:dyDescent="0.3">
      <c r="A15" s="325" t="s">
        <v>259</v>
      </c>
      <c r="B15" s="342" t="s">
        <v>257</v>
      </c>
      <c r="C15" s="342" t="s">
        <v>256</v>
      </c>
      <c r="D15" s="342" t="s">
        <v>256</v>
      </c>
      <c r="E15" s="341" t="s">
        <v>256</v>
      </c>
    </row>
    <row r="16" spans="1:5" ht="32.25" thickBot="1" x14ac:dyDescent="0.3">
      <c r="A16" s="325" t="s">
        <v>258</v>
      </c>
      <c r="B16" s="342" t="s">
        <v>257</v>
      </c>
      <c r="C16" s="342" t="s">
        <v>256</v>
      </c>
      <c r="D16" s="342" t="s">
        <v>256</v>
      </c>
      <c r="E16" s="341" t="s">
        <v>256</v>
      </c>
    </row>
    <row r="17" spans="1:9" ht="26.25" customHeight="1" thickBot="1" x14ac:dyDescent="0.3">
      <c r="A17" s="366" t="s">
        <v>13</v>
      </c>
      <c r="B17" s="719" t="s">
        <v>39</v>
      </c>
      <c r="C17" s="720"/>
      <c r="D17" s="720"/>
      <c r="E17" s="721"/>
    </row>
    <row r="18" spans="1:9" ht="23.25" customHeight="1" thickBot="1" x14ac:dyDescent="0.3">
      <c r="A18" s="669" t="s">
        <v>164</v>
      </c>
      <c r="B18" s="638"/>
      <c r="C18" s="638"/>
      <c r="D18" s="638"/>
      <c r="E18" s="639"/>
      <c r="F18" s="365"/>
      <c r="H18" s="365"/>
    </row>
    <row r="19" spans="1:9" ht="20.25" customHeight="1" thickBot="1" x14ac:dyDescent="0.3">
      <c r="A19" s="343" t="s">
        <v>260</v>
      </c>
      <c r="B19" s="342" t="s">
        <v>257</v>
      </c>
      <c r="C19" s="342" t="s">
        <v>256</v>
      </c>
      <c r="D19" s="342" t="s">
        <v>256</v>
      </c>
      <c r="E19" s="341" t="s">
        <v>256</v>
      </c>
    </row>
    <row r="20" spans="1:9" ht="21.75" customHeight="1" thickBot="1" x14ac:dyDescent="0.3">
      <c r="A20" s="325" t="s">
        <v>259</v>
      </c>
      <c r="B20" s="342" t="s">
        <v>257</v>
      </c>
      <c r="C20" s="342" t="s">
        <v>256</v>
      </c>
      <c r="D20" s="342" t="s">
        <v>256</v>
      </c>
      <c r="E20" s="341" t="s">
        <v>256</v>
      </c>
    </row>
    <row r="21" spans="1:9" ht="33" customHeight="1" thickBot="1" x14ac:dyDescent="0.3">
      <c r="A21" s="325" t="s">
        <v>258</v>
      </c>
      <c r="B21" s="342" t="s">
        <v>257</v>
      </c>
      <c r="C21" s="342" t="s">
        <v>256</v>
      </c>
      <c r="D21" s="342" t="s">
        <v>256</v>
      </c>
      <c r="E21" s="341" t="s">
        <v>256</v>
      </c>
    </row>
    <row r="22" spans="1:9" ht="16.5" thickBot="1" x14ac:dyDescent="0.3">
      <c r="A22" s="666" t="s">
        <v>58</v>
      </c>
      <c r="B22" s="667"/>
      <c r="C22" s="667"/>
      <c r="D22" s="667"/>
      <c r="E22" s="668"/>
    </row>
    <row r="23" spans="1:9" ht="16.5" thickBot="1" x14ac:dyDescent="0.3">
      <c r="A23" s="666" t="s">
        <v>165</v>
      </c>
      <c r="B23" s="667"/>
      <c r="C23" s="667"/>
      <c r="D23" s="667"/>
      <c r="E23" s="668"/>
    </row>
    <row r="24" spans="1:9" ht="16.5" thickBot="1" x14ac:dyDescent="0.3">
      <c r="A24" s="328" t="s">
        <v>43</v>
      </c>
      <c r="B24" s="722" t="s">
        <v>338</v>
      </c>
      <c r="C24" s="723"/>
      <c r="D24" s="723"/>
      <c r="E24" s="724"/>
    </row>
    <row r="25" spans="1:9" ht="55.5" customHeight="1" thickBot="1" x14ac:dyDescent="0.3">
      <c r="A25" s="325" t="s">
        <v>10</v>
      </c>
      <c r="B25" s="694" t="s">
        <v>337</v>
      </c>
      <c r="C25" s="695"/>
      <c r="D25" s="695"/>
      <c r="E25" s="696"/>
    </row>
    <row r="26" spans="1:9" ht="21.75" customHeight="1" thickBot="1" x14ac:dyDescent="0.3">
      <c r="A26" s="325" t="s">
        <v>15</v>
      </c>
      <c r="B26" s="640" t="s">
        <v>336</v>
      </c>
      <c r="C26" s="641"/>
      <c r="D26" s="641"/>
      <c r="E26" s="642"/>
    </row>
    <row r="27" spans="1:9" ht="12.75" customHeight="1" x14ac:dyDescent="0.25">
      <c r="A27" s="643"/>
      <c r="B27" s="321">
        <v>2018</v>
      </c>
      <c r="C27" s="321">
        <v>2019</v>
      </c>
      <c r="D27" s="321">
        <v>2020</v>
      </c>
      <c r="E27" s="320">
        <v>2021</v>
      </c>
    </row>
    <row r="28" spans="1:9" ht="28.5" customHeight="1" thickBot="1" x14ac:dyDescent="0.3">
      <c r="A28" s="644"/>
      <c r="B28" s="319" t="s">
        <v>6</v>
      </c>
      <c r="C28" s="319" t="s">
        <v>7</v>
      </c>
      <c r="D28" s="319" t="s">
        <v>7</v>
      </c>
      <c r="E28" s="318" t="s">
        <v>7</v>
      </c>
    </row>
    <row r="29" spans="1:9" ht="20.100000000000001" customHeight="1" thickBot="1" x14ac:dyDescent="0.3">
      <c r="A29" s="325" t="s">
        <v>9</v>
      </c>
      <c r="B29" s="364">
        <v>906</v>
      </c>
      <c r="C29" s="364">
        <v>910</v>
      </c>
      <c r="D29" s="364">
        <v>915</v>
      </c>
      <c r="E29" s="363">
        <v>920</v>
      </c>
    </row>
    <row r="30" spans="1:9" ht="20.100000000000001" customHeight="1" thickBot="1" x14ac:dyDescent="0.3">
      <c r="A30" s="325" t="s">
        <v>16</v>
      </c>
      <c r="B30" s="327">
        <f>B45</f>
        <v>143160</v>
      </c>
      <c r="C30" s="327">
        <f>C45</f>
        <v>143160</v>
      </c>
      <c r="D30" s="327">
        <f>D45</f>
        <v>143160</v>
      </c>
      <c r="E30" s="326">
        <f>E45</f>
        <v>143160</v>
      </c>
    </row>
    <row r="31" spans="1:9" ht="20.100000000000001" customHeight="1" thickBot="1" x14ac:dyDescent="0.3">
      <c r="A31" s="325" t="s">
        <v>25</v>
      </c>
      <c r="B31" s="327">
        <f>B30/B29</f>
        <v>158.01324503311258</v>
      </c>
      <c r="C31" s="327">
        <f>C30/C29</f>
        <v>157.31868131868131</v>
      </c>
      <c r="D31" s="327">
        <f>D30/D29</f>
        <v>156.45901639344262</v>
      </c>
      <c r="E31" s="326">
        <f>E30/E29</f>
        <v>155.60869565217391</v>
      </c>
    </row>
    <row r="32" spans="1:9" ht="20.100000000000001" customHeight="1" thickBot="1" x14ac:dyDescent="0.3">
      <c r="A32" s="325" t="s">
        <v>17</v>
      </c>
      <c r="B32" s="324" t="s">
        <v>24</v>
      </c>
      <c r="C32" s="323">
        <f t="shared" ref="C32:E34" si="0">C29/B29-1</f>
        <v>4.4150110375276164E-3</v>
      </c>
      <c r="D32" s="323">
        <f t="shared" si="0"/>
        <v>5.494505494505475E-3</v>
      </c>
      <c r="E32" s="322">
        <f t="shared" si="0"/>
        <v>5.464480874316946E-3</v>
      </c>
      <c r="F32" s="307"/>
      <c r="G32" s="307"/>
      <c r="H32" s="307"/>
      <c r="I32" s="307"/>
    </row>
    <row r="33" spans="1:5" ht="20.100000000000001" customHeight="1" thickBot="1" x14ac:dyDescent="0.3">
      <c r="A33" s="325" t="s">
        <v>18</v>
      </c>
      <c r="B33" s="324" t="s">
        <v>24</v>
      </c>
      <c r="C33" s="323">
        <f t="shared" si="0"/>
        <v>0</v>
      </c>
      <c r="D33" s="323">
        <f t="shared" si="0"/>
        <v>0</v>
      </c>
      <c r="E33" s="322">
        <f t="shared" si="0"/>
        <v>0</v>
      </c>
    </row>
    <row r="34" spans="1:5" ht="20.100000000000001" customHeight="1" thickBot="1" x14ac:dyDescent="0.3">
      <c r="A34" s="325" t="s">
        <v>19</v>
      </c>
      <c r="B34" s="324" t="s">
        <v>24</v>
      </c>
      <c r="C34" s="323">
        <f t="shared" si="0"/>
        <v>-4.39560439560438E-3</v>
      </c>
      <c r="D34" s="323">
        <f t="shared" si="0"/>
        <v>-5.464480874316946E-3</v>
      </c>
      <c r="E34" s="322">
        <f t="shared" si="0"/>
        <v>-5.4347826086956763E-3</v>
      </c>
    </row>
    <row r="35" spans="1:5" ht="20.100000000000001" customHeight="1" thickBot="1" x14ac:dyDescent="0.3">
      <c r="A35" s="645" t="s">
        <v>315</v>
      </c>
      <c r="B35" s="646"/>
      <c r="C35" s="646"/>
      <c r="D35" s="646"/>
      <c r="E35" s="647"/>
    </row>
    <row r="36" spans="1:5" ht="20.100000000000001" customHeight="1" x14ac:dyDescent="0.25">
      <c r="A36" s="643"/>
      <c r="B36" s="321">
        <v>2018</v>
      </c>
      <c r="C36" s="321">
        <v>2019</v>
      </c>
      <c r="D36" s="321">
        <v>2020</v>
      </c>
      <c r="E36" s="320">
        <v>2021</v>
      </c>
    </row>
    <row r="37" spans="1:5" ht="20.100000000000001" customHeight="1" thickBot="1" x14ac:dyDescent="0.3">
      <c r="A37" s="644"/>
      <c r="B37" s="319" t="s">
        <v>6</v>
      </c>
      <c r="C37" s="319" t="s">
        <v>7</v>
      </c>
      <c r="D37" s="319" t="s">
        <v>7</v>
      </c>
      <c r="E37" s="318" t="s">
        <v>7</v>
      </c>
    </row>
    <row r="38" spans="1:5" ht="20.100000000000001" customHeight="1" thickBot="1" x14ac:dyDescent="0.3">
      <c r="A38" s="317" t="s">
        <v>0</v>
      </c>
      <c r="B38" s="284">
        <v>99450</v>
      </c>
      <c r="C38" s="284">
        <v>99450</v>
      </c>
      <c r="D38" s="284">
        <v>99450</v>
      </c>
      <c r="E38" s="283">
        <v>99450</v>
      </c>
    </row>
    <row r="39" spans="1:5" ht="39.75" customHeight="1" thickBot="1" x14ac:dyDescent="0.3">
      <c r="A39" s="317" t="s">
        <v>46</v>
      </c>
      <c r="B39" s="284">
        <v>16690</v>
      </c>
      <c r="C39" s="284">
        <v>16690</v>
      </c>
      <c r="D39" s="284">
        <v>16690</v>
      </c>
      <c r="E39" s="283">
        <v>16690</v>
      </c>
    </row>
    <row r="40" spans="1:5" ht="20.100000000000001" customHeight="1" thickBot="1" x14ac:dyDescent="0.3">
      <c r="A40" s="317" t="s">
        <v>1</v>
      </c>
      <c r="B40" s="315">
        <v>19820</v>
      </c>
      <c r="C40" s="315">
        <v>19820</v>
      </c>
      <c r="D40" s="315">
        <v>19820</v>
      </c>
      <c r="E40" s="314">
        <v>19820</v>
      </c>
    </row>
    <row r="41" spans="1:5" ht="20.100000000000001" customHeight="1" thickBot="1" x14ac:dyDescent="0.3">
      <c r="A41" s="317" t="s">
        <v>2</v>
      </c>
      <c r="B41" s="315">
        <v>0</v>
      </c>
      <c r="C41" s="315">
        <v>0</v>
      </c>
      <c r="D41" s="315">
        <v>0</v>
      </c>
      <c r="E41" s="314">
        <v>0</v>
      </c>
    </row>
    <row r="42" spans="1:5" ht="20.100000000000001" customHeight="1" thickBot="1" x14ac:dyDescent="0.3">
      <c r="A42" s="317" t="s">
        <v>30</v>
      </c>
      <c r="B42" s="315">
        <v>0</v>
      </c>
      <c r="C42" s="315">
        <v>0</v>
      </c>
      <c r="D42" s="315">
        <v>0</v>
      </c>
      <c r="E42" s="314">
        <v>0</v>
      </c>
    </row>
    <row r="43" spans="1:5" ht="20.100000000000001" customHeight="1" thickBot="1" x14ac:dyDescent="0.3">
      <c r="A43" s="317" t="s">
        <v>32</v>
      </c>
      <c r="B43" s="315">
        <v>0</v>
      </c>
      <c r="C43" s="315">
        <v>0</v>
      </c>
      <c r="D43" s="315">
        <v>0</v>
      </c>
      <c r="E43" s="314">
        <v>0</v>
      </c>
    </row>
    <row r="44" spans="1:5" ht="20.100000000000001" customHeight="1" thickBot="1" x14ac:dyDescent="0.3">
      <c r="A44" s="317" t="s">
        <v>3</v>
      </c>
      <c r="B44" s="315">
        <v>7200</v>
      </c>
      <c r="C44" s="315">
        <v>7200</v>
      </c>
      <c r="D44" s="315">
        <v>7200</v>
      </c>
      <c r="E44" s="314">
        <v>7200</v>
      </c>
    </row>
    <row r="45" spans="1:5" ht="20.100000000000001" customHeight="1" thickBot="1" x14ac:dyDescent="0.3">
      <c r="A45" s="316" t="s">
        <v>59</v>
      </c>
      <c r="B45" s="315">
        <f>B44+B43+B42+B41+B40+B39+B38</f>
        <v>143160</v>
      </c>
      <c r="C45" s="315">
        <f>C44+C43+C42+C41+C40+C39+C38</f>
        <v>143160</v>
      </c>
      <c r="D45" s="315">
        <f>D44+D43+D42+D41+D40+D39+D38</f>
        <v>143160</v>
      </c>
      <c r="E45" s="314">
        <f>E44+E43+E42+E41+E40+E39+E38</f>
        <v>143160</v>
      </c>
    </row>
    <row r="46" spans="1:5" ht="22.5" customHeight="1" thickBot="1" x14ac:dyDescent="0.3">
      <c r="A46" s="362" t="s">
        <v>61</v>
      </c>
      <c r="B46" s="361">
        <f>IF(B45-B30=0,0,"Error")</f>
        <v>0</v>
      </c>
      <c r="C46" s="361">
        <f>IF(C45-C30=0,0,"Error")</f>
        <v>0</v>
      </c>
      <c r="D46" s="361">
        <f>IF(D45-D30=0,0,"Error")</f>
        <v>0</v>
      </c>
      <c r="E46" s="360">
        <f>IF(E45-E30=0,0,"Error")</f>
        <v>0</v>
      </c>
    </row>
    <row r="47" spans="1:5" ht="33" customHeight="1" thickBot="1" x14ac:dyDescent="0.3">
      <c r="A47" s="359" t="s">
        <v>335</v>
      </c>
      <c r="B47" s="691" t="s">
        <v>334</v>
      </c>
      <c r="C47" s="692"/>
      <c r="D47" s="692"/>
      <c r="E47" s="693"/>
    </row>
    <row r="48" spans="1:5" ht="98.25" customHeight="1" thickBot="1" x14ac:dyDescent="0.3">
      <c r="A48" s="325" t="s">
        <v>10</v>
      </c>
      <c r="B48" s="694" t="s">
        <v>333</v>
      </c>
      <c r="C48" s="695"/>
      <c r="D48" s="695"/>
      <c r="E48" s="696"/>
    </row>
    <row r="49" spans="1:5" ht="25.5" customHeight="1" thickBot="1" x14ac:dyDescent="0.3">
      <c r="A49" s="325" t="s">
        <v>15</v>
      </c>
      <c r="B49" s="640" t="s">
        <v>329</v>
      </c>
      <c r="C49" s="641"/>
      <c r="D49" s="641"/>
      <c r="E49" s="642"/>
    </row>
    <row r="50" spans="1:5" ht="22.5" customHeight="1" thickBot="1" x14ac:dyDescent="0.3">
      <c r="A50" s="325" t="s">
        <v>9</v>
      </c>
      <c r="B50" s="327">
        <v>307</v>
      </c>
      <c r="C50" s="327">
        <v>307</v>
      </c>
      <c r="D50" s="327">
        <v>307</v>
      </c>
      <c r="E50" s="326">
        <v>307</v>
      </c>
    </row>
    <row r="51" spans="1:5" ht="12.75" customHeight="1" x14ac:dyDescent="0.25">
      <c r="A51" s="643"/>
      <c r="B51" s="321">
        <v>2018</v>
      </c>
      <c r="C51" s="321">
        <v>2019</v>
      </c>
      <c r="D51" s="321">
        <v>2020</v>
      </c>
      <c r="E51" s="320">
        <v>2021</v>
      </c>
    </row>
    <row r="52" spans="1:5" ht="16.5" customHeight="1" thickBot="1" x14ac:dyDescent="0.3">
      <c r="A52" s="644"/>
      <c r="B52" s="319" t="s">
        <v>6</v>
      </c>
      <c r="C52" s="319" t="s">
        <v>7</v>
      </c>
      <c r="D52" s="319" t="s">
        <v>7</v>
      </c>
      <c r="E52" s="318" t="s">
        <v>7</v>
      </c>
    </row>
    <row r="53" spans="1:5" ht="24" customHeight="1" thickBot="1" x14ac:dyDescent="0.3">
      <c r="A53" s="325" t="s">
        <v>16</v>
      </c>
      <c r="B53" s="327">
        <f>B68</f>
        <v>51000</v>
      </c>
      <c r="C53" s="327">
        <f>C68</f>
        <v>51000</v>
      </c>
      <c r="D53" s="327">
        <f>D68</f>
        <v>51000</v>
      </c>
      <c r="E53" s="326">
        <f>E68</f>
        <v>51000</v>
      </c>
    </row>
    <row r="54" spans="1:5" ht="24.95" customHeight="1" thickBot="1" x14ac:dyDescent="0.3">
      <c r="A54" s="325" t="s">
        <v>25</v>
      </c>
      <c r="B54" s="327">
        <f>B53/B50</f>
        <v>166.12377850162866</v>
      </c>
      <c r="C54" s="327">
        <f>C53/C50</f>
        <v>166.12377850162866</v>
      </c>
      <c r="D54" s="327">
        <f>D53/D50</f>
        <v>166.12377850162866</v>
      </c>
      <c r="E54" s="326">
        <f>E53/E50</f>
        <v>166.12377850162866</v>
      </c>
    </row>
    <row r="55" spans="1:5" ht="24.95" customHeight="1" thickBot="1" x14ac:dyDescent="0.3">
      <c r="A55" s="325" t="s">
        <v>17</v>
      </c>
      <c r="B55" s="324"/>
      <c r="C55" s="323">
        <f>C50/B50-1</f>
        <v>0</v>
      </c>
      <c r="D55" s="323">
        <f>D50/C50-1</f>
        <v>0</v>
      </c>
      <c r="E55" s="322">
        <f>E50/D50-1</f>
        <v>0</v>
      </c>
    </row>
    <row r="56" spans="1:5" ht="24.95" customHeight="1" thickBot="1" x14ac:dyDescent="0.3">
      <c r="A56" s="325" t="s">
        <v>18</v>
      </c>
      <c r="B56" s="324"/>
      <c r="C56" s="323">
        <f t="shared" ref="C56:E57" si="1">C53/B53-1</f>
        <v>0</v>
      </c>
      <c r="D56" s="323">
        <f t="shared" si="1"/>
        <v>0</v>
      </c>
      <c r="E56" s="322">
        <f t="shared" si="1"/>
        <v>0</v>
      </c>
    </row>
    <row r="57" spans="1:5" ht="24.95" customHeight="1" thickBot="1" x14ac:dyDescent="0.3">
      <c r="A57" s="325" t="s">
        <v>19</v>
      </c>
      <c r="B57" s="324"/>
      <c r="C57" s="323">
        <f t="shared" si="1"/>
        <v>0</v>
      </c>
      <c r="D57" s="323">
        <f t="shared" si="1"/>
        <v>0</v>
      </c>
      <c r="E57" s="322">
        <f t="shared" si="1"/>
        <v>0</v>
      </c>
    </row>
    <row r="58" spans="1:5" ht="33.75" customHeight="1" thickBot="1" x14ac:dyDescent="0.3">
      <c r="A58" s="645" t="s">
        <v>332</v>
      </c>
      <c r="B58" s="646"/>
      <c r="C58" s="646"/>
      <c r="D58" s="646"/>
      <c r="E58" s="647"/>
    </row>
    <row r="59" spans="1:5" ht="16.5" customHeight="1" x14ac:dyDescent="0.25">
      <c r="A59" s="643"/>
      <c r="B59" s="321">
        <v>2018</v>
      </c>
      <c r="C59" s="321">
        <v>2019</v>
      </c>
      <c r="D59" s="321">
        <v>2020</v>
      </c>
      <c r="E59" s="320">
        <v>2021</v>
      </c>
    </row>
    <row r="60" spans="1:5" ht="18" customHeight="1" thickBot="1" x14ac:dyDescent="0.3">
      <c r="A60" s="644"/>
      <c r="B60" s="319" t="s">
        <v>6</v>
      </c>
      <c r="C60" s="319" t="s">
        <v>7</v>
      </c>
      <c r="D60" s="319" t="s">
        <v>7</v>
      </c>
      <c r="E60" s="318" t="s">
        <v>7</v>
      </c>
    </row>
    <row r="61" spans="1:5" ht="24.75" customHeight="1" thickBot="1" x14ac:dyDescent="0.3">
      <c r="A61" s="317" t="s">
        <v>0</v>
      </c>
      <c r="B61" s="284">
        <v>38500</v>
      </c>
      <c r="C61" s="284">
        <v>38500</v>
      </c>
      <c r="D61" s="284">
        <v>38500</v>
      </c>
      <c r="E61" s="283">
        <v>38500</v>
      </c>
    </row>
    <row r="62" spans="1:5" ht="37.5" customHeight="1" thickBot="1" x14ac:dyDescent="0.3">
      <c r="A62" s="317" t="s">
        <v>46</v>
      </c>
      <c r="B62" s="284">
        <v>6500</v>
      </c>
      <c r="C62" s="284">
        <v>6500</v>
      </c>
      <c r="D62" s="284">
        <v>6500</v>
      </c>
      <c r="E62" s="283">
        <v>6500</v>
      </c>
    </row>
    <row r="63" spans="1:5" ht="20.100000000000001" customHeight="1" thickBot="1" x14ac:dyDescent="0.3">
      <c r="A63" s="317" t="s">
        <v>1</v>
      </c>
      <c r="B63" s="315">
        <v>6000</v>
      </c>
      <c r="C63" s="315">
        <v>6000</v>
      </c>
      <c r="D63" s="315">
        <v>6000</v>
      </c>
      <c r="E63" s="314">
        <v>6000</v>
      </c>
    </row>
    <row r="64" spans="1:5" ht="20.100000000000001" customHeight="1" thickBot="1" x14ac:dyDescent="0.3">
      <c r="A64" s="317" t="s">
        <v>2</v>
      </c>
      <c r="B64" s="315">
        <v>0</v>
      </c>
      <c r="C64" s="315">
        <v>0</v>
      </c>
      <c r="D64" s="315">
        <v>0</v>
      </c>
      <c r="E64" s="314">
        <v>0</v>
      </c>
    </row>
    <row r="65" spans="1:5" ht="20.100000000000001" customHeight="1" thickBot="1" x14ac:dyDescent="0.3">
      <c r="A65" s="317" t="s">
        <v>30</v>
      </c>
      <c r="B65" s="315">
        <v>0</v>
      </c>
      <c r="C65" s="315">
        <v>0</v>
      </c>
      <c r="D65" s="315">
        <v>0</v>
      </c>
      <c r="E65" s="314">
        <v>0</v>
      </c>
    </row>
    <row r="66" spans="1:5" ht="20.100000000000001" customHeight="1" thickBot="1" x14ac:dyDescent="0.3">
      <c r="A66" s="317" t="s">
        <v>32</v>
      </c>
      <c r="B66" s="315">
        <v>0</v>
      </c>
      <c r="C66" s="315">
        <v>0</v>
      </c>
      <c r="D66" s="315">
        <v>0</v>
      </c>
      <c r="E66" s="314">
        <v>0</v>
      </c>
    </row>
    <row r="67" spans="1:5" ht="20.100000000000001" customHeight="1" thickBot="1" x14ac:dyDescent="0.3">
      <c r="A67" s="317" t="s">
        <v>3</v>
      </c>
      <c r="B67" s="315">
        <v>0</v>
      </c>
      <c r="C67" s="315">
        <v>0</v>
      </c>
      <c r="D67" s="315">
        <v>0</v>
      </c>
      <c r="E67" s="314">
        <v>0</v>
      </c>
    </row>
    <row r="68" spans="1:5" ht="26.25" customHeight="1" thickBot="1" x14ac:dyDescent="0.3">
      <c r="A68" s="358" t="s">
        <v>263</v>
      </c>
      <c r="B68" s="350">
        <f>B67+B66+B65+B64+B63+B62+B61</f>
        <v>51000</v>
      </c>
      <c r="C68" s="350">
        <f>C67+C66+C65+C64+C63+C62+C61</f>
        <v>51000</v>
      </c>
      <c r="D68" s="350">
        <f>D67+D66+D65+D64+D63+D62+D61</f>
        <v>51000</v>
      </c>
      <c r="E68" s="349">
        <f>E67+E66+E65+E64+E63+E62+E61</f>
        <v>51000</v>
      </c>
    </row>
    <row r="69" spans="1:5" ht="21" customHeight="1" thickBot="1" x14ac:dyDescent="0.3">
      <c r="A69" s="357" t="s">
        <v>61</v>
      </c>
      <c r="B69" s="356">
        <f>IF(B68-B53=0,0,"Error")</f>
        <v>0</v>
      </c>
      <c r="C69" s="356">
        <f>IF(C68-C53=0,0,"Error")</f>
        <v>0</v>
      </c>
      <c r="D69" s="356">
        <f>IF(D68-D53=0,0,"Error")</f>
        <v>0</v>
      </c>
      <c r="E69" s="355">
        <f>IF(E68-E53=0,0,"Error")</f>
        <v>0</v>
      </c>
    </row>
    <row r="70" spans="1:5" ht="37.5" customHeight="1" thickBot="1" x14ac:dyDescent="0.3">
      <c r="A70" s="354" t="s">
        <v>186</v>
      </c>
      <c r="B70" s="691" t="s">
        <v>331</v>
      </c>
      <c r="C70" s="692"/>
      <c r="D70" s="692"/>
      <c r="E70" s="693"/>
    </row>
    <row r="71" spans="1:5" ht="106.5" customHeight="1" thickBot="1" x14ac:dyDescent="0.3">
      <c r="A71" s="325" t="s">
        <v>10</v>
      </c>
      <c r="B71" s="694" t="s">
        <v>330</v>
      </c>
      <c r="C71" s="695"/>
      <c r="D71" s="695"/>
      <c r="E71" s="696"/>
    </row>
    <row r="72" spans="1:5" ht="24.95" customHeight="1" thickBot="1" x14ac:dyDescent="0.3">
      <c r="A72" s="325" t="s">
        <v>15</v>
      </c>
      <c r="B72" s="640" t="s">
        <v>329</v>
      </c>
      <c r="C72" s="641"/>
      <c r="D72" s="641"/>
      <c r="E72" s="642"/>
    </row>
    <row r="73" spans="1:5" ht="24.95" customHeight="1" thickBot="1" x14ac:dyDescent="0.3">
      <c r="A73" s="325" t="s">
        <v>9</v>
      </c>
      <c r="B73" s="327">
        <v>221</v>
      </c>
      <c r="C73" s="327">
        <v>221</v>
      </c>
      <c r="D73" s="327">
        <v>225</v>
      </c>
      <c r="E73" s="326">
        <v>230</v>
      </c>
    </row>
    <row r="74" spans="1:5" ht="12.75" customHeight="1" x14ac:dyDescent="0.25">
      <c r="A74" s="643"/>
      <c r="B74" s="321">
        <v>2018</v>
      </c>
      <c r="C74" s="321">
        <v>2019</v>
      </c>
      <c r="D74" s="321">
        <v>2020</v>
      </c>
      <c r="E74" s="320">
        <v>2021</v>
      </c>
    </row>
    <row r="75" spans="1:5" ht="31.5" customHeight="1" thickBot="1" x14ac:dyDescent="0.3">
      <c r="A75" s="644"/>
      <c r="B75" s="319" t="s">
        <v>6</v>
      </c>
      <c r="C75" s="319" t="s">
        <v>7</v>
      </c>
      <c r="D75" s="319" t="s">
        <v>7</v>
      </c>
      <c r="E75" s="318" t="s">
        <v>7</v>
      </c>
    </row>
    <row r="76" spans="1:5" ht="24.95" customHeight="1" thickBot="1" x14ac:dyDescent="0.3">
      <c r="A76" s="325" t="s">
        <v>16</v>
      </c>
      <c r="B76" s="327">
        <f>B91</f>
        <v>226730</v>
      </c>
      <c r="C76" s="327">
        <f>C91</f>
        <v>214500</v>
      </c>
      <c r="D76" s="327">
        <f>D91</f>
        <v>214500</v>
      </c>
      <c r="E76" s="326">
        <f>E91</f>
        <v>214500</v>
      </c>
    </row>
    <row r="77" spans="1:5" ht="24.95" customHeight="1" thickBot="1" x14ac:dyDescent="0.3">
      <c r="A77" s="325" t="s">
        <v>25</v>
      </c>
      <c r="B77" s="327">
        <f>B76/B73</f>
        <v>1025.9276018099547</v>
      </c>
      <c r="C77" s="327">
        <f>C76/C73</f>
        <v>970.58823529411768</v>
      </c>
      <c r="D77" s="327">
        <f>D76/D73</f>
        <v>953.33333333333337</v>
      </c>
      <c r="E77" s="326">
        <f>E76/E73</f>
        <v>932.60869565217388</v>
      </c>
    </row>
    <row r="78" spans="1:5" ht="24.95" customHeight="1" thickBot="1" x14ac:dyDescent="0.3">
      <c r="A78" s="325" t="s">
        <v>17</v>
      </c>
      <c r="B78" s="324"/>
      <c r="C78" s="323">
        <f>C73/B73-1</f>
        <v>0</v>
      </c>
      <c r="D78" s="323">
        <f>D73/C73-1</f>
        <v>1.8099547511312153E-2</v>
      </c>
      <c r="E78" s="322">
        <f>E73/D73-1</f>
        <v>2.2222222222222143E-2</v>
      </c>
    </row>
    <row r="79" spans="1:5" ht="24.95" customHeight="1" thickBot="1" x14ac:dyDescent="0.3">
      <c r="A79" s="325" t="s">
        <v>18</v>
      </c>
      <c r="B79" s="324"/>
      <c r="C79" s="323">
        <f t="shared" ref="C79:E80" si="2">C76/B76-1</f>
        <v>-5.3940810655846105E-2</v>
      </c>
      <c r="D79" s="323">
        <f t="shared" si="2"/>
        <v>0</v>
      </c>
      <c r="E79" s="322">
        <f t="shared" si="2"/>
        <v>0</v>
      </c>
    </row>
    <row r="80" spans="1:5" ht="24.95" customHeight="1" thickBot="1" x14ac:dyDescent="0.3">
      <c r="A80" s="325" t="s">
        <v>19</v>
      </c>
      <c r="B80" s="324"/>
      <c r="C80" s="323">
        <f t="shared" si="2"/>
        <v>-5.3940810655846105E-2</v>
      </c>
      <c r="D80" s="323">
        <f t="shared" si="2"/>
        <v>-1.7777777777777781E-2</v>
      </c>
      <c r="E80" s="322">
        <f t="shared" si="2"/>
        <v>-2.1739130434782705E-2</v>
      </c>
    </row>
    <row r="81" spans="1:5" ht="29.25" customHeight="1" thickBot="1" x14ac:dyDescent="0.3">
      <c r="A81" s="645" t="s">
        <v>328</v>
      </c>
      <c r="B81" s="646"/>
      <c r="C81" s="646"/>
      <c r="D81" s="646"/>
      <c r="E81" s="647"/>
    </row>
    <row r="82" spans="1:5" ht="12.75" customHeight="1" x14ac:dyDescent="0.25">
      <c r="A82" s="643"/>
      <c r="B82" s="321">
        <v>2018</v>
      </c>
      <c r="C82" s="321">
        <v>2019</v>
      </c>
      <c r="D82" s="321">
        <v>2020</v>
      </c>
      <c r="E82" s="320">
        <v>2021</v>
      </c>
    </row>
    <row r="83" spans="1:5" ht="21.75" customHeight="1" thickBot="1" x14ac:dyDescent="0.3">
      <c r="A83" s="644"/>
      <c r="B83" s="319" t="s">
        <v>6</v>
      </c>
      <c r="C83" s="319" t="s">
        <v>7</v>
      </c>
      <c r="D83" s="319" t="s">
        <v>7</v>
      </c>
      <c r="E83" s="318" t="s">
        <v>7</v>
      </c>
    </row>
    <row r="84" spans="1:5" ht="24.75" customHeight="1" thickBot="1" x14ac:dyDescent="0.3">
      <c r="A84" s="317" t="s">
        <v>0</v>
      </c>
      <c r="B84" s="284">
        <v>172150</v>
      </c>
      <c r="C84" s="284">
        <v>172150</v>
      </c>
      <c r="D84" s="284">
        <v>172150</v>
      </c>
      <c r="E84" s="283">
        <v>172150</v>
      </c>
    </row>
    <row r="85" spans="1:5" ht="37.5" customHeight="1" thickBot="1" x14ac:dyDescent="0.3">
      <c r="A85" s="317" t="s">
        <v>46</v>
      </c>
      <c r="B85" s="284">
        <v>29500</v>
      </c>
      <c r="C85" s="284">
        <v>29500</v>
      </c>
      <c r="D85" s="284">
        <v>29500</v>
      </c>
      <c r="E85" s="283">
        <v>29500</v>
      </c>
    </row>
    <row r="86" spans="1:5" ht="24.75" customHeight="1" thickBot="1" x14ac:dyDescent="0.3">
      <c r="A86" s="317" t="s">
        <v>1</v>
      </c>
      <c r="B86" s="315">
        <v>23180</v>
      </c>
      <c r="C86" s="315">
        <v>10950</v>
      </c>
      <c r="D86" s="315">
        <v>10950</v>
      </c>
      <c r="E86" s="314">
        <v>10950</v>
      </c>
    </row>
    <row r="87" spans="1:5" ht="24.95" customHeight="1" thickBot="1" x14ac:dyDescent="0.3">
      <c r="A87" s="317" t="s">
        <v>2</v>
      </c>
      <c r="B87" s="315">
        <v>0</v>
      </c>
      <c r="C87" s="315">
        <v>0</v>
      </c>
      <c r="D87" s="315">
        <v>0</v>
      </c>
      <c r="E87" s="314">
        <v>0</v>
      </c>
    </row>
    <row r="88" spans="1:5" ht="24.95" customHeight="1" thickBot="1" x14ac:dyDescent="0.3">
      <c r="A88" s="317" t="s">
        <v>30</v>
      </c>
      <c r="B88" s="315">
        <v>0</v>
      </c>
      <c r="C88" s="315">
        <v>0</v>
      </c>
      <c r="D88" s="315">
        <v>0</v>
      </c>
      <c r="E88" s="314">
        <v>0</v>
      </c>
    </row>
    <row r="89" spans="1:5" ht="24.95" customHeight="1" thickBot="1" x14ac:dyDescent="0.3">
      <c r="A89" s="317" t="s">
        <v>32</v>
      </c>
      <c r="B89" s="315">
        <v>0</v>
      </c>
      <c r="C89" s="315">
        <v>0</v>
      </c>
      <c r="D89" s="315">
        <v>0</v>
      </c>
      <c r="E89" s="314">
        <v>0</v>
      </c>
    </row>
    <row r="90" spans="1:5" ht="24.95" customHeight="1" thickBot="1" x14ac:dyDescent="0.3">
      <c r="A90" s="317" t="s">
        <v>3</v>
      </c>
      <c r="B90" s="315">
        <v>1900</v>
      </c>
      <c r="C90" s="315">
        <v>1900</v>
      </c>
      <c r="D90" s="315">
        <v>1900</v>
      </c>
      <c r="E90" s="314">
        <v>1900</v>
      </c>
    </row>
    <row r="91" spans="1:5" ht="24.95" customHeight="1" thickBot="1" x14ac:dyDescent="0.3">
      <c r="A91" s="358" t="s">
        <v>188</v>
      </c>
      <c r="B91" s="350">
        <f>B90+B89+B88+B87+B86+B85+B84</f>
        <v>226730</v>
      </c>
      <c r="C91" s="350">
        <f>C90+C89+C88+C87+C86+C85+C84</f>
        <v>214500</v>
      </c>
      <c r="D91" s="350">
        <f>D90+D89+D88+D87+D86+D85+D84</f>
        <v>214500</v>
      </c>
      <c r="E91" s="349">
        <f>E90+E89+E88+E87+E86+E85+E84</f>
        <v>214500</v>
      </c>
    </row>
    <row r="92" spans="1:5" ht="24.95" customHeight="1" thickBot="1" x14ac:dyDescent="0.3">
      <c r="A92" s="357" t="s">
        <v>61</v>
      </c>
      <c r="B92" s="356">
        <f>IF(B91-B76=0,0,"Error")</f>
        <v>0</v>
      </c>
      <c r="C92" s="356">
        <f>IF(C91-C76=0,0,"Error")</f>
        <v>0</v>
      </c>
      <c r="D92" s="356">
        <f>IF(D91-D76=0,0,"Error")</f>
        <v>0</v>
      </c>
      <c r="E92" s="355">
        <f>IF(E91-E76=0,0,"Error")</f>
        <v>0</v>
      </c>
    </row>
    <row r="93" spans="1:5" ht="33.75" customHeight="1" thickBot="1" x14ac:dyDescent="0.3">
      <c r="A93" s="354" t="s">
        <v>251</v>
      </c>
      <c r="B93" s="703" t="s">
        <v>327</v>
      </c>
      <c r="C93" s="704"/>
      <c r="D93" s="704"/>
      <c r="E93" s="705"/>
    </row>
    <row r="94" spans="1:5" ht="69.75" customHeight="1" thickBot="1" x14ac:dyDescent="0.3">
      <c r="A94" s="325" t="s">
        <v>10</v>
      </c>
      <c r="B94" s="637" t="s">
        <v>326</v>
      </c>
      <c r="C94" s="638"/>
      <c r="D94" s="638"/>
      <c r="E94" s="639"/>
    </row>
    <row r="95" spans="1:5" ht="24.95" customHeight="1" thickBot="1" x14ac:dyDescent="0.3">
      <c r="A95" s="325" t="s">
        <v>15</v>
      </c>
      <c r="B95" s="640" t="s">
        <v>325</v>
      </c>
      <c r="C95" s="641"/>
      <c r="D95" s="641"/>
      <c r="E95" s="642"/>
    </row>
    <row r="96" spans="1:5" ht="24.95" customHeight="1" thickBot="1" x14ac:dyDescent="0.3">
      <c r="A96" s="325" t="s">
        <v>9</v>
      </c>
      <c r="B96" s="327">
        <v>80</v>
      </c>
      <c r="C96" s="327">
        <v>85</v>
      </c>
      <c r="D96" s="327">
        <v>90</v>
      </c>
      <c r="E96" s="326">
        <v>90</v>
      </c>
    </row>
    <row r="97" spans="1:5" ht="12.75" customHeight="1" x14ac:dyDescent="0.25">
      <c r="A97" s="643"/>
      <c r="B97" s="321">
        <v>2018</v>
      </c>
      <c r="C97" s="321">
        <v>2019</v>
      </c>
      <c r="D97" s="321">
        <v>2020</v>
      </c>
      <c r="E97" s="320">
        <v>2021</v>
      </c>
    </row>
    <row r="98" spans="1:5" ht="26.25" customHeight="1" thickBot="1" x14ac:dyDescent="0.3">
      <c r="A98" s="644"/>
      <c r="B98" s="319" t="s">
        <v>6</v>
      </c>
      <c r="C98" s="319" t="s">
        <v>7</v>
      </c>
      <c r="D98" s="319" t="s">
        <v>7</v>
      </c>
      <c r="E98" s="318" t="s">
        <v>7</v>
      </c>
    </row>
    <row r="99" spans="1:5" ht="24.95" customHeight="1" thickBot="1" x14ac:dyDescent="0.3">
      <c r="A99" s="325" t="s">
        <v>16</v>
      </c>
      <c r="B99" s="327">
        <f>B114</f>
        <v>45510</v>
      </c>
      <c r="C99" s="327">
        <f>C114</f>
        <v>45510</v>
      </c>
      <c r="D99" s="327">
        <f>D114</f>
        <v>45510</v>
      </c>
      <c r="E99" s="326">
        <f>E114</f>
        <v>45510</v>
      </c>
    </row>
    <row r="100" spans="1:5" ht="24.95" customHeight="1" thickBot="1" x14ac:dyDescent="0.3">
      <c r="A100" s="325" t="s">
        <v>25</v>
      </c>
      <c r="B100" s="327">
        <f>B99/B96</f>
        <v>568.875</v>
      </c>
      <c r="C100" s="327">
        <f>C99/C96</f>
        <v>535.41176470588232</v>
      </c>
      <c r="D100" s="327">
        <f>D99/D96</f>
        <v>505.66666666666669</v>
      </c>
      <c r="E100" s="326">
        <f>E99/E96</f>
        <v>505.66666666666669</v>
      </c>
    </row>
    <row r="101" spans="1:5" ht="24.95" customHeight="1" thickBot="1" x14ac:dyDescent="0.3">
      <c r="A101" s="325" t="s">
        <v>17</v>
      </c>
      <c r="B101" s="324"/>
      <c r="C101" s="323">
        <f>C96/B96-1</f>
        <v>6.25E-2</v>
      </c>
      <c r="D101" s="323">
        <f>D96/C96-1</f>
        <v>5.8823529411764719E-2</v>
      </c>
      <c r="E101" s="322">
        <f>E96/D96-1</f>
        <v>0</v>
      </c>
    </row>
    <row r="102" spans="1:5" ht="24.95" customHeight="1" thickBot="1" x14ac:dyDescent="0.3">
      <c r="A102" s="325" t="s">
        <v>18</v>
      </c>
      <c r="B102" s="324"/>
      <c r="C102" s="323">
        <f t="shared" ref="C102:E103" si="3">C99/B99-1</f>
        <v>0</v>
      </c>
      <c r="D102" s="323">
        <f t="shared" si="3"/>
        <v>0</v>
      </c>
      <c r="E102" s="322">
        <f t="shared" si="3"/>
        <v>0</v>
      </c>
    </row>
    <row r="103" spans="1:5" ht="24.95" customHeight="1" thickBot="1" x14ac:dyDescent="0.3">
      <c r="A103" s="325" t="s">
        <v>19</v>
      </c>
      <c r="B103" s="324"/>
      <c r="C103" s="323">
        <f t="shared" si="3"/>
        <v>-5.8823529411764719E-2</v>
      </c>
      <c r="D103" s="323">
        <f t="shared" si="3"/>
        <v>-5.5555555555555469E-2</v>
      </c>
      <c r="E103" s="322">
        <f t="shared" si="3"/>
        <v>0</v>
      </c>
    </row>
    <row r="104" spans="1:5" ht="33.75" customHeight="1" thickBot="1" x14ac:dyDescent="0.3">
      <c r="A104" s="645" t="s">
        <v>324</v>
      </c>
      <c r="B104" s="646"/>
      <c r="C104" s="646"/>
      <c r="D104" s="646"/>
      <c r="E104" s="647"/>
    </row>
    <row r="105" spans="1:5" ht="33" customHeight="1" x14ac:dyDescent="0.25">
      <c r="A105" s="643"/>
      <c r="B105" s="321">
        <v>2018</v>
      </c>
      <c r="C105" s="321">
        <v>2019</v>
      </c>
      <c r="D105" s="321">
        <v>2020</v>
      </c>
      <c r="E105" s="320">
        <v>2021</v>
      </c>
    </row>
    <row r="106" spans="1:5" ht="44.25" customHeight="1" thickBot="1" x14ac:dyDescent="0.3">
      <c r="A106" s="644"/>
      <c r="B106" s="319" t="s">
        <v>6</v>
      </c>
      <c r="C106" s="319" t="s">
        <v>7</v>
      </c>
      <c r="D106" s="319" t="s">
        <v>7</v>
      </c>
      <c r="E106" s="318" t="s">
        <v>7</v>
      </c>
    </row>
    <row r="107" spans="1:5" ht="24.75" customHeight="1" thickBot="1" x14ac:dyDescent="0.3">
      <c r="A107" s="317" t="s">
        <v>0</v>
      </c>
      <c r="B107" s="284">
        <v>36500</v>
      </c>
      <c r="C107" s="284">
        <v>36500</v>
      </c>
      <c r="D107" s="284">
        <v>36500</v>
      </c>
      <c r="E107" s="283">
        <v>36500</v>
      </c>
    </row>
    <row r="108" spans="1:5" ht="34.5" customHeight="1" thickBot="1" x14ac:dyDescent="0.3">
      <c r="A108" s="317" t="s">
        <v>46</v>
      </c>
      <c r="B108" s="284">
        <v>6010</v>
      </c>
      <c r="C108" s="284">
        <v>6010</v>
      </c>
      <c r="D108" s="284">
        <v>6010</v>
      </c>
      <c r="E108" s="283">
        <v>6010</v>
      </c>
    </row>
    <row r="109" spans="1:5" ht="24.75" customHeight="1" thickBot="1" x14ac:dyDescent="0.3">
      <c r="A109" s="317" t="s">
        <v>1</v>
      </c>
      <c r="B109" s="315">
        <v>3000</v>
      </c>
      <c r="C109" s="315">
        <v>3000</v>
      </c>
      <c r="D109" s="315">
        <v>3000</v>
      </c>
      <c r="E109" s="314">
        <v>3000</v>
      </c>
    </row>
    <row r="110" spans="1:5" ht="24.95" customHeight="1" thickBot="1" x14ac:dyDescent="0.3">
      <c r="A110" s="317" t="s">
        <v>2</v>
      </c>
      <c r="B110" s="315">
        <v>0</v>
      </c>
      <c r="C110" s="315">
        <v>0</v>
      </c>
      <c r="D110" s="315">
        <v>0</v>
      </c>
      <c r="E110" s="314">
        <v>0</v>
      </c>
    </row>
    <row r="111" spans="1:5" ht="24.95" customHeight="1" thickBot="1" x14ac:dyDescent="0.3">
      <c r="A111" s="317" t="s">
        <v>30</v>
      </c>
      <c r="B111" s="315">
        <v>0</v>
      </c>
      <c r="C111" s="315">
        <v>0</v>
      </c>
      <c r="D111" s="315">
        <v>0</v>
      </c>
      <c r="E111" s="314">
        <v>0</v>
      </c>
    </row>
    <row r="112" spans="1:5" ht="24.95" customHeight="1" thickBot="1" x14ac:dyDescent="0.3">
      <c r="A112" s="317" t="s">
        <v>32</v>
      </c>
      <c r="B112" s="315">
        <v>0</v>
      </c>
      <c r="C112" s="315">
        <v>0</v>
      </c>
      <c r="D112" s="315">
        <v>0</v>
      </c>
      <c r="E112" s="314">
        <v>0</v>
      </c>
    </row>
    <row r="113" spans="1:5" ht="24.95" customHeight="1" thickBot="1" x14ac:dyDescent="0.3">
      <c r="A113" s="317" t="s">
        <v>3</v>
      </c>
      <c r="B113" s="315">
        <v>0</v>
      </c>
      <c r="C113" s="315">
        <v>0</v>
      </c>
      <c r="D113" s="315">
        <v>0</v>
      </c>
      <c r="E113" s="314">
        <v>0</v>
      </c>
    </row>
    <row r="114" spans="1:5" ht="27.75" customHeight="1" thickBot="1" x14ac:dyDescent="0.3">
      <c r="A114" s="358" t="s">
        <v>323</v>
      </c>
      <c r="B114" s="350">
        <f>B113+B112+B111+B110+B109+B108+B107</f>
        <v>45510</v>
      </c>
      <c r="C114" s="350">
        <f>C113+C112+C111+C110+C109+C108+C107</f>
        <v>45510</v>
      </c>
      <c r="D114" s="350">
        <f>D113+D112+D111+D110+D109+D108+D107</f>
        <v>45510</v>
      </c>
      <c r="E114" s="349">
        <f>E113+E112+E111+E110+E109+E108+E107</f>
        <v>45510</v>
      </c>
    </row>
    <row r="115" spans="1:5" ht="21" customHeight="1" thickBot="1" x14ac:dyDescent="0.3">
      <c r="A115" s="357" t="s">
        <v>61</v>
      </c>
      <c r="B115" s="356">
        <f>IF(B114-B99=0,0,"Error")</f>
        <v>0</v>
      </c>
      <c r="C115" s="356">
        <f>IF(C114-C99=0,0,"Error")</f>
        <v>0</v>
      </c>
      <c r="D115" s="356">
        <f>IF(D114-D99=0,0,"Error")</f>
        <v>0</v>
      </c>
      <c r="E115" s="355">
        <f>IF(E114-E99=0,0,"Error")</f>
        <v>0</v>
      </c>
    </row>
    <row r="116" spans="1:5" ht="33.75" customHeight="1" thickBot="1" x14ac:dyDescent="0.3">
      <c r="A116" s="354" t="s">
        <v>247</v>
      </c>
      <c r="B116" s="725" t="s">
        <v>322</v>
      </c>
      <c r="C116" s="726"/>
      <c r="D116" s="726"/>
      <c r="E116" s="727"/>
    </row>
    <row r="117" spans="1:5" ht="62.25" customHeight="1" thickBot="1" x14ac:dyDescent="0.3">
      <c r="A117" s="325" t="s">
        <v>10</v>
      </c>
      <c r="B117" s="728" t="s">
        <v>321</v>
      </c>
      <c r="C117" s="728"/>
      <c r="D117" s="728"/>
      <c r="E117" s="729"/>
    </row>
    <row r="118" spans="1:5" ht="24.95" customHeight="1" thickBot="1" x14ac:dyDescent="0.3">
      <c r="A118" s="325" t="s">
        <v>15</v>
      </c>
      <c r="B118" s="682" t="s">
        <v>320</v>
      </c>
      <c r="C118" s="683"/>
      <c r="D118" s="683"/>
      <c r="E118" s="684"/>
    </row>
    <row r="119" spans="1:5" ht="24.95" customHeight="1" thickBot="1" x14ac:dyDescent="0.3">
      <c r="A119" s="325" t="s">
        <v>9</v>
      </c>
      <c r="B119" s="353">
        <v>105</v>
      </c>
      <c r="C119" s="353">
        <v>105</v>
      </c>
      <c r="D119" s="353">
        <v>105</v>
      </c>
      <c r="E119" s="352">
        <v>105</v>
      </c>
    </row>
    <row r="120" spans="1:5" ht="12.75" customHeight="1" x14ac:dyDescent="0.25">
      <c r="A120" s="643"/>
      <c r="B120" s="321">
        <v>2018</v>
      </c>
      <c r="C120" s="321">
        <v>2019</v>
      </c>
      <c r="D120" s="321">
        <v>2020</v>
      </c>
      <c r="E120" s="320">
        <v>2021</v>
      </c>
    </row>
    <row r="121" spans="1:5" ht="27" customHeight="1" thickBot="1" x14ac:dyDescent="0.3">
      <c r="A121" s="644"/>
      <c r="B121" s="319" t="s">
        <v>6</v>
      </c>
      <c r="C121" s="319" t="s">
        <v>7</v>
      </c>
      <c r="D121" s="319" t="s">
        <v>7</v>
      </c>
      <c r="E121" s="318" t="s">
        <v>7</v>
      </c>
    </row>
    <row r="122" spans="1:5" ht="24.95" customHeight="1" thickBot="1" x14ac:dyDescent="0.3">
      <c r="A122" s="325" t="s">
        <v>16</v>
      </c>
      <c r="B122" s="327">
        <f>B137</f>
        <v>131700</v>
      </c>
      <c r="C122" s="327">
        <f>C137</f>
        <v>145880</v>
      </c>
      <c r="D122" s="327">
        <f>D137</f>
        <v>145880</v>
      </c>
      <c r="E122" s="326">
        <f>E137</f>
        <v>145880</v>
      </c>
    </row>
    <row r="123" spans="1:5" ht="24.95" customHeight="1" thickBot="1" x14ac:dyDescent="0.3">
      <c r="A123" s="325" t="s">
        <v>25</v>
      </c>
      <c r="B123" s="327">
        <f>B122/B119</f>
        <v>1254.2857142857142</v>
      </c>
      <c r="C123" s="327">
        <f>C122/C119</f>
        <v>1389.3333333333333</v>
      </c>
      <c r="D123" s="327">
        <f>D122/D119</f>
        <v>1389.3333333333333</v>
      </c>
      <c r="E123" s="326">
        <f>E122/E119</f>
        <v>1389.3333333333333</v>
      </c>
    </row>
    <row r="124" spans="1:5" ht="24.95" customHeight="1" thickBot="1" x14ac:dyDescent="0.3">
      <c r="A124" s="325" t="s">
        <v>17</v>
      </c>
      <c r="B124" s="324"/>
      <c r="C124" s="323">
        <f>C119/B119-1</f>
        <v>0</v>
      </c>
      <c r="D124" s="323">
        <f>D119/C119-1</f>
        <v>0</v>
      </c>
      <c r="E124" s="322">
        <f>E119/D119-1</f>
        <v>0</v>
      </c>
    </row>
    <row r="125" spans="1:5" ht="24.95" customHeight="1" thickBot="1" x14ac:dyDescent="0.3">
      <c r="A125" s="325" t="s">
        <v>18</v>
      </c>
      <c r="B125" s="324"/>
      <c r="C125" s="323">
        <f t="shared" ref="C125:E126" si="4">C122/B122-1</f>
        <v>0.10766894457099463</v>
      </c>
      <c r="D125" s="323">
        <f t="shared" si="4"/>
        <v>0</v>
      </c>
      <c r="E125" s="322">
        <f t="shared" si="4"/>
        <v>0</v>
      </c>
    </row>
    <row r="126" spans="1:5" ht="24.95" customHeight="1" thickBot="1" x14ac:dyDescent="0.3">
      <c r="A126" s="325" t="s">
        <v>19</v>
      </c>
      <c r="B126" s="324"/>
      <c r="C126" s="323">
        <f t="shared" si="4"/>
        <v>0.10766894457099463</v>
      </c>
      <c r="D126" s="323">
        <f t="shared" si="4"/>
        <v>0</v>
      </c>
      <c r="E126" s="322">
        <f t="shared" si="4"/>
        <v>0</v>
      </c>
    </row>
    <row r="127" spans="1:5" ht="24.75" customHeight="1" thickBot="1" x14ac:dyDescent="0.3">
      <c r="A127" s="645" t="s">
        <v>319</v>
      </c>
      <c r="B127" s="646"/>
      <c r="C127" s="646"/>
      <c r="D127" s="646"/>
      <c r="E127" s="647"/>
    </row>
    <row r="128" spans="1:5" ht="12.75" customHeight="1" x14ac:dyDescent="0.25">
      <c r="A128" s="643"/>
      <c r="B128" s="321">
        <v>2018</v>
      </c>
      <c r="C128" s="321">
        <v>2019</v>
      </c>
      <c r="D128" s="321">
        <v>2020</v>
      </c>
      <c r="E128" s="320">
        <v>2021</v>
      </c>
    </row>
    <row r="129" spans="1:5" ht="36" customHeight="1" thickBot="1" x14ac:dyDescent="0.3">
      <c r="A129" s="644"/>
      <c r="B129" s="319" t="s">
        <v>6</v>
      </c>
      <c r="C129" s="319" t="s">
        <v>7</v>
      </c>
      <c r="D129" s="319" t="s">
        <v>7</v>
      </c>
      <c r="E129" s="318" t="s">
        <v>7</v>
      </c>
    </row>
    <row r="130" spans="1:5" ht="24.75" customHeight="1" thickBot="1" x14ac:dyDescent="0.3">
      <c r="A130" s="317" t="s">
        <v>0</v>
      </c>
      <c r="B130" s="284">
        <v>80500</v>
      </c>
      <c r="C130" s="284">
        <v>80500</v>
      </c>
      <c r="D130" s="284">
        <v>80500</v>
      </c>
      <c r="E130" s="283">
        <v>80500</v>
      </c>
    </row>
    <row r="131" spans="1:5" ht="34.5" customHeight="1" thickBot="1" x14ac:dyDescent="0.3">
      <c r="A131" s="317" t="s">
        <v>46</v>
      </c>
      <c r="B131" s="284">
        <v>13800</v>
      </c>
      <c r="C131" s="284">
        <v>13800</v>
      </c>
      <c r="D131" s="284">
        <v>13800</v>
      </c>
      <c r="E131" s="283">
        <v>13800</v>
      </c>
    </row>
    <row r="132" spans="1:5" ht="24.75" customHeight="1" thickBot="1" x14ac:dyDescent="0.3">
      <c r="A132" s="317" t="s">
        <v>1</v>
      </c>
      <c r="B132" s="315">
        <v>29000</v>
      </c>
      <c r="C132" s="315">
        <v>43180</v>
      </c>
      <c r="D132" s="315">
        <v>43180</v>
      </c>
      <c r="E132" s="314">
        <v>43180</v>
      </c>
    </row>
    <row r="133" spans="1:5" ht="24.95" customHeight="1" thickBot="1" x14ac:dyDescent="0.3">
      <c r="A133" s="317" t="s">
        <v>2</v>
      </c>
      <c r="B133" s="315">
        <v>0</v>
      </c>
      <c r="C133" s="315">
        <v>0</v>
      </c>
      <c r="D133" s="315">
        <v>0</v>
      </c>
      <c r="E133" s="314">
        <v>0</v>
      </c>
    </row>
    <row r="134" spans="1:5" ht="24.95" customHeight="1" thickBot="1" x14ac:dyDescent="0.3">
      <c r="A134" s="317" t="s">
        <v>30</v>
      </c>
      <c r="B134" s="315">
        <v>0</v>
      </c>
      <c r="C134" s="315">
        <v>0</v>
      </c>
      <c r="D134" s="315">
        <v>0</v>
      </c>
      <c r="E134" s="314">
        <v>0</v>
      </c>
    </row>
    <row r="135" spans="1:5" ht="24.95" customHeight="1" thickBot="1" x14ac:dyDescent="0.3">
      <c r="A135" s="317" t="s">
        <v>32</v>
      </c>
      <c r="B135" s="315">
        <v>0</v>
      </c>
      <c r="C135" s="315">
        <v>0</v>
      </c>
      <c r="D135" s="315">
        <v>0</v>
      </c>
      <c r="E135" s="314">
        <v>0</v>
      </c>
    </row>
    <row r="136" spans="1:5" ht="24.95" customHeight="1" thickBot="1" x14ac:dyDescent="0.3">
      <c r="A136" s="317" t="s">
        <v>3</v>
      </c>
      <c r="B136" s="315">
        <v>8400</v>
      </c>
      <c r="C136" s="315">
        <v>8400</v>
      </c>
      <c r="D136" s="315">
        <v>8400</v>
      </c>
      <c r="E136" s="314">
        <v>8400</v>
      </c>
    </row>
    <row r="137" spans="1:5" ht="24.95" customHeight="1" thickBot="1" x14ac:dyDescent="0.3">
      <c r="A137" s="351" t="s">
        <v>318</v>
      </c>
      <c r="B137" s="350">
        <f>B136+B135+B134+B133+B132+B131+B130</f>
        <v>131700</v>
      </c>
      <c r="C137" s="350">
        <f>C136+C135+C134+C133+C132+C131+C130</f>
        <v>145880</v>
      </c>
      <c r="D137" s="350">
        <f>D136+D135+D134+D133+D132+D131+D130</f>
        <v>145880</v>
      </c>
      <c r="E137" s="349">
        <f>E136+E135+E134+E133+E132+E131+E130</f>
        <v>145880</v>
      </c>
    </row>
    <row r="138" spans="1:5" ht="24.95" customHeight="1" thickBot="1" x14ac:dyDescent="0.3">
      <c r="A138" s="348" t="s">
        <v>61</v>
      </c>
      <c r="B138" s="347">
        <f>IF(B137-B122=0,0,"Error")</f>
        <v>0</v>
      </c>
      <c r="C138" s="347">
        <f>IF(C137-C122=0,0,"Error")</f>
        <v>0</v>
      </c>
      <c r="D138" s="347">
        <f>IF(D137-D122=0,0,"Error")</f>
        <v>0</v>
      </c>
      <c r="E138" s="346">
        <f>IF(E137-E122=0,0,"Error")</f>
        <v>0</v>
      </c>
    </row>
    <row r="139" spans="1:5" ht="16.5" hidden="1" thickBot="1" x14ac:dyDescent="0.3">
      <c r="A139" s="688" t="s">
        <v>138</v>
      </c>
      <c r="B139" s="689"/>
      <c r="C139" s="689"/>
      <c r="D139" s="689"/>
      <c r="E139" s="690"/>
    </row>
    <row r="140" spans="1:5" ht="16.5" hidden="1" thickBot="1" x14ac:dyDescent="0.3">
      <c r="A140" s="666" t="s">
        <v>139</v>
      </c>
      <c r="B140" s="667"/>
      <c r="C140" s="667"/>
      <c r="D140" s="667"/>
      <c r="E140" s="668"/>
    </row>
    <row r="141" spans="1:5" ht="16.5" hidden="1" thickBot="1" x14ac:dyDescent="0.3">
      <c r="A141" s="329" t="s">
        <v>153</v>
      </c>
      <c r="B141" s="663" t="s">
        <v>44</v>
      </c>
      <c r="C141" s="664"/>
      <c r="D141" s="664"/>
      <c r="E141" s="665"/>
    </row>
    <row r="142" spans="1:5" ht="16.5" hidden="1" thickBot="1" x14ac:dyDescent="0.3">
      <c r="A142" s="328" t="s">
        <v>42</v>
      </c>
      <c r="B142" s="648" t="s">
        <v>39</v>
      </c>
      <c r="C142" s="649"/>
      <c r="D142" s="649"/>
      <c r="E142" s="650"/>
    </row>
    <row r="143" spans="1:5" ht="27" hidden="1" customHeight="1" thickBot="1" x14ac:dyDescent="0.3">
      <c r="A143" s="325" t="s">
        <v>10</v>
      </c>
      <c r="B143" s="637" t="s">
        <v>39</v>
      </c>
      <c r="C143" s="638"/>
      <c r="D143" s="638"/>
      <c r="E143" s="639"/>
    </row>
    <row r="144" spans="1:5" ht="16.5" hidden="1" thickBot="1" x14ac:dyDescent="0.3">
      <c r="A144" s="325" t="s">
        <v>15</v>
      </c>
      <c r="B144" s="640" t="s">
        <v>39</v>
      </c>
      <c r="C144" s="641"/>
      <c r="D144" s="641"/>
      <c r="E144" s="642"/>
    </row>
    <row r="145" spans="1:9" ht="27" hidden="1" customHeight="1" x14ac:dyDescent="0.25">
      <c r="A145" s="643"/>
      <c r="B145" s="321">
        <v>2018</v>
      </c>
      <c r="C145" s="321">
        <v>2019</v>
      </c>
      <c r="D145" s="321">
        <v>2020</v>
      </c>
      <c r="E145" s="320">
        <v>2021</v>
      </c>
    </row>
    <row r="146" spans="1:9" ht="27" hidden="1" customHeight="1" thickBot="1" x14ac:dyDescent="0.3">
      <c r="A146" s="644"/>
      <c r="B146" s="319" t="s">
        <v>6</v>
      </c>
      <c r="C146" s="319" t="s">
        <v>7</v>
      </c>
      <c r="D146" s="319" t="s">
        <v>7</v>
      </c>
      <c r="E146" s="318" t="s">
        <v>7</v>
      </c>
    </row>
    <row r="147" spans="1:9" ht="16.5" hidden="1" thickBot="1" x14ac:dyDescent="0.3">
      <c r="A147" s="325" t="s">
        <v>9</v>
      </c>
      <c r="B147" s="327"/>
      <c r="C147" s="327"/>
      <c r="D147" s="327"/>
      <c r="E147" s="326"/>
    </row>
    <row r="148" spans="1:9" ht="16.5" hidden="1" thickBot="1" x14ac:dyDescent="0.3">
      <c r="A148" s="325" t="s">
        <v>16</v>
      </c>
      <c r="B148" s="327"/>
      <c r="C148" s="327"/>
      <c r="D148" s="327"/>
      <c r="E148" s="326"/>
    </row>
    <row r="149" spans="1:9" ht="16.5" hidden="1" thickBot="1" x14ac:dyDescent="0.3">
      <c r="A149" s="325" t="s">
        <v>25</v>
      </c>
      <c r="B149" s="327" t="e">
        <f>B148/B147</f>
        <v>#DIV/0!</v>
      </c>
      <c r="C149" s="327" t="e">
        <f>C148/C147</f>
        <v>#DIV/0!</v>
      </c>
      <c r="D149" s="327" t="e">
        <f>D148/D147</f>
        <v>#DIV/0!</v>
      </c>
      <c r="E149" s="326" t="e">
        <f>E148/E147</f>
        <v>#DIV/0!</v>
      </c>
    </row>
    <row r="150" spans="1:9" ht="16.5" hidden="1" thickBot="1" x14ac:dyDescent="0.3">
      <c r="A150" s="325" t="s">
        <v>17</v>
      </c>
      <c r="B150" s="324" t="s">
        <v>24</v>
      </c>
      <c r="C150" s="323" t="e">
        <f t="shared" ref="C150:E152" si="5">C147/B147-1</f>
        <v>#DIV/0!</v>
      </c>
      <c r="D150" s="323" t="e">
        <f t="shared" si="5"/>
        <v>#DIV/0!</v>
      </c>
      <c r="E150" s="322" t="e">
        <f t="shared" si="5"/>
        <v>#DIV/0!</v>
      </c>
      <c r="F150" s="307"/>
      <c r="G150" s="307"/>
      <c r="H150" s="307"/>
      <c r="I150" s="307"/>
    </row>
    <row r="151" spans="1:9" ht="16.5" hidden="1" thickBot="1" x14ac:dyDescent="0.3">
      <c r="A151" s="325" t="s">
        <v>18</v>
      </c>
      <c r="B151" s="324" t="s">
        <v>24</v>
      </c>
      <c r="C151" s="323" t="e">
        <f t="shared" si="5"/>
        <v>#DIV/0!</v>
      </c>
      <c r="D151" s="323" t="e">
        <f t="shared" si="5"/>
        <v>#DIV/0!</v>
      </c>
      <c r="E151" s="322" t="e">
        <f t="shared" si="5"/>
        <v>#DIV/0!</v>
      </c>
    </row>
    <row r="152" spans="1:9" ht="16.5" hidden="1" thickBot="1" x14ac:dyDescent="0.3">
      <c r="A152" s="325" t="s">
        <v>19</v>
      </c>
      <c r="B152" s="324" t="s">
        <v>24</v>
      </c>
      <c r="C152" s="323" t="e">
        <f t="shared" si="5"/>
        <v>#DIV/0!</v>
      </c>
      <c r="D152" s="323" t="e">
        <f t="shared" si="5"/>
        <v>#DIV/0!</v>
      </c>
      <c r="E152" s="322" t="e">
        <f t="shared" si="5"/>
        <v>#DIV/0!</v>
      </c>
    </row>
    <row r="153" spans="1:9" ht="16.5" hidden="1" thickBot="1" x14ac:dyDescent="0.3">
      <c r="A153" s="645" t="s">
        <v>315</v>
      </c>
      <c r="B153" s="646"/>
      <c r="C153" s="646"/>
      <c r="D153" s="646"/>
      <c r="E153" s="647"/>
    </row>
    <row r="154" spans="1:9" ht="27" hidden="1" customHeight="1" x14ac:dyDescent="0.25">
      <c r="A154" s="643"/>
      <c r="B154" s="321">
        <v>2018</v>
      </c>
      <c r="C154" s="321">
        <v>2019</v>
      </c>
      <c r="D154" s="321">
        <v>2020</v>
      </c>
      <c r="E154" s="320">
        <v>2021</v>
      </c>
    </row>
    <row r="155" spans="1:9" ht="27" hidden="1" customHeight="1" thickBot="1" x14ac:dyDescent="0.3">
      <c r="A155" s="644"/>
      <c r="B155" s="319" t="s">
        <v>6</v>
      </c>
      <c r="C155" s="319" t="s">
        <v>7</v>
      </c>
      <c r="D155" s="319" t="s">
        <v>7</v>
      </c>
      <c r="E155" s="318" t="s">
        <v>7</v>
      </c>
    </row>
    <row r="156" spans="1:9" ht="16.5" hidden="1" thickBot="1" x14ac:dyDescent="0.3">
      <c r="A156" s="317" t="s">
        <v>142</v>
      </c>
      <c r="B156" s="284"/>
      <c r="C156" s="284"/>
      <c r="D156" s="284"/>
      <c r="E156" s="283"/>
    </row>
    <row r="157" spans="1:9" ht="16.5" hidden="1" thickBot="1" x14ac:dyDescent="0.3">
      <c r="A157" s="317" t="s">
        <v>143</v>
      </c>
      <c r="B157" s="315"/>
      <c r="C157" s="284"/>
      <c r="D157" s="284"/>
      <c r="E157" s="283"/>
    </row>
    <row r="158" spans="1:9" ht="16.5" hidden="1" thickBot="1" x14ac:dyDescent="0.3">
      <c r="A158" s="316" t="s">
        <v>59</v>
      </c>
      <c r="B158" s="315">
        <f>B157+B156</f>
        <v>0</v>
      </c>
      <c r="C158" s="315">
        <f>C157+C156</f>
        <v>0</v>
      </c>
      <c r="D158" s="315">
        <f>D157+D156</f>
        <v>0</v>
      </c>
      <c r="E158" s="314">
        <f>E157+E156</f>
        <v>0</v>
      </c>
    </row>
    <row r="159" spans="1:9" hidden="1" x14ac:dyDescent="0.25">
      <c r="A159" s="676" t="s">
        <v>140</v>
      </c>
      <c r="B159" s="679"/>
      <c r="C159" s="680"/>
      <c r="D159" s="680"/>
      <c r="E159" s="681"/>
    </row>
    <row r="160" spans="1:9" hidden="1" x14ac:dyDescent="0.25">
      <c r="A160" s="677"/>
      <c r="B160" s="682"/>
      <c r="C160" s="683"/>
      <c r="D160" s="683"/>
      <c r="E160" s="684"/>
    </row>
    <row r="161" spans="1:9" ht="16.5" hidden="1" thickBot="1" x14ac:dyDescent="0.3">
      <c r="A161" s="678"/>
      <c r="B161" s="685"/>
      <c r="C161" s="686"/>
      <c r="D161" s="686"/>
      <c r="E161" s="687"/>
    </row>
    <row r="162" spans="1:9" ht="16.5" hidden="1" thickBot="1" x14ac:dyDescent="0.3">
      <c r="A162" s="329" t="s">
        <v>45</v>
      </c>
      <c r="B162" s="663" t="s">
        <v>44</v>
      </c>
      <c r="C162" s="664"/>
      <c r="D162" s="664"/>
      <c r="E162" s="665"/>
    </row>
    <row r="163" spans="1:9" ht="16.5" hidden="1" thickBot="1" x14ac:dyDescent="0.3">
      <c r="A163" s="328" t="s">
        <v>141</v>
      </c>
      <c r="B163" s="648" t="s">
        <v>39</v>
      </c>
      <c r="C163" s="649"/>
      <c r="D163" s="649"/>
      <c r="E163" s="650"/>
    </row>
    <row r="164" spans="1:9" ht="27" hidden="1" customHeight="1" thickBot="1" x14ac:dyDescent="0.3">
      <c r="A164" s="325" t="s">
        <v>10</v>
      </c>
      <c r="B164" s="637" t="s">
        <v>39</v>
      </c>
      <c r="C164" s="638"/>
      <c r="D164" s="638"/>
      <c r="E164" s="639"/>
    </row>
    <row r="165" spans="1:9" ht="16.5" hidden="1" thickBot="1" x14ac:dyDescent="0.3">
      <c r="A165" s="325" t="s">
        <v>15</v>
      </c>
      <c r="B165" s="640" t="s">
        <v>39</v>
      </c>
      <c r="C165" s="641"/>
      <c r="D165" s="641"/>
      <c r="E165" s="642"/>
    </row>
    <row r="166" spans="1:9" ht="27" hidden="1" customHeight="1" x14ac:dyDescent="0.25">
      <c r="A166" s="643"/>
      <c r="B166" s="321">
        <v>2018</v>
      </c>
      <c r="C166" s="321">
        <v>2019</v>
      </c>
      <c r="D166" s="321">
        <v>2020</v>
      </c>
      <c r="E166" s="320">
        <v>2021</v>
      </c>
    </row>
    <row r="167" spans="1:9" ht="27" hidden="1" customHeight="1" thickBot="1" x14ac:dyDescent="0.3">
      <c r="A167" s="644"/>
      <c r="B167" s="319" t="s">
        <v>6</v>
      </c>
      <c r="C167" s="319" t="s">
        <v>7</v>
      </c>
      <c r="D167" s="319" t="s">
        <v>7</v>
      </c>
      <c r="E167" s="318" t="s">
        <v>7</v>
      </c>
    </row>
    <row r="168" spans="1:9" ht="16.5" hidden="1" thickBot="1" x14ac:dyDescent="0.3">
      <c r="A168" s="325" t="s">
        <v>9</v>
      </c>
      <c r="B168" s="327"/>
      <c r="C168" s="327"/>
      <c r="D168" s="327"/>
      <c r="E168" s="326"/>
    </row>
    <row r="169" spans="1:9" ht="16.5" hidden="1" thickBot="1" x14ac:dyDescent="0.3">
      <c r="A169" s="325" t="s">
        <v>16</v>
      </c>
      <c r="B169" s="327"/>
      <c r="C169" s="327"/>
      <c r="D169" s="327"/>
      <c r="E169" s="326"/>
    </row>
    <row r="170" spans="1:9" ht="16.5" hidden="1" thickBot="1" x14ac:dyDescent="0.3">
      <c r="A170" s="325" t="s">
        <v>25</v>
      </c>
      <c r="B170" s="327" t="e">
        <f>B169/B168</f>
        <v>#DIV/0!</v>
      </c>
      <c r="C170" s="327" t="e">
        <f>C169/C168</f>
        <v>#DIV/0!</v>
      </c>
      <c r="D170" s="327" t="e">
        <f>D169/D168</f>
        <v>#DIV/0!</v>
      </c>
      <c r="E170" s="326" t="e">
        <f>E169/E168</f>
        <v>#DIV/0!</v>
      </c>
    </row>
    <row r="171" spans="1:9" ht="16.5" hidden="1" thickBot="1" x14ac:dyDescent="0.3">
      <c r="A171" s="325" t="s">
        <v>17</v>
      </c>
      <c r="B171" s="324" t="s">
        <v>24</v>
      </c>
      <c r="C171" s="323" t="e">
        <f t="shared" ref="C171:E173" si="6">C168/B168-1</f>
        <v>#DIV/0!</v>
      </c>
      <c r="D171" s="323" t="e">
        <f t="shared" si="6"/>
        <v>#DIV/0!</v>
      </c>
      <c r="E171" s="322" t="e">
        <f t="shared" si="6"/>
        <v>#DIV/0!</v>
      </c>
      <c r="F171" s="307"/>
      <c r="G171" s="307"/>
      <c r="H171" s="307"/>
      <c r="I171" s="307"/>
    </row>
    <row r="172" spans="1:9" ht="16.5" hidden="1" thickBot="1" x14ac:dyDescent="0.3">
      <c r="A172" s="325" t="s">
        <v>18</v>
      </c>
      <c r="B172" s="324" t="s">
        <v>24</v>
      </c>
      <c r="C172" s="323" t="e">
        <f t="shared" si="6"/>
        <v>#DIV/0!</v>
      </c>
      <c r="D172" s="323" t="e">
        <f t="shared" si="6"/>
        <v>#DIV/0!</v>
      </c>
      <c r="E172" s="322" t="e">
        <f t="shared" si="6"/>
        <v>#DIV/0!</v>
      </c>
    </row>
    <row r="173" spans="1:9" ht="16.5" hidden="1" thickBot="1" x14ac:dyDescent="0.3">
      <c r="A173" s="325" t="s">
        <v>19</v>
      </c>
      <c r="B173" s="324" t="s">
        <v>24</v>
      </c>
      <c r="C173" s="323" t="e">
        <f t="shared" si="6"/>
        <v>#DIV/0!</v>
      </c>
      <c r="D173" s="323" t="e">
        <f t="shared" si="6"/>
        <v>#DIV/0!</v>
      </c>
      <c r="E173" s="322" t="e">
        <f t="shared" si="6"/>
        <v>#DIV/0!</v>
      </c>
    </row>
    <row r="174" spans="1:9" ht="16.5" hidden="1" thickBot="1" x14ac:dyDescent="0.3">
      <c r="A174" s="645" t="s">
        <v>314</v>
      </c>
      <c r="B174" s="646"/>
      <c r="C174" s="646"/>
      <c r="D174" s="646"/>
      <c r="E174" s="647"/>
    </row>
    <row r="175" spans="1:9" ht="27" hidden="1" customHeight="1" x14ac:dyDescent="0.25">
      <c r="A175" s="643"/>
      <c r="B175" s="321">
        <v>2018</v>
      </c>
      <c r="C175" s="321">
        <v>2019</v>
      </c>
      <c r="D175" s="321">
        <v>2020</v>
      </c>
      <c r="E175" s="320">
        <v>2021</v>
      </c>
    </row>
    <row r="176" spans="1:9" ht="27" hidden="1" customHeight="1" thickBot="1" x14ac:dyDescent="0.3">
      <c r="A176" s="644"/>
      <c r="B176" s="319" t="s">
        <v>6</v>
      </c>
      <c r="C176" s="319" t="s">
        <v>7</v>
      </c>
      <c r="D176" s="319" t="s">
        <v>7</v>
      </c>
      <c r="E176" s="318" t="s">
        <v>7</v>
      </c>
    </row>
    <row r="177" spans="1:9" ht="16.5" hidden="1" thickBot="1" x14ac:dyDescent="0.3">
      <c r="A177" s="317" t="s">
        <v>142</v>
      </c>
      <c r="B177" s="284"/>
      <c r="C177" s="284"/>
      <c r="D177" s="284"/>
      <c r="E177" s="283"/>
    </row>
    <row r="178" spans="1:9" ht="16.5" hidden="1" thickBot="1" x14ac:dyDescent="0.3">
      <c r="A178" s="317" t="s">
        <v>143</v>
      </c>
      <c r="B178" s="315"/>
      <c r="C178" s="284"/>
      <c r="D178" s="284"/>
      <c r="E178" s="283"/>
    </row>
    <row r="179" spans="1:9" ht="16.5" hidden="1" thickBot="1" x14ac:dyDescent="0.3">
      <c r="A179" s="316" t="s">
        <v>62</v>
      </c>
      <c r="B179" s="315">
        <f>B178+B177</f>
        <v>0</v>
      </c>
      <c r="C179" s="315">
        <f>C178+C177</f>
        <v>0</v>
      </c>
      <c r="D179" s="315">
        <f>D178+D177</f>
        <v>0</v>
      </c>
      <c r="E179" s="314">
        <f>E178+E177</f>
        <v>0</v>
      </c>
    </row>
    <row r="180" spans="1:9" ht="16.5" hidden="1" thickBot="1" x14ac:dyDescent="0.3">
      <c r="A180" s="666" t="s">
        <v>138</v>
      </c>
      <c r="B180" s="667"/>
      <c r="C180" s="667"/>
      <c r="D180" s="667"/>
      <c r="E180" s="668"/>
    </row>
    <row r="181" spans="1:9" ht="16.5" hidden="1" thickBot="1" x14ac:dyDescent="0.3">
      <c r="A181" s="666" t="s">
        <v>144</v>
      </c>
      <c r="B181" s="667"/>
      <c r="C181" s="667"/>
      <c r="D181" s="667"/>
      <c r="E181" s="668"/>
    </row>
    <row r="182" spans="1:9" ht="16.5" hidden="1" thickBot="1" x14ac:dyDescent="0.3">
      <c r="A182" s="329" t="s">
        <v>45</v>
      </c>
      <c r="B182" s="663" t="s">
        <v>44</v>
      </c>
      <c r="C182" s="664"/>
      <c r="D182" s="664"/>
      <c r="E182" s="665"/>
    </row>
    <row r="183" spans="1:9" ht="16.5" hidden="1" thickBot="1" x14ac:dyDescent="0.3">
      <c r="A183" s="328" t="s">
        <v>42</v>
      </c>
      <c r="B183" s="648" t="s">
        <v>39</v>
      </c>
      <c r="C183" s="649"/>
      <c r="D183" s="649"/>
      <c r="E183" s="650"/>
    </row>
    <row r="184" spans="1:9" ht="27" hidden="1" customHeight="1" thickBot="1" x14ac:dyDescent="0.3">
      <c r="A184" s="325" t="s">
        <v>10</v>
      </c>
      <c r="B184" s="637" t="s">
        <v>39</v>
      </c>
      <c r="C184" s="638"/>
      <c r="D184" s="638"/>
      <c r="E184" s="639"/>
    </row>
    <row r="185" spans="1:9" ht="16.5" hidden="1" thickBot="1" x14ac:dyDescent="0.3">
      <c r="A185" s="325" t="s">
        <v>15</v>
      </c>
      <c r="B185" s="640" t="s">
        <v>39</v>
      </c>
      <c r="C185" s="641"/>
      <c r="D185" s="641"/>
      <c r="E185" s="642"/>
    </row>
    <row r="186" spans="1:9" ht="27" hidden="1" customHeight="1" x14ac:dyDescent="0.25">
      <c r="A186" s="643"/>
      <c r="B186" s="321">
        <v>2018</v>
      </c>
      <c r="C186" s="321">
        <v>2019</v>
      </c>
      <c r="D186" s="321">
        <v>2020</v>
      </c>
      <c r="E186" s="320">
        <v>2021</v>
      </c>
    </row>
    <row r="187" spans="1:9" ht="27" hidden="1" customHeight="1" thickBot="1" x14ac:dyDescent="0.3">
      <c r="A187" s="644"/>
      <c r="B187" s="319" t="s">
        <v>6</v>
      </c>
      <c r="C187" s="319" t="s">
        <v>7</v>
      </c>
      <c r="D187" s="319" t="s">
        <v>7</v>
      </c>
      <c r="E187" s="318" t="s">
        <v>7</v>
      </c>
    </row>
    <row r="188" spans="1:9" ht="16.5" hidden="1" thickBot="1" x14ac:dyDescent="0.3">
      <c r="A188" s="325" t="s">
        <v>9</v>
      </c>
      <c r="B188" s="327"/>
      <c r="C188" s="327"/>
      <c r="D188" s="327"/>
      <c r="E188" s="326"/>
    </row>
    <row r="189" spans="1:9" ht="16.5" hidden="1" thickBot="1" x14ac:dyDescent="0.3">
      <c r="A189" s="325" t="s">
        <v>16</v>
      </c>
      <c r="B189" s="327"/>
      <c r="C189" s="327"/>
      <c r="D189" s="327"/>
      <c r="E189" s="326"/>
    </row>
    <row r="190" spans="1:9" ht="16.5" hidden="1" thickBot="1" x14ac:dyDescent="0.3">
      <c r="A190" s="325" t="s">
        <v>25</v>
      </c>
      <c r="B190" s="327" t="e">
        <f>B189/B188</f>
        <v>#DIV/0!</v>
      </c>
      <c r="C190" s="327" t="e">
        <f>C189/C188</f>
        <v>#DIV/0!</v>
      </c>
      <c r="D190" s="327" t="e">
        <f>D189/D188</f>
        <v>#DIV/0!</v>
      </c>
      <c r="E190" s="326" t="e">
        <f>E189/E188</f>
        <v>#DIV/0!</v>
      </c>
    </row>
    <row r="191" spans="1:9" ht="16.5" hidden="1" thickBot="1" x14ac:dyDescent="0.3">
      <c r="A191" s="325" t="s">
        <v>17</v>
      </c>
      <c r="B191" s="324" t="s">
        <v>24</v>
      </c>
      <c r="C191" s="323" t="e">
        <f t="shared" ref="C191:E193" si="7">C188/B188-1</f>
        <v>#DIV/0!</v>
      </c>
      <c r="D191" s="323" t="e">
        <f t="shared" si="7"/>
        <v>#DIV/0!</v>
      </c>
      <c r="E191" s="322" t="e">
        <f t="shared" si="7"/>
        <v>#DIV/0!</v>
      </c>
      <c r="F191" s="307"/>
      <c r="G191" s="307"/>
      <c r="H191" s="307"/>
      <c r="I191" s="307"/>
    </row>
    <row r="192" spans="1:9" ht="16.5" hidden="1" thickBot="1" x14ac:dyDescent="0.3">
      <c r="A192" s="325" t="s">
        <v>18</v>
      </c>
      <c r="B192" s="324" t="s">
        <v>24</v>
      </c>
      <c r="C192" s="323" t="e">
        <f t="shared" si="7"/>
        <v>#DIV/0!</v>
      </c>
      <c r="D192" s="323" t="e">
        <f t="shared" si="7"/>
        <v>#DIV/0!</v>
      </c>
      <c r="E192" s="322" t="e">
        <f t="shared" si="7"/>
        <v>#DIV/0!</v>
      </c>
    </row>
    <row r="193" spans="1:5" ht="16.5" hidden="1" thickBot="1" x14ac:dyDescent="0.3">
      <c r="A193" s="325" t="s">
        <v>19</v>
      </c>
      <c r="B193" s="324" t="s">
        <v>24</v>
      </c>
      <c r="C193" s="323" t="e">
        <f t="shared" si="7"/>
        <v>#DIV/0!</v>
      </c>
      <c r="D193" s="323" t="e">
        <f t="shared" si="7"/>
        <v>#DIV/0!</v>
      </c>
      <c r="E193" s="322" t="e">
        <f t="shared" si="7"/>
        <v>#DIV/0!</v>
      </c>
    </row>
    <row r="194" spans="1:5" ht="16.5" hidden="1" thickBot="1" x14ac:dyDescent="0.3">
      <c r="A194" s="645" t="s">
        <v>315</v>
      </c>
      <c r="B194" s="646"/>
      <c r="C194" s="646"/>
      <c r="D194" s="646"/>
      <c r="E194" s="647"/>
    </row>
    <row r="195" spans="1:5" ht="27" hidden="1" customHeight="1" x14ac:dyDescent="0.25">
      <c r="A195" s="643"/>
      <c r="B195" s="321">
        <v>2018</v>
      </c>
      <c r="C195" s="321">
        <v>2019</v>
      </c>
      <c r="D195" s="321">
        <v>2020</v>
      </c>
      <c r="E195" s="320">
        <v>2021</v>
      </c>
    </row>
    <row r="196" spans="1:5" ht="27" hidden="1" customHeight="1" thickBot="1" x14ac:dyDescent="0.3">
      <c r="A196" s="644"/>
      <c r="B196" s="319" t="s">
        <v>6</v>
      </c>
      <c r="C196" s="319" t="s">
        <v>7</v>
      </c>
      <c r="D196" s="319" t="s">
        <v>7</v>
      </c>
      <c r="E196" s="318" t="s">
        <v>7</v>
      </c>
    </row>
    <row r="197" spans="1:5" ht="16.5" hidden="1" thickBot="1" x14ac:dyDescent="0.3">
      <c r="A197" s="317" t="s">
        <v>142</v>
      </c>
      <c r="B197" s="284"/>
      <c r="C197" s="284"/>
      <c r="D197" s="284"/>
      <c r="E197" s="283"/>
    </row>
    <row r="198" spans="1:5" ht="16.5" hidden="1" thickBot="1" x14ac:dyDescent="0.3">
      <c r="A198" s="317" t="s">
        <v>143</v>
      </c>
      <c r="B198" s="315"/>
      <c r="C198" s="284"/>
      <c r="D198" s="284"/>
      <c r="E198" s="283"/>
    </row>
    <row r="199" spans="1:5" ht="16.5" hidden="1" thickBot="1" x14ac:dyDescent="0.3">
      <c r="A199" s="316" t="s">
        <v>59</v>
      </c>
      <c r="B199" s="315">
        <f>B198+B197</f>
        <v>0</v>
      </c>
      <c r="C199" s="315">
        <f>C198+C197</f>
        <v>0</v>
      </c>
      <c r="D199" s="315">
        <f>D198+D197</f>
        <v>0</v>
      </c>
      <c r="E199" s="314">
        <f>E198+E197</f>
        <v>0</v>
      </c>
    </row>
    <row r="200" spans="1:5" ht="16.5" hidden="1" thickBot="1" x14ac:dyDescent="0.3">
      <c r="A200" s="345" t="s">
        <v>45</v>
      </c>
      <c r="B200" s="663" t="s">
        <v>44</v>
      </c>
      <c r="C200" s="664"/>
      <c r="D200" s="664"/>
      <c r="E200" s="665"/>
    </row>
    <row r="201" spans="1:5" ht="16.5" hidden="1" thickBot="1" x14ac:dyDescent="0.3">
      <c r="A201" s="328" t="s">
        <v>141</v>
      </c>
      <c r="B201" s="648" t="s">
        <v>39</v>
      </c>
      <c r="C201" s="649"/>
      <c r="D201" s="649"/>
      <c r="E201" s="650"/>
    </row>
    <row r="202" spans="1:5" ht="27" hidden="1" customHeight="1" thickBot="1" x14ac:dyDescent="0.3">
      <c r="A202" s="325" t="s">
        <v>10</v>
      </c>
      <c r="B202" s="637" t="s">
        <v>39</v>
      </c>
      <c r="C202" s="638"/>
      <c r="D202" s="638"/>
      <c r="E202" s="639"/>
    </row>
    <row r="203" spans="1:5" ht="16.5" hidden="1" thickBot="1" x14ac:dyDescent="0.3">
      <c r="A203" s="325" t="s">
        <v>15</v>
      </c>
      <c r="B203" s="640" t="s">
        <v>39</v>
      </c>
      <c r="C203" s="641"/>
      <c r="D203" s="641"/>
      <c r="E203" s="642"/>
    </row>
    <row r="204" spans="1:5" ht="27" hidden="1" customHeight="1" x14ac:dyDescent="0.25">
      <c r="A204" s="643"/>
      <c r="B204" s="321">
        <v>2018</v>
      </c>
      <c r="C204" s="321">
        <v>2019</v>
      </c>
      <c r="D204" s="321">
        <v>2020</v>
      </c>
      <c r="E204" s="320">
        <v>2021</v>
      </c>
    </row>
    <row r="205" spans="1:5" ht="27" hidden="1" customHeight="1" thickBot="1" x14ac:dyDescent="0.3">
      <c r="A205" s="644"/>
      <c r="B205" s="319" t="s">
        <v>6</v>
      </c>
      <c r="C205" s="319" t="s">
        <v>7</v>
      </c>
      <c r="D205" s="319" t="s">
        <v>7</v>
      </c>
      <c r="E205" s="318" t="s">
        <v>7</v>
      </c>
    </row>
    <row r="206" spans="1:5" ht="16.5" hidden="1" thickBot="1" x14ac:dyDescent="0.3">
      <c r="A206" s="325" t="s">
        <v>9</v>
      </c>
      <c r="B206" s="327"/>
      <c r="C206" s="327"/>
      <c r="D206" s="327"/>
      <c r="E206" s="326"/>
    </row>
    <row r="207" spans="1:5" ht="16.5" hidden="1" thickBot="1" x14ac:dyDescent="0.3">
      <c r="A207" s="325" t="s">
        <v>16</v>
      </c>
      <c r="B207" s="327"/>
      <c r="C207" s="327"/>
      <c r="D207" s="327"/>
      <c r="E207" s="326"/>
    </row>
    <row r="208" spans="1:5" ht="16.5" hidden="1" thickBot="1" x14ac:dyDescent="0.3">
      <c r="A208" s="325" t="s">
        <v>25</v>
      </c>
      <c r="B208" s="327" t="e">
        <f>B207/B206</f>
        <v>#DIV/0!</v>
      </c>
      <c r="C208" s="327" t="e">
        <f>C207/C206</f>
        <v>#DIV/0!</v>
      </c>
      <c r="D208" s="327" t="e">
        <f>D207/D206</f>
        <v>#DIV/0!</v>
      </c>
      <c r="E208" s="326" t="e">
        <f>E207/E206</f>
        <v>#DIV/0!</v>
      </c>
    </row>
    <row r="209" spans="1:9" ht="16.5" hidden="1" thickBot="1" x14ac:dyDescent="0.3">
      <c r="A209" s="325" t="s">
        <v>17</v>
      </c>
      <c r="B209" s="324" t="s">
        <v>24</v>
      </c>
      <c r="C209" s="323" t="e">
        <f t="shared" ref="C209:E211" si="8">C206/B206-1</f>
        <v>#DIV/0!</v>
      </c>
      <c r="D209" s="323" t="e">
        <f t="shared" si="8"/>
        <v>#DIV/0!</v>
      </c>
      <c r="E209" s="322" t="e">
        <f t="shared" si="8"/>
        <v>#DIV/0!</v>
      </c>
      <c r="F209" s="307"/>
      <c r="G209" s="307"/>
      <c r="H209" s="307"/>
      <c r="I209" s="307"/>
    </row>
    <row r="210" spans="1:9" ht="16.5" hidden="1" thickBot="1" x14ac:dyDescent="0.3">
      <c r="A210" s="325" t="s">
        <v>18</v>
      </c>
      <c r="B210" s="324" t="s">
        <v>24</v>
      </c>
      <c r="C210" s="323" t="e">
        <f t="shared" si="8"/>
        <v>#DIV/0!</v>
      </c>
      <c r="D210" s="323" t="e">
        <f t="shared" si="8"/>
        <v>#DIV/0!</v>
      </c>
      <c r="E210" s="322" t="e">
        <f t="shared" si="8"/>
        <v>#DIV/0!</v>
      </c>
    </row>
    <row r="211" spans="1:9" ht="16.5" hidden="1" thickBot="1" x14ac:dyDescent="0.3">
      <c r="A211" s="325" t="s">
        <v>19</v>
      </c>
      <c r="B211" s="324" t="s">
        <v>24</v>
      </c>
      <c r="C211" s="323" t="e">
        <f t="shared" si="8"/>
        <v>#DIV/0!</v>
      </c>
      <c r="D211" s="323" t="e">
        <f t="shared" si="8"/>
        <v>#DIV/0!</v>
      </c>
      <c r="E211" s="322" t="e">
        <f t="shared" si="8"/>
        <v>#DIV/0!</v>
      </c>
    </row>
    <row r="212" spans="1:9" ht="16.5" hidden="1" thickBot="1" x14ac:dyDescent="0.3">
      <c r="A212" s="645" t="s">
        <v>314</v>
      </c>
      <c r="B212" s="646"/>
      <c r="C212" s="646"/>
      <c r="D212" s="646"/>
      <c r="E212" s="647"/>
    </row>
    <row r="213" spans="1:9" ht="27" hidden="1" customHeight="1" x14ac:dyDescent="0.25">
      <c r="A213" s="643"/>
      <c r="B213" s="321">
        <v>2018</v>
      </c>
      <c r="C213" s="321">
        <v>2019</v>
      </c>
      <c r="D213" s="321">
        <v>2020</v>
      </c>
      <c r="E213" s="320">
        <v>2021</v>
      </c>
    </row>
    <row r="214" spans="1:9" ht="27" hidden="1" customHeight="1" thickBot="1" x14ac:dyDescent="0.3">
      <c r="A214" s="644"/>
      <c r="B214" s="319" t="s">
        <v>6</v>
      </c>
      <c r="C214" s="319" t="s">
        <v>7</v>
      </c>
      <c r="D214" s="319" t="s">
        <v>7</v>
      </c>
      <c r="E214" s="318" t="s">
        <v>7</v>
      </c>
    </row>
    <row r="215" spans="1:9" ht="16.5" hidden="1" thickBot="1" x14ac:dyDescent="0.3">
      <c r="A215" s="317" t="s">
        <v>142</v>
      </c>
      <c r="B215" s="284"/>
      <c r="C215" s="284"/>
      <c r="D215" s="284"/>
      <c r="E215" s="283"/>
    </row>
    <row r="216" spans="1:9" ht="16.5" hidden="1" thickBot="1" x14ac:dyDescent="0.3">
      <c r="A216" s="317" t="s">
        <v>143</v>
      </c>
      <c r="B216" s="315"/>
      <c r="C216" s="284"/>
      <c r="D216" s="284"/>
      <c r="E216" s="283"/>
    </row>
    <row r="217" spans="1:9" ht="16.5" hidden="1" thickBot="1" x14ac:dyDescent="0.3">
      <c r="A217" s="316" t="s">
        <v>62</v>
      </c>
      <c r="B217" s="315">
        <f>B216+B215</f>
        <v>0</v>
      </c>
      <c r="C217" s="315">
        <f>C216+C215</f>
        <v>0</v>
      </c>
      <c r="D217" s="315">
        <f>D216+D215</f>
        <v>0</v>
      </c>
      <c r="E217" s="314">
        <f>E216+E215</f>
        <v>0</v>
      </c>
    </row>
    <row r="218" spans="1:9" ht="27" hidden="1" customHeight="1" thickBot="1" x14ac:dyDescent="0.3">
      <c r="A218" s="344" t="s">
        <v>262</v>
      </c>
      <c r="B218" s="648" t="s">
        <v>39</v>
      </c>
      <c r="C218" s="649"/>
      <c r="D218" s="649"/>
      <c r="E218" s="650"/>
    </row>
    <row r="219" spans="1:9" ht="27" hidden="1" customHeight="1" thickBot="1" x14ac:dyDescent="0.3">
      <c r="A219" s="669" t="s">
        <v>261</v>
      </c>
      <c r="B219" s="638"/>
      <c r="C219" s="638"/>
      <c r="D219" s="638"/>
      <c r="E219" s="639"/>
    </row>
    <row r="220" spans="1:9" ht="16.5" hidden="1" thickBot="1" x14ac:dyDescent="0.3">
      <c r="A220" s="343" t="s">
        <v>260</v>
      </c>
      <c r="B220" s="342" t="s">
        <v>257</v>
      </c>
      <c r="C220" s="342" t="s">
        <v>256</v>
      </c>
      <c r="D220" s="342" t="s">
        <v>256</v>
      </c>
      <c r="E220" s="341" t="s">
        <v>256</v>
      </c>
    </row>
    <row r="221" spans="1:9" ht="27" hidden="1" customHeight="1" thickBot="1" x14ac:dyDescent="0.3">
      <c r="A221" s="325" t="s">
        <v>259</v>
      </c>
      <c r="B221" s="342" t="s">
        <v>257</v>
      </c>
      <c r="C221" s="342" t="s">
        <v>256</v>
      </c>
      <c r="D221" s="342" t="s">
        <v>256</v>
      </c>
      <c r="E221" s="341" t="s">
        <v>256</v>
      </c>
    </row>
    <row r="222" spans="1:9" ht="27" hidden="1" customHeight="1" thickBot="1" x14ac:dyDescent="0.3">
      <c r="A222" s="325" t="s">
        <v>258</v>
      </c>
      <c r="B222" s="342" t="s">
        <v>257</v>
      </c>
      <c r="C222" s="342" t="s">
        <v>256</v>
      </c>
      <c r="D222" s="342" t="s">
        <v>256</v>
      </c>
      <c r="E222" s="341" t="s">
        <v>256</v>
      </c>
    </row>
    <row r="223" spans="1:9" ht="27" hidden="1" customHeight="1" thickBot="1" x14ac:dyDescent="0.3">
      <c r="A223" s="670" t="s">
        <v>255</v>
      </c>
      <c r="B223" s="671"/>
      <c r="C223" s="671"/>
      <c r="D223" s="671"/>
      <c r="E223" s="672"/>
    </row>
    <row r="224" spans="1:9" ht="27" hidden="1" customHeight="1" thickBot="1" x14ac:dyDescent="0.3">
      <c r="A224" s="673" t="s">
        <v>137</v>
      </c>
      <c r="B224" s="674"/>
      <c r="C224" s="674"/>
      <c r="D224" s="674"/>
      <c r="E224" s="675"/>
    </row>
    <row r="225" spans="1:5" ht="27" hidden="1" customHeight="1" x14ac:dyDescent="0.25">
      <c r="A225" s="643"/>
      <c r="B225" s="321">
        <v>2018</v>
      </c>
      <c r="C225" s="321">
        <v>2019</v>
      </c>
      <c r="D225" s="321">
        <v>2020</v>
      </c>
      <c r="E225" s="320">
        <v>2021</v>
      </c>
    </row>
    <row r="226" spans="1:5" ht="27" hidden="1" customHeight="1" thickBot="1" x14ac:dyDescent="0.3">
      <c r="A226" s="644"/>
      <c r="B226" s="319" t="s">
        <v>6</v>
      </c>
      <c r="C226" s="319" t="s">
        <v>7</v>
      </c>
      <c r="D226" s="319" t="s">
        <v>7</v>
      </c>
      <c r="E226" s="318" t="s">
        <v>7</v>
      </c>
    </row>
    <row r="227" spans="1:5" ht="27" hidden="1" customHeight="1" thickBot="1" x14ac:dyDescent="0.3">
      <c r="A227" s="328" t="s">
        <v>42</v>
      </c>
      <c r="B227" s="648" t="s">
        <v>39</v>
      </c>
      <c r="C227" s="649"/>
      <c r="D227" s="649"/>
      <c r="E227" s="650"/>
    </row>
    <row r="228" spans="1:5" ht="27" hidden="1" customHeight="1" thickBot="1" x14ac:dyDescent="0.3">
      <c r="A228" s="325" t="s">
        <v>10</v>
      </c>
      <c r="B228" s="637" t="s">
        <v>39</v>
      </c>
      <c r="C228" s="638"/>
      <c r="D228" s="638"/>
      <c r="E228" s="639"/>
    </row>
    <row r="229" spans="1:5" ht="27" hidden="1" customHeight="1" thickBot="1" x14ac:dyDescent="0.3">
      <c r="A229" s="325" t="s">
        <v>15</v>
      </c>
      <c r="B229" s="640" t="s">
        <v>39</v>
      </c>
      <c r="C229" s="641"/>
      <c r="D229" s="641"/>
      <c r="E229" s="642"/>
    </row>
    <row r="230" spans="1:5" ht="27" hidden="1" customHeight="1" x14ac:dyDescent="0.25">
      <c r="A230" s="643"/>
      <c r="B230" s="321">
        <v>2018</v>
      </c>
      <c r="C230" s="321">
        <v>2019</v>
      </c>
      <c r="D230" s="321">
        <v>2020</v>
      </c>
      <c r="E230" s="320">
        <v>2021</v>
      </c>
    </row>
    <row r="231" spans="1:5" ht="27" hidden="1" customHeight="1" thickBot="1" x14ac:dyDescent="0.3">
      <c r="A231" s="644"/>
      <c r="B231" s="319" t="s">
        <v>6</v>
      </c>
      <c r="C231" s="319" t="s">
        <v>7</v>
      </c>
      <c r="D231" s="319" t="s">
        <v>7</v>
      </c>
      <c r="E231" s="318" t="s">
        <v>7</v>
      </c>
    </row>
    <row r="232" spans="1:5" ht="27" hidden="1" customHeight="1" thickBot="1" x14ac:dyDescent="0.3">
      <c r="A232" s="325" t="s">
        <v>9</v>
      </c>
      <c r="B232" s="327"/>
      <c r="C232" s="340"/>
      <c r="D232" s="340"/>
      <c r="E232" s="339"/>
    </row>
    <row r="233" spans="1:5" ht="16.5" hidden="1" thickBot="1" x14ac:dyDescent="0.3">
      <c r="A233" s="325" t="s">
        <v>16</v>
      </c>
      <c r="B233" s="327"/>
      <c r="C233" s="327"/>
      <c r="D233" s="327"/>
      <c r="E233" s="326"/>
    </row>
    <row r="234" spans="1:5" ht="16.5" hidden="1" thickBot="1" x14ac:dyDescent="0.3">
      <c r="A234" s="325" t="s">
        <v>25</v>
      </c>
      <c r="B234" s="327" t="e">
        <f>B233/B232</f>
        <v>#DIV/0!</v>
      </c>
      <c r="C234" s="327" t="e">
        <f>C233/C232</f>
        <v>#DIV/0!</v>
      </c>
      <c r="D234" s="327" t="e">
        <f>D233/D232</f>
        <v>#DIV/0!</v>
      </c>
      <c r="E234" s="326" t="e">
        <f>E233/E232</f>
        <v>#DIV/0!</v>
      </c>
    </row>
    <row r="235" spans="1:5" ht="16.5" hidden="1" thickBot="1" x14ac:dyDescent="0.3">
      <c r="A235" s="325" t="s">
        <v>17</v>
      </c>
      <c r="B235" s="324"/>
      <c r="C235" s="323" t="e">
        <f t="shared" ref="C235:E237" si="9">C232/B232-1</f>
        <v>#DIV/0!</v>
      </c>
      <c r="D235" s="323" t="e">
        <f t="shared" si="9"/>
        <v>#DIV/0!</v>
      </c>
      <c r="E235" s="322" t="e">
        <f t="shared" si="9"/>
        <v>#DIV/0!</v>
      </c>
    </row>
    <row r="236" spans="1:5" ht="16.5" hidden="1" thickBot="1" x14ac:dyDescent="0.3">
      <c r="A236" s="325" t="s">
        <v>18</v>
      </c>
      <c r="B236" s="324"/>
      <c r="C236" s="323" t="e">
        <f t="shared" si="9"/>
        <v>#DIV/0!</v>
      </c>
      <c r="D236" s="323" t="e">
        <f t="shared" si="9"/>
        <v>#DIV/0!</v>
      </c>
      <c r="E236" s="322" t="e">
        <f t="shared" si="9"/>
        <v>#DIV/0!</v>
      </c>
    </row>
    <row r="237" spans="1:5" ht="16.5" hidden="1" thickBot="1" x14ac:dyDescent="0.3">
      <c r="A237" s="325" t="s">
        <v>19</v>
      </c>
      <c r="B237" s="324"/>
      <c r="C237" s="323" t="e">
        <f t="shared" si="9"/>
        <v>#DIV/0!</v>
      </c>
      <c r="D237" s="323" t="e">
        <f t="shared" si="9"/>
        <v>#DIV/0!</v>
      </c>
      <c r="E237" s="322" t="e">
        <f t="shared" si="9"/>
        <v>#DIV/0!</v>
      </c>
    </row>
    <row r="238" spans="1:5" ht="27" hidden="1" customHeight="1" x14ac:dyDescent="0.25">
      <c r="A238" s="643"/>
      <c r="B238" s="321">
        <v>2018</v>
      </c>
      <c r="C238" s="321">
        <v>2019</v>
      </c>
      <c r="D238" s="321">
        <v>2020</v>
      </c>
      <c r="E238" s="320">
        <v>2021</v>
      </c>
    </row>
    <row r="239" spans="1:5" ht="27" hidden="1" customHeight="1" thickBot="1" x14ac:dyDescent="0.3">
      <c r="A239" s="644"/>
      <c r="B239" s="319" t="s">
        <v>6</v>
      </c>
      <c r="C239" s="319" t="s">
        <v>7</v>
      </c>
      <c r="D239" s="319" t="s">
        <v>7</v>
      </c>
      <c r="E239" s="318" t="s">
        <v>7</v>
      </c>
    </row>
    <row r="240" spans="1:5" ht="27" hidden="1" customHeight="1" thickBot="1" x14ac:dyDescent="0.3">
      <c r="A240" s="645" t="s">
        <v>317</v>
      </c>
      <c r="B240" s="646"/>
      <c r="C240" s="646"/>
      <c r="D240" s="646"/>
      <c r="E240" s="647"/>
    </row>
    <row r="241" spans="1:5" ht="27" hidden="1" customHeight="1" x14ac:dyDescent="0.25">
      <c r="A241" s="643"/>
      <c r="B241" s="321">
        <v>2018</v>
      </c>
      <c r="C241" s="321">
        <v>2019</v>
      </c>
      <c r="D241" s="321">
        <v>2020</v>
      </c>
      <c r="E241" s="320">
        <v>2021</v>
      </c>
    </row>
    <row r="242" spans="1:5" ht="27" hidden="1" customHeight="1" thickBot="1" x14ac:dyDescent="0.3">
      <c r="A242" s="644"/>
      <c r="B242" s="319" t="s">
        <v>6</v>
      </c>
      <c r="C242" s="319" t="s">
        <v>7</v>
      </c>
      <c r="D242" s="319" t="s">
        <v>7</v>
      </c>
      <c r="E242" s="318" t="s">
        <v>7</v>
      </c>
    </row>
    <row r="243" spans="1:5" ht="16.5" hidden="1" thickBot="1" x14ac:dyDescent="0.3">
      <c r="A243" s="317" t="s">
        <v>0</v>
      </c>
      <c r="B243" s="284"/>
      <c r="C243" s="284"/>
      <c r="D243" s="284"/>
      <c r="E243" s="283"/>
    </row>
    <row r="244" spans="1:5" ht="32.25" hidden="1" thickBot="1" x14ac:dyDescent="0.3">
      <c r="A244" s="317" t="s">
        <v>46</v>
      </c>
      <c r="B244" s="284"/>
      <c r="C244" s="284"/>
      <c r="D244" s="284"/>
      <c r="E244" s="283"/>
    </row>
    <row r="245" spans="1:5" ht="16.5" hidden="1" thickBot="1" x14ac:dyDescent="0.3">
      <c r="A245" s="317" t="s">
        <v>1</v>
      </c>
      <c r="B245" s="315"/>
      <c r="C245" s="284"/>
      <c r="D245" s="284"/>
      <c r="E245" s="283"/>
    </row>
    <row r="246" spans="1:5" ht="16.5" hidden="1" thickBot="1" x14ac:dyDescent="0.3">
      <c r="A246" s="317" t="s">
        <v>2</v>
      </c>
      <c r="B246" s="315"/>
      <c r="C246" s="284"/>
      <c r="D246" s="284"/>
      <c r="E246" s="283"/>
    </row>
    <row r="247" spans="1:5" ht="16.5" hidden="1" thickBot="1" x14ac:dyDescent="0.3">
      <c r="A247" s="317" t="s">
        <v>30</v>
      </c>
      <c r="B247" s="315"/>
      <c r="C247" s="284"/>
      <c r="D247" s="284"/>
      <c r="E247" s="283"/>
    </row>
    <row r="248" spans="1:5" ht="16.5" hidden="1" thickBot="1" x14ac:dyDescent="0.3">
      <c r="A248" s="317" t="s">
        <v>32</v>
      </c>
      <c r="B248" s="315"/>
      <c r="C248" s="284"/>
      <c r="D248" s="284"/>
      <c r="E248" s="283"/>
    </row>
    <row r="249" spans="1:5" ht="16.5" hidden="1" thickBot="1" x14ac:dyDescent="0.3">
      <c r="A249" s="317" t="s">
        <v>3</v>
      </c>
      <c r="B249" s="315"/>
      <c r="C249" s="284"/>
      <c r="D249" s="284"/>
      <c r="E249" s="283"/>
    </row>
    <row r="250" spans="1:5" ht="32.25" hidden="1" thickBot="1" x14ac:dyDescent="0.3">
      <c r="A250" s="335" t="s">
        <v>63</v>
      </c>
      <c r="B250" s="338">
        <f>B249+B248+B247+B246+B245+B244+B243</f>
        <v>0</v>
      </c>
      <c r="C250" s="338">
        <f>C249+C248+C247+C246+C245+C244+C243</f>
        <v>0</v>
      </c>
      <c r="D250" s="338">
        <f>D249+D248+D247+D246+D245+D244+D243</f>
        <v>0</v>
      </c>
      <c r="E250" s="337">
        <f>E249+E248+E247+E246+E245+E244+E243</f>
        <v>0</v>
      </c>
    </row>
    <row r="251" spans="1:5" ht="16.5" hidden="1" thickBot="1" x14ac:dyDescent="0.3">
      <c r="A251" s="332" t="s">
        <v>61</v>
      </c>
      <c r="B251" s="331">
        <f>IF(B250-B233=0,0,"Error")</f>
        <v>0</v>
      </c>
      <c r="C251" s="331">
        <f>IF(C250-C233=0,0,"Error")</f>
        <v>0</v>
      </c>
      <c r="D251" s="331">
        <f>IF(D250-D233=0,0,"Error")</f>
        <v>0</v>
      </c>
      <c r="E251" s="330">
        <f>IF(E250-E233=0,0,"Error")</f>
        <v>0</v>
      </c>
    </row>
    <row r="252" spans="1:5" ht="16.5" hidden="1" thickBot="1" x14ac:dyDescent="0.3">
      <c r="A252" s="336" t="s">
        <v>316</v>
      </c>
      <c r="B252" s="648" t="s">
        <v>39</v>
      </c>
      <c r="C252" s="649"/>
      <c r="D252" s="649"/>
      <c r="E252" s="650"/>
    </row>
    <row r="253" spans="1:5" ht="16.5" hidden="1" thickBot="1" x14ac:dyDescent="0.3">
      <c r="A253" s="325" t="s">
        <v>10</v>
      </c>
      <c r="B253" s="637" t="s">
        <v>39</v>
      </c>
      <c r="C253" s="638"/>
      <c r="D253" s="638"/>
      <c r="E253" s="639"/>
    </row>
    <row r="254" spans="1:5" ht="16.5" hidden="1" thickBot="1" x14ac:dyDescent="0.3">
      <c r="A254" s="325" t="s">
        <v>15</v>
      </c>
      <c r="B254" s="640" t="s">
        <v>39</v>
      </c>
      <c r="C254" s="641"/>
      <c r="D254" s="641"/>
      <c r="E254" s="642"/>
    </row>
    <row r="255" spans="1:5" ht="27" hidden="1" customHeight="1" x14ac:dyDescent="0.25">
      <c r="A255" s="643"/>
      <c r="B255" s="321">
        <v>2018</v>
      </c>
      <c r="C255" s="321">
        <v>2019</v>
      </c>
      <c r="D255" s="321">
        <v>2020</v>
      </c>
      <c r="E255" s="320">
        <v>2021</v>
      </c>
    </row>
    <row r="256" spans="1:5" ht="27" hidden="1" customHeight="1" thickBot="1" x14ac:dyDescent="0.3">
      <c r="A256" s="644"/>
      <c r="B256" s="319" t="s">
        <v>6</v>
      </c>
      <c r="C256" s="319" t="s">
        <v>7</v>
      </c>
      <c r="D256" s="319" t="s">
        <v>7</v>
      </c>
      <c r="E256" s="318" t="s">
        <v>7</v>
      </c>
    </row>
    <row r="257" spans="1:5" ht="16.5" hidden="1" thickBot="1" x14ac:dyDescent="0.3">
      <c r="A257" s="325" t="s">
        <v>9</v>
      </c>
      <c r="B257" s="327"/>
      <c r="C257" s="327"/>
      <c r="D257" s="327"/>
      <c r="E257" s="326"/>
    </row>
    <row r="258" spans="1:5" ht="16.5" hidden="1" thickBot="1" x14ac:dyDescent="0.3">
      <c r="A258" s="325" t="s">
        <v>16</v>
      </c>
      <c r="B258" s="327"/>
      <c r="C258" s="327"/>
      <c r="D258" s="327"/>
      <c r="E258" s="326"/>
    </row>
    <row r="259" spans="1:5" ht="16.5" hidden="1" thickBot="1" x14ac:dyDescent="0.3">
      <c r="A259" s="325" t="s">
        <v>25</v>
      </c>
      <c r="B259" s="327" t="e">
        <f>B258/B257</f>
        <v>#DIV/0!</v>
      </c>
      <c r="C259" s="327" t="e">
        <f>C258/C257</f>
        <v>#DIV/0!</v>
      </c>
      <c r="D259" s="327" t="e">
        <f>D258/D257</f>
        <v>#DIV/0!</v>
      </c>
      <c r="E259" s="326" t="e">
        <f>E258/E257</f>
        <v>#DIV/0!</v>
      </c>
    </row>
    <row r="260" spans="1:5" ht="16.5" hidden="1" thickBot="1" x14ac:dyDescent="0.3">
      <c r="A260" s="325" t="s">
        <v>17</v>
      </c>
      <c r="B260" s="324"/>
      <c r="C260" s="323" t="e">
        <f t="shared" ref="C260:E262" si="10">C257/B257-1</f>
        <v>#DIV/0!</v>
      </c>
      <c r="D260" s="323" t="e">
        <f t="shared" si="10"/>
        <v>#DIV/0!</v>
      </c>
      <c r="E260" s="322" t="e">
        <f t="shared" si="10"/>
        <v>#DIV/0!</v>
      </c>
    </row>
    <row r="261" spans="1:5" ht="16.5" hidden="1" thickBot="1" x14ac:dyDescent="0.3">
      <c r="A261" s="325" t="s">
        <v>18</v>
      </c>
      <c r="B261" s="324"/>
      <c r="C261" s="323" t="e">
        <f t="shared" si="10"/>
        <v>#DIV/0!</v>
      </c>
      <c r="D261" s="323" t="e">
        <f t="shared" si="10"/>
        <v>#DIV/0!</v>
      </c>
      <c r="E261" s="322" t="e">
        <f t="shared" si="10"/>
        <v>#DIV/0!</v>
      </c>
    </row>
    <row r="262" spans="1:5" ht="16.5" hidden="1" thickBot="1" x14ac:dyDescent="0.3">
      <c r="A262" s="325" t="s">
        <v>19</v>
      </c>
      <c r="B262" s="324"/>
      <c r="C262" s="323" t="e">
        <f t="shared" si="10"/>
        <v>#DIV/0!</v>
      </c>
      <c r="D262" s="323" t="e">
        <f t="shared" si="10"/>
        <v>#DIV/0!</v>
      </c>
      <c r="E262" s="322" t="e">
        <f t="shared" si="10"/>
        <v>#DIV/0!</v>
      </c>
    </row>
    <row r="263" spans="1:5" ht="16.5" hidden="1" thickBot="1" x14ac:dyDescent="0.3">
      <c r="A263" s="645" t="s">
        <v>314</v>
      </c>
      <c r="B263" s="646"/>
      <c r="C263" s="646"/>
      <c r="D263" s="646"/>
      <c r="E263" s="647"/>
    </row>
    <row r="264" spans="1:5" ht="27" hidden="1" customHeight="1" x14ac:dyDescent="0.25">
      <c r="A264" s="643"/>
      <c r="B264" s="321">
        <v>2018</v>
      </c>
      <c r="C264" s="321">
        <v>2019</v>
      </c>
      <c r="D264" s="321">
        <v>2020</v>
      </c>
      <c r="E264" s="320">
        <v>2021</v>
      </c>
    </row>
    <row r="265" spans="1:5" ht="27" hidden="1" customHeight="1" thickBot="1" x14ac:dyDescent="0.3">
      <c r="A265" s="644"/>
      <c r="B265" s="319" t="s">
        <v>6</v>
      </c>
      <c r="C265" s="319" t="s">
        <v>7</v>
      </c>
      <c r="D265" s="319" t="s">
        <v>7</v>
      </c>
      <c r="E265" s="318" t="s">
        <v>7</v>
      </c>
    </row>
    <row r="266" spans="1:5" ht="16.5" hidden="1" thickBot="1" x14ac:dyDescent="0.3">
      <c r="A266" s="317" t="s">
        <v>0</v>
      </c>
      <c r="B266" s="284"/>
      <c r="C266" s="284"/>
      <c r="D266" s="284"/>
      <c r="E266" s="283"/>
    </row>
    <row r="267" spans="1:5" ht="32.25" hidden="1" thickBot="1" x14ac:dyDescent="0.3">
      <c r="A267" s="317" t="s">
        <v>46</v>
      </c>
      <c r="B267" s="284"/>
      <c r="C267" s="284"/>
      <c r="D267" s="284"/>
      <c r="E267" s="283"/>
    </row>
    <row r="268" spans="1:5" ht="16.5" hidden="1" thickBot="1" x14ac:dyDescent="0.3">
      <c r="A268" s="317" t="s">
        <v>1</v>
      </c>
      <c r="B268" s="315"/>
      <c r="C268" s="284"/>
      <c r="D268" s="284"/>
      <c r="E268" s="283"/>
    </row>
    <row r="269" spans="1:5" ht="16.5" hidden="1" thickBot="1" x14ac:dyDescent="0.3">
      <c r="A269" s="317" t="s">
        <v>2</v>
      </c>
      <c r="B269" s="315"/>
      <c r="C269" s="284"/>
      <c r="D269" s="284"/>
      <c r="E269" s="283"/>
    </row>
    <row r="270" spans="1:5" ht="16.5" hidden="1" thickBot="1" x14ac:dyDescent="0.3">
      <c r="A270" s="317" t="s">
        <v>30</v>
      </c>
      <c r="B270" s="315"/>
      <c r="C270" s="284"/>
      <c r="D270" s="284"/>
      <c r="E270" s="283"/>
    </row>
    <row r="271" spans="1:5" ht="16.5" hidden="1" thickBot="1" x14ac:dyDescent="0.3">
      <c r="A271" s="317" t="s">
        <v>32</v>
      </c>
      <c r="B271" s="315"/>
      <c r="C271" s="284"/>
      <c r="D271" s="284"/>
      <c r="E271" s="283"/>
    </row>
    <row r="272" spans="1:5" ht="16.5" hidden="1" thickBot="1" x14ac:dyDescent="0.3">
      <c r="A272" s="317" t="s">
        <v>3</v>
      </c>
      <c r="B272" s="315"/>
      <c r="C272" s="284"/>
      <c r="D272" s="284"/>
      <c r="E272" s="283"/>
    </row>
    <row r="273" spans="1:9" ht="32.25" hidden="1" thickBot="1" x14ac:dyDescent="0.3">
      <c r="A273" s="335" t="s">
        <v>63</v>
      </c>
      <c r="B273" s="334">
        <f>B272+B270+B271+B269+B268+B267+B266</f>
        <v>0</v>
      </c>
      <c r="C273" s="334">
        <f>C272+C270+C271+C269+C268+C267+C266</f>
        <v>0</v>
      </c>
      <c r="D273" s="334">
        <f>D272+D270+D271+D269+D268+D267+D266</f>
        <v>0</v>
      </c>
      <c r="E273" s="333">
        <f>E272+E270+E271+E269+E268+E267+E266</f>
        <v>0</v>
      </c>
    </row>
    <row r="274" spans="1:9" ht="16.5" hidden="1" thickBot="1" x14ac:dyDescent="0.3">
      <c r="A274" s="332" t="s">
        <v>61</v>
      </c>
      <c r="B274" s="331">
        <f>IF(B273-B258=0,0,"Error")</f>
        <v>0</v>
      </c>
      <c r="C274" s="331">
        <f>IF(C273-C258=0,0,"Error")</f>
        <v>0</v>
      </c>
      <c r="D274" s="331">
        <f>IF(D273-D258=0,0,"Error")</f>
        <v>0</v>
      </c>
      <c r="E274" s="330">
        <f>IF(E273-E258=0,0,"Error")</f>
        <v>0</v>
      </c>
    </row>
    <row r="275" spans="1:9" ht="16.5" hidden="1" thickBot="1" x14ac:dyDescent="0.3">
      <c r="A275" s="666" t="s">
        <v>138</v>
      </c>
      <c r="B275" s="667"/>
      <c r="C275" s="667"/>
      <c r="D275" s="667"/>
      <c r="E275" s="668"/>
    </row>
    <row r="276" spans="1:9" ht="16.5" hidden="1" thickBot="1" x14ac:dyDescent="0.3">
      <c r="A276" s="666" t="s">
        <v>139</v>
      </c>
      <c r="B276" s="667"/>
      <c r="C276" s="667"/>
      <c r="D276" s="667"/>
      <c r="E276" s="668"/>
    </row>
    <row r="277" spans="1:9" ht="16.5" hidden="1" thickBot="1" x14ac:dyDescent="0.3">
      <c r="A277" s="329" t="s">
        <v>45</v>
      </c>
      <c r="B277" s="663" t="s">
        <v>44</v>
      </c>
      <c r="C277" s="664"/>
      <c r="D277" s="664"/>
      <c r="E277" s="665"/>
    </row>
    <row r="278" spans="1:9" ht="16.5" hidden="1" thickBot="1" x14ac:dyDescent="0.3">
      <c r="A278" s="328" t="s">
        <v>42</v>
      </c>
      <c r="B278" s="648" t="s">
        <v>39</v>
      </c>
      <c r="C278" s="649"/>
      <c r="D278" s="649"/>
      <c r="E278" s="650"/>
    </row>
    <row r="279" spans="1:9" ht="27" hidden="1" customHeight="1" thickBot="1" x14ac:dyDescent="0.3">
      <c r="A279" s="325" t="s">
        <v>10</v>
      </c>
      <c r="B279" s="637" t="s">
        <v>39</v>
      </c>
      <c r="C279" s="638"/>
      <c r="D279" s="638"/>
      <c r="E279" s="639"/>
    </row>
    <row r="280" spans="1:9" ht="16.5" hidden="1" thickBot="1" x14ac:dyDescent="0.3">
      <c r="A280" s="325" t="s">
        <v>15</v>
      </c>
      <c r="B280" s="640" t="s">
        <v>39</v>
      </c>
      <c r="C280" s="641"/>
      <c r="D280" s="641"/>
      <c r="E280" s="642"/>
    </row>
    <row r="281" spans="1:9" ht="27" hidden="1" customHeight="1" x14ac:dyDescent="0.25">
      <c r="A281" s="643"/>
      <c r="B281" s="321">
        <v>2018</v>
      </c>
      <c r="C281" s="321">
        <v>2019</v>
      </c>
      <c r="D281" s="321">
        <v>2020</v>
      </c>
      <c r="E281" s="320">
        <v>2021</v>
      </c>
    </row>
    <row r="282" spans="1:9" ht="27" hidden="1" customHeight="1" thickBot="1" x14ac:dyDescent="0.3">
      <c r="A282" s="644"/>
      <c r="B282" s="319" t="s">
        <v>6</v>
      </c>
      <c r="C282" s="319" t="s">
        <v>7</v>
      </c>
      <c r="D282" s="319" t="s">
        <v>7</v>
      </c>
      <c r="E282" s="318" t="s">
        <v>7</v>
      </c>
    </row>
    <row r="283" spans="1:9" ht="16.5" hidden="1" thickBot="1" x14ac:dyDescent="0.3">
      <c r="A283" s="325" t="s">
        <v>9</v>
      </c>
      <c r="B283" s="327"/>
      <c r="C283" s="327"/>
      <c r="D283" s="327"/>
      <c r="E283" s="326"/>
    </row>
    <row r="284" spans="1:9" ht="16.5" hidden="1" thickBot="1" x14ac:dyDescent="0.3">
      <c r="A284" s="325" t="s">
        <v>16</v>
      </c>
      <c r="B284" s="327"/>
      <c r="C284" s="327"/>
      <c r="D284" s="327"/>
      <c r="E284" s="326"/>
    </row>
    <row r="285" spans="1:9" ht="16.5" hidden="1" thickBot="1" x14ac:dyDescent="0.3">
      <c r="A285" s="325" t="s">
        <v>25</v>
      </c>
      <c r="B285" s="327" t="e">
        <f>B284/B283</f>
        <v>#DIV/0!</v>
      </c>
      <c r="C285" s="327" t="e">
        <f>C284/C283</f>
        <v>#DIV/0!</v>
      </c>
      <c r="D285" s="327" t="e">
        <f>D284/D283</f>
        <v>#DIV/0!</v>
      </c>
      <c r="E285" s="326" t="e">
        <f>E284/E283</f>
        <v>#DIV/0!</v>
      </c>
    </row>
    <row r="286" spans="1:9" ht="16.5" hidden="1" thickBot="1" x14ac:dyDescent="0.3">
      <c r="A286" s="325" t="s">
        <v>17</v>
      </c>
      <c r="B286" s="324" t="s">
        <v>24</v>
      </c>
      <c r="C286" s="323" t="e">
        <f t="shared" ref="C286:E288" si="11">C283/B283-1</f>
        <v>#DIV/0!</v>
      </c>
      <c r="D286" s="323" t="e">
        <f t="shared" si="11"/>
        <v>#DIV/0!</v>
      </c>
      <c r="E286" s="322" t="e">
        <f t="shared" si="11"/>
        <v>#DIV/0!</v>
      </c>
      <c r="F286" s="307"/>
      <c r="G286" s="307"/>
      <c r="H286" s="307"/>
      <c r="I286" s="307"/>
    </row>
    <row r="287" spans="1:9" ht="16.5" hidden="1" thickBot="1" x14ac:dyDescent="0.3">
      <c r="A287" s="325" t="s">
        <v>18</v>
      </c>
      <c r="B287" s="324" t="s">
        <v>24</v>
      </c>
      <c r="C287" s="323" t="e">
        <f t="shared" si="11"/>
        <v>#DIV/0!</v>
      </c>
      <c r="D287" s="323" t="e">
        <f t="shared" si="11"/>
        <v>#DIV/0!</v>
      </c>
      <c r="E287" s="322" t="e">
        <f t="shared" si="11"/>
        <v>#DIV/0!</v>
      </c>
    </row>
    <row r="288" spans="1:9" ht="16.5" hidden="1" thickBot="1" x14ac:dyDescent="0.3">
      <c r="A288" s="325" t="s">
        <v>19</v>
      </c>
      <c r="B288" s="324" t="s">
        <v>24</v>
      </c>
      <c r="C288" s="323" t="e">
        <f t="shared" si="11"/>
        <v>#DIV/0!</v>
      </c>
      <c r="D288" s="323" t="e">
        <f t="shared" si="11"/>
        <v>#DIV/0!</v>
      </c>
      <c r="E288" s="322" t="e">
        <f t="shared" si="11"/>
        <v>#DIV/0!</v>
      </c>
    </row>
    <row r="289" spans="1:9" ht="16.5" hidden="1" thickBot="1" x14ac:dyDescent="0.3">
      <c r="A289" s="645" t="s">
        <v>315</v>
      </c>
      <c r="B289" s="646"/>
      <c r="C289" s="646"/>
      <c r="D289" s="646"/>
      <c r="E289" s="647"/>
    </row>
    <row r="290" spans="1:9" ht="27" hidden="1" customHeight="1" x14ac:dyDescent="0.25">
      <c r="A290" s="643"/>
      <c r="B290" s="321">
        <v>2018</v>
      </c>
      <c r="C290" s="321">
        <v>2019</v>
      </c>
      <c r="D290" s="321">
        <v>2020</v>
      </c>
      <c r="E290" s="320">
        <v>2021</v>
      </c>
    </row>
    <row r="291" spans="1:9" ht="27" hidden="1" customHeight="1" thickBot="1" x14ac:dyDescent="0.3">
      <c r="A291" s="644"/>
      <c r="B291" s="319" t="s">
        <v>6</v>
      </c>
      <c r="C291" s="319" t="s">
        <v>7</v>
      </c>
      <c r="D291" s="319" t="s">
        <v>7</v>
      </c>
      <c r="E291" s="318" t="s">
        <v>7</v>
      </c>
    </row>
    <row r="292" spans="1:9" ht="16.5" hidden="1" thickBot="1" x14ac:dyDescent="0.3">
      <c r="A292" s="317" t="s">
        <v>142</v>
      </c>
      <c r="B292" s="284"/>
      <c r="C292" s="284"/>
      <c r="D292" s="284"/>
      <c r="E292" s="283"/>
    </row>
    <row r="293" spans="1:9" ht="16.5" hidden="1" thickBot="1" x14ac:dyDescent="0.3">
      <c r="A293" s="317" t="s">
        <v>143</v>
      </c>
      <c r="B293" s="315"/>
      <c r="C293" s="284"/>
      <c r="D293" s="284"/>
      <c r="E293" s="283"/>
    </row>
    <row r="294" spans="1:9" ht="16.5" hidden="1" thickBot="1" x14ac:dyDescent="0.3">
      <c r="A294" s="316" t="s">
        <v>59</v>
      </c>
      <c r="B294" s="315">
        <f>B293+B292</f>
        <v>0</v>
      </c>
      <c r="C294" s="315">
        <f>C293+C292</f>
        <v>0</v>
      </c>
      <c r="D294" s="315">
        <f>D293+D292</f>
        <v>0</v>
      </c>
      <c r="E294" s="314">
        <f>E293+E292</f>
        <v>0</v>
      </c>
    </row>
    <row r="295" spans="1:9" ht="16.5" hidden="1" thickBot="1" x14ac:dyDescent="0.3">
      <c r="A295" s="329" t="s">
        <v>45</v>
      </c>
      <c r="B295" s="663" t="s">
        <v>44</v>
      </c>
      <c r="C295" s="664"/>
      <c r="D295" s="664"/>
      <c r="E295" s="665"/>
    </row>
    <row r="296" spans="1:9" ht="16.5" hidden="1" thickBot="1" x14ac:dyDescent="0.3">
      <c r="A296" s="328" t="s">
        <v>141</v>
      </c>
      <c r="B296" s="648" t="s">
        <v>39</v>
      </c>
      <c r="C296" s="649"/>
      <c r="D296" s="649"/>
      <c r="E296" s="650"/>
    </row>
    <row r="297" spans="1:9" ht="27" hidden="1" customHeight="1" thickBot="1" x14ac:dyDescent="0.3">
      <c r="A297" s="325" t="s">
        <v>10</v>
      </c>
      <c r="B297" s="637" t="s">
        <v>39</v>
      </c>
      <c r="C297" s="638"/>
      <c r="D297" s="638"/>
      <c r="E297" s="639"/>
    </row>
    <row r="298" spans="1:9" ht="16.5" hidden="1" thickBot="1" x14ac:dyDescent="0.3">
      <c r="A298" s="325" t="s">
        <v>15</v>
      </c>
      <c r="B298" s="640" t="s">
        <v>39</v>
      </c>
      <c r="C298" s="641"/>
      <c r="D298" s="641"/>
      <c r="E298" s="642"/>
    </row>
    <row r="299" spans="1:9" ht="27" hidden="1" customHeight="1" x14ac:dyDescent="0.25">
      <c r="A299" s="643"/>
      <c r="B299" s="321">
        <v>2018</v>
      </c>
      <c r="C299" s="321">
        <v>2019</v>
      </c>
      <c r="D299" s="321">
        <v>2020</v>
      </c>
      <c r="E299" s="320">
        <v>2021</v>
      </c>
    </row>
    <row r="300" spans="1:9" ht="27" hidden="1" customHeight="1" thickBot="1" x14ac:dyDescent="0.3">
      <c r="A300" s="644"/>
      <c r="B300" s="319" t="s">
        <v>6</v>
      </c>
      <c r="C300" s="319" t="s">
        <v>7</v>
      </c>
      <c r="D300" s="319" t="s">
        <v>7</v>
      </c>
      <c r="E300" s="318" t="s">
        <v>7</v>
      </c>
    </row>
    <row r="301" spans="1:9" ht="16.5" hidden="1" thickBot="1" x14ac:dyDescent="0.3">
      <c r="A301" s="325" t="s">
        <v>9</v>
      </c>
      <c r="B301" s="327"/>
      <c r="C301" s="327"/>
      <c r="D301" s="327"/>
      <c r="E301" s="326"/>
    </row>
    <row r="302" spans="1:9" ht="16.5" hidden="1" thickBot="1" x14ac:dyDescent="0.3">
      <c r="A302" s="325" t="s">
        <v>16</v>
      </c>
      <c r="B302" s="327"/>
      <c r="C302" s="327"/>
      <c r="D302" s="327"/>
      <c r="E302" s="326"/>
    </row>
    <row r="303" spans="1:9" ht="16.5" hidden="1" thickBot="1" x14ac:dyDescent="0.3">
      <c r="A303" s="325" t="s">
        <v>25</v>
      </c>
      <c r="B303" s="327" t="e">
        <f>B302/B301</f>
        <v>#DIV/0!</v>
      </c>
      <c r="C303" s="327" t="e">
        <f>C302/C301</f>
        <v>#DIV/0!</v>
      </c>
      <c r="D303" s="327" t="e">
        <f>D302/D301</f>
        <v>#DIV/0!</v>
      </c>
      <c r="E303" s="326" t="e">
        <f>E302/E301</f>
        <v>#DIV/0!</v>
      </c>
    </row>
    <row r="304" spans="1:9" ht="16.5" hidden="1" thickBot="1" x14ac:dyDescent="0.3">
      <c r="A304" s="325" t="s">
        <v>17</v>
      </c>
      <c r="B304" s="324" t="s">
        <v>24</v>
      </c>
      <c r="C304" s="323" t="e">
        <f t="shared" ref="C304:E306" si="12">C301/B301-1</f>
        <v>#DIV/0!</v>
      </c>
      <c r="D304" s="323" t="e">
        <f t="shared" si="12"/>
        <v>#DIV/0!</v>
      </c>
      <c r="E304" s="322" t="e">
        <f t="shared" si="12"/>
        <v>#DIV/0!</v>
      </c>
      <c r="F304" s="307"/>
      <c r="G304" s="307"/>
      <c r="H304" s="307"/>
      <c r="I304" s="307"/>
    </row>
    <row r="305" spans="1:5" ht="16.5" hidden="1" thickBot="1" x14ac:dyDescent="0.3">
      <c r="A305" s="325" t="s">
        <v>18</v>
      </c>
      <c r="B305" s="324" t="s">
        <v>24</v>
      </c>
      <c r="C305" s="323" t="e">
        <f t="shared" si="12"/>
        <v>#DIV/0!</v>
      </c>
      <c r="D305" s="323" t="e">
        <f t="shared" si="12"/>
        <v>#DIV/0!</v>
      </c>
      <c r="E305" s="322" t="e">
        <f t="shared" si="12"/>
        <v>#DIV/0!</v>
      </c>
    </row>
    <row r="306" spans="1:5" ht="16.5" hidden="1" thickBot="1" x14ac:dyDescent="0.3">
      <c r="A306" s="325" t="s">
        <v>19</v>
      </c>
      <c r="B306" s="324" t="s">
        <v>24</v>
      </c>
      <c r="C306" s="323" t="e">
        <f t="shared" si="12"/>
        <v>#DIV/0!</v>
      </c>
      <c r="D306" s="323" t="e">
        <f t="shared" si="12"/>
        <v>#DIV/0!</v>
      </c>
      <c r="E306" s="322" t="e">
        <f t="shared" si="12"/>
        <v>#DIV/0!</v>
      </c>
    </row>
    <row r="307" spans="1:5" ht="16.5" hidden="1" thickBot="1" x14ac:dyDescent="0.3">
      <c r="A307" s="645" t="s">
        <v>314</v>
      </c>
      <c r="B307" s="646"/>
      <c r="C307" s="646"/>
      <c r="D307" s="646"/>
      <c r="E307" s="647"/>
    </row>
    <row r="308" spans="1:5" ht="27" hidden="1" customHeight="1" x14ac:dyDescent="0.25">
      <c r="A308" s="643"/>
      <c r="B308" s="321">
        <v>2018</v>
      </c>
      <c r="C308" s="321">
        <v>2019</v>
      </c>
      <c r="D308" s="321">
        <v>2020</v>
      </c>
      <c r="E308" s="320">
        <v>2021</v>
      </c>
    </row>
    <row r="309" spans="1:5" ht="27" hidden="1" customHeight="1" thickBot="1" x14ac:dyDescent="0.3">
      <c r="A309" s="644"/>
      <c r="B309" s="319" t="s">
        <v>6</v>
      </c>
      <c r="C309" s="319" t="s">
        <v>7</v>
      </c>
      <c r="D309" s="319" t="s">
        <v>7</v>
      </c>
      <c r="E309" s="318" t="s">
        <v>7</v>
      </c>
    </row>
    <row r="310" spans="1:5" ht="16.5" hidden="1" thickBot="1" x14ac:dyDescent="0.3">
      <c r="A310" s="317" t="s">
        <v>142</v>
      </c>
      <c r="B310" s="284"/>
      <c r="C310" s="284"/>
      <c r="D310" s="284"/>
      <c r="E310" s="283"/>
    </row>
    <row r="311" spans="1:5" ht="16.5" hidden="1" thickBot="1" x14ac:dyDescent="0.3">
      <c r="A311" s="317" t="s">
        <v>143</v>
      </c>
      <c r="B311" s="315"/>
      <c r="C311" s="284"/>
      <c r="D311" s="284"/>
      <c r="E311" s="283"/>
    </row>
    <row r="312" spans="1:5" ht="16.5" hidden="1" thickBot="1" x14ac:dyDescent="0.3">
      <c r="A312" s="316" t="s">
        <v>62</v>
      </c>
      <c r="B312" s="315">
        <f>B311+B310</f>
        <v>0</v>
      </c>
      <c r="C312" s="315">
        <f>C311+C310</f>
        <v>0</v>
      </c>
      <c r="D312" s="315">
        <f>D311+D310</f>
        <v>0</v>
      </c>
      <c r="E312" s="314">
        <f>E311+E310</f>
        <v>0</v>
      </c>
    </row>
    <row r="313" spans="1:5" ht="16.5" hidden="1" thickBot="1" x14ac:dyDescent="0.3">
      <c r="A313" s="666" t="s">
        <v>138</v>
      </c>
      <c r="B313" s="667"/>
      <c r="C313" s="667"/>
      <c r="D313" s="667"/>
      <c r="E313" s="668"/>
    </row>
    <row r="314" spans="1:5" ht="16.5" hidden="1" thickBot="1" x14ac:dyDescent="0.3">
      <c r="A314" s="666" t="s">
        <v>144</v>
      </c>
      <c r="B314" s="667"/>
      <c r="C314" s="667"/>
      <c r="D314" s="667"/>
      <c r="E314" s="668"/>
    </row>
    <row r="315" spans="1:5" ht="16.5" hidden="1" thickBot="1" x14ac:dyDescent="0.3">
      <c r="A315" s="329" t="s">
        <v>45</v>
      </c>
      <c r="B315" s="663" t="s">
        <v>44</v>
      </c>
      <c r="C315" s="664"/>
      <c r="D315" s="664"/>
      <c r="E315" s="665"/>
    </row>
    <row r="316" spans="1:5" ht="16.5" hidden="1" thickBot="1" x14ac:dyDescent="0.3">
      <c r="A316" s="328" t="s">
        <v>42</v>
      </c>
      <c r="B316" s="648" t="s">
        <v>39</v>
      </c>
      <c r="C316" s="649"/>
      <c r="D316" s="649"/>
      <c r="E316" s="650"/>
    </row>
    <row r="317" spans="1:5" ht="27" hidden="1" customHeight="1" thickBot="1" x14ac:dyDescent="0.3">
      <c r="A317" s="325" t="s">
        <v>10</v>
      </c>
      <c r="B317" s="637" t="s">
        <v>39</v>
      </c>
      <c r="C317" s="638"/>
      <c r="D317" s="638"/>
      <c r="E317" s="639"/>
    </row>
    <row r="318" spans="1:5" ht="16.5" hidden="1" thickBot="1" x14ac:dyDescent="0.3">
      <c r="A318" s="325" t="s">
        <v>15</v>
      </c>
      <c r="B318" s="640" t="s">
        <v>39</v>
      </c>
      <c r="C318" s="641"/>
      <c r="D318" s="641"/>
      <c r="E318" s="642"/>
    </row>
    <row r="319" spans="1:5" ht="27" hidden="1" customHeight="1" x14ac:dyDescent="0.25">
      <c r="A319" s="643"/>
      <c r="B319" s="321">
        <v>2018</v>
      </c>
      <c r="C319" s="321">
        <v>2019</v>
      </c>
      <c r="D319" s="321">
        <v>2020</v>
      </c>
      <c r="E319" s="320">
        <v>2021</v>
      </c>
    </row>
    <row r="320" spans="1:5" ht="27" hidden="1" customHeight="1" thickBot="1" x14ac:dyDescent="0.3">
      <c r="A320" s="644"/>
      <c r="B320" s="319" t="s">
        <v>6</v>
      </c>
      <c r="C320" s="319" t="s">
        <v>7</v>
      </c>
      <c r="D320" s="319" t="s">
        <v>7</v>
      </c>
      <c r="E320" s="318" t="s">
        <v>7</v>
      </c>
    </row>
    <row r="321" spans="1:9" ht="16.5" hidden="1" thickBot="1" x14ac:dyDescent="0.3">
      <c r="A321" s="325" t="s">
        <v>9</v>
      </c>
      <c r="B321" s="327"/>
      <c r="C321" s="327"/>
      <c r="D321" s="327"/>
      <c r="E321" s="326"/>
    </row>
    <row r="322" spans="1:9" ht="16.5" hidden="1" thickBot="1" x14ac:dyDescent="0.3">
      <c r="A322" s="325" t="s">
        <v>16</v>
      </c>
      <c r="B322" s="327"/>
      <c r="C322" s="327"/>
      <c r="D322" s="327"/>
      <c r="E322" s="326"/>
    </row>
    <row r="323" spans="1:9" ht="16.5" hidden="1" thickBot="1" x14ac:dyDescent="0.3">
      <c r="A323" s="325" t="s">
        <v>25</v>
      </c>
      <c r="B323" s="327" t="e">
        <f>B322/B321</f>
        <v>#DIV/0!</v>
      </c>
      <c r="C323" s="327" t="e">
        <f>C322/C321</f>
        <v>#DIV/0!</v>
      </c>
      <c r="D323" s="327" t="e">
        <f>D322/D321</f>
        <v>#DIV/0!</v>
      </c>
      <c r="E323" s="326" t="e">
        <f>E322/E321</f>
        <v>#DIV/0!</v>
      </c>
    </row>
    <row r="324" spans="1:9" ht="16.5" hidden="1" thickBot="1" x14ac:dyDescent="0.3">
      <c r="A324" s="325" t="s">
        <v>17</v>
      </c>
      <c r="B324" s="324" t="s">
        <v>24</v>
      </c>
      <c r="C324" s="323" t="e">
        <f t="shared" ref="C324:E326" si="13">C321/B321-1</f>
        <v>#DIV/0!</v>
      </c>
      <c r="D324" s="323" t="e">
        <f t="shared" si="13"/>
        <v>#DIV/0!</v>
      </c>
      <c r="E324" s="322" t="e">
        <f t="shared" si="13"/>
        <v>#DIV/0!</v>
      </c>
      <c r="F324" s="307"/>
      <c r="G324" s="307"/>
      <c r="H324" s="307"/>
      <c r="I324" s="307"/>
    </row>
    <row r="325" spans="1:9" ht="16.5" hidden="1" thickBot="1" x14ac:dyDescent="0.3">
      <c r="A325" s="325" t="s">
        <v>18</v>
      </c>
      <c r="B325" s="324" t="s">
        <v>24</v>
      </c>
      <c r="C325" s="323" t="e">
        <f t="shared" si="13"/>
        <v>#DIV/0!</v>
      </c>
      <c r="D325" s="323" t="e">
        <f t="shared" si="13"/>
        <v>#DIV/0!</v>
      </c>
      <c r="E325" s="322" t="e">
        <f t="shared" si="13"/>
        <v>#DIV/0!</v>
      </c>
    </row>
    <row r="326" spans="1:9" ht="16.5" hidden="1" thickBot="1" x14ac:dyDescent="0.3">
      <c r="A326" s="325" t="s">
        <v>19</v>
      </c>
      <c r="B326" s="324" t="s">
        <v>24</v>
      </c>
      <c r="C326" s="323" t="e">
        <f t="shared" si="13"/>
        <v>#DIV/0!</v>
      </c>
      <c r="D326" s="323" t="e">
        <f t="shared" si="13"/>
        <v>#DIV/0!</v>
      </c>
      <c r="E326" s="322" t="e">
        <f t="shared" si="13"/>
        <v>#DIV/0!</v>
      </c>
    </row>
    <row r="327" spans="1:9" ht="16.5" hidden="1" thickBot="1" x14ac:dyDescent="0.3">
      <c r="A327" s="645" t="s">
        <v>315</v>
      </c>
      <c r="B327" s="646"/>
      <c r="C327" s="646"/>
      <c r="D327" s="646"/>
      <c r="E327" s="647"/>
    </row>
    <row r="328" spans="1:9" ht="27" hidden="1" customHeight="1" x14ac:dyDescent="0.25">
      <c r="A328" s="643"/>
      <c r="B328" s="321">
        <v>2018</v>
      </c>
      <c r="C328" s="321">
        <v>2019</v>
      </c>
      <c r="D328" s="321">
        <v>2020</v>
      </c>
      <c r="E328" s="320">
        <v>2021</v>
      </c>
    </row>
    <row r="329" spans="1:9" ht="27" hidden="1" customHeight="1" thickBot="1" x14ac:dyDescent="0.3">
      <c r="A329" s="644"/>
      <c r="B329" s="319" t="s">
        <v>6</v>
      </c>
      <c r="C329" s="319" t="s">
        <v>7</v>
      </c>
      <c r="D329" s="319" t="s">
        <v>7</v>
      </c>
      <c r="E329" s="318" t="s">
        <v>7</v>
      </c>
    </row>
    <row r="330" spans="1:9" ht="16.5" hidden="1" thickBot="1" x14ac:dyDescent="0.3">
      <c r="A330" s="317" t="s">
        <v>142</v>
      </c>
      <c r="B330" s="284"/>
      <c r="C330" s="284"/>
      <c r="D330" s="284"/>
      <c r="E330" s="283"/>
    </row>
    <row r="331" spans="1:9" ht="16.5" hidden="1" thickBot="1" x14ac:dyDescent="0.3">
      <c r="A331" s="317" t="s">
        <v>143</v>
      </c>
      <c r="B331" s="315"/>
      <c r="C331" s="284"/>
      <c r="D331" s="284"/>
      <c r="E331" s="283"/>
    </row>
    <row r="332" spans="1:9" ht="16.5" hidden="1" thickBot="1" x14ac:dyDescent="0.3">
      <c r="A332" s="316" t="s">
        <v>59</v>
      </c>
      <c r="B332" s="315">
        <f>B331+B330</f>
        <v>0</v>
      </c>
      <c r="C332" s="315">
        <f>C331+C330</f>
        <v>0</v>
      </c>
      <c r="D332" s="315">
        <f>D331+D330</f>
        <v>0</v>
      </c>
      <c r="E332" s="314">
        <f>E331+E330</f>
        <v>0</v>
      </c>
    </row>
    <row r="333" spans="1:9" ht="16.5" hidden="1" thickBot="1" x14ac:dyDescent="0.3">
      <c r="A333" s="329" t="s">
        <v>45</v>
      </c>
      <c r="B333" s="663" t="s">
        <v>44</v>
      </c>
      <c r="C333" s="664"/>
      <c r="D333" s="664"/>
      <c r="E333" s="665"/>
    </row>
    <row r="334" spans="1:9" ht="16.5" hidden="1" thickBot="1" x14ac:dyDescent="0.3">
      <c r="A334" s="328" t="s">
        <v>141</v>
      </c>
      <c r="B334" s="648" t="s">
        <v>39</v>
      </c>
      <c r="C334" s="649"/>
      <c r="D334" s="649"/>
      <c r="E334" s="650"/>
    </row>
    <row r="335" spans="1:9" ht="27" hidden="1" customHeight="1" thickBot="1" x14ac:dyDescent="0.3">
      <c r="A335" s="325" t="s">
        <v>10</v>
      </c>
      <c r="B335" s="637" t="s">
        <v>39</v>
      </c>
      <c r="C335" s="638"/>
      <c r="D335" s="638"/>
      <c r="E335" s="639"/>
    </row>
    <row r="336" spans="1:9" ht="16.5" hidden="1" thickBot="1" x14ac:dyDescent="0.3">
      <c r="A336" s="325" t="s">
        <v>15</v>
      </c>
      <c r="B336" s="640" t="s">
        <v>39</v>
      </c>
      <c r="C336" s="641"/>
      <c r="D336" s="641"/>
      <c r="E336" s="642"/>
    </row>
    <row r="337" spans="1:9" ht="27" hidden="1" customHeight="1" x14ac:dyDescent="0.25">
      <c r="A337" s="643"/>
      <c r="B337" s="321">
        <v>2018</v>
      </c>
      <c r="C337" s="321">
        <v>2019</v>
      </c>
      <c r="D337" s="321">
        <v>2020</v>
      </c>
      <c r="E337" s="320">
        <v>2021</v>
      </c>
    </row>
    <row r="338" spans="1:9" ht="27" hidden="1" customHeight="1" thickBot="1" x14ac:dyDescent="0.3">
      <c r="A338" s="644"/>
      <c r="B338" s="319" t="s">
        <v>6</v>
      </c>
      <c r="C338" s="319" t="s">
        <v>7</v>
      </c>
      <c r="D338" s="319" t="s">
        <v>7</v>
      </c>
      <c r="E338" s="318" t="s">
        <v>7</v>
      </c>
    </row>
    <row r="339" spans="1:9" ht="16.5" hidden="1" thickBot="1" x14ac:dyDescent="0.3">
      <c r="A339" s="325" t="s">
        <v>9</v>
      </c>
      <c r="B339" s="327"/>
      <c r="C339" s="327"/>
      <c r="D339" s="327"/>
      <c r="E339" s="326"/>
    </row>
    <row r="340" spans="1:9" ht="16.5" hidden="1" thickBot="1" x14ac:dyDescent="0.3">
      <c r="A340" s="325" t="s">
        <v>16</v>
      </c>
      <c r="B340" s="327"/>
      <c r="C340" s="327"/>
      <c r="D340" s="327"/>
      <c r="E340" s="326"/>
    </row>
    <row r="341" spans="1:9" ht="16.5" hidden="1" thickBot="1" x14ac:dyDescent="0.3">
      <c r="A341" s="325" t="s">
        <v>25</v>
      </c>
      <c r="B341" s="327" t="e">
        <f>B340/B339</f>
        <v>#DIV/0!</v>
      </c>
      <c r="C341" s="327" t="e">
        <f>C340/C339</f>
        <v>#DIV/0!</v>
      </c>
      <c r="D341" s="327" t="e">
        <f>D340/D339</f>
        <v>#DIV/0!</v>
      </c>
      <c r="E341" s="326" t="e">
        <f>E340/E339</f>
        <v>#DIV/0!</v>
      </c>
    </row>
    <row r="342" spans="1:9" ht="16.5" hidden="1" thickBot="1" x14ac:dyDescent="0.3">
      <c r="A342" s="325" t="s">
        <v>17</v>
      </c>
      <c r="B342" s="324" t="s">
        <v>24</v>
      </c>
      <c r="C342" s="323" t="e">
        <f t="shared" ref="C342:E344" si="14">C339/B339-1</f>
        <v>#DIV/0!</v>
      </c>
      <c r="D342" s="323" t="e">
        <f t="shared" si="14"/>
        <v>#DIV/0!</v>
      </c>
      <c r="E342" s="322" t="e">
        <f t="shared" si="14"/>
        <v>#DIV/0!</v>
      </c>
      <c r="F342" s="307"/>
      <c r="G342" s="307"/>
      <c r="H342" s="307"/>
      <c r="I342" s="307"/>
    </row>
    <row r="343" spans="1:9" ht="16.5" hidden="1" thickBot="1" x14ac:dyDescent="0.3">
      <c r="A343" s="325" t="s">
        <v>18</v>
      </c>
      <c r="B343" s="324" t="s">
        <v>24</v>
      </c>
      <c r="C343" s="323" t="e">
        <f t="shared" si="14"/>
        <v>#DIV/0!</v>
      </c>
      <c r="D343" s="323" t="e">
        <f t="shared" si="14"/>
        <v>#DIV/0!</v>
      </c>
      <c r="E343" s="322" t="e">
        <f t="shared" si="14"/>
        <v>#DIV/0!</v>
      </c>
    </row>
    <row r="344" spans="1:9" ht="16.5" hidden="1" thickBot="1" x14ac:dyDescent="0.3">
      <c r="A344" s="325" t="s">
        <v>19</v>
      </c>
      <c r="B344" s="324" t="s">
        <v>24</v>
      </c>
      <c r="C344" s="323" t="e">
        <f t="shared" si="14"/>
        <v>#DIV/0!</v>
      </c>
      <c r="D344" s="323" t="e">
        <f t="shared" si="14"/>
        <v>#DIV/0!</v>
      </c>
      <c r="E344" s="322" t="e">
        <f t="shared" si="14"/>
        <v>#DIV/0!</v>
      </c>
    </row>
    <row r="345" spans="1:9" ht="16.5" hidden="1" thickBot="1" x14ac:dyDescent="0.3">
      <c r="A345" s="645" t="s">
        <v>314</v>
      </c>
      <c r="B345" s="646"/>
      <c r="C345" s="646"/>
      <c r="D345" s="646"/>
      <c r="E345" s="647"/>
    </row>
    <row r="346" spans="1:9" ht="27" hidden="1" customHeight="1" x14ac:dyDescent="0.25">
      <c r="A346" s="643"/>
      <c r="B346" s="321">
        <v>2018</v>
      </c>
      <c r="C346" s="321">
        <v>2019</v>
      </c>
      <c r="D346" s="321">
        <v>2020</v>
      </c>
      <c r="E346" s="320">
        <v>2021</v>
      </c>
    </row>
    <row r="347" spans="1:9" ht="27" hidden="1" customHeight="1" thickBot="1" x14ac:dyDescent="0.3">
      <c r="A347" s="644"/>
      <c r="B347" s="319" t="s">
        <v>6</v>
      </c>
      <c r="C347" s="319" t="s">
        <v>7</v>
      </c>
      <c r="D347" s="319" t="s">
        <v>7</v>
      </c>
      <c r="E347" s="318" t="s">
        <v>7</v>
      </c>
    </row>
    <row r="348" spans="1:9" ht="16.5" hidden="1" thickBot="1" x14ac:dyDescent="0.3">
      <c r="A348" s="317" t="s">
        <v>142</v>
      </c>
      <c r="B348" s="284"/>
      <c r="C348" s="284"/>
      <c r="D348" s="284"/>
      <c r="E348" s="283"/>
    </row>
    <row r="349" spans="1:9" ht="16.5" hidden="1" thickBot="1" x14ac:dyDescent="0.3">
      <c r="A349" s="317" t="s">
        <v>143</v>
      </c>
      <c r="B349" s="315"/>
      <c r="C349" s="284"/>
      <c r="D349" s="284"/>
      <c r="E349" s="283"/>
    </row>
    <row r="350" spans="1:9" ht="16.5" hidden="1" thickBot="1" x14ac:dyDescent="0.3">
      <c r="A350" s="316" t="s">
        <v>62</v>
      </c>
      <c r="B350" s="315">
        <f>B349+B348</f>
        <v>0</v>
      </c>
      <c r="C350" s="315">
        <f>C349+C348</f>
        <v>0</v>
      </c>
      <c r="D350" s="315">
        <f>D349+D348</f>
        <v>0</v>
      </c>
      <c r="E350" s="314">
        <f>E349+E348</f>
        <v>0</v>
      </c>
    </row>
    <row r="351" spans="1:9" ht="16.5" hidden="1" thickBot="1" x14ac:dyDescent="0.3">
      <c r="A351" s="313"/>
      <c r="B351" s="312"/>
      <c r="C351" s="312"/>
      <c r="D351" s="312"/>
      <c r="E351" s="311"/>
    </row>
    <row r="352" spans="1:9" ht="43.5" customHeight="1" thickBot="1" x14ac:dyDescent="0.3">
      <c r="A352" s="310" t="s">
        <v>157</v>
      </c>
      <c r="B352" s="309">
        <f>B137+B114+B91+B68+B45</f>
        <v>598100</v>
      </c>
      <c r="C352" s="309">
        <f>C137+C114+C91+C68+C45</f>
        <v>600050</v>
      </c>
      <c r="D352" s="309">
        <f>D137+D114+D91+D68+D45</f>
        <v>600050</v>
      </c>
      <c r="E352" s="308">
        <f>E137+E114+E91+E68+E45</f>
        <v>600050</v>
      </c>
    </row>
    <row r="353" spans="1:10" ht="45.75" customHeight="1" thickBot="1" x14ac:dyDescent="0.3">
      <c r="A353" s="310" t="s">
        <v>158</v>
      </c>
      <c r="B353" s="309">
        <f>B355+B357+B359+B361+B363+B365+B367+B369+B371</f>
        <v>598100</v>
      </c>
      <c r="C353" s="309">
        <f>C355+C357+C359+C361+C363+C365+C367+C369+C371</f>
        <v>600050</v>
      </c>
      <c r="D353" s="309">
        <f>D355+D357+D359+D361+D363+D365+D367+D369+D371</f>
        <v>600050</v>
      </c>
      <c r="E353" s="308">
        <f>E355+E357+E359+E361+E363+E365+E367+E369+E371</f>
        <v>600050</v>
      </c>
      <c r="H353" s="307"/>
      <c r="J353" s="307"/>
    </row>
    <row r="354" spans="1:10" ht="32.25" thickBot="1" x14ac:dyDescent="0.3">
      <c r="A354" s="306" t="s">
        <v>26</v>
      </c>
      <c r="B354" s="305"/>
      <c r="C354" s="304">
        <f>C353/B353-1</f>
        <v>3.2603243604747423E-3</v>
      </c>
      <c r="D354" s="304">
        <f>D353/C353-1</f>
        <v>0</v>
      </c>
      <c r="E354" s="303">
        <f>E353/D353-1</f>
        <v>0</v>
      </c>
    </row>
    <row r="355" spans="1:10" ht="24.95" customHeight="1" thickBot="1" x14ac:dyDescent="0.3">
      <c r="A355" s="302" t="s">
        <v>0</v>
      </c>
      <c r="B355" s="301">
        <f>B130+B107+B84+B61+B38</f>
        <v>427100</v>
      </c>
      <c r="C355" s="301">
        <f>C130+C107+C84+C61+C38</f>
        <v>427100</v>
      </c>
      <c r="D355" s="301">
        <f>D130+D107+D84+D61+D38</f>
        <v>427100</v>
      </c>
      <c r="E355" s="300">
        <f>E130+E107+E84+E61+E38</f>
        <v>427100</v>
      </c>
    </row>
    <row r="356" spans="1:10" ht="24.95" customHeight="1" thickBot="1" x14ac:dyDescent="0.3">
      <c r="A356" s="299" t="s">
        <v>27</v>
      </c>
      <c r="B356" s="298"/>
      <c r="C356" s="297">
        <f>C355/B355-1</f>
        <v>0</v>
      </c>
      <c r="D356" s="297">
        <f>D355/C355-1</f>
        <v>0</v>
      </c>
      <c r="E356" s="296">
        <f>E355/D355-1</f>
        <v>0</v>
      </c>
    </row>
    <row r="357" spans="1:10" ht="34.5" customHeight="1" thickBot="1" x14ac:dyDescent="0.3">
      <c r="A357" s="295" t="s">
        <v>46</v>
      </c>
      <c r="B357" s="294">
        <f>B131+B108+B85+B62+B39</f>
        <v>72500</v>
      </c>
      <c r="C357" s="294">
        <f>C131+C108+C85+C62+C39</f>
        <v>72500</v>
      </c>
      <c r="D357" s="294">
        <f>D131+D108+D85+D62+D39</f>
        <v>72500</v>
      </c>
      <c r="E357" s="293">
        <f>E131+E108+E85+E62+E39</f>
        <v>72500</v>
      </c>
    </row>
    <row r="358" spans="1:10" ht="38.25" customHeight="1" thickBot="1" x14ac:dyDescent="0.3">
      <c r="A358" s="292" t="s">
        <v>47</v>
      </c>
      <c r="B358" s="291"/>
      <c r="C358" s="290">
        <f>C357/B357-1</f>
        <v>0</v>
      </c>
      <c r="D358" s="290">
        <f>D357/C357-1</f>
        <v>0</v>
      </c>
      <c r="E358" s="289">
        <f>E357/D357-1</f>
        <v>0</v>
      </c>
    </row>
    <row r="359" spans="1:10" ht="24.95" customHeight="1" thickBot="1" x14ac:dyDescent="0.3">
      <c r="A359" s="295" t="s">
        <v>1</v>
      </c>
      <c r="B359" s="294">
        <f>B132+B109+B86+B63+B40</f>
        <v>81000</v>
      </c>
      <c r="C359" s="294">
        <f>C132+C109+C86+C63+C40</f>
        <v>82950</v>
      </c>
      <c r="D359" s="294">
        <f>D132+D109+D86+D63+D40</f>
        <v>82950</v>
      </c>
      <c r="E359" s="293">
        <f>E132+E109+E86+E63+E40</f>
        <v>82950</v>
      </c>
    </row>
    <row r="360" spans="1:10" ht="43.5" customHeight="1" thickBot="1" x14ac:dyDescent="0.3">
      <c r="A360" s="292" t="s">
        <v>28</v>
      </c>
      <c r="B360" s="291"/>
      <c r="C360" s="290">
        <f>C359/B359-1</f>
        <v>2.4074074074074137E-2</v>
      </c>
      <c r="D360" s="290">
        <f>D359/C359-1</f>
        <v>0</v>
      </c>
      <c r="E360" s="289">
        <f>E359/D359-1</f>
        <v>0</v>
      </c>
    </row>
    <row r="361" spans="1:10" ht="24.95" customHeight="1" thickBot="1" x14ac:dyDescent="0.3">
      <c r="A361" s="295" t="s">
        <v>2</v>
      </c>
      <c r="B361" s="294">
        <f>B269+B246+B64+B41</f>
        <v>0</v>
      </c>
      <c r="C361" s="294">
        <f>C269+C246+C64+C41</f>
        <v>0</v>
      </c>
      <c r="D361" s="294">
        <f>D269+D246+D64+D41</f>
        <v>0</v>
      </c>
      <c r="E361" s="293">
        <f>E269+E246+E64+E41</f>
        <v>0</v>
      </c>
    </row>
    <row r="362" spans="1:10" ht="24.95" customHeight="1" thickBot="1" x14ac:dyDescent="0.3">
      <c r="A362" s="292" t="s">
        <v>29</v>
      </c>
      <c r="B362" s="291"/>
      <c r="C362" s="290" t="e">
        <f>C361/B361-1</f>
        <v>#DIV/0!</v>
      </c>
      <c r="D362" s="290" t="e">
        <f>D361/C361-1</f>
        <v>#DIV/0!</v>
      </c>
      <c r="E362" s="289" t="e">
        <f>E361/D361-1</f>
        <v>#DIV/0!</v>
      </c>
    </row>
    <row r="363" spans="1:10" ht="24.95" customHeight="1" thickBot="1" x14ac:dyDescent="0.3">
      <c r="A363" s="295" t="s">
        <v>30</v>
      </c>
      <c r="B363" s="294">
        <f>B270+B247+B65+B42</f>
        <v>0</v>
      </c>
      <c r="C363" s="294">
        <f>C270+C247+C65+C42</f>
        <v>0</v>
      </c>
      <c r="D363" s="294">
        <f>D270+D247+D65+D42</f>
        <v>0</v>
      </c>
      <c r="E363" s="293">
        <f>E270+E247+E65+E42</f>
        <v>0</v>
      </c>
    </row>
    <row r="364" spans="1:10" ht="34.5" customHeight="1" thickBot="1" x14ac:dyDescent="0.3">
      <c r="A364" s="292" t="s">
        <v>31</v>
      </c>
      <c r="B364" s="291"/>
      <c r="C364" s="290" t="e">
        <f>C363/B363-1</f>
        <v>#DIV/0!</v>
      </c>
      <c r="D364" s="290" t="e">
        <f>D363/C363-1</f>
        <v>#DIV/0!</v>
      </c>
      <c r="E364" s="289" t="e">
        <f>E363/D363-1</f>
        <v>#DIV/0!</v>
      </c>
    </row>
    <row r="365" spans="1:10" ht="24.95" customHeight="1" thickBot="1" x14ac:dyDescent="0.3">
      <c r="A365" s="295" t="s">
        <v>32</v>
      </c>
      <c r="B365" s="294">
        <f>B271+B248+B66+B43</f>
        <v>0</v>
      </c>
      <c r="C365" s="294">
        <f>C271+C248+C66+C43</f>
        <v>0</v>
      </c>
      <c r="D365" s="294">
        <f>D271+D248+D66+D43</f>
        <v>0</v>
      </c>
      <c r="E365" s="293">
        <f>E271+E248+E66+E43</f>
        <v>0</v>
      </c>
    </row>
    <row r="366" spans="1:10" ht="24.95" customHeight="1" thickBot="1" x14ac:dyDescent="0.3">
      <c r="A366" s="292" t="s">
        <v>33</v>
      </c>
      <c r="B366" s="291"/>
      <c r="C366" s="290" t="e">
        <f>C365/B365-1</f>
        <v>#DIV/0!</v>
      </c>
      <c r="D366" s="290" t="e">
        <f>D365/C365-1</f>
        <v>#DIV/0!</v>
      </c>
      <c r="E366" s="289" t="e">
        <f>E365/D365-1</f>
        <v>#DIV/0!</v>
      </c>
    </row>
    <row r="367" spans="1:10" ht="24.95" customHeight="1" thickBot="1" x14ac:dyDescent="0.3">
      <c r="A367" s="295" t="s">
        <v>3</v>
      </c>
      <c r="B367" s="294">
        <f>B136+B90+B44</f>
        <v>17500</v>
      </c>
      <c r="C367" s="294">
        <f>C136+C90+C44</f>
        <v>17500</v>
      </c>
      <c r="D367" s="294">
        <f>D136+D90+D44</f>
        <v>17500</v>
      </c>
      <c r="E367" s="293">
        <f>E136+E90+E44</f>
        <v>17500</v>
      </c>
    </row>
    <row r="368" spans="1:10" ht="39.75" customHeight="1" thickBot="1" x14ac:dyDescent="0.3">
      <c r="A368" s="292" t="s">
        <v>34</v>
      </c>
      <c r="B368" s="291"/>
      <c r="C368" s="290">
        <f>C367/B367-1</f>
        <v>0</v>
      </c>
      <c r="D368" s="290">
        <f>D367/C367-1</f>
        <v>0</v>
      </c>
      <c r="E368" s="289">
        <f>E367/D367-1</f>
        <v>0</v>
      </c>
    </row>
    <row r="369" spans="1:5" ht="24.95" customHeight="1" thickBot="1" x14ac:dyDescent="0.3">
      <c r="A369" s="295" t="s">
        <v>20</v>
      </c>
      <c r="B369" s="294">
        <f>B156+B177+B197+B215+B292+B310+B330+B348</f>
        <v>0</v>
      </c>
      <c r="C369" s="294">
        <f>C156+C177+C197+C215+C292+C310+C330+C348</f>
        <v>0</v>
      </c>
      <c r="D369" s="294">
        <f>D156+D177+D197+D215+D292+D310+D330+D348</f>
        <v>0</v>
      </c>
      <c r="E369" s="293">
        <f>E156+E177+E197+E215+E292+E310+E330+E348</f>
        <v>0</v>
      </c>
    </row>
    <row r="370" spans="1:5" ht="45.75" customHeight="1" thickBot="1" x14ac:dyDescent="0.3">
      <c r="A370" s="292" t="s">
        <v>35</v>
      </c>
      <c r="B370" s="291"/>
      <c r="C370" s="290" t="e">
        <f>C369/B369-1</f>
        <v>#DIV/0!</v>
      </c>
      <c r="D370" s="290" t="e">
        <f>D369/C369-1</f>
        <v>#DIV/0!</v>
      </c>
      <c r="E370" s="289" t="e">
        <f>E369/D369-1</f>
        <v>#DIV/0!</v>
      </c>
    </row>
    <row r="371" spans="1:5" ht="24.95" customHeight="1" thickBot="1" x14ac:dyDescent="0.3">
      <c r="A371" s="295" t="s">
        <v>21</v>
      </c>
      <c r="B371" s="294">
        <f>B157+B178+B198+B216+B293+B311+B331+B349</f>
        <v>0</v>
      </c>
      <c r="C371" s="294">
        <f>C157+C178+C198+C216+C293+C311+C331+C349</f>
        <v>0</v>
      </c>
      <c r="D371" s="294">
        <f>D157+D178+D198+D216+D293+D311+D331+D349</f>
        <v>0</v>
      </c>
      <c r="E371" s="293">
        <f>E157+E178+E198+E216+E293+E311+E331+E349</f>
        <v>0</v>
      </c>
    </row>
    <row r="372" spans="1:5" ht="42.75" customHeight="1" thickBot="1" x14ac:dyDescent="0.3">
      <c r="A372" s="292" t="s">
        <v>36</v>
      </c>
      <c r="B372" s="291"/>
      <c r="C372" s="290" t="e">
        <f>C371/B371-1</f>
        <v>#DIV/0!</v>
      </c>
      <c r="D372" s="290" t="e">
        <f>D371/C371-1</f>
        <v>#DIV/0!</v>
      </c>
      <c r="E372" s="289" t="e">
        <f>E371/D371-1</f>
        <v>#DIV/0!</v>
      </c>
    </row>
    <row r="373" spans="1:5" ht="31.5" customHeight="1" thickBot="1" x14ac:dyDescent="0.3">
      <c r="A373" s="288" t="s">
        <v>61</v>
      </c>
      <c r="B373" s="287">
        <f>IF(B353-B352=0,0,"Error")</f>
        <v>0</v>
      </c>
      <c r="C373" s="287">
        <f>IF(C353-C352=0,0,"Error")</f>
        <v>0</v>
      </c>
      <c r="D373" s="287">
        <f>IF(D353-D352=0,0,"Error")</f>
        <v>0</v>
      </c>
      <c r="E373" s="286">
        <f>IF(E353-E352=0,0,"Error")</f>
        <v>0</v>
      </c>
    </row>
    <row r="374" spans="1:5" ht="32.25" thickBot="1" x14ac:dyDescent="0.3">
      <c r="A374" s="285" t="s">
        <v>50</v>
      </c>
      <c r="B374" s="284" t="s">
        <v>24</v>
      </c>
      <c r="C374" s="284" t="s">
        <v>24</v>
      </c>
      <c r="D374" s="284" t="s">
        <v>24</v>
      </c>
      <c r="E374" s="283" t="s">
        <v>24</v>
      </c>
    </row>
    <row r="375" spans="1:5" ht="42" customHeight="1" thickBot="1" x14ac:dyDescent="0.3">
      <c r="A375" s="282" t="s">
        <v>56</v>
      </c>
      <c r="B375" s="281" t="s">
        <v>24</v>
      </c>
      <c r="C375" s="281" t="s">
        <v>24</v>
      </c>
      <c r="D375" s="281" t="s">
        <v>24</v>
      </c>
      <c r="E375" s="280" t="s">
        <v>24</v>
      </c>
    </row>
    <row r="376" spans="1:5" x14ac:dyDescent="0.25">
      <c r="A376" s="276"/>
      <c r="B376" s="278"/>
      <c r="C376" s="277"/>
      <c r="D376" s="276"/>
      <c r="E376" s="276"/>
    </row>
    <row r="377" spans="1:5" hidden="1" x14ac:dyDescent="0.25">
      <c r="A377" s="279" t="s">
        <v>81</v>
      </c>
      <c r="B377" s="278"/>
      <c r="C377" s="277"/>
      <c r="D377" s="276"/>
      <c r="E377" s="276"/>
    </row>
    <row r="378" spans="1:5" ht="39.75" hidden="1" customHeight="1" x14ac:dyDescent="0.25">
      <c r="A378" s="660" t="s">
        <v>167</v>
      </c>
      <c r="B378" s="661"/>
      <c r="C378" s="661"/>
      <c r="D378" s="661"/>
      <c r="E378" s="662"/>
    </row>
    <row r="379" spans="1:5" ht="40.5" hidden="1" customHeight="1" x14ac:dyDescent="0.25">
      <c r="A379" s="657" t="s">
        <v>168</v>
      </c>
      <c r="B379" s="658"/>
      <c r="C379" s="658"/>
      <c r="D379" s="658"/>
      <c r="E379" s="659"/>
    </row>
    <row r="380" spans="1:5" ht="28.5" hidden="1" customHeight="1" x14ac:dyDescent="0.25">
      <c r="A380" s="634" t="s">
        <v>169</v>
      </c>
      <c r="B380" s="635"/>
      <c r="C380" s="635"/>
      <c r="D380" s="635"/>
      <c r="E380" s="636"/>
    </row>
    <row r="381" spans="1:5" ht="18" hidden="1" customHeight="1" x14ac:dyDescent="0.25">
      <c r="A381" s="634" t="s">
        <v>170</v>
      </c>
      <c r="B381" s="635"/>
      <c r="C381" s="635"/>
      <c r="D381" s="635"/>
      <c r="E381" s="636"/>
    </row>
    <row r="382" spans="1:5" ht="36" hidden="1" customHeight="1" x14ac:dyDescent="0.25">
      <c r="A382" s="634" t="s">
        <v>313</v>
      </c>
      <c r="B382" s="635"/>
      <c r="C382" s="635"/>
      <c r="D382" s="635"/>
      <c r="E382" s="636"/>
    </row>
    <row r="383" spans="1:5" ht="27" hidden="1" customHeight="1" x14ac:dyDescent="0.25">
      <c r="A383" s="651" t="s">
        <v>312</v>
      </c>
      <c r="B383" s="652"/>
      <c r="C383" s="652"/>
      <c r="D383" s="652"/>
      <c r="E383" s="653"/>
    </row>
    <row r="384" spans="1:5" ht="47.25" hidden="1" customHeight="1" thickBot="1" x14ac:dyDescent="0.3">
      <c r="A384" s="654" t="s">
        <v>73</v>
      </c>
      <c r="B384" s="655"/>
      <c r="C384" s="655"/>
      <c r="D384" s="655"/>
      <c r="E384" s="656"/>
    </row>
  </sheetData>
  <mergeCells count="133">
    <mergeCell ref="A105:A106"/>
    <mergeCell ref="B5:E5"/>
    <mergeCell ref="B6:E6"/>
    <mergeCell ref="A7:E7"/>
    <mergeCell ref="A36:A37"/>
    <mergeCell ref="B47:E47"/>
    <mergeCell ref="B48:E48"/>
    <mergeCell ref="B49:E49"/>
    <mergeCell ref="A23:E23"/>
    <mergeCell ref="B93:E93"/>
    <mergeCell ref="A51:A52"/>
    <mergeCell ref="A58:E58"/>
    <mergeCell ref="A59:A60"/>
    <mergeCell ref="A8:E10"/>
    <mergeCell ref="B11:E11"/>
    <mergeCell ref="A12:A13"/>
    <mergeCell ref="B17:E17"/>
    <mergeCell ref="A18:E18"/>
    <mergeCell ref="A22:E22"/>
    <mergeCell ref="B24:E24"/>
    <mergeCell ref="B25:E25"/>
    <mergeCell ref="B26:E26"/>
    <mergeCell ref="A27:A28"/>
    <mergeCell ref="A35:E35"/>
    <mergeCell ref="A139:E139"/>
    <mergeCell ref="B70:E70"/>
    <mergeCell ref="B71:E71"/>
    <mergeCell ref="B72:E72"/>
    <mergeCell ref="A74:A75"/>
    <mergeCell ref="A81:E81"/>
    <mergeCell ref="A82:A83"/>
    <mergeCell ref="B163:E163"/>
    <mergeCell ref="A140:E140"/>
    <mergeCell ref="B141:E141"/>
    <mergeCell ref="B142:E142"/>
    <mergeCell ref="B143:E143"/>
    <mergeCell ref="B144:E144"/>
    <mergeCell ref="A145:A146"/>
    <mergeCell ref="A120:A121"/>
    <mergeCell ref="A127:E127"/>
    <mergeCell ref="A128:A129"/>
    <mergeCell ref="B118:E118"/>
    <mergeCell ref="B116:E116"/>
    <mergeCell ref="B117:E117"/>
    <mergeCell ref="B94:E94"/>
    <mergeCell ref="B95:E95"/>
    <mergeCell ref="A97:A98"/>
    <mergeCell ref="A104:E104"/>
    <mergeCell ref="B164:E164"/>
    <mergeCell ref="B165:E165"/>
    <mergeCell ref="A166:A167"/>
    <mergeCell ref="A174:E174"/>
    <mergeCell ref="A175:A176"/>
    <mergeCell ref="A153:E153"/>
    <mergeCell ref="A154:A155"/>
    <mergeCell ref="A159:A161"/>
    <mergeCell ref="B159:E161"/>
    <mergeCell ref="B162:E162"/>
    <mergeCell ref="A186:A187"/>
    <mergeCell ref="A194:E194"/>
    <mergeCell ref="A195:A196"/>
    <mergeCell ref="B200:E200"/>
    <mergeCell ref="A180:E180"/>
    <mergeCell ref="A181:E181"/>
    <mergeCell ref="B182:E182"/>
    <mergeCell ref="B183:E183"/>
    <mergeCell ref="B184:E184"/>
    <mergeCell ref="B185:E185"/>
    <mergeCell ref="B218:E218"/>
    <mergeCell ref="A219:E219"/>
    <mergeCell ref="A223:E223"/>
    <mergeCell ref="A224:E224"/>
    <mergeCell ref="B201:E201"/>
    <mergeCell ref="B202:E202"/>
    <mergeCell ref="B203:E203"/>
    <mergeCell ref="A204:A205"/>
    <mergeCell ref="A212:E212"/>
    <mergeCell ref="A213:A214"/>
    <mergeCell ref="B278:E278"/>
    <mergeCell ref="B279:E279"/>
    <mergeCell ref="B280:E280"/>
    <mergeCell ref="A225:A226"/>
    <mergeCell ref="B227:E227"/>
    <mergeCell ref="B228:E228"/>
    <mergeCell ref="B229:E229"/>
    <mergeCell ref="A230:A231"/>
    <mergeCell ref="A238:A239"/>
    <mergeCell ref="B254:E254"/>
    <mergeCell ref="A255:A256"/>
    <mergeCell ref="A263:E263"/>
    <mergeCell ref="A383:E383"/>
    <mergeCell ref="A384:E384"/>
    <mergeCell ref="A380:E380"/>
    <mergeCell ref="A379:E379"/>
    <mergeCell ref="A378:E378"/>
    <mergeCell ref="A346:A347"/>
    <mergeCell ref="A308:A309"/>
    <mergeCell ref="A381:E381"/>
    <mergeCell ref="B333:E333"/>
    <mergeCell ref="B334:E334"/>
    <mergeCell ref="B335:E335"/>
    <mergeCell ref="B336:E336"/>
    <mergeCell ref="A337:A338"/>
    <mergeCell ref="A345:E345"/>
    <mergeCell ref="A328:A329"/>
    <mergeCell ref="A313:E313"/>
    <mergeCell ref="A314:E314"/>
    <mergeCell ref="B315:E315"/>
    <mergeCell ref="B316:E316"/>
    <mergeCell ref="A1:E1"/>
    <mergeCell ref="A2:E2"/>
    <mergeCell ref="A382:E382"/>
    <mergeCell ref="B317:E317"/>
    <mergeCell ref="B318:E318"/>
    <mergeCell ref="A319:A320"/>
    <mergeCell ref="A327:E327"/>
    <mergeCell ref="B296:E296"/>
    <mergeCell ref="B297:E297"/>
    <mergeCell ref="B298:E298"/>
    <mergeCell ref="A299:A300"/>
    <mergeCell ref="A307:E307"/>
    <mergeCell ref="A264:A265"/>
    <mergeCell ref="A240:E240"/>
    <mergeCell ref="A241:A242"/>
    <mergeCell ref="B252:E252"/>
    <mergeCell ref="B253:E253"/>
    <mergeCell ref="A281:A282"/>
    <mergeCell ref="A289:E289"/>
    <mergeCell ref="A290:A291"/>
    <mergeCell ref="B295:E295"/>
    <mergeCell ref="A275:E275"/>
    <mergeCell ref="A276:E276"/>
    <mergeCell ref="B277:E277"/>
  </mergeCells>
  <printOptions horizontalCentered="1" verticalCentered="1"/>
  <pageMargins left="0.25" right="0.25" top="0.75" bottom="0.75" header="0.3" footer="0.3"/>
  <pageSetup paperSize="9" scale="64" orientation="landscape" r:id="rId1"/>
  <rowBreaks count="6" manualBreakCount="6">
    <brk id="11" max="16383" man="1"/>
    <brk id="46" max="16383" man="1"/>
    <brk id="69" max="16383" man="1"/>
    <brk id="92" max="16383" man="1"/>
    <brk id="115" max="16383" man="1"/>
    <brk id="37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K553"/>
  <sheetViews>
    <sheetView view="pageBreakPreview" topLeftCell="A529" zoomScale="136" zoomScaleNormal="136" zoomScaleSheetLayoutView="136" workbookViewId="0">
      <selection activeCell="C550" sqref="C550"/>
    </sheetView>
  </sheetViews>
  <sheetFormatPr defaultRowHeight="15" x14ac:dyDescent="0.25"/>
  <cols>
    <col min="1" max="1" width="31.7109375" style="126" customWidth="1"/>
    <col min="2" max="2" width="14.140625" style="126" customWidth="1"/>
    <col min="3" max="3" width="14.42578125" style="126" customWidth="1"/>
    <col min="4" max="4" width="14.7109375" style="126" customWidth="1"/>
    <col min="5" max="5" width="13.140625" style="126" customWidth="1"/>
    <col min="6" max="6" width="10.28515625" style="126" customWidth="1"/>
    <col min="7" max="7" width="14" style="126" customWidth="1"/>
    <col min="8" max="8" width="11" style="126" customWidth="1"/>
    <col min="9" max="9" width="11" style="126" bestFit="1" customWidth="1"/>
    <col min="10" max="16384" width="9.140625" style="126"/>
  </cols>
  <sheetData>
    <row r="2" spans="1:6" ht="38.25" customHeight="1" x14ac:dyDescent="0.25">
      <c r="A2" s="730" t="s">
        <v>172</v>
      </c>
      <c r="B2" s="730"/>
      <c r="C2" s="730"/>
      <c r="D2" s="730"/>
      <c r="E2" s="730"/>
      <c r="F2" s="274"/>
    </row>
    <row r="3" spans="1:6" ht="18" customHeight="1" x14ac:dyDescent="0.25">
      <c r="A3" s="731" t="s">
        <v>171</v>
      </c>
      <c r="B3" s="731"/>
      <c r="C3" s="731"/>
      <c r="D3" s="731"/>
      <c r="E3" s="731"/>
      <c r="F3" s="273"/>
    </row>
    <row r="4" spans="1:6" ht="15.75" thickBot="1" x14ac:dyDescent="0.3"/>
    <row r="5" spans="1:6" ht="15.75" thickBot="1" x14ac:dyDescent="0.3">
      <c r="A5" s="272" t="s">
        <v>23</v>
      </c>
      <c r="B5" s="595" t="s">
        <v>395</v>
      </c>
      <c r="C5" s="595"/>
      <c r="D5" s="595"/>
      <c r="E5" s="595"/>
    </row>
    <row r="6" spans="1:6" ht="15.75" thickBot="1" x14ac:dyDescent="0.3">
      <c r="A6" s="272" t="s">
        <v>4</v>
      </c>
      <c r="B6" s="428" t="s">
        <v>179</v>
      </c>
      <c r="C6" s="429"/>
      <c r="D6" s="429"/>
      <c r="E6" s="430"/>
    </row>
    <row r="7" spans="1:6" ht="15.75" thickBot="1" x14ac:dyDescent="0.3">
      <c r="A7" s="272" t="s">
        <v>37</v>
      </c>
      <c r="B7" s="596" t="s">
        <v>5</v>
      </c>
      <c r="C7" s="597"/>
      <c r="D7" s="597"/>
      <c r="E7" s="598"/>
    </row>
    <row r="8" spans="1:6" ht="15.75" thickBot="1" x14ac:dyDescent="0.3">
      <c r="A8" s="738" t="s">
        <v>8</v>
      </c>
      <c r="B8" s="739"/>
      <c r="C8" s="739"/>
      <c r="D8" s="739"/>
      <c r="E8" s="740"/>
    </row>
    <row r="9" spans="1:6" ht="8.25" customHeight="1" thickBot="1" x14ac:dyDescent="0.3">
      <c r="A9" s="480" t="s">
        <v>394</v>
      </c>
      <c r="B9" s="481"/>
      <c r="C9" s="481"/>
      <c r="D9" s="481"/>
      <c r="E9" s="482"/>
    </row>
    <row r="10" spans="1:6" ht="11.25" customHeight="1" thickBot="1" x14ac:dyDescent="0.3">
      <c r="A10" s="480"/>
      <c r="B10" s="481"/>
      <c r="C10" s="481"/>
      <c r="D10" s="481"/>
      <c r="E10" s="482"/>
    </row>
    <row r="11" spans="1:6" ht="15.75" thickBot="1" x14ac:dyDescent="0.3">
      <c r="A11" s="480"/>
      <c r="B11" s="481"/>
      <c r="C11" s="481"/>
      <c r="D11" s="481"/>
      <c r="E11" s="482"/>
    </row>
    <row r="12" spans="1:6" ht="33" customHeight="1" thickBot="1" x14ac:dyDescent="0.3">
      <c r="A12" s="200" t="s">
        <v>11</v>
      </c>
      <c r="B12" s="489" t="s">
        <v>393</v>
      </c>
      <c r="C12" s="490"/>
      <c r="D12" s="490"/>
      <c r="E12" s="491"/>
    </row>
    <row r="13" spans="1:6" ht="18" customHeight="1" x14ac:dyDescent="0.25">
      <c r="A13" s="492" t="s">
        <v>163</v>
      </c>
      <c r="B13" s="127">
        <v>2018</v>
      </c>
      <c r="C13" s="127">
        <v>2019</v>
      </c>
      <c r="D13" s="127">
        <v>2020</v>
      </c>
      <c r="E13" s="127">
        <v>2021</v>
      </c>
    </row>
    <row r="14" spans="1:6" ht="15.75" thickBot="1" x14ac:dyDescent="0.3">
      <c r="A14" s="493"/>
      <c r="B14" s="128" t="s">
        <v>6</v>
      </c>
      <c r="C14" s="128" t="s">
        <v>7</v>
      </c>
      <c r="D14" s="128" t="s">
        <v>7</v>
      </c>
      <c r="E14" s="128" t="s">
        <v>7</v>
      </c>
    </row>
    <row r="15" spans="1:6" ht="15.75" thickBot="1" x14ac:dyDescent="0.3">
      <c r="A15" s="192" t="s">
        <v>392</v>
      </c>
      <c r="B15" s="193">
        <v>1</v>
      </c>
      <c r="C15" s="193">
        <v>1</v>
      </c>
      <c r="D15" s="193">
        <v>1</v>
      </c>
      <c r="E15" s="193">
        <v>1</v>
      </c>
    </row>
    <row r="16" spans="1:6" ht="15.75" thickBot="1" x14ac:dyDescent="0.3">
      <c r="A16" s="194" t="s">
        <v>13</v>
      </c>
      <c r="B16" s="494" t="s">
        <v>391</v>
      </c>
      <c r="C16" s="495"/>
      <c r="D16" s="495"/>
      <c r="E16" s="496"/>
    </row>
    <row r="17" spans="1:11" ht="23.25" customHeight="1" thickBot="1" x14ac:dyDescent="0.3">
      <c r="A17" s="452" t="s">
        <v>164</v>
      </c>
      <c r="B17" s="453"/>
      <c r="C17" s="453"/>
      <c r="D17" s="453"/>
      <c r="E17" s="454"/>
      <c r="H17" s="271"/>
      <c r="J17" s="271"/>
    </row>
    <row r="18" spans="1:11" ht="23.25" thickBot="1" x14ac:dyDescent="0.3">
      <c r="A18" s="192" t="s">
        <v>388</v>
      </c>
      <c r="B18" s="193" t="s">
        <v>390</v>
      </c>
      <c r="C18" s="193" t="s">
        <v>390</v>
      </c>
      <c r="D18" s="193" t="s">
        <v>389</v>
      </c>
      <c r="E18" s="193" t="s">
        <v>389</v>
      </c>
    </row>
    <row r="19" spans="1:11" ht="23.25" thickBot="1" x14ac:dyDescent="0.3">
      <c r="A19" s="192" t="s">
        <v>388</v>
      </c>
      <c r="B19" s="193" t="s">
        <v>387</v>
      </c>
      <c r="C19" s="193" t="s">
        <v>387</v>
      </c>
      <c r="D19" s="193" t="s">
        <v>387</v>
      </c>
      <c r="E19" s="193" t="s">
        <v>386</v>
      </c>
    </row>
    <row r="20" spans="1:11" ht="15.75" thickBot="1" x14ac:dyDescent="0.3">
      <c r="A20" s="192" t="s">
        <v>385</v>
      </c>
      <c r="B20" s="193" t="s">
        <v>384</v>
      </c>
      <c r="C20" s="193" t="s">
        <v>384</v>
      </c>
      <c r="D20" s="193" t="s">
        <v>384</v>
      </c>
      <c r="E20" s="193" t="s">
        <v>383</v>
      </c>
    </row>
    <row r="21" spans="1:11" ht="15.75" thickBot="1" x14ac:dyDescent="0.3">
      <c r="A21" s="192" t="s">
        <v>382</v>
      </c>
      <c r="B21" s="193">
        <v>5.1999999999999998E-2</v>
      </c>
      <c r="C21" s="193">
        <v>0.06</v>
      </c>
      <c r="D21" s="193">
        <v>7.0000000000000007E-2</v>
      </c>
      <c r="E21" s="193">
        <v>0.08</v>
      </c>
    </row>
    <row r="22" spans="1:11" ht="15.75" thickBot="1" x14ac:dyDescent="0.3">
      <c r="A22" s="467" t="s">
        <v>58</v>
      </c>
      <c r="B22" s="468"/>
      <c r="C22" s="468"/>
      <c r="D22" s="468"/>
      <c r="E22" s="469"/>
    </row>
    <row r="23" spans="1:11" ht="15.75" thickBot="1" x14ac:dyDescent="0.3">
      <c r="A23" s="486" t="s">
        <v>165</v>
      </c>
      <c r="B23" s="487"/>
      <c r="C23" s="487"/>
      <c r="D23" s="487"/>
      <c r="E23" s="488"/>
    </row>
    <row r="24" spans="1:11" ht="15.75" customHeight="1" thickBot="1" x14ac:dyDescent="0.3">
      <c r="A24" s="203" t="s">
        <v>43</v>
      </c>
      <c r="B24" s="480" t="s">
        <v>375</v>
      </c>
      <c r="C24" s="481"/>
      <c r="D24" s="481"/>
      <c r="E24" s="482"/>
    </row>
    <row r="25" spans="1:11" ht="24" customHeight="1" thickBot="1" x14ac:dyDescent="0.3">
      <c r="A25" s="125" t="s">
        <v>10</v>
      </c>
      <c r="B25" s="480" t="s">
        <v>354</v>
      </c>
      <c r="C25" s="481"/>
      <c r="D25" s="481"/>
      <c r="E25" s="482"/>
    </row>
    <row r="26" spans="1:11" ht="15.75" thickBot="1" x14ac:dyDescent="0.3">
      <c r="A26" s="125" t="s">
        <v>15</v>
      </c>
      <c r="B26" s="735" t="s">
        <v>381</v>
      </c>
      <c r="C26" s="736"/>
      <c r="D26" s="736"/>
      <c r="E26" s="737"/>
    </row>
    <row r="27" spans="1:11" ht="12.75" customHeight="1" x14ac:dyDescent="0.25">
      <c r="A27" s="492"/>
      <c r="B27" s="129">
        <v>2018</v>
      </c>
      <c r="C27" s="129">
        <v>2019</v>
      </c>
      <c r="D27" s="129">
        <v>2020</v>
      </c>
      <c r="E27" s="129">
        <v>2021</v>
      </c>
    </row>
    <row r="28" spans="1:11" ht="18" customHeight="1" thickBot="1" x14ac:dyDescent="0.3">
      <c r="A28" s="493"/>
      <c r="B28" s="130" t="s">
        <v>6</v>
      </c>
      <c r="C28" s="130" t="s">
        <v>7</v>
      </c>
      <c r="D28" s="130" t="s">
        <v>7</v>
      </c>
      <c r="E28" s="130" t="s">
        <v>7</v>
      </c>
    </row>
    <row r="29" spans="1:11" ht="15.75" thickBot="1" x14ac:dyDescent="0.3">
      <c r="A29" s="125" t="s">
        <v>9</v>
      </c>
      <c r="B29" s="108">
        <v>2427</v>
      </c>
      <c r="C29" s="108">
        <v>2427</v>
      </c>
      <c r="D29" s="108">
        <v>2427</v>
      </c>
      <c r="E29" s="108">
        <v>2427</v>
      </c>
    </row>
    <row r="30" spans="1:11" ht="21" customHeight="1" thickBot="1" x14ac:dyDescent="0.3">
      <c r="A30" s="125" t="s">
        <v>16</v>
      </c>
      <c r="B30" s="108">
        <v>1779995</v>
      </c>
      <c r="C30" s="108">
        <v>1845025</v>
      </c>
      <c r="D30" s="108">
        <v>1845025</v>
      </c>
      <c r="E30" s="131">
        <v>2052025</v>
      </c>
    </row>
    <row r="31" spans="1:11" ht="15.75" thickBot="1" x14ac:dyDescent="0.3">
      <c r="A31" s="125" t="s">
        <v>25</v>
      </c>
      <c r="B31" s="108">
        <f>B30/B29</f>
        <v>733.41367943963746</v>
      </c>
      <c r="C31" s="108">
        <f>C30/C29</f>
        <v>760.20807581376187</v>
      </c>
      <c r="D31" s="108">
        <f>D30/D29</f>
        <v>760.20807581376187</v>
      </c>
      <c r="E31" s="108">
        <f>E30/E29</f>
        <v>845.49855789039964</v>
      </c>
    </row>
    <row r="32" spans="1:11" ht="15.75" thickBot="1" x14ac:dyDescent="0.3">
      <c r="A32" s="125" t="s">
        <v>17</v>
      </c>
      <c r="B32" s="208" t="s">
        <v>24</v>
      </c>
      <c r="C32" s="110">
        <f t="shared" ref="C32:E34" si="0">C29/B29-1</f>
        <v>0</v>
      </c>
      <c r="D32" s="110">
        <f t="shared" si="0"/>
        <v>0</v>
      </c>
      <c r="E32" s="110">
        <f t="shared" si="0"/>
        <v>0</v>
      </c>
      <c r="G32" s="253"/>
      <c r="H32" s="253"/>
      <c r="I32" s="253"/>
      <c r="J32" s="253"/>
      <c r="K32" s="253"/>
    </row>
    <row r="33" spans="1:5" ht="15.75" thickBot="1" x14ac:dyDescent="0.3">
      <c r="A33" s="125" t="s">
        <v>18</v>
      </c>
      <c r="B33" s="208" t="s">
        <v>24</v>
      </c>
      <c r="C33" s="110">
        <f t="shared" si="0"/>
        <v>3.6533810488231788E-2</v>
      </c>
      <c r="D33" s="110">
        <f t="shared" si="0"/>
        <v>0</v>
      </c>
      <c r="E33" s="110">
        <f t="shared" si="0"/>
        <v>0.11219360171271386</v>
      </c>
    </row>
    <row r="34" spans="1:5" ht="15.75" thickBot="1" x14ac:dyDescent="0.3">
      <c r="A34" s="125" t="s">
        <v>19</v>
      </c>
      <c r="B34" s="208" t="s">
        <v>24</v>
      </c>
      <c r="C34" s="110">
        <f t="shared" si="0"/>
        <v>3.6533810488231566E-2</v>
      </c>
      <c r="D34" s="110">
        <f t="shared" si="0"/>
        <v>0</v>
      </c>
      <c r="E34" s="110">
        <f t="shared" si="0"/>
        <v>0.11219360171271386</v>
      </c>
    </row>
    <row r="35" spans="1:5" ht="15.75" thickBot="1" x14ac:dyDescent="0.3">
      <c r="A35" s="560" t="s">
        <v>345</v>
      </c>
      <c r="B35" s="561"/>
      <c r="C35" s="561"/>
      <c r="D35" s="561"/>
      <c r="E35" s="562"/>
    </row>
    <row r="36" spans="1:5" ht="12.75" customHeight="1" x14ac:dyDescent="0.25">
      <c r="A36" s="492"/>
      <c r="B36" s="129">
        <v>2018</v>
      </c>
      <c r="C36" s="129">
        <v>2019</v>
      </c>
      <c r="D36" s="129">
        <v>2020</v>
      </c>
      <c r="E36" s="129">
        <v>2021</v>
      </c>
    </row>
    <row r="37" spans="1:5" ht="15" customHeight="1" thickBot="1" x14ac:dyDescent="0.3">
      <c r="A37" s="493"/>
      <c r="B37" s="130" t="s">
        <v>6</v>
      </c>
      <c r="C37" s="130" t="s">
        <v>7</v>
      </c>
      <c r="D37" s="130" t="s">
        <v>7</v>
      </c>
      <c r="E37" s="130" t="s">
        <v>7</v>
      </c>
    </row>
    <row r="38" spans="1:5" ht="15.75" thickBot="1" x14ac:dyDescent="0.3">
      <c r="A38" s="155" t="s">
        <v>0</v>
      </c>
      <c r="B38" s="111">
        <v>1360000</v>
      </c>
      <c r="C38" s="111">
        <v>1406766</v>
      </c>
      <c r="D38" s="111">
        <v>1406766</v>
      </c>
      <c r="E38" s="111">
        <v>1406766</v>
      </c>
    </row>
    <row r="39" spans="1:5" ht="23.25" customHeight="1" thickBot="1" x14ac:dyDescent="0.3">
      <c r="A39" s="155" t="s">
        <v>46</v>
      </c>
      <c r="B39" s="111">
        <v>224000</v>
      </c>
      <c r="C39" s="111">
        <v>226259</v>
      </c>
      <c r="D39" s="111">
        <v>226259</v>
      </c>
      <c r="E39" s="111">
        <v>226259</v>
      </c>
    </row>
    <row r="40" spans="1:5" ht="15.75" thickBot="1" x14ac:dyDescent="0.3">
      <c r="A40" s="381" t="s">
        <v>1</v>
      </c>
      <c r="B40" s="380">
        <v>176995</v>
      </c>
      <c r="C40" s="199">
        <v>193000</v>
      </c>
      <c r="D40" s="199">
        <v>193000</v>
      </c>
      <c r="E40" s="199">
        <v>400000</v>
      </c>
    </row>
    <row r="41" spans="1:5" ht="15.75" thickBot="1" x14ac:dyDescent="0.3">
      <c r="A41" s="155" t="s">
        <v>2</v>
      </c>
      <c r="B41" s="131"/>
      <c r="C41" s="111"/>
      <c r="D41" s="111"/>
      <c r="E41" s="111"/>
    </row>
    <row r="42" spans="1:5" ht="15.75" thickBot="1" x14ac:dyDescent="0.3">
      <c r="A42" s="155" t="s">
        <v>30</v>
      </c>
      <c r="B42" s="131"/>
      <c r="C42" s="111"/>
      <c r="D42" s="111"/>
      <c r="E42" s="111"/>
    </row>
    <row r="43" spans="1:5" ht="15.75" thickBot="1" x14ac:dyDescent="0.3">
      <c r="A43" s="155" t="s">
        <v>32</v>
      </c>
      <c r="B43" s="131"/>
      <c r="C43" s="111"/>
      <c r="D43" s="111"/>
      <c r="E43" s="111"/>
    </row>
    <row r="44" spans="1:5" ht="24.75" thickBot="1" x14ac:dyDescent="0.3">
      <c r="A44" s="155" t="s">
        <v>380</v>
      </c>
      <c r="B44" s="131">
        <v>19000</v>
      </c>
      <c r="C44" s="131">
        <v>19000</v>
      </c>
      <c r="D44" s="131">
        <v>19000</v>
      </c>
      <c r="E44" s="131">
        <v>19000</v>
      </c>
    </row>
    <row r="45" spans="1:5" ht="24.75" thickBot="1" x14ac:dyDescent="0.3">
      <c r="A45" s="267" t="s">
        <v>59</v>
      </c>
      <c r="B45" s="131">
        <f>B44+B43+B42+B41+B40+B39+B38</f>
        <v>1779995</v>
      </c>
      <c r="C45" s="131">
        <f>C44+C43+C42+C41+C40+C39+C38</f>
        <v>1845025</v>
      </c>
      <c r="D45" s="131">
        <f>D44+D43+D42+D41+D40+D39+D38</f>
        <v>1845025</v>
      </c>
      <c r="E45" s="131">
        <f>E44+E43+E42+E41+E40+E39+E38</f>
        <v>2052025</v>
      </c>
    </row>
    <row r="46" spans="1:5" ht="15.75" thickBot="1" x14ac:dyDescent="0.3">
      <c r="A46" s="197" t="s">
        <v>61</v>
      </c>
      <c r="B46" s="132">
        <f>IF(B45-B30=0,0,"Error")</f>
        <v>0</v>
      </c>
      <c r="C46" s="132">
        <f>IF(C45-C30=0,0,"Error")</f>
        <v>0</v>
      </c>
      <c r="D46" s="132">
        <f>IF(D45-D30=0,0,"Error")</f>
        <v>0</v>
      </c>
      <c r="E46" s="132">
        <f>IF(E45-E30=0,0,"Error")</f>
        <v>0</v>
      </c>
    </row>
    <row r="47" spans="1:5" ht="15.75" thickBot="1" x14ac:dyDescent="0.3">
      <c r="A47" s="379" t="s">
        <v>189</v>
      </c>
      <c r="B47" s="539" t="s">
        <v>379</v>
      </c>
      <c r="C47" s="540"/>
      <c r="D47" s="540"/>
      <c r="E47" s="541"/>
    </row>
    <row r="48" spans="1:5" ht="33" customHeight="1" thickBot="1" x14ac:dyDescent="0.3">
      <c r="A48" s="125" t="s">
        <v>10</v>
      </c>
      <c r="B48" s="452" t="s">
        <v>378</v>
      </c>
      <c r="C48" s="453"/>
      <c r="D48" s="453"/>
      <c r="E48" s="454"/>
    </row>
    <row r="49" spans="1:5" ht="15.75" thickBot="1" x14ac:dyDescent="0.3">
      <c r="A49" s="125" t="s">
        <v>15</v>
      </c>
      <c r="B49" s="539" t="s">
        <v>377</v>
      </c>
      <c r="C49" s="540"/>
      <c r="D49" s="540"/>
      <c r="E49" s="541"/>
    </row>
    <row r="50" spans="1:5" ht="15.75" thickBot="1" x14ac:dyDescent="0.3">
      <c r="A50" s="125" t="s">
        <v>9</v>
      </c>
      <c r="B50" s="108">
        <v>206</v>
      </c>
      <c r="C50" s="108">
        <v>280</v>
      </c>
      <c r="D50" s="108">
        <v>360</v>
      </c>
      <c r="E50" s="108">
        <v>220</v>
      </c>
    </row>
    <row r="51" spans="1:5" ht="21.75" customHeight="1" x14ac:dyDescent="0.25">
      <c r="A51" s="492"/>
      <c r="B51" s="129">
        <v>2018</v>
      </c>
      <c r="C51" s="129">
        <v>2019</v>
      </c>
      <c r="D51" s="129">
        <v>2020</v>
      </c>
      <c r="E51" s="129">
        <v>2021</v>
      </c>
    </row>
    <row r="52" spans="1:5" ht="11.25" customHeight="1" thickBot="1" x14ac:dyDescent="0.3">
      <c r="A52" s="493"/>
      <c r="B52" s="130" t="s">
        <v>6</v>
      </c>
      <c r="C52" s="130" t="s">
        <v>7</v>
      </c>
      <c r="D52" s="130" t="s">
        <v>7</v>
      </c>
      <c r="E52" s="130" t="s">
        <v>7</v>
      </c>
    </row>
    <row r="53" spans="1:5" ht="15.75" thickBot="1" x14ac:dyDescent="0.3">
      <c r="A53" s="125" t="s">
        <v>16</v>
      </c>
      <c r="B53" s="108">
        <v>832290</v>
      </c>
      <c r="C53" s="108">
        <v>1205762</v>
      </c>
      <c r="D53" s="108">
        <v>1682200</v>
      </c>
      <c r="E53" s="108">
        <v>1047490</v>
      </c>
    </row>
    <row r="54" spans="1:5" ht="15.75" thickBot="1" x14ac:dyDescent="0.3">
      <c r="A54" s="125" t="s">
        <v>25</v>
      </c>
      <c r="B54" s="108">
        <f>B53/B50</f>
        <v>4040.2427184466019</v>
      </c>
      <c r="C54" s="108">
        <f>C53/C50</f>
        <v>4306.2928571428574</v>
      </c>
      <c r="D54" s="108">
        <f>D53/D50</f>
        <v>4672.7777777777774</v>
      </c>
      <c r="E54" s="108">
        <f>E53/E50</f>
        <v>4761.318181818182</v>
      </c>
    </row>
    <row r="55" spans="1:5" ht="15.75" thickBot="1" x14ac:dyDescent="0.3">
      <c r="A55" s="125" t="s">
        <v>17</v>
      </c>
      <c r="B55" s="208"/>
      <c r="C55" s="110">
        <f>C50/B50-1</f>
        <v>0.35922330097087385</v>
      </c>
      <c r="D55" s="110">
        <f>D50/C50-1</f>
        <v>0.28571428571428581</v>
      </c>
      <c r="E55" s="110">
        <f>E50/D50-1</f>
        <v>-0.38888888888888884</v>
      </c>
    </row>
    <row r="56" spans="1:5" ht="15.75" thickBot="1" x14ac:dyDescent="0.3">
      <c r="A56" s="125" t="s">
        <v>18</v>
      </c>
      <c r="B56" s="208"/>
      <c r="C56" s="110">
        <f t="shared" ref="C56:E57" si="1">C53/B53-1</f>
        <v>0.44872820771606059</v>
      </c>
      <c r="D56" s="110">
        <f t="shared" si="1"/>
        <v>0.39513436316619699</v>
      </c>
      <c r="E56" s="110">
        <f t="shared" si="1"/>
        <v>-0.37730947568660089</v>
      </c>
    </row>
    <row r="57" spans="1:5" ht="15.75" thickBot="1" x14ac:dyDescent="0.3">
      <c r="A57" s="125" t="s">
        <v>19</v>
      </c>
      <c r="B57" s="208"/>
      <c r="C57" s="110">
        <f t="shared" si="1"/>
        <v>6.5850038533958877E-2</v>
      </c>
      <c r="D57" s="110">
        <f t="shared" si="1"/>
        <v>8.5104504684819782E-2</v>
      </c>
      <c r="E57" s="110">
        <f t="shared" si="1"/>
        <v>1.8948130694653287E-2</v>
      </c>
    </row>
    <row r="58" spans="1:5" ht="24.75" customHeight="1" thickBot="1" x14ac:dyDescent="0.3">
      <c r="A58" s="560" t="s">
        <v>376</v>
      </c>
      <c r="B58" s="561"/>
      <c r="C58" s="561"/>
      <c r="D58" s="561"/>
      <c r="E58" s="562"/>
    </row>
    <row r="59" spans="1:5" ht="15" customHeight="1" x14ac:dyDescent="0.25">
      <c r="A59" s="492"/>
      <c r="B59" s="129">
        <v>2018</v>
      </c>
      <c r="C59" s="129">
        <v>2019</v>
      </c>
      <c r="D59" s="129">
        <v>2020</v>
      </c>
      <c r="E59" s="129">
        <v>2021</v>
      </c>
    </row>
    <row r="60" spans="1:5" ht="15" customHeight="1" thickBot="1" x14ac:dyDescent="0.3">
      <c r="A60" s="493"/>
      <c r="B60" s="130" t="s">
        <v>6</v>
      </c>
      <c r="C60" s="130" t="s">
        <v>7</v>
      </c>
      <c r="D60" s="130" t="s">
        <v>7</v>
      </c>
      <c r="E60" s="130" t="s">
        <v>7</v>
      </c>
    </row>
    <row r="61" spans="1:5" ht="24.75" customHeight="1" thickBot="1" x14ac:dyDescent="0.3">
      <c r="A61" s="155" t="s">
        <v>0</v>
      </c>
      <c r="B61" s="111"/>
      <c r="C61" s="111"/>
      <c r="D61" s="111"/>
      <c r="E61" s="111"/>
    </row>
    <row r="62" spans="1:5" ht="24.75" customHeight="1" thickBot="1" x14ac:dyDescent="0.3">
      <c r="A62" s="155" t="s">
        <v>46</v>
      </c>
      <c r="B62" s="131"/>
      <c r="C62" s="111"/>
      <c r="D62" s="111"/>
      <c r="E62" s="111"/>
    </row>
    <row r="63" spans="1:5" ht="24.75" customHeight="1" thickBot="1" x14ac:dyDescent="0.3">
      <c r="A63" s="381" t="s">
        <v>1</v>
      </c>
      <c r="B63" s="380">
        <f>747000+85290</f>
        <v>832290</v>
      </c>
      <c r="C63" s="380">
        <v>1205762</v>
      </c>
      <c r="D63" s="380">
        <v>1682200</v>
      </c>
      <c r="E63" s="380">
        <v>1047490</v>
      </c>
    </row>
    <row r="64" spans="1:5" ht="15.75" thickBot="1" x14ac:dyDescent="0.3">
      <c r="A64" s="155" t="s">
        <v>2</v>
      </c>
      <c r="B64" s="131"/>
      <c r="C64" s="111"/>
      <c r="D64" s="111"/>
      <c r="E64" s="111"/>
    </row>
    <row r="65" spans="1:5" ht="15.75" thickBot="1" x14ac:dyDescent="0.3">
      <c r="A65" s="155" t="s">
        <v>30</v>
      </c>
      <c r="B65" s="131"/>
      <c r="C65" s="111"/>
      <c r="D65" s="111"/>
      <c r="E65" s="111"/>
    </row>
    <row r="66" spans="1:5" ht="15.75" thickBot="1" x14ac:dyDescent="0.3">
      <c r="A66" s="155" t="s">
        <v>32</v>
      </c>
      <c r="B66" s="131"/>
      <c r="C66" s="111"/>
      <c r="D66" s="111"/>
      <c r="E66" s="111"/>
    </row>
    <row r="67" spans="1:5" ht="15.75" thickBot="1" x14ac:dyDescent="0.3">
      <c r="A67" s="155" t="s">
        <v>3</v>
      </c>
      <c r="B67" s="131"/>
      <c r="C67" s="111"/>
      <c r="D67" s="111"/>
      <c r="E67" s="111"/>
    </row>
    <row r="68" spans="1:5" ht="24.75" thickBot="1" x14ac:dyDescent="0.3">
      <c r="A68" s="270" t="s">
        <v>263</v>
      </c>
      <c r="B68" s="131">
        <f>B67+B66+B65+B64+B63+B62+B61</f>
        <v>832290</v>
      </c>
      <c r="C68" s="131">
        <f>C67+C66+C65+C64+C63+C62+C61</f>
        <v>1205762</v>
      </c>
      <c r="D68" s="131">
        <f>D67+D66+D65+D64+D63+D62+D61</f>
        <v>1682200</v>
      </c>
      <c r="E68" s="131">
        <f>E67+E66+E65+E64+E63+E62+E61</f>
        <v>1047490</v>
      </c>
    </row>
    <row r="69" spans="1:5" ht="17.25" customHeight="1" thickBot="1" x14ac:dyDescent="0.3">
      <c r="A69" s="197" t="s">
        <v>61</v>
      </c>
      <c r="B69" s="132">
        <f>IF(B68-B53=0,0,"Error")</f>
        <v>0</v>
      </c>
      <c r="C69" s="132">
        <f>IF(C68-C53=0,0,"Error")</f>
        <v>0</v>
      </c>
      <c r="D69" s="132">
        <f>IF(D68-D53=0,0,"Error")</f>
        <v>0</v>
      </c>
      <c r="E69" s="132">
        <f>IF(E68-E53=0,0,"Error")</f>
        <v>0</v>
      </c>
    </row>
    <row r="70" spans="1:5" ht="15.75" hidden="1" thickBot="1" x14ac:dyDescent="0.3">
      <c r="A70" s="486" t="s">
        <v>138</v>
      </c>
      <c r="B70" s="487"/>
      <c r="C70" s="487"/>
      <c r="D70" s="487"/>
      <c r="E70" s="488"/>
    </row>
    <row r="71" spans="1:5" ht="15.75" hidden="1" thickBot="1" x14ac:dyDescent="0.3">
      <c r="A71" s="486" t="s">
        <v>139</v>
      </c>
      <c r="B71" s="487"/>
      <c r="C71" s="487"/>
      <c r="D71" s="487"/>
      <c r="E71" s="488"/>
    </row>
    <row r="72" spans="1:5" ht="23.25" hidden="1" thickBot="1" x14ac:dyDescent="0.3">
      <c r="A72" s="125" t="s">
        <v>153</v>
      </c>
      <c r="B72" s="542" t="s">
        <v>44</v>
      </c>
      <c r="C72" s="543"/>
      <c r="D72" s="543"/>
      <c r="E72" s="544"/>
    </row>
    <row r="73" spans="1:5" ht="15.75" hidden="1" thickBot="1" x14ac:dyDescent="0.3">
      <c r="A73" s="203" t="s">
        <v>42</v>
      </c>
      <c r="B73" s="539" t="s">
        <v>39</v>
      </c>
      <c r="C73" s="540"/>
      <c r="D73" s="540"/>
      <c r="E73" s="541"/>
    </row>
    <row r="74" spans="1:5" ht="17.25" hidden="1" customHeight="1" thickBot="1" x14ac:dyDescent="0.3">
      <c r="A74" s="125" t="s">
        <v>10</v>
      </c>
      <c r="B74" s="452" t="s">
        <v>39</v>
      </c>
      <c r="C74" s="453"/>
      <c r="D74" s="453"/>
      <c r="E74" s="454"/>
    </row>
    <row r="75" spans="1:5" ht="15.75" hidden="1" thickBot="1" x14ac:dyDescent="0.3">
      <c r="A75" s="125" t="s">
        <v>15</v>
      </c>
      <c r="B75" s="539" t="s">
        <v>39</v>
      </c>
      <c r="C75" s="540"/>
      <c r="D75" s="540"/>
      <c r="E75" s="541"/>
    </row>
    <row r="76" spans="1:5" ht="12.75" hidden="1" customHeight="1" x14ac:dyDescent="0.3">
      <c r="A76" s="492"/>
      <c r="B76" s="129">
        <v>2018</v>
      </c>
      <c r="C76" s="129">
        <v>2019</v>
      </c>
      <c r="D76" s="129">
        <v>2020</v>
      </c>
      <c r="E76" s="129">
        <v>2021</v>
      </c>
    </row>
    <row r="77" spans="1:5" ht="9" hidden="1" customHeight="1" thickBot="1" x14ac:dyDescent="0.3">
      <c r="A77" s="493"/>
      <c r="B77" s="130" t="s">
        <v>6</v>
      </c>
      <c r="C77" s="130" t="s">
        <v>7</v>
      </c>
      <c r="D77" s="130" t="s">
        <v>7</v>
      </c>
      <c r="E77" s="130" t="s">
        <v>7</v>
      </c>
    </row>
    <row r="78" spans="1:5" ht="15.75" hidden="1" thickBot="1" x14ac:dyDescent="0.3">
      <c r="A78" s="125" t="s">
        <v>9</v>
      </c>
      <c r="B78" s="108"/>
      <c r="C78" s="108"/>
      <c r="D78" s="108"/>
      <c r="E78" s="108"/>
    </row>
    <row r="79" spans="1:5" ht="15.75" hidden="1" thickBot="1" x14ac:dyDescent="0.3">
      <c r="A79" s="125" t="s">
        <v>16</v>
      </c>
      <c r="B79" s="108"/>
      <c r="C79" s="108"/>
      <c r="D79" s="108"/>
      <c r="E79" s="108"/>
    </row>
    <row r="80" spans="1:5" ht="15.75" hidden="1" thickBot="1" x14ac:dyDescent="0.3">
      <c r="A80" s="125" t="s">
        <v>25</v>
      </c>
      <c r="B80" s="108" t="e">
        <f>B79/B78</f>
        <v>#DIV/0!</v>
      </c>
      <c r="C80" s="108" t="e">
        <f>C79/C78</f>
        <v>#DIV/0!</v>
      </c>
      <c r="D80" s="108" t="e">
        <f>D79/D78</f>
        <v>#DIV/0!</v>
      </c>
      <c r="E80" s="108" t="e">
        <f>E79/E78</f>
        <v>#DIV/0!</v>
      </c>
    </row>
    <row r="81" spans="1:11" ht="15.75" hidden="1" thickBot="1" x14ac:dyDescent="0.3">
      <c r="A81" s="125" t="s">
        <v>17</v>
      </c>
      <c r="B81" s="208" t="s">
        <v>24</v>
      </c>
      <c r="C81" s="110" t="e">
        <f t="shared" ref="C81:E83" si="2">C78/B78-1</f>
        <v>#DIV/0!</v>
      </c>
      <c r="D81" s="110" t="e">
        <f t="shared" si="2"/>
        <v>#DIV/0!</v>
      </c>
      <c r="E81" s="110" t="e">
        <f t="shared" si="2"/>
        <v>#DIV/0!</v>
      </c>
      <c r="G81" s="253"/>
      <c r="H81" s="253"/>
      <c r="I81" s="253"/>
      <c r="J81" s="253"/>
      <c r="K81" s="253"/>
    </row>
    <row r="82" spans="1:11" ht="23.25" hidden="1" thickBot="1" x14ac:dyDescent="0.3">
      <c r="A82" s="125" t="s">
        <v>18</v>
      </c>
      <c r="B82" s="208" t="s">
        <v>24</v>
      </c>
      <c r="C82" s="110" t="e">
        <f t="shared" si="2"/>
        <v>#DIV/0!</v>
      </c>
      <c r="D82" s="110" t="e">
        <f t="shared" si="2"/>
        <v>#DIV/0!</v>
      </c>
      <c r="E82" s="110" t="e">
        <f t="shared" si="2"/>
        <v>#DIV/0!</v>
      </c>
    </row>
    <row r="83" spans="1:11" ht="23.25" hidden="1" thickBot="1" x14ac:dyDescent="0.3">
      <c r="A83" s="125" t="s">
        <v>19</v>
      </c>
      <c r="B83" s="208" t="s">
        <v>24</v>
      </c>
      <c r="C83" s="110" t="e">
        <f t="shared" si="2"/>
        <v>#DIV/0!</v>
      </c>
      <c r="D83" s="110" t="e">
        <f t="shared" si="2"/>
        <v>#DIV/0!</v>
      </c>
      <c r="E83" s="110" t="e">
        <f t="shared" si="2"/>
        <v>#DIV/0!</v>
      </c>
    </row>
    <row r="84" spans="1:11" ht="15.75" hidden="1" thickBot="1" x14ac:dyDescent="0.3">
      <c r="A84" s="560" t="s">
        <v>345</v>
      </c>
      <c r="B84" s="561"/>
      <c r="C84" s="561"/>
      <c r="D84" s="561"/>
      <c r="E84" s="562"/>
    </row>
    <row r="85" spans="1:11" ht="12.75" hidden="1" customHeight="1" x14ac:dyDescent="0.3">
      <c r="A85" s="492"/>
      <c r="B85" s="129">
        <v>2018</v>
      </c>
      <c r="C85" s="129">
        <v>2019</v>
      </c>
      <c r="D85" s="129">
        <v>2020</v>
      </c>
      <c r="E85" s="129">
        <v>2021</v>
      </c>
    </row>
    <row r="86" spans="1:11" ht="9" hidden="1" customHeight="1" thickBot="1" x14ac:dyDescent="0.3">
      <c r="A86" s="493"/>
      <c r="B86" s="130" t="s">
        <v>6</v>
      </c>
      <c r="C86" s="130" t="s">
        <v>7</v>
      </c>
      <c r="D86" s="130" t="s">
        <v>7</v>
      </c>
      <c r="E86" s="130" t="s">
        <v>7</v>
      </c>
    </row>
    <row r="87" spans="1:11" ht="24.75" hidden="1" thickBot="1" x14ac:dyDescent="0.3">
      <c r="A87" s="155" t="s">
        <v>142</v>
      </c>
      <c r="B87" s="111"/>
      <c r="C87" s="111"/>
      <c r="D87" s="111"/>
      <c r="E87" s="111"/>
    </row>
    <row r="88" spans="1:11" ht="15.75" hidden="1" thickBot="1" x14ac:dyDescent="0.3">
      <c r="A88" s="155" t="s">
        <v>143</v>
      </c>
      <c r="B88" s="131"/>
      <c r="C88" s="111"/>
      <c r="D88" s="111"/>
      <c r="E88" s="111"/>
    </row>
    <row r="89" spans="1:11" ht="24.75" hidden="1" thickBot="1" x14ac:dyDescent="0.3">
      <c r="A89" s="267" t="s">
        <v>59</v>
      </c>
      <c r="B89" s="131">
        <f>B88+B87</f>
        <v>0</v>
      </c>
      <c r="C89" s="131">
        <f>C88+C87</f>
        <v>0</v>
      </c>
      <c r="D89" s="131">
        <f>D88+D87</f>
        <v>0</v>
      </c>
      <c r="E89" s="131">
        <f>E88+E87</f>
        <v>0</v>
      </c>
    </row>
    <row r="90" spans="1:11" ht="15.75" hidden="1" thickBot="1" x14ac:dyDescent="0.3">
      <c r="A90" s="741" t="s">
        <v>140</v>
      </c>
      <c r="B90" s="548"/>
      <c r="C90" s="549"/>
      <c r="D90" s="549"/>
      <c r="E90" s="550"/>
    </row>
    <row r="91" spans="1:11" ht="15.75" hidden="1" thickBot="1" x14ac:dyDescent="0.3">
      <c r="A91" s="742"/>
      <c r="B91" s="551"/>
      <c r="C91" s="552"/>
      <c r="D91" s="552"/>
      <c r="E91" s="553"/>
    </row>
    <row r="92" spans="1:11" ht="15.75" hidden="1" thickBot="1" x14ac:dyDescent="0.3">
      <c r="A92" s="743"/>
      <c r="B92" s="554"/>
      <c r="C92" s="555"/>
      <c r="D92" s="555"/>
      <c r="E92" s="556"/>
    </row>
    <row r="93" spans="1:11" ht="23.25" hidden="1" thickBot="1" x14ac:dyDescent="0.3">
      <c r="A93" s="125" t="s">
        <v>45</v>
      </c>
      <c r="B93" s="542"/>
      <c r="C93" s="543"/>
      <c r="D93" s="543"/>
      <c r="E93" s="544"/>
    </row>
    <row r="94" spans="1:11" ht="15.75" hidden="1" thickBot="1" x14ac:dyDescent="0.3">
      <c r="A94" s="203" t="s">
        <v>189</v>
      </c>
      <c r="B94" s="480"/>
      <c r="C94" s="481"/>
      <c r="D94" s="481"/>
      <c r="E94" s="482"/>
    </row>
    <row r="95" spans="1:11" ht="17.25" hidden="1" customHeight="1" thickBot="1" x14ac:dyDescent="0.3">
      <c r="A95" s="125" t="s">
        <v>10</v>
      </c>
      <c r="B95" s="452" t="s">
        <v>39</v>
      </c>
      <c r="C95" s="453"/>
      <c r="D95" s="453"/>
      <c r="E95" s="454"/>
    </row>
    <row r="96" spans="1:11" ht="15.75" hidden="1" thickBot="1" x14ac:dyDescent="0.3">
      <c r="A96" s="125" t="s">
        <v>15</v>
      </c>
      <c r="B96" s="539" t="s">
        <v>39</v>
      </c>
      <c r="C96" s="540"/>
      <c r="D96" s="540"/>
      <c r="E96" s="541"/>
    </row>
    <row r="97" spans="1:11" ht="12.75" hidden="1" customHeight="1" x14ac:dyDescent="0.3">
      <c r="A97" s="492"/>
      <c r="B97" s="129">
        <v>2018</v>
      </c>
      <c r="C97" s="129">
        <v>2019</v>
      </c>
      <c r="D97" s="129">
        <v>2020</v>
      </c>
      <c r="E97" s="129">
        <v>2021</v>
      </c>
    </row>
    <row r="98" spans="1:11" ht="9" hidden="1" customHeight="1" thickBot="1" x14ac:dyDescent="0.3">
      <c r="A98" s="493"/>
      <c r="B98" s="130" t="s">
        <v>6</v>
      </c>
      <c r="C98" s="130" t="s">
        <v>7</v>
      </c>
      <c r="D98" s="130" t="s">
        <v>7</v>
      </c>
      <c r="E98" s="130" t="s">
        <v>7</v>
      </c>
    </row>
    <row r="99" spans="1:11" ht="15.75" hidden="1" thickBot="1" x14ac:dyDescent="0.3">
      <c r="A99" s="125" t="s">
        <v>9</v>
      </c>
      <c r="B99" s="108"/>
      <c r="C99" s="108"/>
      <c r="D99" s="108"/>
      <c r="E99" s="108"/>
    </row>
    <row r="100" spans="1:11" ht="15.75" hidden="1" thickBot="1" x14ac:dyDescent="0.3">
      <c r="A100" s="125" t="s">
        <v>16</v>
      </c>
      <c r="B100" s="108"/>
      <c r="C100" s="108"/>
      <c r="D100" s="108"/>
      <c r="E100" s="108"/>
    </row>
    <row r="101" spans="1:11" ht="15.75" hidden="1" thickBot="1" x14ac:dyDescent="0.3">
      <c r="A101" s="125" t="s">
        <v>25</v>
      </c>
      <c r="B101" s="108" t="e">
        <f>B100/B99</f>
        <v>#DIV/0!</v>
      </c>
      <c r="C101" s="108" t="e">
        <f>C100/C99</f>
        <v>#DIV/0!</v>
      </c>
      <c r="D101" s="108" t="e">
        <f>D100/D99</f>
        <v>#DIV/0!</v>
      </c>
      <c r="E101" s="108" t="e">
        <f>E100/E99</f>
        <v>#DIV/0!</v>
      </c>
    </row>
    <row r="102" spans="1:11" ht="15.75" hidden="1" thickBot="1" x14ac:dyDescent="0.3">
      <c r="A102" s="125" t="s">
        <v>17</v>
      </c>
      <c r="B102" s="208" t="s">
        <v>24</v>
      </c>
      <c r="C102" s="110" t="e">
        <f t="shared" ref="C102:E104" si="3">C99/B99-1</f>
        <v>#DIV/0!</v>
      </c>
      <c r="D102" s="110" t="e">
        <f t="shared" si="3"/>
        <v>#DIV/0!</v>
      </c>
      <c r="E102" s="110" t="e">
        <f t="shared" si="3"/>
        <v>#DIV/0!</v>
      </c>
      <c r="G102" s="253"/>
      <c r="H102" s="253"/>
      <c r="I102" s="253"/>
      <c r="J102" s="253"/>
      <c r="K102" s="253"/>
    </row>
    <row r="103" spans="1:11" ht="23.25" hidden="1" thickBot="1" x14ac:dyDescent="0.3">
      <c r="A103" s="125" t="s">
        <v>18</v>
      </c>
      <c r="B103" s="208" t="s">
        <v>24</v>
      </c>
      <c r="C103" s="110" t="e">
        <f t="shared" si="3"/>
        <v>#DIV/0!</v>
      </c>
      <c r="D103" s="110" t="e">
        <f t="shared" si="3"/>
        <v>#DIV/0!</v>
      </c>
      <c r="E103" s="110" t="e">
        <f t="shared" si="3"/>
        <v>#DIV/0!</v>
      </c>
    </row>
    <row r="104" spans="1:11" ht="23.25" hidden="1" thickBot="1" x14ac:dyDescent="0.3">
      <c r="A104" s="125" t="s">
        <v>19</v>
      </c>
      <c r="B104" s="208" t="s">
        <v>24</v>
      </c>
      <c r="C104" s="110" t="e">
        <f t="shared" si="3"/>
        <v>#DIV/0!</v>
      </c>
      <c r="D104" s="110" t="e">
        <f t="shared" si="3"/>
        <v>#DIV/0!</v>
      </c>
      <c r="E104" s="110" t="e">
        <f t="shared" si="3"/>
        <v>#DIV/0!</v>
      </c>
    </row>
    <row r="105" spans="1:11" ht="15.75" hidden="1" thickBot="1" x14ac:dyDescent="0.3">
      <c r="A105" s="560" t="s">
        <v>344</v>
      </c>
      <c r="B105" s="561"/>
      <c r="C105" s="561"/>
      <c r="D105" s="561"/>
      <c r="E105" s="562"/>
    </row>
    <row r="106" spans="1:11" ht="12.75" hidden="1" customHeight="1" x14ac:dyDescent="0.3">
      <c r="A106" s="492"/>
      <c r="B106" s="129">
        <v>2018</v>
      </c>
      <c r="C106" s="129">
        <v>2019</v>
      </c>
      <c r="D106" s="129">
        <v>2020</v>
      </c>
      <c r="E106" s="129">
        <v>2021</v>
      </c>
    </row>
    <row r="107" spans="1:11" ht="9" hidden="1" customHeight="1" thickBot="1" x14ac:dyDescent="0.3">
      <c r="A107" s="493"/>
      <c r="B107" s="130" t="s">
        <v>6</v>
      </c>
      <c r="C107" s="130" t="s">
        <v>7</v>
      </c>
      <c r="D107" s="130" t="s">
        <v>7</v>
      </c>
      <c r="E107" s="130" t="s">
        <v>7</v>
      </c>
    </row>
    <row r="108" spans="1:11" ht="24.75" hidden="1" thickBot="1" x14ac:dyDescent="0.3">
      <c r="A108" s="155" t="s">
        <v>142</v>
      </c>
      <c r="B108" s="111"/>
      <c r="C108" s="111"/>
      <c r="D108" s="111"/>
      <c r="E108" s="111"/>
    </row>
    <row r="109" spans="1:11" ht="15.75" hidden="1" thickBot="1" x14ac:dyDescent="0.3">
      <c r="A109" s="155" t="s">
        <v>143</v>
      </c>
      <c r="B109" s="131"/>
      <c r="C109" s="111"/>
      <c r="D109" s="111"/>
      <c r="E109" s="111"/>
    </row>
    <row r="110" spans="1:11" ht="24.75" hidden="1" thickBot="1" x14ac:dyDescent="0.3">
      <c r="A110" s="267" t="s">
        <v>62</v>
      </c>
      <c r="B110" s="131">
        <f>B109+B108</f>
        <v>0</v>
      </c>
      <c r="C110" s="131">
        <f>C109+C108</f>
        <v>0</v>
      </c>
      <c r="D110" s="131">
        <f>D109+D108</f>
        <v>0</v>
      </c>
      <c r="E110" s="131">
        <f>E109+E108</f>
        <v>0</v>
      </c>
    </row>
    <row r="111" spans="1:11" ht="15.75" thickBot="1" x14ac:dyDescent="0.3">
      <c r="A111" s="486" t="s">
        <v>138</v>
      </c>
      <c r="B111" s="487"/>
      <c r="C111" s="487"/>
      <c r="D111" s="487"/>
      <c r="E111" s="488"/>
    </row>
    <row r="112" spans="1:11" ht="15.75" thickBot="1" x14ac:dyDescent="0.3">
      <c r="A112" s="486" t="s">
        <v>144</v>
      </c>
      <c r="B112" s="487"/>
      <c r="C112" s="487"/>
      <c r="D112" s="487"/>
      <c r="E112" s="488"/>
    </row>
    <row r="113" spans="1:11" ht="15.75" thickBot="1" x14ac:dyDescent="0.3">
      <c r="A113" s="125" t="s">
        <v>45</v>
      </c>
      <c r="B113" s="542"/>
      <c r="C113" s="543"/>
      <c r="D113" s="543"/>
      <c r="E113" s="544"/>
    </row>
    <row r="114" spans="1:11" ht="15.75" thickBot="1" x14ac:dyDescent="0.3">
      <c r="A114" s="203" t="s">
        <v>42</v>
      </c>
      <c r="B114" s="480" t="s">
        <v>375</v>
      </c>
      <c r="C114" s="481"/>
      <c r="D114" s="481"/>
      <c r="E114" s="482"/>
    </row>
    <row r="115" spans="1:11" ht="27.75" customHeight="1" thickBot="1" x14ac:dyDescent="0.3">
      <c r="A115" s="125" t="s">
        <v>10</v>
      </c>
      <c r="B115" s="452" t="s">
        <v>374</v>
      </c>
      <c r="C115" s="453"/>
      <c r="D115" s="453"/>
      <c r="E115" s="454"/>
    </row>
    <row r="116" spans="1:11" ht="15.75" thickBot="1" x14ac:dyDescent="0.3">
      <c r="A116" s="125" t="s">
        <v>15</v>
      </c>
      <c r="B116" s="539" t="s">
        <v>200</v>
      </c>
      <c r="C116" s="540"/>
      <c r="D116" s="540"/>
      <c r="E116" s="541"/>
    </row>
    <row r="117" spans="1:11" ht="12.75" customHeight="1" x14ac:dyDescent="0.25">
      <c r="A117" s="492"/>
      <c r="B117" s="129">
        <v>2018</v>
      </c>
      <c r="C117" s="129">
        <v>2019</v>
      </c>
      <c r="D117" s="129">
        <v>2020</v>
      </c>
      <c r="E117" s="129">
        <v>2021</v>
      </c>
    </row>
    <row r="118" spans="1:11" ht="15" customHeight="1" thickBot="1" x14ac:dyDescent="0.3">
      <c r="A118" s="493"/>
      <c r="B118" s="130" t="s">
        <v>6</v>
      </c>
      <c r="C118" s="130" t="s">
        <v>7</v>
      </c>
      <c r="D118" s="130" t="s">
        <v>7</v>
      </c>
      <c r="E118" s="130" t="s">
        <v>7</v>
      </c>
    </row>
    <row r="119" spans="1:11" ht="15.75" thickBot="1" x14ac:dyDescent="0.3">
      <c r="A119" s="125" t="s">
        <v>9</v>
      </c>
      <c r="B119" s="108">
        <v>6</v>
      </c>
      <c r="C119" s="108">
        <v>7</v>
      </c>
      <c r="D119" s="108">
        <v>9</v>
      </c>
      <c r="E119" s="108">
        <v>10</v>
      </c>
    </row>
    <row r="120" spans="1:11" ht="15.75" thickBot="1" x14ac:dyDescent="0.3">
      <c r="A120" s="125" t="s">
        <v>16</v>
      </c>
      <c r="B120" s="108">
        <v>437550</v>
      </c>
      <c r="C120" s="108">
        <v>1029000</v>
      </c>
      <c r="D120" s="108">
        <v>4309500</v>
      </c>
      <c r="E120" s="108">
        <v>5007500</v>
      </c>
    </row>
    <row r="121" spans="1:11" ht="15.75" thickBot="1" x14ac:dyDescent="0.3">
      <c r="A121" s="125" t="s">
        <v>25</v>
      </c>
      <c r="B121" s="108">
        <f>B120/B119</f>
        <v>72925</v>
      </c>
      <c r="C121" s="108">
        <f>C120/C119</f>
        <v>147000</v>
      </c>
      <c r="D121" s="108">
        <f>D120/D119</f>
        <v>478833.33333333331</v>
      </c>
      <c r="E121" s="108">
        <f>E120/E119</f>
        <v>500750</v>
      </c>
    </row>
    <row r="122" spans="1:11" ht="15.75" thickBot="1" x14ac:dyDescent="0.3">
      <c r="A122" s="125" t="s">
        <v>17</v>
      </c>
      <c r="B122" s="208" t="s">
        <v>24</v>
      </c>
      <c r="C122" s="110">
        <f t="shared" ref="C122:E124" si="4">C119/B119-1</f>
        <v>0.16666666666666674</v>
      </c>
      <c r="D122" s="110">
        <f t="shared" si="4"/>
        <v>0.28571428571428581</v>
      </c>
      <c r="E122" s="110">
        <f t="shared" si="4"/>
        <v>0.11111111111111116</v>
      </c>
      <c r="G122" s="253"/>
      <c r="H122" s="253"/>
      <c r="I122" s="253"/>
      <c r="J122" s="253"/>
      <c r="K122" s="253"/>
    </row>
    <row r="123" spans="1:11" ht="15.75" thickBot="1" x14ac:dyDescent="0.3">
      <c r="A123" s="125" t="s">
        <v>18</v>
      </c>
      <c r="B123" s="208" t="s">
        <v>24</v>
      </c>
      <c r="C123" s="110">
        <f t="shared" si="4"/>
        <v>1.3517312307164895</v>
      </c>
      <c r="D123" s="110">
        <f t="shared" si="4"/>
        <v>3.1880466472303208</v>
      </c>
      <c r="E123" s="110">
        <f t="shared" si="4"/>
        <v>0.16196774567815297</v>
      </c>
    </row>
    <row r="124" spans="1:11" ht="15.75" thickBot="1" x14ac:dyDescent="0.3">
      <c r="A124" s="125" t="s">
        <v>19</v>
      </c>
      <c r="B124" s="208" t="s">
        <v>24</v>
      </c>
      <c r="C124" s="110">
        <f t="shared" si="4"/>
        <v>1.0157696263284195</v>
      </c>
      <c r="D124" s="110">
        <f t="shared" si="4"/>
        <v>2.2573696145124713</v>
      </c>
      <c r="E124" s="110">
        <f t="shared" si="4"/>
        <v>4.5770971110337566E-2</v>
      </c>
    </row>
    <row r="125" spans="1:11" ht="15.75" thickBot="1" x14ac:dyDescent="0.3">
      <c r="A125" s="560" t="s">
        <v>345</v>
      </c>
      <c r="B125" s="561"/>
      <c r="C125" s="561"/>
      <c r="D125" s="561"/>
      <c r="E125" s="562"/>
    </row>
    <row r="126" spans="1:11" ht="12.75" customHeight="1" x14ac:dyDescent="0.25">
      <c r="A126" s="492"/>
      <c r="B126" s="129">
        <v>2018</v>
      </c>
      <c r="C126" s="129">
        <v>2019</v>
      </c>
      <c r="D126" s="129">
        <v>2020</v>
      </c>
      <c r="E126" s="129">
        <v>2021</v>
      </c>
    </row>
    <row r="127" spans="1:11" ht="14.25" customHeight="1" thickBot="1" x14ac:dyDescent="0.3">
      <c r="A127" s="493"/>
      <c r="B127" s="130" t="s">
        <v>6</v>
      </c>
      <c r="C127" s="130" t="s">
        <v>7</v>
      </c>
      <c r="D127" s="130" t="s">
        <v>7</v>
      </c>
      <c r="E127" s="130" t="s">
        <v>7</v>
      </c>
    </row>
    <row r="128" spans="1:11" ht="15.75" thickBot="1" x14ac:dyDescent="0.3">
      <c r="A128" s="155" t="s">
        <v>142</v>
      </c>
      <c r="B128" s="111"/>
      <c r="C128" s="111"/>
      <c r="D128" s="111"/>
      <c r="E128" s="111"/>
    </row>
    <row r="129" spans="1:11" ht="15.75" thickBot="1" x14ac:dyDescent="0.3">
      <c r="A129" s="155" t="s">
        <v>143</v>
      </c>
      <c r="B129" s="108">
        <v>437550</v>
      </c>
      <c r="C129" s="108">
        <v>1029000</v>
      </c>
      <c r="D129" s="108">
        <v>4309500</v>
      </c>
      <c r="E129" s="108">
        <v>5007500</v>
      </c>
      <c r="G129" s="253"/>
    </row>
    <row r="130" spans="1:11" ht="24.75" thickBot="1" x14ac:dyDescent="0.3">
      <c r="A130" s="267" t="s">
        <v>59</v>
      </c>
      <c r="B130" s="131">
        <f>B129+B128</f>
        <v>437550</v>
      </c>
      <c r="C130" s="131">
        <f>C129+C128</f>
        <v>1029000</v>
      </c>
      <c r="D130" s="131">
        <f>D129+D128</f>
        <v>4309500</v>
      </c>
      <c r="E130" s="131">
        <f>E129+E128</f>
        <v>5007500</v>
      </c>
    </row>
    <row r="131" spans="1:11" ht="15.75" thickBot="1" x14ac:dyDescent="0.3">
      <c r="A131" s="269" t="s">
        <v>45</v>
      </c>
      <c r="B131" s="542" t="s">
        <v>44</v>
      </c>
      <c r="C131" s="543"/>
      <c r="D131" s="543"/>
      <c r="E131" s="544"/>
    </row>
    <row r="132" spans="1:11" ht="15.75" hidden="1" thickBot="1" x14ac:dyDescent="0.3">
      <c r="A132" s="203" t="s">
        <v>189</v>
      </c>
      <c r="B132" s="539" t="s">
        <v>39</v>
      </c>
      <c r="C132" s="540"/>
      <c r="D132" s="540"/>
      <c r="E132" s="541"/>
    </row>
    <row r="133" spans="1:11" ht="17.25" hidden="1" customHeight="1" thickBot="1" x14ac:dyDescent="0.3">
      <c r="A133" s="125" t="s">
        <v>10</v>
      </c>
      <c r="B133" s="452" t="s">
        <v>39</v>
      </c>
      <c r="C133" s="453"/>
      <c r="D133" s="453"/>
      <c r="E133" s="454"/>
    </row>
    <row r="134" spans="1:11" ht="15.75" hidden="1" thickBot="1" x14ac:dyDescent="0.3">
      <c r="A134" s="125" t="s">
        <v>15</v>
      </c>
      <c r="B134" s="539" t="s">
        <v>39</v>
      </c>
      <c r="C134" s="540"/>
      <c r="D134" s="540"/>
      <c r="E134" s="541"/>
    </row>
    <row r="135" spans="1:11" ht="12.75" hidden="1" customHeight="1" x14ac:dyDescent="0.3">
      <c r="A135" s="492"/>
      <c r="B135" s="129">
        <v>2018</v>
      </c>
      <c r="C135" s="129">
        <v>2019</v>
      </c>
      <c r="D135" s="129">
        <v>2020</v>
      </c>
      <c r="E135" s="129">
        <v>2021</v>
      </c>
    </row>
    <row r="136" spans="1:11" ht="9" hidden="1" customHeight="1" thickBot="1" x14ac:dyDescent="0.3">
      <c r="A136" s="493"/>
      <c r="B136" s="130" t="s">
        <v>6</v>
      </c>
      <c r="C136" s="130" t="s">
        <v>7</v>
      </c>
      <c r="D136" s="130" t="s">
        <v>7</v>
      </c>
      <c r="E136" s="130" t="s">
        <v>7</v>
      </c>
    </row>
    <row r="137" spans="1:11" ht="15.75" hidden="1" thickBot="1" x14ac:dyDescent="0.3">
      <c r="A137" s="125" t="s">
        <v>9</v>
      </c>
      <c r="B137" s="108"/>
      <c r="C137" s="108"/>
      <c r="D137" s="108"/>
      <c r="E137" s="108"/>
    </row>
    <row r="138" spans="1:11" ht="15.75" hidden="1" thickBot="1" x14ac:dyDescent="0.3">
      <c r="A138" s="125" t="s">
        <v>16</v>
      </c>
      <c r="B138" s="108"/>
      <c r="C138" s="108"/>
      <c r="D138" s="108"/>
      <c r="E138" s="108"/>
    </row>
    <row r="139" spans="1:11" ht="15.75" hidden="1" thickBot="1" x14ac:dyDescent="0.3">
      <c r="A139" s="125" t="s">
        <v>25</v>
      </c>
      <c r="B139" s="108" t="e">
        <f>B138/B137</f>
        <v>#DIV/0!</v>
      </c>
      <c r="C139" s="108" t="e">
        <f>C138/C137</f>
        <v>#DIV/0!</v>
      </c>
      <c r="D139" s="108" t="e">
        <f>D138/D137</f>
        <v>#DIV/0!</v>
      </c>
      <c r="E139" s="108" t="e">
        <f>E138/E137</f>
        <v>#DIV/0!</v>
      </c>
    </row>
    <row r="140" spans="1:11" ht="15.75" hidden="1" thickBot="1" x14ac:dyDescent="0.3">
      <c r="A140" s="125" t="s">
        <v>17</v>
      </c>
      <c r="B140" s="208" t="s">
        <v>24</v>
      </c>
      <c r="C140" s="110" t="e">
        <f t="shared" ref="C140:E142" si="5">C137/B137-1</f>
        <v>#DIV/0!</v>
      </c>
      <c r="D140" s="110" t="e">
        <f t="shared" si="5"/>
        <v>#DIV/0!</v>
      </c>
      <c r="E140" s="110" t="e">
        <f t="shared" si="5"/>
        <v>#DIV/0!</v>
      </c>
      <c r="G140" s="253"/>
      <c r="H140" s="253"/>
      <c r="I140" s="253"/>
      <c r="J140" s="253"/>
      <c r="K140" s="253"/>
    </row>
    <row r="141" spans="1:11" ht="23.25" hidden="1" thickBot="1" x14ac:dyDescent="0.3">
      <c r="A141" s="125" t="s">
        <v>18</v>
      </c>
      <c r="B141" s="208" t="s">
        <v>24</v>
      </c>
      <c r="C141" s="110" t="e">
        <f t="shared" si="5"/>
        <v>#DIV/0!</v>
      </c>
      <c r="D141" s="110" t="e">
        <f t="shared" si="5"/>
        <v>#DIV/0!</v>
      </c>
      <c r="E141" s="110" t="e">
        <f t="shared" si="5"/>
        <v>#DIV/0!</v>
      </c>
    </row>
    <row r="142" spans="1:11" ht="23.25" hidden="1" thickBot="1" x14ac:dyDescent="0.3">
      <c r="A142" s="125" t="s">
        <v>19</v>
      </c>
      <c r="B142" s="208" t="s">
        <v>24</v>
      </c>
      <c r="C142" s="110" t="e">
        <f t="shared" si="5"/>
        <v>#DIV/0!</v>
      </c>
      <c r="D142" s="110" t="e">
        <f t="shared" si="5"/>
        <v>#DIV/0!</v>
      </c>
      <c r="E142" s="110" t="e">
        <f t="shared" si="5"/>
        <v>#DIV/0!</v>
      </c>
    </row>
    <row r="143" spans="1:11" ht="15.75" hidden="1" thickBot="1" x14ac:dyDescent="0.3">
      <c r="A143" s="560" t="s">
        <v>344</v>
      </c>
      <c r="B143" s="561"/>
      <c r="C143" s="561"/>
      <c r="D143" s="561"/>
      <c r="E143" s="562"/>
    </row>
    <row r="144" spans="1:11" ht="12.75" hidden="1" customHeight="1" x14ac:dyDescent="0.3">
      <c r="A144" s="492"/>
      <c r="B144" s="129">
        <v>2018</v>
      </c>
      <c r="C144" s="129">
        <v>2019</v>
      </c>
      <c r="D144" s="129">
        <v>2020</v>
      </c>
      <c r="E144" s="129">
        <v>2021</v>
      </c>
    </row>
    <row r="145" spans="1:10" ht="9" hidden="1" customHeight="1" thickBot="1" x14ac:dyDescent="0.3">
      <c r="A145" s="493"/>
      <c r="B145" s="130" t="s">
        <v>6</v>
      </c>
      <c r="C145" s="130" t="s">
        <v>7</v>
      </c>
      <c r="D145" s="130" t="s">
        <v>7</v>
      </c>
      <c r="E145" s="130" t="s">
        <v>7</v>
      </c>
    </row>
    <row r="146" spans="1:10" ht="24.75" hidden="1" thickBot="1" x14ac:dyDescent="0.3">
      <c r="A146" s="155" t="s">
        <v>142</v>
      </c>
      <c r="B146" s="111"/>
      <c r="C146" s="111"/>
      <c r="D146" s="111"/>
      <c r="E146" s="111"/>
    </row>
    <row r="147" spans="1:10" ht="15.75" hidden="1" thickBot="1" x14ac:dyDescent="0.3">
      <c r="A147" s="155" t="s">
        <v>143</v>
      </c>
      <c r="B147" s="131"/>
      <c r="C147" s="111"/>
      <c r="D147" s="111"/>
      <c r="E147" s="111"/>
    </row>
    <row r="148" spans="1:10" ht="24.75" hidden="1" thickBot="1" x14ac:dyDescent="0.3">
      <c r="A148" s="267" t="s">
        <v>62</v>
      </c>
      <c r="B148" s="131">
        <f>B147+B146</f>
        <v>0</v>
      </c>
      <c r="C148" s="131">
        <f>C147+C146</f>
        <v>0</v>
      </c>
      <c r="D148" s="131">
        <f>D147+D146</f>
        <v>0</v>
      </c>
      <c r="E148" s="131">
        <f>E147+E146</f>
        <v>0</v>
      </c>
    </row>
    <row r="149" spans="1:10" ht="15.75" thickBot="1" x14ac:dyDescent="0.3">
      <c r="A149" s="194" t="s">
        <v>262</v>
      </c>
      <c r="B149" s="494" t="s">
        <v>373</v>
      </c>
      <c r="C149" s="495"/>
      <c r="D149" s="495"/>
      <c r="E149" s="496"/>
    </row>
    <row r="150" spans="1:10" ht="23.25" customHeight="1" thickBot="1" x14ac:dyDescent="0.3">
      <c r="A150" s="452" t="s">
        <v>164</v>
      </c>
      <c r="B150" s="453"/>
      <c r="C150" s="453"/>
      <c r="D150" s="453"/>
      <c r="E150" s="454"/>
      <c r="H150" s="271"/>
      <c r="J150" s="271"/>
    </row>
    <row r="151" spans="1:10" ht="23.25" thickBot="1" x14ac:dyDescent="0.3">
      <c r="A151" s="192" t="s">
        <v>372</v>
      </c>
      <c r="B151" s="193" t="s">
        <v>181</v>
      </c>
      <c r="C151" s="193" t="s">
        <v>181</v>
      </c>
      <c r="D151" s="193" t="s">
        <v>181</v>
      </c>
      <c r="E151" s="193" t="s">
        <v>182</v>
      </c>
    </row>
    <row r="152" spans="1:10" ht="23.25" thickBot="1" x14ac:dyDescent="0.3">
      <c r="A152" s="192" t="s">
        <v>371</v>
      </c>
      <c r="B152" s="193" t="s">
        <v>181</v>
      </c>
      <c r="C152" s="193" t="s">
        <v>181</v>
      </c>
      <c r="D152" s="193" t="s">
        <v>181</v>
      </c>
      <c r="E152" s="193" t="s">
        <v>181</v>
      </c>
    </row>
    <row r="153" spans="1:10" ht="34.5" thickBot="1" x14ac:dyDescent="0.3">
      <c r="A153" s="192" t="s">
        <v>370</v>
      </c>
      <c r="B153" s="193" t="s">
        <v>181</v>
      </c>
      <c r="C153" s="193" t="s">
        <v>181</v>
      </c>
      <c r="D153" s="193" t="s">
        <v>181</v>
      </c>
      <c r="E153" s="193" t="s">
        <v>181</v>
      </c>
    </row>
    <row r="154" spans="1:10" ht="15.75" thickBot="1" x14ac:dyDescent="0.3">
      <c r="A154" s="192" t="s">
        <v>369</v>
      </c>
      <c r="B154" s="193">
        <v>0.1</v>
      </c>
      <c r="C154" s="193" t="s">
        <v>368</v>
      </c>
      <c r="D154" s="193" t="s">
        <v>368</v>
      </c>
      <c r="E154" s="193" t="s">
        <v>368</v>
      </c>
    </row>
    <row r="155" spans="1:10" ht="15.75" thickBot="1" x14ac:dyDescent="0.3">
      <c r="A155" s="467" t="s">
        <v>58</v>
      </c>
      <c r="B155" s="468"/>
      <c r="C155" s="468"/>
      <c r="D155" s="468"/>
      <c r="E155" s="469"/>
    </row>
    <row r="156" spans="1:10" ht="15.75" thickBot="1" x14ac:dyDescent="0.3">
      <c r="A156" s="486" t="s">
        <v>165</v>
      </c>
      <c r="B156" s="487"/>
      <c r="C156" s="487"/>
      <c r="D156" s="487"/>
      <c r="E156" s="488"/>
    </row>
    <row r="157" spans="1:10" ht="15.75" customHeight="1" thickBot="1" x14ac:dyDescent="0.3">
      <c r="A157" s="203" t="s">
        <v>186</v>
      </c>
      <c r="B157" s="480" t="s">
        <v>364</v>
      </c>
      <c r="C157" s="481"/>
      <c r="D157" s="481"/>
      <c r="E157" s="482"/>
    </row>
    <row r="158" spans="1:10" ht="24" customHeight="1" thickBot="1" x14ac:dyDescent="0.3">
      <c r="A158" s="125" t="s">
        <v>10</v>
      </c>
      <c r="B158" s="480" t="s">
        <v>354</v>
      </c>
      <c r="C158" s="481"/>
      <c r="D158" s="481"/>
      <c r="E158" s="482"/>
    </row>
    <row r="159" spans="1:10" ht="15.75" thickBot="1" x14ac:dyDescent="0.3">
      <c r="A159" s="125" t="s">
        <v>15</v>
      </c>
      <c r="B159" s="539" t="s">
        <v>366</v>
      </c>
      <c r="C159" s="540"/>
      <c r="D159" s="540"/>
      <c r="E159" s="541"/>
    </row>
    <row r="160" spans="1:10" ht="12.75" customHeight="1" x14ac:dyDescent="0.25">
      <c r="A160" s="492"/>
      <c r="B160" s="129">
        <v>2018</v>
      </c>
      <c r="C160" s="129">
        <v>2019</v>
      </c>
      <c r="D160" s="129">
        <v>2020</v>
      </c>
      <c r="E160" s="129">
        <v>2021</v>
      </c>
    </row>
    <row r="161" spans="1:11" ht="14.25" customHeight="1" thickBot="1" x14ac:dyDescent="0.3">
      <c r="A161" s="493"/>
      <c r="B161" s="130" t="s">
        <v>6</v>
      </c>
      <c r="C161" s="130" t="s">
        <v>7</v>
      </c>
      <c r="D161" s="130" t="s">
        <v>7</v>
      </c>
      <c r="E161" s="130" t="s">
        <v>7</v>
      </c>
    </row>
    <row r="162" spans="1:11" ht="15.75" thickBot="1" x14ac:dyDescent="0.3">
      <c r="A162" s="125" t="s">
        <v>9</v>
      </c>
      <c r="B162" s="108">
        <v>712</v>
      </c>
      <c r="C162" s="108">
        <v>712</v>
      </c>
      <c r="D162" s="108">
        <v>712</v>
      </c>
      <c r="E162" s="108">
        <v>712</v>
      </c>
    </row>
    <row r="163" spans="1:11" ht="15.75" thickBot="1" x14ac:dyDescent="0.3">
      <c r="A163" s="125" t="s">
        <v>16</v>
      </c>
      <c r="B163" s="131">
        <v>934905</v>
      </c>
      <c r="C163" s="108">
        <v>946382</v>
      </c>
      <c r="D163" s="108">
        <v>981594</v>
      </c>
      <c r="E163" s="108">
        <v>1149814</v>
      </c>
    </row>
    <row r="164" spans="1:11" ht="15.75" thickBot="1" x14ac:dyDescent="0.3">
      <c r="A164" s="125" t="s">
        <v>25</v>
      </c>
      <c r="B164" s="108">
        <f>B163/B162</f>
        <v>1313.068820224719</v>
      </c>
      <c r="C164" s="108">
        <f>C163/C162</f>
        <v>1329.1882022471909</v>
      </c>
      <c r="D164" s="108">
        <f>D163/D162</f>
        <v>1378.6432584269662</v>
      </c>
      <c r="E164" s="108">
        <f>E163/E162</f>
        <v>1614.9073033707866</v>
      </c>
    </row>
    <row r="165" spans="1:11" ht="15.75" thickBot="1" x14ac:dyDescent="0.3">
      <c r="A165" s="125" t="s">
        <v>17</v>
      </c>
      <c r="B165" s="208" t="s">
        <v>24</v>
      </c>
      <c r="C165" s="110">
        <f t="shared" ref="C165:E167" si="6">C162/B162-1</f>
        <v>0</v>
      </c>
      <c r="D165" s="110">
        <f t="shared" si="6"/>
        <v>0</v>
      </c>
      <c r="E165" s="110">
        <f t="shared" si="6"/>
        <v>0</v>
      </c>
      <c r="G165" s="253"/>
      <c r="H165" s="253"/>
      <c r="I165" s="253"/>
      <c r="J165" s="253"/>
      <c r="K165" s="253"/>
    </row>
    <row r="166" spans="1:11" ht="15.75" thickBot="1" x14ac:dyDescent="0.3">
      <c r="A166" s="125" t="s">
        <v>18</v>
      </c>
      <c r="B166" s="208" t="s">
        <v>24</v>
      </c>
      <c r="C166" s="110">
        <f t="shared" si="6"/>
        <v>1.2276113615822037E-2</v>
      </c>
      <c r="D166" s="110">
        <f t="shared" si="6"/>
        <v>3.7206962938855614E-2</v>
      </c>
      <c r="E166" s="110">
        <f t="shared" si="6"/>
        <v>0.17137431565392625</v>
      </c>
    </row>
    <row r="167" spans="1:11" ht="15.75" thickBot="1" x14ac:dyDescent="0.3">
      <c r="A167" s="125" t="s">
        <v>19</v>
      </c>
      <c r="B167" s="208" t="s">
        <v>24</v>
      </c>
      <c r="C167" s="110">
        <f t="shared" si="6"/>
        <v>1.2276113615821815E-2</v>
      </c>
      <c r="D167" s="110">
        <f t="shared" si="6"/>
        <v>3.7206962938855614E-2</v>
      </c>
      <c r="E167" s="110">
        <f t="shared" si="6"/>
        <v>0.17137431565392625</v>
      </c>
    </row>
    <row r="168" spans="1:11" ht="15.75" thickBot="1" x14ac:dyDescent="0.3">
      <c r="A168" s="560" t="s">
        <v>346</v>
      </c>
      <c r="B168" s="561"/>
      <c r="C168" s="561"/>
      <c r="D168" s="561"/>
      <c r="E168" s="562"/>
    </row>
    <row r="169" spans="1:11" ht="15.75" customHeight="1" x14ac:dyDescent="0.25">
      <c r="A169" s="492"/>
      <c r="B169" s="129">
        <v>2018</v>
      </c>
      <c r="C169" s="129">
        <v>2019</v>
      </c>
      <c r="D169" s="129">
        <v>2020</v>
      </c>
      <c r="E169" s="129">
        <v>2021</v>
      </c>
    </row>
    <row r="170" spans="1:11" ht="18" customHeight="1" thickBot="1" x14ac:dyDescent="0.3">
      <c r="A170" s="493"/>
      <c r="B170" s="130" t="s">
        <v>6</v>
      </c>
      <c r="C170" s="130" t="s">
        <v>7</v>
      </c>
      <c r="D170" s="130" t="s">
        <v>7</v>
      </c>
      <c r="E170" s="130" t="s">
        <v>7</v>
      </c>
    </row>
    <row r="171" spans="1:11" ht="18.75" customHeight="1" thickBot="1" x14ac:dyDescent="0.3">
      <c r="A171" s="155" t="s">
        <v>0</v>
      </c>
      <c r="B171" s="111">
        <v>473200</v>
      </c>
      <c r="C171" s="111">
        <f>447200+5000</f>
        <v>452200</v>
      </c>
      <c r="D171" s="111">
        <f>447200+5000</f>
        <v>452200</v>
      </c>
      <c r="E171" s="111">
        <f>447200+5000</f>
        <v>452200</v>
      </c>
    </row>
    <row r="172" spans="1:11" ht="24.75" thickBot="1" x14ac:dyDescent="0.3">
      <c r="A172" s="155" t="s">
        <v>46</v>
      </c>
      <c r="B172" s="111">
        <v>77195</v>
      </c>
      <c r="C172" s="111">
        <f>74682+500</f>
        <v>75182</v>
      </c>
      <c r="D172" s="111">
        <f>74682+500</f>
        <v>75182</v>
      </c>
      <c r="E172" s="111">
        <f>74682+500</f>
        <v>75182</v>
      </c>
    </row>
    <row r="173" spans="1:11" ht="15.75" thickBot="1" x14ac:dyDescent="0.3">
      <c r="A173" s="381" t="s">
        <v>1</v>
      </c>
      <c r="B173" s="380">
        <v>375510</v>
      </c>
      <c r="C173" s="199">
        <v>410000</v>
      </c>
      <c r="D173" s="199">
        <v>445212</v>
      </c>
      <c r="E173" s="199">
        <f>600000+13432</f>
        <v>613432</v>
      </c>
    </row>
    <row r="174" spans="1:11" ht="15.75" thickBot="1" x14ac:dyDescent="0.3">
      <c r="A174" s="155" t="s">
        <v>2</v>
      </c>
      <c r="B174" s="131"/>
      <c r="C174" s="111"/>
      <c r="D174" s="111"/>
      <c r="E174" s="111"/>
    </row>
    <row r="175" spans="1:11" ht="15.75" thickBot="1" x14ac:dyDescent="0.3">
      <c r="A175" s="155" t="s">
        <v>30</v>
      </c>
      <c r="B175" s="131"/>
      <c r="C175" s="111"/>
      <c r="D175" s="111"/>
      <c r="E175" s="111"/>
    </row>
    <row r="176" spans="1:11" ht="15.75" thickBot="1" x14ac:dyDescent="0.3">
      <c r="A176" s="155" t="s">
        <v>32</v>
      </c>
      <c r="B176" s="131"/>
      <c r="C176" s="111"/>
      <c r="D176" s="111"/>
      <c r="E176" s="111"/>
    </row>
    <row r="177" spans="1:5" ht="24.75" thickBot="1" x14ac:dyDescent="0.3">
      <c r="A177" s="155" t="s">
        <v>367</v>
      </c>
      <c r="B177" s="131">
        <v>9000</v>
      </c>
      <c r="C177" s="131">
        <v>9000</v>
      </c>
      <c r="D177" s="131">
        <v>9000</v>
      </c>
      <c r="E177" s="131">
        <v>9000</v>
      </c>
    </row>
    <row r="178" spans="1:5" ht="24.75" thickBot="1" x14ac:dyDescent="0.3">
      <c r="A178" s="267" t="s">
        <v>59</v>
      </c>
      <c r="B178" s="131">
        <f>B177+B176+B175+B174+B173+B172+B171</f>
        <v>934905</v>
      </c>
      <c r="C178" s="131">
        <f>C177+C176+C175+C174+C173+C172+C171</f>
        <v>946382</v>
      </c>
      <c r="D178" s="131">
        <f>D177+D176+D175+D174+D173+D172+D171</f>
        <v>981594</v>
      </c>
      <c r="E178" s="131">
        <f>E177+E176+E175+E174+E173+E172+E171</f>
        <v>1149814</v>
      </c>
    </row>
    <row r="179" spans="1:5" ht="15.75" thickBot="1" x14ac:dyDescent="0.3">
      <c r="A179" s="197" t="s">
        <v>61</v>
      </c>
      <c r="B179" s="132">
        <f>IF(B178-B163=0,0,"Error")</f>
        <v>0</v>
      </c>
      <c r="C179" s="132">
        <f>IF(C178-C163=0,0,"Error")</f>
        <v>0</v>
      </c>
      <c r="D179" s="132">
        <f>IF(D178-D163=0,0,"Error")</f>
        <v>0</v>
      </c>
      <c r="E179" s="132">
        <f>IF(E178-E163=0,0,"Error")</f>
        <v>0</v>
      </c>
    </row>
    <row r="180" spans="1:5" ht="15.75" thickBot="1" x14ac:dyDescent="0.3">
      <c r="A180" s="379" t="s">
        <v>251</v>
      </c>
      <c r="B180" s="539" t="s">
        <v>184</v>
      </c>
      <c r="C180" s="540"/>
      <c r="D180" s="540"/>
      <c r="E180" s="541"/>
    </row>
    <row r="181" spans="1:5" ht="38.25" customHeight="1" thickBot="1" x14ac:dyDescent="0.3">
      <c r="A181" s="125" t="s">
        <v>10</v>
      </c>
      <c r="B181" s="452" t="s">
        <v>183</v>
      </c>
      <c r="C181" s="453"/>
      <c r="D181" s="453"/>
      <c r="E181" s="454"/>
    </row>
    <row r="182" spans="1:5" ht="15.75" thickBot="1" x14ac:dyDescent="0.3">
      <c r="A182" s="125" t="s">
        <v>15</v>
      </c>
      <c r="B182" s="539" t="s">
        <v>366</v>
      </c>
      <c r="C182" s="540"/>
      <c r="D182" s="540"/>
      <c r="E182" s="541"/>
    </row>
    <row r="183" spans="1:5" ht="15.75" thickBot="1" x14ac:dyDescent="0.3">
      <c r="A183" s="125" t="s">
        <v>9</v>
      </c>
      <c r="B183" s="108">
        <v>26</v>
      </c>
      <c r="C183" s="108">
        <v>26</v>
      </c>
      <c r="D183" s="108">
        <v>26</v>
      </c>
      <c r="E183" s="108">
        <v>26</v>
      </c>
    </row>
    <row r="184" spans="1:5" ht="12.75" customHeight="1" x14ac:dyDescent="0.25">
      <c r="A184" s="492"/>
      <c r="B184" s="129">
        <v>2018</v>
      </c>
      <c r="C184" s="129">
        <v>2019</v>
      </c>
      <c r="D184" s="129">
        <v>2020</v>
      </c>
      <c r="E184" s="129">
        <v>2021</v>
      </c>
    </row>
    <row r="185" spans="1:5" ht="17.25" customHeight="1" thickBot="1" x14ac:dyDescent="0.3">
      <c r="A185" s="493"/>
      <c r="B185" s="130" t="s">
        <v>6</v>
      </c>
      <c r="C185" s="130" t="s">
        <v>7</v>
      </c>
      <c r="D185" s="130" t="s">
        <v>7</v>
      </c>
      <c r="E185" s="130" t="s">
        <v>7</v>
      </c>
    </row>
    <row r="186" spans="1:5" ht="15.75" thickBot="1" x14ac:dyDescent="0.3">
      <c r="A186" s="125" t="s">
        <v>16</v>
      </c>
      <c r="B186" s="108">
        <v>33805</v>
      </c>
      <c r="C186" s="108">
        <v>35138</v>
      </c>
      <c r="D186" s="108">
        <v>35138</v>
      </c>
      <c r="E186" s="108">
        <v>44628</v>
      </c>
    </row>
    <row r="187" spans="1:5" ht="15.75" thickBot="1" x14ac:dyDescent="0.3">
      <c r="A187" s="125" t="s">
        <v>25</v>
      </c>
      <c r="B187" s="108">
        <f>B186/B183</f>
        <v>1300.1923076923076</v>
      </c>
      <c r="C187" s="108">
        <f>C186/C183</f>
        <v>1351.4615384615386</v>
      </c>
      <c r="D187" s="108">
        <f>D186/D183</f>
        <v>1351.4615384615386</v>
      </c>
      <c r="E187" s="108">
        <f>E186/E183</f>
        <v>1716.4615384615386</v>
      </c>
    </row>
    <row r="188" spans="1:5" ht="15.75" thickBot="1" x14ac:dyDescent="0.3">
      <c r="A188" s="125" t="s">
        <v>17</v>
      </c>
      <c r="B188" s="208"/>
      <c r="C188" s="110">
        <f>C183/B183-1</f>
        <v>0</v>
      </c>
      <c r="D188" s="110">
        <f>D183/C183-1</f>
        <v>0</v>
      </c>
      <c r="E188" s="110">
        <f>E183/D183-1</f>
        <v>0</v>
      </c>
    </row>
    <row r="189" spans="1:5" ht="15.75" thickBot="1" x14ac:dyDescent="0.3">
      <c r="A189" s="125" t="s">
        <v>18</v>
      </c>
      <c r="B189" s="208"/>
      <c r="C189" s="110">
        <f t="shared" ref="C189:E190" si="7">C186/B186-1</f>
        <v>3.94320366809644E-2</v>
      </c>
      <c r="D189" s="110">
        <f t="shared" si="7"/>
        <v>0</v>
      </c>
      <c r="E189" s="110">
        <f t="shared" si="7"/>
        <v>0.2700779782571574</v>
      </c>
    </row>
    <row r="190" spans="1:5" ht="15.75" thickBot="1" x14ac:dyDescent="0.3">
      <c r="A190" s="125" t="s">
        <v>19</v>
      </c>
      <c r="B190" s="208"/>
      <c r="C190" s="110">
        <f t="shared" si="7"/>
        <v>3.94320366809644E-2</v>
      </c>
      <c r="D190" s="110">
        <f t="shared" si="7"/>
        <v>0</v>
      </c>
      <c r="E190" s="110">
        <f t="shared" si="7"/>
        <v>0.2700779782571574</v>
      </c>
    </row>
    <row r="191" spans="1:5" ht="24.75" customHeight="1" thickBot="1" x14ac:dyDescent="0.3">
      <c r="A191" s="560" t="s">
        <v>365</v>
      </c>
      <c r="B191" s="561"/>
      <c r="C191" s="561"/>
      <c r="D191" s="561"/>
      <c r="E191" s="562"/>
    </row>
    <row r="192" spans="1:5" ht="12.75" customHeight="1" x14ac:dyDescent="0.25">
      <c r="A192" s="492"/>
      <c r="B192" s="129">
        <v>2018</v>
      </c>
      <c r="C192" s="129">
        <v>2019</v>
      </c>
      <c r="D192" s="129">
        <v>2020</v>
      </c>
      <c r="E192" s="129">
        <v>2021</v>
      </c>
    </row>
    <row r="193" spans="1:5" ht="17.25" customHeight="1" thickBot="1" x14ac:dyDescent="0.3">
      <c r="A193" s="493"/>
      <c r="B193" s="130" t="s">
        <v>6</v>
      </c>
      <c r="C193" s="130" t="s">
        <v>7</v>
      </c>
      <c r="D193" s="130" t="s">
        <v>7</v>
      </c>
      <c r="E193" s="130" t="s">
        <v>7</v>
      </c>
    </row>
    <row r="194" spans="1:5" ht="24.75" customHeight="1" thickBot="1" x14ac:dyDescent="0.3">
      <c r="A194" s="155" t="s">
        <v>0</v>
      </c>
      <c r="B194" s="111">
        <v>16800</v>
      </c>
      <c r="C194" s="111">
        <v>16810</v>
      </c>
      <c r="D194" s="111">
        <v>16810</v>
      </c>
      <c r="E194" s="111">
        <v>16810</v>
      </c>
    </row>
    <row r="195" spans="1:5" ht="24.75" customHeight="1" thickBot="1" x14ac:dyDescent="0.3">
      <c r="A195" s="155" t="s">
        <v>46</v>
      </c>
      <c r="B195" s="131">
        <v>2805</v>
      </c>
      <c r="C195" s="111">
        <v>2818</v>
      </c>
      <c r="D195" s="111">
        <v>2818</v>
      </c>
      <c r="E195" s="111">
        <v>2818</v>
      </c>
    </row>
    <row r="196" spans="1:5" ht="21" customHeight="1" thickBot="1" x14ac:dyDescent="0.3">
      <c r="A196" s="381" t="s">
        <v>1</v>
      </c>
      <c r="B196" s="380">
        <v>14200</v>
      </c>
      <c r="C196" s="199">
        <v>15510</v>
      </c>
      <c r="D196" s="199">
        <v>15510</v>
      </c>
      <c r="E196" s="199">
        <v>25000</v>
      </c>
    </row>
    <row r="197" spans="1:5" ht="15.75" thickBot="1" x14ac:dyDescent="0.3">
      <c r="A197" s="155" t="s">
        <v>2</v>
      </c>
      <c r="B197" s="131"/>
      <c r="C197" s="111"/>
      <c r="D197" s="111"/>
      <c r="E197" s="111"/>
    </row>
    <row r="198" spans="1:5" ht="15.75" thickBot="1" x14ac:dyDescent="0.3">
      <c r="A198" s="155" t="s">
        <v>30</v>
      </c>
      <c r="B198" s="131"/>
      <c r="C198" s="111"/>
      <c r="D198" s="111"/>
      <c r="E198" s="111"/>
    </row>
    <row r="199" spans="1:5" ht="15.75" thickBot="1" x14ac:dyDescent="0.3">
      <c r="A199" s="155" t="s">
        <v>32</v>
      </c>
      <c r="B199" s="131"/>
      <c r="C199" s="111"/>
      <c r="D199" s="111"/>
      <c r="E199" s="111"/>
    </row>
    <row r="200" spans="1:5" ht="15.75" thickBot="1" x14ac:dyDescent="0.3">
      <c r="A200" s="155" t="s">
        <v>3</v>
      </c>
      <c r="B200" s="131"/>
      <c r="C200" s="111"/>
      <c r="D200" s="111"/>
      <c r="E200" s="111"/>
    </row>
    <row r="201" spans="1:5" ht="24.75" thickBot="1" x14ac:dyDescent="0.3">
      <c r="A201" s="270" t="s">
        <v>323</v>
      </c>
      <c r="B201" s="131">
        <f>B200+B199+B198+B197+B196+B195+B194</f>
        <v>33805</v>
      </c>
      <c r="C201" s="131">
        <f>C200+C199+C198+C197+C196+C195+C194</f>
        <v>35138</v>
      </c>
      <c r="D201" s="131">
        <f>D200+D199+D198+D197+D196+D195+D194</f>
        <v>35138</v>
      </c>
      <c r="E201" s="131">
        <f>E200+E199+E198+E197+E196+E195+E194</f>
        <v>44628</v>
      </c>
    </row>
    <row r="202" spans="1:5" ht="17.25" customHeight="1" thickBot="1" x14ac:dyDescent="0.3">
      <c r="A202" s="197" t="s">
        <v>61</v>
      </c>
      <c r="B202" s="132">
        <f>IF(B201-B186=0,0,"Error")</f>
        <v>0</v>
      </c>
      <c r="C202" s="132">
        <f>IF(C201-C186=0,0,"Error")</f>
        <v>0</v>
      </c>
      <c r="D202" s="132">
        <f>IF(D201-D186=0,0,"Error")</f>
        <v>0</v>
      </c>
      <c r="E202" s="132">
        <f>IF(E201-E186=0,0,"Error")</f>
        <v>0</v>
      </c>
    </row>
    <row r="203" spans="1:5" ht="15.75" hidden="1" thickBot="1" x14ac:dyDescent="0.3">
      <c r="A203" s="486" t="s">
        <v>138</v>
      </c>
      <c r="B203" s="487"/>
      <c r="C203" s="487"/>
      <c r="D203" s="487"/>
      <c r="E203" s="488"/>
    </row>
    <row r="204" spans="1:5" ht="15.75" hidden="1" thickBot="1" x14ac:dyDescent="0.3">
      <c r="A204" s="486" t="s">
        <v>139</v>
      </c>
      <c r="B204" s="487"/>
      <c r="C204" s="487"/>
      <c r="D204" s="487"/>
      <c r="E204" s="488"/>
    </row>
    <row r="205" spans="1:5" ht="23.25" hidden="1" thickBot="1" x14ac:dyDescent="0.3">
      <c r="A205" s="125" t="s">
        <v>153</v>
      </c>
      <c r="B205" s="542" t="s">
        <v>44</v>
      </c>
      <c r="C205" s="543"/>
      <c r="D205" s="543"/>
      <c r="E205" s="544"/>
    </row>
    <row r="206" spans="1:5" ht="15.75" hidden="1" thickBot="1" x14ac:dyDescent="0.3">
      <c r="A206" s="203" t="s">
        <v>42</v>
      </c>
      <c r="B206" s="539" t="s">
        <v>39</v>
      </c>
      <c r="C206" s="540"/>
      <c r="D206" s="540"/>
      <c r="E206" s="541"/>
    </row>
    <row r="207" spans="1:5" ht="17.25" hidden="1" customHeight="1" thickBot="1" x14ac:dyDescent="0.3">
      <c r="A207" s="125" t="s">
        <v>10</v>
      </c>
      <c r="B207" s="452" t="s">
        <v>39</v>
      </c>
      <c r="C207" s="453"/>
      <c r="D207" s="453"/>
      <c r="E207" s="454"/>
    </row>
    <row r="208" spans="1:5" ht="15.75" hidden="1" thickBot="1" x14ac:dyDescent="0.3">
      <c r="A208" s="125" t="s">
        <v>15</v>
      </c>
      <c r="B208" s="539" t="s">
        <v>39</v>
      </c>
      <c r="C208" s="540"/>
      <c r="D208" s="540"/>
      <c r="E208" s="541"/>
    </row>
    <row r="209" spans="1:11" ht="12.75" hidden="1" customHeight="1" x14ac:dyDescent="0.3">
      <c r="A209" s="492"/>
      <c r="B209" s="129">
        <v>2018</v>
      </c>
      <c r="C209" s="129">
        <v>2019</v>
      </c>
      <c r="D209" s="129">
        <v>2020</v>
      </c>
      <c r="E209" s="129">
        <v>2021</v>
      </c>
    </row>
    <row r="210" spans="1:11" ht="9" hidden="1" customHeight="1" thickBot="1" x14ac:dyDescent="0.3">
      <c r="A210" s="493"/>
      <c r="B210" s="130" t="s">
        <v>6</v>
      </c>
      <c r="C210" s="130" t="s">
        <v>7</v>
      </c>
      <c r="D210" s="130" t="s">
        <v>7</v>
      </c>
      <c r="E210" s="130" t="s">
        <v>7</v>
      </c>
    </row>
    <row r="211" spans="1:11" ht="15.75" hidden="1" thickBot="1" x14ac:dyDescent="0.3">
      <c r="A211" s="125" t="s">
        <v>9</v>
      </c>
      <c r="B211" s="108"/>
      <c r="C211" s="108"/>
      <c r="D211" s="108"/>
      <c r="E211" s="108"/>
    </row>
    <row r="212" spans="1:11" ht="15.75" hidden="1" thickBot="1" x14ac:dyDescent="0.3">
      <c r="A212" s="125" t="s">
        <v>16</v>
      </c>
      <c r="B212" s="108"/>
      <c r="C212" s="108"/>
      <c r="D212" s="108"/>
      <c r="E212" s="108"/>
    </row>
    <row r="213" spans="1:11" ht="15.75" hidden="1" thickBot="1" x14ac:dyDescent="0.3">
      <c r="A213" s="125" t="s">
        <v>25</v>
      </c>
      <c r="B213" s="108" t="e">
        <f>B212/B211</f>
        <v>#DIV/0!</v>
      </c>
      <c r="C213" s="108" t="e">
        <f>C212/C211</f>
        <v>#DIV/0!</v>
      </c>
      <c r="D213" s="108" t="e">
        <f>D212/D211</f>
        <v>#DIV/0!</v>
      </c>
      <c r="E213" s="108" t="e">
        <f>E212/E211</f>
        <v>#DIV/0!</v>
      </c>
    </row>
    <row r="214" spans="1:11" ht="15.75" hidden="1" thickBot="1" x14ac:dyDescent="0.3">
      <c r="A214" s="125" t="s">
        <v>17</v>
      </c>
      <c r="B214" s="208" t="s">
        <v>24</v>
      </c>
      <c r="C214" s="110" t="e">
        <f t="shared" ref="C214:E216" si="8">C211/B211-1</f>
        <v>#DIV/0!</v>
      </c>
      <c r="D214" s="110" t="e">
        <f t="shared" si="8"/>
        <v>#DIV/0!</v>
      </c>
      <c r="E214" s="110" t="e">
        <f t="shared" si="8"/>
        <v>#DIV/0!</v>
      </c>
      <c r="G214" s="253"/>
      <c r="H214" s="253"/>
      <c r="I214" s="253"/>
      <c r="J214" s="253"/>
      <c r="K214" s="253"/>
    </row>
    <row r="215" spans="1:11" ht="23.25" hidden="1" thickBot="1" x14ac:dyDescent="0.3">
      <c r="A215" s="125" t="s">
        <v>18</v>
      </c>
      <c r="B215" s="208" t="s">
        <v>24</v>
      </c>
      <c r="C215" s="110" t="e">
        <f t="shared" si="8"/>
        <v>#DIV/0!</v>
      </c>
      <c r="D215" s="110" t="e">
        <f t="shared" si="8"/>
        <v>#DIV/0!</v>
      </c>
      <c r="E215" s="110" t="e">
        <f t="shared" si="8"/>
        <v>#DIV/0!</v>
      </c>
    </row>
    <row r="216" spans="1:11" ht="23.25" hidden="1" thickBot="1" x14ac:dyDescent="0.3">
      <c r="A216" s="125" t="s">
        <v>19</v>
      </c>
      <c r="B216" s="208" t="s">
        <v>24</v>
      </c>
      <c r="C216" s="110" t="e">
        <f t="shared" si="8"/>
        <v>#DIV/0!</v>
      </c>
      <c r="D216" s="110" t="e">
        <f t="shared" si="8"/>
        <v>#DIV/0!</v>
      </c>
      <c r="E216" s="110" t="e">
        <f t="shared" si="8"/>
        <v>#DIV/0!</v>
      </c>
    </row>
    <row r="217" spans="1:11" ht="15.75" hidden="1" thickBot="1" x14ac:dyDescent="0.3">
      <c r="A217" s="560" t="s">
        <v>345</v>
      </c>
      <c r="B217" s="561"/>
      <c r="C217" s="561"/>
      <c r="D217" s="561"/>
      <c r="E217" s="562"/>
    </row>
    <row r="218" spans="1:11" ht="12.75" hidden="1" customHeight="1" x14ac:dyDescent="0.3">
      <c r="A218" s="492"/>
      <c r="B218" s="129">
        <v>2018</v>
      </c>
      <c r="C218" s="129">
        <v>2019</v>
      </c>
      <c r="D218" s="129">
        <v>2020</v>
      </c>
      <c r="E218" s="129">
        <v>2021</v>
      </c>
    </row>
    <row r="219" spans="1:11" ht="9" hidden="1" customHeight="1" thickBot="1" x14ac:dyDescent="0.3">
      <c r="A219" s="493"/>
      <c r="B219" s="130" t="s">
        <v>6</v>
      </c>
      <c r="C219" s="130" t="s">
        <v>7</v>
      </c>
      <c r="D219" s="130" t="s">
        <v>7</v>
      </c>
      <c r="E219" s="130" t="s">
        <v>7</v>
      </c>
    </row>
    <row r="220" spans="1:11" ht="24.75" hidden="1" thickBot="1" x14ac:dyDescent="0.3">
      <c r="A220" s="155" t="s">
        <v>142</v>
      </c>
      <c r="B220" s="111"/>
      <c r="C220" s="111"/>
      <c r="D220" s="111"/>
      <c r="E220" s="111"/>
    </row>
    <row r="221" spans="1:11" ht="15.75" hidden="1" thickBot="1" x14ac:dyDescent="0.3">
      <c r="A221" s="155" t="s">
        <v>143</v>
      </c>
      <c r="B221" s="131"/>
      <c r="C221" s="111"/>
      <c r="D221" s="111"/>
      <c r="E221" s="111"/>
    </row>
    <row r="222" spans="1:11" ht="24.75" hidden="1" thickBot="1" x14ac:dyDescent="0.3">
      <c r="A222" s="267" t="s">
        <v>59</v>
      </c>
      <c r="B222" s="131">
        <f>B221+B220</f>
        <v>0</v>
      </c>
      <c r="C222" s="131">
        <f>C221+C220</f>
        <v>0</v>
      </c>
      <c r="D222" s="131">
        <f>D221+D220</f>
        <v>0</v>
      </c>
      <c r="E222" s="131">
        <f>E221+E220</f>
        <v>0</v>
      </c>
    </row>
    <row r="223" spans="1:11" ht="15.75" hidden="1" thickBot="1" x14ac:dyDescent="0.3">
      <c r="A223" s="741" t="s">
        <v>140</v>
      </c>
      <c r="B223" s="548"/>
      <c r="C223" s="549"/>
      <c r="D223" s="549"/>
      <c r="E223" s="550"/>
    </row>
    <row r="224" spans="1:11" ht="15.75" hidden="1" thickBot="1" x14ac:dyDescent="0.3">
      <c r="A224" s="742"/>
      <c r="B224" s="551"/>
      <c r="C224" s="552"/>
      <c r="D224" s="552"/>
      <c r="E224" s="553"/>
    </row>
    <row r="225" spans="1:11" ht="15.75" hidden="1" thickBot="1" x14ac:dyDescent="0.3">
      <c r="A225" s="743"/>
      <c r="B225" s="554"/>
      <c r="C225" s="555"/>
      <c r="D225" s="555"/>
      <c r="E225" s="556"/>
    </row>
    <row r="226" spans="1:11" ht="23.25" hidden="1" thickBot="1" x14ac:dyDescent="0.3">
      <c r="A226" s="125" t="s">
        <v>45</v>
      </c>
      <c r="B226" s="542"/>
      <c r="C226" s="543"/>
      <c r="D226" s="543"/>
      <c r="E226" s="544"/>
    </row>
    <row r="227" spans="1:11" ht="15.75" hidden="1" thickBot="1" x14ac:dyDescent="0.3">
      <c r="A227" s="203" t="s">
        <v>189</v>
      </c>
      <c r="B227" s="480"/>
      <c r="C227" s="481"/>
      <c r="D227" s="481"/>
      <c r="E227" s="482"/>
    </row>
    <row r="228" spans="1:11" ht="17.25" hidden="1" customHeight="1" thickBot="1" x14ac:dyDescent="0.3">
      <c r="A228" s="125" t="s">
        <v>10</v>
      </c>
      <c r="B228" s="452" t="s">
        <v>39</v>
      </c>
      <c r="C228" s="453"/>
      <c r="D228" s="453"/>
      <c r="E228" s="454"/>
    </row>
    <row r="229" spans="1:11" ht="15.75" hidden="1" thickBot="1" x14ac:dyDescent="0.3">
      <c r="A229" s="125" t="s">
        <v>15</v>
      </c>
      <c r="B229" s="539" t="s">
        <v>39</v>
      </c>
      <c r="C229" s="540"/>
      <c r="D229" s="540"/>
      <c r="E229" s="541"/>
    </row>
    <row r="230" spans="1:11" ht="12.75" hidden="1" customHeight="1" x14ac:dyDescent="0.3">
      <c r="A230" s="492"/>
      <c r="B230" s="129">
        <v>2018</v>
      </c>
      <c r="C230" s="129">
        <v>2019</v>
      </c>
      <c r="D230" s="129">
        <v>2020</v>
      </c>
      <c r="E230" s="129">
        <v>2021</v>
      </c>
    </row>
    <row r="231" spans="1:11" ht="9" hidden="1" customHeight="1" thickBot="1" x14ac:dyDescent="0.3">
      <c r="A231" s="493"/>
      <c r="B231" s="130" t="s">
        <v>6</v>
      </c>
      <c r="C231" s="130" t="s">
        <v>7</v>
      </c>
      <c r="D231" s="130" t="s">
        <v>7</v>
      </c>
      <c r="E231" s="130" t="s">
        <v>7</v>
      </c>
    </row>
    <row r="232" spans="1:11" ht="15.75" hidden="1" thickBot="1" x14ac:dyDescent="0.3">
      <c r="A232" s="125" t="s">
        <v>9</v>
      </c>
      <c r="B232" s="108"/>
      <c r="C232" s="108"/>
      <c r="D232" s="108"/>
      <c r="E232" s="108"/>
    </row>
    <row r="233" spans="1:11" ht="15.75" hidden="1" thickBot="1" x14ac:dyDescent="0.3">
      <c r="A233" s="125" t="s">
        <v>16</v>
      </c>
      <c r="B233" s="108"/>
      <c r="C233" s="108"/>
      <c r="D233" s="108"/>
      <c r="E233" s="108"/>
    </row>
    <row r="234" spans="1:11" ht="15.75" hidden="1" thickBot="1" x14ac:dyDescent="0.3">
      <c r="A234" s="125" t="s">
        <v>25</v>
      </c>
      <c r="B234" s="108" t="e">
        <f>B233/B232</f>
        <v>#DIV/0!</v>
      </c>
      <c r="C234" s="108" t="e">
        <f>C233/C232</f>
        <v>#DIV/0!</v>
      </c>
      <c r="D234" s="108" t="e">
        <f>D233/D232</f>
        <v>#DIV/0!</v>
      </c>
      <c r="E234" s="108" t="e">
        <f>E233/E232</f>
        <v>#DIV/0!</v>
      </c>
    </row>
    <row r="235" spans="1:11" ht="15.75" hidden="1" thickBot="1" x14ac:dyDescent="0.3">
      <c r="A235" s="125" t="s">
        <v>17</v>
      </c>
      <c r="B235" s="208" t="s">
        <v>24</v>
      </c>
      <c r="C235" s="110" t="e">
        <f t="shared" ref="C235:E237" si="9">C232/B232-1</f>
        <v>#DIV/0!</v>
      </c>
      <c r="D235" s="110" t="e">
        <f t="shared" si="9"/>
        <v>#DIV/0!</v>
      </c>
      <c r="E235" s="110" t="e">
        <f t="shared" si="9"/>
        <v>#DIV/0!</v>
      </c>
      <c r="G235" s="253"/>
      <c r="H235" s="253"/>
      <c r="I235" s="253"/>
      <c r="J235" s="253"/>
      <c r="K235" s="253"/>
    </row>
    <row r="236" spans="1:11" ht="23.25" hidden="1" thickBot="1" x14ac:dyDescent="0.3">
      <c r="A236" s="125" t="s">
        <v>18</v>
      </c>
      <c r="B236" s="208" t="s">
        <v>24</v>
      </c>
      <c r="C236" s="110" t="e">
        <f t="shared" si="9"/>
        <v>#DIV/0!</v>
      </c>
      <c r="D236" s="110" t="e">
        <f t="shared" si="9"/>
        <v>#DIV/0!</v>
      </c>
      <c r="E236" s="110" t="e">
        <f t="shared" si="9"/>
        <v>#DIV/0!</v>
      </c>
    </row>
    <row r="237" spans="1:11" ht="23.25" hidden="1" thickBot="1" x14ac:dyDescent="0.3">
      <c r="A237" s="125" t="s">
        <v>19</v>
      </c>
      <c r="B237" s="208" t="s">
        <v>24</v>
      </c>
      <c r="C237" s="110" t="e">
        <f t="shared" si="9"/>
        <v>#DIV/0!</v>
      </c>
      <c r="D237" s="110" t="e">
        <f t="shared" si="9"/>
        <v>#DIV/0!</v>
      </c>
      <c r="E237" s="110" t="e">
        <f t="shared" si="9"/>
        <v>#DIV/0!</v>
      </c>
    </row>
    <row r="238" spans="1:11" ht="15.75" hidden="1" thickBot="1" x14ac:dyDescent="0.3">
      <c r="A238" s="560" t="s">
        <v>344</v>
      </c>
      <c r="B238" s="561"/>
      <c r="C238" s="561"/>
      <c r="D238" s="561"/>
      <c r="E238" s="562"/>
    </row>
    <row r="239" spans="1:11" ht="12.75" hidden="1" customHeight="1" x14ac:dyDescent="0.3">
      <c r="A239" s="492"/>
      <c r="B239" s="129">
        <v>2018</v>
      </c>
      <c r="C239" s="129">
        <v>2019</v>
      </c>
      <c r="D239" s="129">
        <v>2020</v>
      </c>
      <c r="E239" s="129">
        <v>2021</v>
      </c>
    </row>
    <row r="240" spans="1:11" ht="9" hidden="1" customHeight="1" thickBot="1" x14ac:dyDescent="0.3">
      <c r="A240" s="493"/>
      <c r="B240" s="130" t="s">
        <v>6</v>
      </c>
      <c r="C240" s="130" t="s">
        <v>7</v>
      </c>
      <c r="D240" s="130" t="s">
        <v>7</v>
      </c>
      <c r="E240" s="130" t="s">
        <v>7</v>
      </c>
    </row>
    <row r="241" spans="1:11" ht="24.75" hidden="1" thickBot="1" x14ac:dyDescent="0.3">
      <c r="A241" s="155" t="s">
        <v>142</v>
      </c>
      <c r="B241" s="111"/>
      <c r="C241" s="111"/>
      <c r="D241" s="111"/>
      <c r="E241" s="111"/>
    </row>
    <row r="242" spans="1:11" ht="15.75" hidden="1" thickBot="1" x14ac:dyDescent="0.3">
      <c r="A242" s="155" t="s">
        <v>143</v>
      </c>
      <c r="B242" s="131"/>
      <c r="C242" s="111"/>
      <c r="D242" s="111"/>
      <c r="E242" s="111"/>
    </row>
    <row r="243" spans="1:11" ht="24.75" hidden="1" thickBot="1" x14ac:dyDescent="0.3">
      <c r="A243" s="267" t="s">
        <v>62</v>
      </c>
      <c r="B243" s="131">
        <f>B242+B241</f>
        <v>0</v>
      </c>
      <c r="C243" s="131">
        <f>C242+C241</f>
        <v>0</v>
      </c>
      <c r="D243" s="131">
        <f>D242+D241</f>
        <v>0</v>
      </c>
      <c r="E243" s="131">
        <f>E242+E241</f>
        <v>0</v>
      </c>
    </row>
    <row r="244" spans="1:11" ht="15.75" thickBot="1" x14ac:dyDescent="0.3">
      <c r="A244" s="486" t="s">
        <v>138</v>
      </c>
      <c r="B244" s="487"/>
      <c r="C244" s="487"/>
      <c r="D244" s="487"/>
      <c r="E244" s="488"/>
    </row>
    <row r="245" spans="1:11" ht="15.75" thickBot="1" x14ac:dyDescent="0.3">
      <c r="A245" s="486" t="s">
        <v>144</v>
      </c>
      <c r="B245" s="487"/>
      <c r="C245" s="487"/>
      <c r="D245" s="487"/>
      <c r="E245" s="488"/>
    </row>
    <row r="246" spans="1:11" ht="15.75" thickBot="1" x14ac:dyDescent="0.3">
      <c r="A246" s="125" t="s">
        <v>45</v>
      </c>
      <c r="B246" s="542"/>
      <c r="C246" s="543"/>
      <c r="D246" s="543"/>
      <c r="E246" s="544"/>
    </row>
    <row r="247" spans="1:11" ht="15.75" thickBot="1" x14ac:dyDescent="0.3">
      <c r="A247" s="203" t="s">
        <v>186</v>
      </c>
      <c r="B247" s="480" t="s">
        <v>364</v>
      </c>
      <c r="C247" s="481"/>
      <c r="D247" s="481"/>
      <c r="E247" s="482"/>
    </row>
    <row r="248" spans="1:11" ht="27.75" customHeight="1" thickBot="1" x14ac:dyDescent="0.3">
      <c r="A248" s="125" t="s">
        <v>10</v>
      </c>
      <c r="B248" s="480"/>
      <c r="C248" s="481"/>
      <c r="D248" s="481"/>
      <c r="E248" s="482"/>
    </row>
    <row r="249" spans="1:11" ht="15.75" thickBot="1" x14ac:dyDescent="0.3">
      <c r="A249" s="125" t="s">
        <v>15</v>
      </c>
      <c r="B249" s="539" t="s">
        <v>363</v>
      </c>
      <c r="C249" s="540"/>
      <c r="D249" s="540"/>
      <c r="E249" s="541"/>
    </row>
    <row r="250" spans="1:11" ht="12.75" customHeight="1" x14ac:dyDescent="0.25">
      <c r="A250" s="492"/>
      <c r="B250" s="129">
        <v>2018</v>
      </c>
      <c r="C250" s="129">
        <v>2019</v>
      </c>
      <c r="D250" s="129">
        <v>2020</v>
      </c>
      <c r="E250" s="129">
        <v>2021</v>
      </c>
    </row>
    <row r="251" spans="1:11" ht="15" customHeight="1" thickBot="1" x14ac:dyDescent="0.3">
      <c r="A251" s="493"/>
      <c r="B251" s="130" t="s">
        <v>6</v>
      </c>
      <c r="C251" s="130" t="s">
        <v>7</v>
      </c>
      <c r="D251" s="130" t="s">
        <v>7</v>
      </c>
      <c r="E251" s="130" t="s">
        <v>7</v>
      </c>
    </row>
    <row r="252" spans="1:11" ht="15.75" thickBot="1" x14ac:dyDescent="0.3">
      <c r="A252" s="125" t="s">
        <v>9</v>
      </c>
      <c r="B252" s="108">
        <v>3</v>
      </c>
      <c r="C252" s="108">
        <v>1</v>
      </c>
      <c r="D252" s="108">
        <v>0</v>
      </c>
      <c r="E252" s="108">
        <v>0</v>
      </c>
    </row>
    <row r="253" spans="1:11" ht="15.75" thickBot="1" x14ac:dyDescent="0.3">
      <c r="A253" s="125" t="s">
        <v>16</v>
      </c>
      <c r="B253" s="108">
        <v>166500</v>
      </c>
      <c r="C253" s="108">
        <v>130000</v>
      </c>
      <c r="D253" s="108">
        <v>0</v>
      </c>
      <c r="E253" s="108">
        <v>0</v>
      </c>
    </row>
    <row r="254" spans="1:11" ht="15.75" thickBot="1" x14ac:dyDescent="0.3">
      <c r="A254" s="125" t="s">
        <v>25</v>
      </c>
      <c r="B254" s="108">
        <f>B253/B252</f>
        <v>55500</v>
      </c>
      <c r="C254" s="108">
        <f>C253/C252</f>
        <v>130000</v>
      </c>
      <c r="D254" s="108" t="e">
        <f>D253/D252</f>
        <v>#DIV/0!</v>
      </c>
      <c r="E254" s="108" t="e">
        <f>E253/E252</f>
        <v>#DIV/0!</v>
      </c>
    </row>
    <row r="255" spans="1:11" ht="15.75" thickBot="1" x14ac:dyDescent="0.3">
      <c r="A255" s="125" t="s">
        <v>17</v>
      </c>
      <c r="B255" s="208" t="s">
        <v>24</v>
      </c>
      <c r="C255" s="110">
        <f t="shared" ref="C255:E257" si="10">C252/B252-1</f>
        <v>-0.66666666666666674</v>
      </c>
      <c r="D255" s="110">
        <f t="shared" si="10"/>
        <v>-1</v>
      </c>
      <c r="E255" s="110" t="e">
        <f t="shared" si="10"/>
        <v>#DIV/0!</v>
      </c>
      <c r="G255" s="253"/>
      <c r="H255" s="253"/>
      <c r="I255" s="253"/>
      <c r="J255" s="253"/>
      <c r="K255" s="253"/>
    </row>
    <row r="256" spans="1:11" ht="15.75" thickBot="1" x14ac:dyDescent="0.3">
      <c r="A256" s="125" t="s">
        <v>18</v>
      </c>
      <c r="B256" s="208" t="s">
        <v>24</v>
      </c>
      <c r="C256" s="110">
        <f t="shared" si="10"/>
        <v>-0.21921921921921927</v>
      </c>
      <c r="D256" s="110">
        <f t="shared" si="10"/>
        <v>-1</v>
      </c>
      <c r="E256" s="110" t="e">
        <f t="shared" si="10"/>
        <v>#DIV/0!</v>
      </c>
    </row>
    <row r="257" spans="1:9" ht="15.75" thickBot="1" x14ac:dyDescent="0.3">
      <c r="A257" s="125" t="s">
        <v>19</v>
      </c>
      <c r="B257" s="208" t="s">
        <v>24</v>
      </c>
      <c r="C257" s="110">
        <f t="shared" si="10"/>
        <v>1.3423423423423424</v>
      </c>
      <c r="D257" s="110" t="e">
        <f t="shared" si="10"/>
        <v>#DIV/0!</v>
      </c>
      <c r="E257" s="110" t="e">
        <f t="shared" si="10"/>
        <v>#DIV/0!</v>
      </c>
    </row>
    <row r="258" spans="1:9" ht="15.75" thickBot="1" x14ac:dyDescent="0.3">
      <c r="A258" s="560" t="s">
        <v>362</v>
      </c>
      <c r="B258" s="561"/>
      <c r="C258" s="561"/>
      <c r="D258" s="561"/>
      <c r="E258" s="562"/>
    </row>
    <row r="259" spans="1:9" ht="17.25" customHeight="1" x14ac:dyDescent="0.25">
      <c r="A259" s="492"/>
      <c r="B259" s="129">
        <v>2018</v>
      </c>
      <c r="C259" s="129">
        <v>2019</v>
      </c>
      <c r="D259" s="129">
        <v>2020</v>
      </c>
      <c r="E259" s="129">
        <v>2021</v>
      </c>
    </row>
    <row r="260" spans="1:9" ht="14.25" customHeight="1" thickBot="1" x14ac:dyDescent="0.3">
      <c r="A260" s="493"/>
      <c r="B260" s="130" t="s">
        <v>6</v>
      </c>
      <c r="C260" s="130" t="s">
        <v>7</v>
      </c>
      <c r="D260" s="130" t="s">
        <v>7</v>
      </c>
      <c r="E260" s="130" t="s">
        <v>7</v>
      </c>
    </row>
    <row r="261" spans="1:9" ht="15.75" thickBot="1" x14ac:dyDescent="0.3">
      <c r="A261" s="155" t="s">
        <v>142</v>
      </c>
      <c r="B261" s="111"/>
      <c r="C261" s="111"/>
      <c r="D261" s="111"/>
      <c r="E261" s="111"/>
    </row>
    <row r="262" spans="1:9" ht="15.75" thickBot="1" x14ac:dyDescent="0.3">
      <c r="A262" s="155" t="s">
        <v>143</v>
      </c>
      <c r="B262" s="108">
        <v>166500</v>
      </c>
      <c r="C262" s="108">
        <v>130000</v>
      </c>
      <c r="D262" s="108">
        <v>0</v>
      </c>
      <c r="E262" s="108">
        <v>0</v>
      </c>
      <c r="G262" s="253"/>
      <c r="H262" s="253"/>
      <c r="I262" s="253"/>
    </row>
    <row r="263" spans="1:9" ht="24.75" thickBot="1" x14ac:dyDescent="0.3">
      <c r="A263" s="267" t="s">
        <v>188</v>
      </c>
      <c r="B263" s="131">
        <f>B262+B261</f>
        <v>166500</v>
      </c>
      <c r="C263" s="131">
        <f>C262+C261</f>
        <v>130000</v>
      </c>
      <c r="D263" s="131">
        <f>D262+D261</f>
        <v>0</v>
      </c>
      <c r="E263" s="131">
        <f>E262+E261</f>
        <v>0</v>
      </c>
    </row>
    <row r="264" spans="1:9" ht="15.75" thickBot="1" x14ac:dyDescent="0.3">
      <c r="A264" s="269" t="s">
        <v>45</v>
      </c>
      <c r="B264" s="542" t="s">
        <v>44</v>
      </c>
      <c r="C264" s="543"/>
      <c r="D264" s="543"/>
      <c r="E264" s="544"/>
    </row>
    <row r="265" spans="1:9" ht="15.75" hidden="1" thickBot="1" x14ac:dyDescent="0.3">
      <c r="A265" s="203" t="s">
        <v>189</v>
      </c>
      <c r="B265" s="539" t="s">
        <v>39</v>
      </c>
      <c r="C265" s="540"/>
      <c r="D265" s="540"/>
      <c r="E265" s="541"/>
    </row>
    <row r="266" spans="1:9" ht="17.25" hidden="1" customHeight="1" thickBot="1" x14ac:dyDescent="0.3">
      <c r="A266" s="125" t="s">
        <v>10</v>
      </c>
      <c r="B266" s="452" t="s">
        <v>39</v>
      </c>
      <c r="C266" s="453"/>
      <c r="D266" s="453"/>
      <c r="E266" s="454"/>
    </row>
    <row r="267" spans="1:9" ht="15.75" hidden="1" thickBot="1" x14ac:dyDescent="0.3">
      <c r="A267" s="125" t="s">
        <v>15</v>
      </c>
      <c r="B267" s="539" t="s">
        <v>39</v>
      </c>
      <c r="C267" s="540"/>
      <c r="D267" s="540"/>
      <c r="E267" s="541"/>
    </row>
    <row r="268" spans="1:9" ht="12.75" hidden="1" customHeight="1" x14ac:dyDescent="0.3">
      <c r="A268" s="492"/>
      <c r="B268" s="129">
        <v>2018</v>
      </c>
      <c r="C268" s="129">
        <v>2019</v>
      </c>
      <c r="D268" s="129">
        <v>2020</v>
      </c>
      <c r="E268" s="129">
        <v>2021</v>
      </c>
    </row>
    <row r="269" spans="1:9" ht="9" hidden="1" customHeight="1" thickBot="1" x14ac:dyDescent="0.3">
      <c r="A269" s="493"/>
      <c r="B269" s="130" t="s">
        <v>6</v>
      </c>
      <c r="C269" s="130" t="s">
        <v>7</v>
      </c>
      <c r="D269" s="130" t="s">
        <v>7</v>
      </c>
      <c r="E269" s="130" t="s">
        <v>7</v>
      </c>
    </row>
    <row r="270" spans="1:9" ht="15.75" hidden="1" thickBot="1" x14ac:dyDescent="0.3">
      <c r="A270" s="125" t="s">
        <v>9</v>
      </c>
      <c r="B270" s="108"/>
      <c r="C270" s="108"/>
      <c r="D270" s="108"/>
      <c r="E270" s="108"/>
    </row>
    <row r="271" spans="1:9" ht="15.75" hidden="1" thickBot="1" x14ac:dyDescent="0.3">
      <c r="A271" s="125" t="s">
        <v>16</v>
      </c>
      <c r="B271" s="108"/>
      <c r="C271" s="108"/>
      <c r="D271" s="108"/>
      <c r="E271" s="108"/>
    </row>
    <row r="272" spans="1:9" ht="15.75" hidden="1" thickBot="1" x14ac:dyDescent="0.3">
      <c r="A272" s="125" t="s">
        <v>25</v>
      </c>
      <c r="B272" s="108" t="e">
        <f>B271/B270</f>
        <v>#DIV/0!</v>
      </c>
      <c r="C272" s="108" t="e">
        <f>C271/C270</f>
        <v>#DIV/0!</v>
      </c>
      <c r="D272" s="108" t="e">
        <f>D271/D270</f>
        <v>#DIV/0!</v>
      </c>
      <c r="E272" s="108" t="e">
        <f>E271/E270</f>
        <v>#DIV/0!</v>
      </c>
    </row>
    <row r="273" spans="1:11" ht="15.75" hidden="1" thickBot="1" x14ac:dyDescent="0.3">
      <c r="A273" s="125" t="s">
        <v>17</v>
      </c>
      <c r="B273" s="208" t="s">
        <v>24</v>
      </c>
      <c r="C273" s="110" t="e">
        <f t="shared" ref="C273:E275" si="11">C270/B270-1</f>
        <v>#DIV/0!</v>
      </c>
      <c r="D273" s="110" t="e">
        <f t="shared" si="11"/>
        <v>#DIV/0!</v>
      </c>
      <c r="E273" s="110" t="e">
        <f t="shared" si="11"/>
        <v>#DIV/0!</v>
      </c>
      <c r="G273" s="253"/>
      <c r="H273" s="253"/>
      <c r="I273" s="253"/>
      <c r="J273" s="253"/>
      <c r="K273" s="253"/>
    </row>
    <row r="274" spans="1:11" ht="23.25" hidden="1" thickBot="1" x14ac:dyDescent="0.3">
      <c r="A274" s="125" t="s">
        <v>18</v>
      </c>
      <c r="B274" s="208" t="s">
        <v>24</v>
      </c>
      <c r="C274" s="110" t="e">
        <f t="shared" si="11"/>
        <v>#DIV/0!</v>
      </c>
      <c r="D274" s="110" t="e">
        <f t="shared" si="11"/>
        <v>#DIV/0!</v>
      </c>
      <c r="E274" s="110" t="e">
        <f t="shared" si="11"/>
        <v>#DIV/0!</v>
      </c>
    </row>
    <row r="275" spans="1:11" ht="23.25" hidden="1" thickBot="1" x14ac:dyDescent="0.3">
      <c r="A275" s="125" t="s">
        <v>19</v>
      </c>
      <c r="B275" s="208" t="s">
        <v>24</v>
      </c>
      <c r="C275" s="110" t="e">
        <f t="shared" si="11"/>
        <v>#DIV/0!</v>
      </c>
      <c r="D275" s="110" t="e">
        <f t="shared" si="11"/>
        <v>#DIV/0!</v>
      </c>
      <c r="E275" s="110" t="e">
        <f t="shared" si="11"/>
        <v>#DIV/0!</v>
      </c>
    </row>
    <row r="276" spans="1:11" ht="15.75" hidden="1" thickBot="1" x14ac:dyDescent="0.3">
      <c r="A276" s="560" t="s">
        <v>344</v>
      </c>
      <c r="B276" s="561"/>
      <c r="C276" s="561"/>
      <c r="D276" s="561"/>
      <c r="E276" s="562"/>
    </row>
    <row r="277" spans="1:11" ht="12.75" hidden="1" customHeight="1" x14ac:dyDescent="0.3">
      <c r="A277" s="492"/>
      <c r="B277" s="129">
        <v>2018</v>
      </c>
      <c r="C277" s="129">
        <v>2019</v>
      </c>
      <c r="D277" s="129">
        <v>2020</v>
      </c>
      <c r="E277" s="129">
        <v>2021</v>
      </c>
    </row>
    <row r="278" spans="1:11" ht="9" hidden="1" customHeight="1" thickBot="1" x14ac:dyDescent="0.3">
      <c r="A278" s="493"/>
      <c r="B278" s="130" t="s">
        <v>6</v>
      </c>
      <c r="C278" s="130" t="s">
        <v>7</v>
      </c>
      <c r="D278" s="130" t="s">
        <v>7</v>
      </c>
      <c r="E278" s="130" t="s">
        <v>7</v>
      </c>
    </row>
    <row r="279" spans="1:11" ht="24.75" hidden="1" thickBot="1" x14ac:dyDescent="0.3">
      <c r="A279" s="155" t="s">
        <v>142</v>
      </c>
      <c r="B279" s="111"/>
      <c r="C279" s="111"/>
      <c r="D279" s="111"/>
      <c r="E279" s="111"/>
    </row>
    <row r="280" spans="1:11" ht="15.75" hidden="1" thickBot="1" x14ac:dyDescent="0.3">
      <c r="A280" s="155" t="s">
        <v>143</v>
      </c>
      <c r="B280" s="131"/>
      <c r="C280" s="111"/>
      <c r="D280" s="111"/>
      <c r="E280" s="111"/>
    </row>
    <row r="281" spans="1:11" ht="24.75" hidden="1" thickBot="1" x14ac:dyDescent="0.3">
      <c r="A281" s="267" t="s">
        <v>62</v>
      </c>
      <c r="B281" s="131">
        <f>B280+B279</f>
        <v>0</v>
      </c>
      <c r="C281" s="131">
        <f>C280+C279</f>
        <v>0</v>
      </c>
      <c r="D281" s="131">
        <f>D280+D279</f>
        <v>0</v>
      </c>
      <c r="E281" s="131">
        <f>E280+E279</f>
        <v>0</v>
      </c>
    </row>
    <row r="282" spans="1:11" ht="19.5" hidden="1" customHeight="1" thickBot="1" x14ac:dyDescent="0.3">
      <c r="A282" s="268" t="s">
        <v>262</v>
      </c>
      <c r="B282" s="605" t="s">
        <v>39</v>
      </c>
      <c r="C282" s="606"/>
      <c r="D282" s="606"/>
      <c r="E282" s="607"/>
    </row>
    <row r="283" spans="1:11" ht="15.75" hidden="1" customHeight="1" thickBot="1" x14ac:dyDescent="0.3">
      <c r="A283" s="452" t="s">
        <v>261</v>
      </c>
      <c r="B283" s="453"/>
      <c r="C283" s="453"/>
      <c r="D283" s="453"/>
      <c r="E283" s="454"/>
    </row>
    <row r="284" spans="1:11" ht="15.75" hidden="1" thickBot="1" x14ac:dyDescent="0.3">
      <c r="A284" s="261" t="s">
        <v>260</v>
      </c>
      <c r="B284" s="246" t="s">
        <v>257</v>
      </c>
      <c r="C284" s="246" t="s">
        <v>256</v>
      </c>
      <c r="D284" s="246" t="s">
        <v>256</v>
      </c>
      <c r="E284" s="246" t="s">
        <v>256</v>
      </c>
    </row>
    <row r="285" spans="1:11" ht="15.75" hidden="1" customHeight="1" thickBot="1" x14ac:dyDescent="0.3">
      <c r="A285" s="125" t="s">
        <v>259</v>
      </c>
      <c r="B285" s="246" t="s">
        <v>257</v>
      </c>
      <c r="C285" s="246" t="s">
        <v>256</v>
      </c>
      <c r="D285" s="246" t="s">
        <v>256</v>
      </c>
      <c r="E285" s="246" t="s">
        <v>256</v>
      </c>
    </row>
    <row r="286" spans="1:11" ht="23.25" hidden="1" customHeight="1" thickBot="1" x14ac:dyDescent="0.3">
      <c r="A286" s="125" t="s">
        <v>258</v>
      </c>
      <c r="B286" s="246" t="s">
        <v>257</v>
      </c>
      <c r="C286" s="246" t="s">
        <v>256</v>
      </c>
      <c r="D286" s="246" t="s">
        <v>256</v>
      </c>
      <c r="E286" s="246" t="s">
        <v>256</v>
      </c>
    </row>
    <row r="287" spans="1:11" ht="23.25" hidden="1" customHeight="1" thickBot="1" x14ac:dyDescent="0.3">
      <c r="A287" s="560" t="s">
        <v>255</v>
      </c>
      <c r="B287" s="561"/>
      <c r="C287" s="561"/>
      <c r="D287" s="561"/>
      <c r="E287" s="562"/>
    </row>
    <row r="288" spans="1:11" ht="24.75" customHeight="1" thickBot="1" x14ac:dyDescent="0.3">
      <c r="A288" s="194" t="s">
        <v>361</v>
      </c>
      <c r="B288" s="494" t="s">
        <v>360</v>
      </c>
      <c r="C288" s="495"/>
      <c r="D288" s="495"/>
      <c r="E288" s="496"/>
    </row>
    <row r="289" spans="1:11" ht="23.25" customHeight="1" thickBot="1" x14ac:dyDescent="0.3">
      <c r="A289" s="452" t="s">
        <v>164</v>
      </c>
      <c r="B289" s="453"/>
      <c r="C289" s="453"/>
      <c r="D289" s="453"/>
      <c r="E289" s="454"/>
      <c r="H289" s="271"/>
      <c r="J289" s="271"/>
    </row>
    <row r="290" spans="1:11" ht="23.25" thickBot="1" x14ac:dyDescent="0.3">
      <c r="A290" s="192" t="s">
        <v>359</v>
      </c>
      <c r="B290" s="193" t="s">
        <v>355</v>
      </c>
      <c r="C290" s="193" t="s">
        <v>355</v>
      </c>
      <c r="D290" s="193" t="s">
        <v>181</v>
      </c>
      <c r="E290" s="193" t="s">
        <v>182</v>
      </c>
    </row>
    <row r="291" spans="1:11" ht="23.25" thickBot="1" x14ac:dyDescent="0.3">
      <c r="A291" s="192" t="s">
        <v>358</v>
      </c>
      <c r="B291" s="193" t="s">
        <v>357</v>
      </c>
      <c r="C291" s="193" t="s">
        <v>356</v>
      </c>
      <c r="D291" s="193" t="s">
        <v>355</v>
      </c>
      <c r="E291" s="193" t="s">
        <v>355</v>
      </c>
    </row>
    <row r="292" spans="1:11" ht="15.75" thickBot="1" x14ac:dyDescent="0.3">
      <c r="A292" s="163"/>
      <c r="B292" s="382"/>
      <c r="C292" s="162"/>
      <c r="D292" s="162"/>
      <c r="E292" s="162"/>
    </row>
    <row r="293" spans="1:11" ht="15.75" thickBot="1" x14ac:dyDescent="0.3">
      <c r="A293" s="467" t="s">
        <v>58</v>
      </c>
      <c r="B293" s="468"/>
      <c r="C293" s="468"/>
      <c r="D293" s="468"/>
      <c r="E293" s="469"/>
    </row>
    <row r="294" spans="1:11" ht="15.75" thickBot="1" x14ac:dyDescent="0.3">
      <c r="A294" s="486" t="s">
        <v>165</v>
      </c>
      <c r="B294" s="487"/>
      <c r="C294" s="487"/>
      <c r="D294" s="487"/>
      <c r="E294" s="488"/>
    </row>
    <row r="295" spans="1:11" ht="15.75" customHeight="1" thickBot="1" x14ac:dyDescent="0.3">
      <c r="A295" s="203" t="s">
        <v>247</v>
      </c>
      <c r="B295" s="480" t="s">
        <v>349</v>
      </c>
      <c r="C295" s="481"/>
      <c r="D295" s="481"/>
      <c r="E295" s="482"/>
    </row>
    <row r="296" spans="1:11" ht="24" customHeight="1" thickBot="1" x14ac:dyDescent="0.3">
      <c r="A296" s="125" t="s">
        <v>10</v>
      </c>
      <c r="B296" s="480" t="s">
        <v>354</v>
      </c>
      <c r="C296" s="481"/>
      <c r="D296" s="481"/>
      <c r="E296" s="482"/>
    </row>
    <row r="297" spans="1:11" ht="15.75" thickBot="1" x14ac:dyDescent="0.3">
      <c r="A297" s="125" t="s">
        <v>15</v>
      </c>
      <c r="B297" s="539" t="s">
        <v>353</v>
      </c>
      <c r="C297" s="540"/>
      <c r="D297" s="540"/>
      <c r="E297" s="541"/>
    </row>
    <row r="298" spans="1:11" ht="12.75" customHeight="1" x14ac:dyDescent="0.25">
      <c r="A298" s="492"/>
      <c r="B298" s="129">
        <v>2018</v>
      </c>
      <c r="C298" s="129">
        <v>2019</v>
      </c>
      <c r="D298" s="129">
        <v>2020</v>
      </c>
      <c r="E298" s="129">
        <v>2021</v>
      </c>
    </row>
    <row r="299" spans="1:11" ht="15" customHeight="1" thickBot="1" x14ac:dyDescent="0.3">
      <c r="A299" s="493"/>
      <c r="B299" s="130" t="s">
        <v>6</v>
      </c>
      <c r="C299" s="130" t="s">
        <v>7</v>
      </c>
      <c r="D299" s="130" t="s">
        <v>7</v>
      </c>
      <c r="E299" s="130" t="s">
        <v>7</v>
      </c>
    </row>
    <row r="300" spans="1:11" ht="15.75" thickBot="1" x14ac:dyDescent="0.3">
      <c r="A300" s="125" t="s">
        <v>9</v>
      </c>
      <c r="B300" s="108">
        <v>657</v>
      </c>
      <c r="C300" s="108">
        <v>657</v>
      </c>
      <c r="D300" s="108">
        <v>657</v>
      </c>
      <c r="E300" s="108">
        <v>657</v>
      </c>
    </row>
    <row r="301" spans="1:11" ht="15.75" thickBot="1" x14ac:dyDescent="0.3">
      <c r="A301" s="125" t="s">
        <v>16</v>
      </c>
      <c r="B301" s="108">
        <v>1312140</v>
      </c>
      <c r="C301" s="131">
        <v>1351100</v>
      </c>
      <c r="D301" s="131">
        <v>1351100</v>
      </c>
      <c r="E301" s="131">
        <v>1601100</v>
      </c>
    </row>
    <row r="302" spans="1:11" ht="15.75" thickBot="1" x14ac:dyDescent="0.3">
      <c r="A302" s="125" t="s">
        <v>25</v>
      </c>
      <c r="B302" s="108">
        <f>B301/B300</f>
        <v>1997.1689497716895</v>
      </c>
      <c r="C302" s="108">
        <f>C301/C300</f>
        <v>2056.468797564688</v>
      </c>
      <c r="D302" s="108">
        <f>D301/D300</f>
        <v>2056.468797564688</v>
      </c>
      <c r="E302" s="108">
        <f>E301/E300</f>
        <v>2436.9863013698632</v>
      </c>
    </row>
    <row r="303" spans="1:11" ht="15.75" thickBot="1" x14ac:dyDescent="0.3">
      <c r="A303" s="125" t="s">
        <v>17</v>
      </c>
      <c r="B303" s="208" t="s">
        <v>24</v>
      </c>
      <c r="C303" s="110">
        <f t="shared" ref="C303:E305" si="12">C300/B300-1</f>
        <v>0</v>
      </c>
      <c r="D303" s="110">
        <f t="shared" si="12"/>
        <v>0</v>
      </c>
      <c r="E303" s="110">
        <f t="shared" si="12"/>
        <v>0</v>
      </c>
      <c r="G303" s="253"/>
      <c r="H303" s="253"/>
      <c r="I303" s="253"/>
      <c r="J303" s="253"/>
      <c r="K303" s="253"/>
    </row>
    <row r="304" spans="1:11" ht="15.75" thickBot="1" x14ac:dyDescent="0.3">
      <c r="A304" s="125" t="s">
        <v>18</v>
      </c>
      <c r="B304" s="208" t="s">
        <v>24</v>
      </c>
      <c r="C304" s="110">
        <f t="shared" si="12"/>
        <v>2.9691953602511978E-2</v>
      </c>
      <c r="D304" s="110">
        <f t="shared" si="12"/>
        <v>0</v>
      </c>
      <c r="E304" s="110">
        <f t="shared" si="12"/>
        <v>0.18503441640145057</v>
      </c>
    </row>
    <row r="305" spans="1:5" ht="15.75" thickBot="1" x14ac:dyDescent="0.3">
      <c r="A305" s="125" t="s">
        <v>19</v>
      </c>
      <c r="B305" s="208" t="s">
        <v>24</v>
      </c>
      <c r="C305" s="110">
        <f t="shared" si="12"/>
        <v>2.9691953602511978E-2</v>
      </c>
      <c r="D305" s="110">
        <f t="shared" si="12"/>
        <v>0</v>
      </c>
      <c r="E305" s="110">
        <f t="shared" si="12"/>
        <v>0.1850344164014508</v>
      </c>
    </row>
    <row r="306" spans="1:5" ht="15.75" thickBot="1" x14ac:dyDescent="0.3">
      <c r="A306" s="560" t="s">
        <v>352</v>
      </c>
      <c r="B306" s="561"/>
      <c r="C306" s="561"/>
      <c r="D306" s="561"/>
      <c r="E306" s="562"/>
    </row>
    <row r="307" spans="1:5" ht="12.75" customHeight="1" x14ac:dyDescent="0.25">
      <c r="A307" s="492"/>
      <c r="B307" s="129">
        <v>2018</v>
      </c>
      <c r="C307" s="129">
        <v>2019</v>
      </c>
      <c r="D307" s="129">
        <v>2020</v>
      </c>
      <c r="E307" s="129">
        <v>2021</v>
      </c>
    </row>
    <row r="308" spans="1:5" ht="15" customHeight="1" thickBot="1" x14ac:dyDescent="0.3">
      <c r="A308" s="493"/>
      <c r="B308" s="130" t="s">
        <v>6</v>
      </c>
      <c r="C308" s="130" t="s">
        <v>7</v>
      </c>
      <c r="D308" s="130" t="s">
        <v>7</v>
      </c>
      <c r="E308" s="130" t="s">
        <v>7</v>
      </c>
    </row>
    <row r="309" spans="1:5" ht="15.75" thickBot="1" x14ac:dyDescent="0.3">
      <c r="A309" s="155" t="s">
        <v>0</v>
      </c>
      <c r="B309" s="161">
        <v>493776</v>
      </c>
      <c r="C309" s="161">
        <v>468000</v>
      </c>
      <c r="D309" s="161">
        <v>468000</v>
      </c>
      <c r="E309" s="161">
        <v>468000</v>
      </c>
    </row>
    <row r="310" spans="1:5" ht="24.75" thickBot="1" x14ac:dyDescent="0.3">
      <c r="A310" s="155" t="s">
        <v>46</v>
      </c>
      <c r="B310" s="111">
        <v>78359</v>
      </c>
      <c r="C310" s="111">
        <v>78100</v>
      </c>
      <c r="D310" s="111">
        <v>78100</v>
      </c>
      <c r="E310" s="111">
        <v>78100</v>
      </c>
    </row>
    <row r="311" spans="1:5" ht="15.75" thickBot="1" x14ac:dyDescent="0.3">
      <c r="A311" s="381" t="s">
        <v>1</v>
      </c>
      <c r="B311" s="380">
        <v>735005</v>
      </c>
      <c r="C311" s="199">
        <v>800000</v>
      </c>
      <c r="D311" s="199">
        <v>800000</v>
      </c>
      <c r="E311" s="199">
        <v>1050000</v>
      </c>
    </row>
    <row r="312" spans="1:5" ht="15.75" thickBot="1" x14ac:dyDescent="0.3">
      <c r="A312" s="155" t="s">
        <v>2</v>
      </c>
      <c r="B312" s="131"/>
      <c r="C312" s="111"/>
      <c r="D312" s="111"/>
      <c r="E312" s="111"/>
    </row>
    <row r="313" spans="1:5" ht="15.75" thickBot="1" x14ac:dyDescent="0.3">
      <c r="A313" s="155" t="s">
        <v>30</v>
      </c>
      <c r="B313" s="131"/>
      <c r="C313" s="111"/>
      <c r="D313" s="111"/>
      <c r="E313" s="111"/>
    </row>
    <row r="314" spans="1:5" ht="15.75" thickBot="1" x14ac:dyDescent="0.3">
      <c r="A314" s="155" t="s">
        <v>32</v>
      </c>
      <c r="B314" s="131"/>
      <c r="C314" s="111"/>
      <c r="D314" s="111"/>
      <c r="E314" s="111"/>
    </row>
    <row r="315" spans="1:5" ht="24.75" thickBot="1" x14ac:dyDescent="0.3">
      <c r="A315" s="155" t="s">
        <v>351</v>
      </c>
      <c r="B315" s="131">
        <v>5000</v>
      </c>
      <c r="C315" s="111">
        <v>5000</v>
      </c>
      <c r="D315" s="111">
        <v>5000</v>
      </c>
      <c r="E315" s="111">
        <v>5000</v>
      </c>
    </row>
    <row r="316" spans="1:5" ht="24.75" thickBot="1" x14ac:dyDescent="0.3">
      <c r="A316" s="267" t="s">
        <v>318</v>
      </c>
      <c r="B316" s="131">
        <f>B315+B314+B313+B312+B311+B310+B309</f>
        <v>1312140</v>
      </c>
      <c r="C316" s="131">
        <f>C315+C314+C313+C312+C311+C310+C309</f>
        <v>1351100</v>
      </c>
      <c r="D316" s="131">
        <f>D315+D314+D313+D312+D311+D310+D309</f>
        <v>1351100</v>
      </c>
      <c r="E316" s="131">
        <f>E315+E314+E313+E312+E311+E310+E309</f>
        <v>1601100</v>
      </c>
    </row>
    <row r="317" spans="1:5" ht="15.75" thickBot="1" x14ac:dyDescent="0.3">
      <c r="A317" s="197" t="s">
        <v>61</v>
      </c>
      <c r="B317" s="132">
        <f>IF(B316-B301=0,0,"Error")</f>
        <v>0</v>
      </c>
      <c r="C317" s="132">
        <f>IF(C316-C301=0,0,"Error")</f>
        <v>0</v>
      </c>
      <c r="D317" s="132">
        <f>IF(D316-D301=0,0,"Error")</f>
        <v>0</v>
      </c>
      <c r="E317" s="132">
        <f>IF(E316-E301=0,0,"Error")</f>
        <v>0</v>
      </c>
    </row>
    <row r="318" spans="1:5" ht="15.75" hidden="1" thickBot="1" x14ac:dyDescent="0.3">
      <c r="A318" s="379" t="s">
        <v>189</v>
      </c>
      <c r="B318" s="539"/>
      <c r="C318" s="540"/>
      <c r="D318" s="540"/>
      <c r="E318" s="541"/>
    </row>
    <row r="319" spans="1:5" ht="33" hidden="1" customHeight="1" thickBot="1" x14ac:dyDescent="0.3">
      <c r="A319" s="125" t="s">
        <v>10</v>
      </c>
      <c r="B319" s="452"/>
      <c r="C319" s="453"/>
      <c r="D319" s="453"/>
      <c r="E319" s="454"/>
    </row>
    <row r="320" spans="1:5" ht="15.75" hidden="1" thickBot="1" x14ac:dyDescent="0.3">
      <c r="A320" s="125" t="s">
        <v>15</v>
      </c>
      <c r="B320" s="539"/>
      <c r="C320" s="540"/>
      <c r="D320" s="540"/>
      <c r="E320" s="541"/>
    </row>
    <row r="321" spans="1:5" ht="15.75" hidden="1" thickBot="1" x14ac:dyDescent="0.3">
      <c r="A321" s="125" t="s">
        <v>9</v>
      </c>
      <c r="B321" s="108"/>
      <c r="C321" s="108"/>
      <c r="D321" s="108"/>
      <c r="E321" s="108"/>
    </row>
    <row r="322" spans="1:5" ht="12.75" hidden="1" customHeight="1" thickBot="1" x14ac:dyDescent="0.3">
      <c r="A322" s="492"/>
      <c r="B322" s="129">
        <v>2018</v>
      </c>
      <c r="C322" s="129">
        <v>2019</v>
      </c>
      <c r="D322" s="129">
        <v>2020</v>
      </c>
      <c r="E322" s="129">
        <v>2021</v>
      </c>
    </row>
    <row r="323" spans="1:5" ht="9" hidden="1" customHeight="1" thickBot="1" x14ac:dyDescent="0.3">
      <c r="A323" s="493"/>
      <c r="B323" s="130" t="s">
        <v>6</v>
      </c>
      <c r="C323" s="130" t="s">
        <v>7</v>
      </c>
      <c r="D323" s="130" t="s">
        <v>7</v>
      </c>
      <c r="E323" s="130" t="s">
        <v>7</v>
      </c>
    </row>
    <row r="324" spans="1:5" ht="15.75" hidden="1" thickBot="1" x14ac:dyDescent="0.3">
      <c r="A324" s="125" t="s">
        <v>16</v>
      </c>
      <c r="B324" s="108"/>
      <c r="C324" s="108"/>
      <c r="D324" s="108"/>
      <c r="E324" s="108"/>
    </row>
    <row r="325" spans="1:5" ht="15.75" hidden="1" thickBot="1" x14ac:dyDescent="0.3">
      <c r="A325" s="125" t="s">
        <v>25</v>
      </c>
      <c r="B325" s="108" t="e">
        <f>B324/B321</f>
        <v>#DIV/0!</v>
      </c>
      <c r="C325" s="108" t="e">
        <f>C324/C321</f>
        <v>#DIV/0!</v>
      </c>
      <c r="D325" s="108" t="e">
        <f>D324/D321</f>
        <v>#DIV/0!</v>
      </c>
      <c r="E325" s="108" t="e">
        <f>E324/E321</f>
        <v>#DIV/0!</v>
      </c>
    </row>
    <row r="326" spans="1:5" ht="15.75" hidden="1" thickBot="1" x14ac:dyDescent="0.3">
      <c r="A326" s="125" t="s">
        <v>17</v>
      </c>
      <c r="B326" s="208"/>
      <c r="C326" s="110" t="e">
        <f>C321/B321-1</f>
        <v>#DIV/0!</v>
      </c>
      <c r="D326" s="110" t="e">
        <f>D321/C321-1</f>
        <v>#DIV/0!</v>
      </c>
      <c r="E326" s="110" t="e">
        <f>E321/D321-1</f>
        <v>#DIV/0!</v>
      </c>
    </row>
    <row r="327" spans="1:5" ht="23.25" hidden="1" thickBot="1" x14ac:dyDescent="0.3">
      <c r="A327" s="125" t="s">
        <v>18</v>
      </c>
      <c r="B327" s="208"/>
      <c r="C327" s="110" t="e">
        <f t="shared" ref="C327:E328" si="13">C324/B324-1</f>
        <v>#DIV/0!</v>
      </c>
      <c r="D327" s="110" t="e">
        <f t="shared" si="13"/>
        <v>#DIV/0!</v>
      </c>
      <c r="E327" s="110" t="e">
        <f t="shared" si="13"/>
        <v>#DIV/0!</v>
      </c>
    </row>
    <row r="328" spans="1:5" ht="23.25" hidden="1" thickBot="1" x14ac:dyDescent="0.3">
      <c r="A328" s="125" t="s">
        <v>19</v>
      </c>
      <c r="B328" s="208"/>
      <c r="C328" s="110" t="e">
        <f t="shared" si="13"/>
        <v>#DIV/0!</v>
      </c>
      <c r="D328" s="110" t="e">
        <f t="shared" si="13"/>
        <v>#DIV/0!</v>
      </c>
      <c r="E328" s="110" t="e">
        <f t="shared" si="13"/>
        <v>#DIV/0!</v>
      </c>
    </row>
    <row r="329" spans="1:5" ht="24.75" hidden="1" customHeight="1" thickBot="1" x14ac:dyDescent="0.3">
      <c r="A329" s="560" t="s">
        <v>350</v>
      </c>
      <c r="B329" s="561"/>
      <c r="C329" s="561"/>
      <c r="D329" s="561"/>
      <c r="E329" s="562"/>
    </row>
    <row r="330" spans="1:5" ht="12.75" hidden="1" customHeight="1" thickBot="1" x14ac:dyDescent="0.3">
      <c r="A330" s="492"/>
      <c r="B330" s="129">
        <v>2018</v>
      </c>
      <c r="C330" s="129">
        <v>2019</v>
      </c>
      <c r="D330" s="129">
        <v>2020</v>
      </c>
      <c r="E330" s="129">
        <v>2021</v>
      </c>
    </row>
    <row r="331" spans="1:5" ht="9" hidden="1" customHeight="1" thickBot="1" x14ac:dyDescent="0.3">
      <c r="A331" s="493"/>
      <c r="B331" s="130" t="s">
        <v>6</v>
      </c>
      <c r="C331" s="130" t="s">
        <v>7</v>
      </c>
      <c r="D331" s="130" t="s">
        <v>7</v>
      </c>
      <c r="E331" s="130" t="s">
        <v>7</v>
      </c>
    </row>
    <row r="332" spans="1:5" ht="24.75" hidden="1" customHeight="1" thickBot="1" x14ac:dyDescent="0.3">
      <c r="A332" s="155" t="s">
        <v>0</v>
      </c>
      <c r="B332" s="111"/>
      <c r="C332" s="111"/>
      <c r="D332" s="111"/>
      <c r="E332" s="111"/>
    </row>
    <row r="333" spans="1:5" ht="24.75" hidden="1" customHeight="1" thickBot="1" x14ac:dyDescent="0.3">
      <c r="A333" s="155" t="s">
        <v>46</v>
      </c>
      <c r="B333" s="131"/>
      <c r="C333" s="111"/>
      <c r="D333" s="111"/>
      <c r="E333" s="111"/>
    </row>
    <row r="334" spans="1:5" ht="24.75" hidden="1" customHeight="1" thickBot="1" x14ac:dyDescent="0.3">
      <c r="A334" s="155" t="s">
        <v>1</v>
      </c>
      <c r="B334" s="131"/>
      <c r="C334" s="111"/>
      <c r="D334" s="111"/>
      <c r="E334" s="111"/>
    </row>
    <row r="335" spans="1:5" ht="15.75" hidden="1" thickBot="1" x14ac:dyDescent="0.3">
      <c r="A335" s="155" t="s">
        <v>2</v>
      </c>
      <c r="B335" s="131"/>
      <c r="C335" s="111"/>
      <c r="D335" s="111"/>
      <c r="E335" s="111"/>
    </row>
    <row r="336" spans="1:5" ht="24.75" hidden="1" thickBot="1" x14ac:dyDescent="0.3">
      <c r="A336" s="155" t="s">
        <v>30</v>
      </c>
      <c r="B336" s="131"/>
      <c r="C336" s="111"/>
      <c r="D336" s="111"/>
      <c r="E336" s="111"/>
    </row>
    <row r="337" spans="1:11" ht="15.75" hidden="1" thickBot="1" x14ac:dyDescent="0.3">
      <c r="A337" s="155" t="s">
        <v>32</v>
      </c>
      <c r="B337" s="131"/>
      <c r="C337" s="111"/>
      <c r="D337" s="111"/>
      <c r="E337" s="111"/>
    </row>
    <row r="338" spans="1:11" ht="24.75" hidden="1" thickBot="1" x14ac:dyDescent="0.3">
      <c r="A338" s="155" t="s">
        <v>3</v>
      </c>
      <c r="B338" s="131"/>
      <c r="C338" s="111"/>
      <c r="D338" s="111"/>
      <c r="E338" s="111"/>
    </row>
    <row r="339" spans="1:11" ht="24.75" hidden="1" thickBot="1" x14ac:dyDescent="0.3">
      <c r="A339" s="270" t="s">
        <v>263</v>
      </c>
      <c r="B339" s="131">
        <f>B338+B337+B336+B335+B334+B333+B332</f>
        <v>0</v>
      </c>
      <c r="C339" s="131">
        <f>C338+C337+C336+C335+C334+C333+C332</f>
        <v>0</v>
      </c>
      <c r="D339" s="131">
        <f>D338+D337+D336+D335+D334+D333+D332</f>
        <v>0</v>
      </c>
      <c r="E339" s="131">
        <f>E338+E337+E336+E335+E334+E333+E332</f>
        <v>0</v>
      </c>
    </row>
    <row r="340" spans="1:11" ht="17.25" hidden="1" customHeight="1" thickBot="1" x14ac:dyDescent="0.3">
      <c r="A340" s="197" t="s">
        <v>61</v>
      </c>
      <c r="B340" s="132">
        <f>IF(B339-B324=0,0,"Error")</f>
        <v>0</v>
      </c>
      <c r="C340" s="132">
        <f>IF(C339-C324=0,0,"Error")</f>
        <v>0</v>
      </c>
      <c r="D340" s="132">
        <f>IF(D339-D324=0,0,"Error")</f>
        <v>0</v>
      </c>
      <c r="E340" s="132">
        <f>IF(E339-E324=0,0,"Error")</f>
        <v>0</v>
      </c>
    </row>
    <row r="341" spans="1:11" ht="15.75" hidden="1" thickBot="1" x14ac:dyDescent="0.3">
      <c r="A341" s="486" t="s">
        <v>138</v>
      </c>
      <c r="B341" s="487"/>
      <c r="C341" s="487"/>
      <c r="D341" s="487"/>
      <c r="E341" s="488"/>
    </row>
    <row r="342" spans="1:11" ht="15.75" hidden="1" thickBot="1" x14ac:dyDescent="0.3">
      <c r="A342" s="486" t="s">
        <v>139</v>
      </c>
      <c r="B342" s="487"/>
      <c r="C342" s="487"/>
      <c r="D342" s="487"/>
      <c r="E342" s="488"/>
    </row>
    <row r="343" spans="1:11" ht="23.25" hidden="1" thickBot="1" x14ac:dyDescent="0.3">
      <c r="A343" s="125" t="s">
        <v>153</v>
      </c>
      <c r="B343" s="542" t="s">
        <v>44</v>
      </c>
      <c r="C343" s="543"/>
      <c r="D343" s="543"/>
      <c r="E343" s="544"/>
    </row>
    <row r="344" spans="1:11" ht="15.75" hidden="1" thickBot="1" x14ac:dyDescent="0.3">
      <c r="A344" s="203" t="s">
        <v>42</v>
      </c>
      <c r="B344" s="539" t="s">
        <v>39</v>
      </c>
      <c r="C344" s="540"/>
      <c r="D344" s="540"/>
      <c r="E344" s="541"/>
    </row>
    <row r="345" spans="1:11" ht="17.25" hidden="1" customHeight="1" thickBot="1" x14ac:dyDescent="0.3">
      <c r="A345" s="125" t="s">
        <v>10</v>
      </c>
      <c r="B345" s="452" t="s">
        <v>39</v>
      </c>
      <c r="C345" s="453"/>
      <c r="D345" s="453"/>
      <c r="E345" s="454"/>
    </row>
    <row r="346" spans="1:11" ht="15.75" hidden="1" thickBot="1" x14ac:dyDescent="0.3">
      <c r="A346" s="125" t="s">
        <v>15</v>
      </c>
      <c r="B346" s="539" t="s">
        <v>39</v>
      </c>
      <c r="C346" s="540"/>
      <c r="D346" s="540"/>
      <c r="E346" s="541"/>
    </row>
    <row r="347" spans="1:11" ht="12.75" hidden="1" customHeight="1" x14ac:dyDescent="0.3">
      <c r="A347" s="492"/>
      <c r="B347" s="129">
        <v>2018</v>
      </c>
      <c r="C347" s="129">
        <v>2019</v>
      </c>
      <c r="D347" s="129">
        <v>2020</v>
      </c>
      <c r="E347" s="129">
        <v>2021</v>
      </c>
    </row>
    <row r="348" spans="1:11" ht="9" hidden="1" customHeight="1" thickBot="1" x14ac:dyDescent="0.3">
      <c r="A348" s="493"/>
      <c r="B348" s="130" t="s">
        <v>6</v>
      </c>
      <c r="C348" s="130" t="s">
        <v>7</v>
      </c>
      <c r="D348" s="130" t="s">
        <v>7</v>
      </c>
      <c r="E348" s="130" t="s">
        <v>7</v>
      </c>
    </row>
    <row r="349" spans="1:11" ht="15.75" hidden="1" thickBot="1" x14ac:dyDescent="0.3">
      <c r="A349" s="125" t="s">
        <v>9</v>
      </c>
      <c r="B349" s="108"/>
      <c r="C349" s="108"/>
      <c r="D349" s="108"/>
      <c r="E349" s="108"/>
    </row>
    <row r="350" spans="1:11" ht="15.75" hidden="1" thickBot="1" x14ac:dyDescent="0.3">
      <c r="A350" s="125" t="s">
        <v>16</v>
      </c>
      <c r="B350" s="108"/>
      <c r="C350" s="108"/>
      <c r="D350" s="108"/>
      <c r="E350" s="108"/>
    </row>
    <row r="351" spans="1:11" ht="15.75" hidden="1" thickBot="1" x14ac:dyDescent="0.3">
      <c r="A351" s="125" t="s">
        <v>25</v>
      </c>
      <c r="B351" s="108" t="e">
        <f>B350/B349</f>
        <v>#DIV/0!</v>
      </c>
      <c r="C351" s="108" t="e">
        <f>C350/C349</f>
        <v>#DIV/0!</v>
      </c>
      <c r="D351" s="108" t="e">
        <f>D350/D349</f>
        <v>#DIV/0!</v>
      </c>
      <c r="E351" s="108" t="e">
        <f>E350/E349</f>
        <v>#DIV/0!</v>
      </c>
    </row>
    <row r="352" spans="1:11" ht="15.75" hidden="1" thickBot="1" x14ac:dyDescent="0.3">
      <c r="A352" s="125" t="s">
        <v>17</v>
      </c>
      <c r="B352" s="208" t="s">
        <v>24</v>
      </c>
      <c r="C352" s="110" t="e">
        <f t="shared" ref="C352:E354" si="14">C349/B349-1</f>
        <v>#DIV/0!</v>
      </c>
      <c r="D352" s="110" t="e">
        <f t="shared" si="14"/>
        <v>#DIV/0!</v>
      </c>
      <c r="E352" s="110" t="e">
        <f t="shared" si="14"/>
        <v>#DIV/0!</v>
      </c>
      <c r="G352" s="253"/>
      <c r="H352" s="253"/>
      <c r="I352" s="253"/>
      <c r="J352" s="253"/>
      <c r="K352" s="253"/>
    </row>
    <row r="353" spans="1:5" ht="23.25" hidden="1" thickBot="1" x14ac:dyDescent="0.3">
      <c r="A353" s="125" t="s">
        <v>18</v>
      </c>
      <c r="B353" s="208" t="s">
        <v>24</v>
      </c>
      <c r="C353" s="110" t="e">
        <f t="shared" si="14"/>
        <v>#DIV/0!</v>
      </c>
      <c r="D353" s="110" t="e">
        <f t="shared" si="14"/>
        <v>#DIV/0!</v>
      </c>
      <c r="E353" s="110" t="e">
        <f t="shared" si="14"/>
        <v>#DIV/0!</v>
      </c>
    </row>
    <row r="354" spans="1:5" ht="23.25" hidden="1" thickBot="1" x14ac:dyDescent="0.3">
      <c r="A354" s="125" t="s">
        <v>19</v>
      </c>
      <c r="B354" s="208" t="s">
        <v>24</v>
      </c>
      <c r="C354" s="110" t="e">
        <f t="shared" si="14"/>
        <v>#DIV/0!</v>
      </c>
      <c r="D354" s="110" t="e">
        <f t="shared" si="14"/>
        <v>#DIV/0!</v>
      </c>
      <c r="E354" s="110" t="e">
        <f t="shared" si="14"/>
        <v>#DIV/0!</v>
      </c>
    </row>
    <row r="355" spans="1:5" ht="15.75" hidden="1" thickBot="1" x14ac:dyDescent="0.3">
      <c r="A355" s="560" t="s">
        <v>345</v>
      </c>
      <c r="B355" s="561"/>
      <c r="C355" s="561"/>
      <c r="D355" s="561"/>
      <c r="E355" s="562"/>
    </row>
    <row r="356" spans="1:5" ht="12.75" hidden="1" customHeight="1" x14ac:dyDescent="0.3">
      <c r="A356" s="492"/>
      <c r="B356" s="129">
        <v>2018</v>
      </c>
      <c r="C356" s="129">
        <v>2019</v>
      </c>
      <c r="D356" s="129">
        <v>2020</v>
      </c>
      <c r="E356" s="129">
        <v>2021</v>
      </c>
    </row>
    <row r="357" spans="1:5" ht="9" hidden="1" customHeight="1" thickBot="1" x14ac:dyDescent="0.3">
      <c r="A357" s="493"/>
      <c r="B357" s="130" t="s">
        <v>6</v>
      </c>
      <c r="C357" s="130" t="s">
        <v>7</v>
      </c>
      <c r="D357" s="130" t="s">
        <v>7</v>
      </c>
      <c r="E357" s="130" t="s">
        <v>7</v>
      </c>
    </row>
    <row r="358" spans="1:5" ht="24.75" hidden="1" thickBot="1" x14ac:dyDescent="0.3">
      <c r="A358" s="155" t="s">
        <v>142</v>
      </c>
      <c r="B358" s="111"/>
      <c r="C358" s="111"/>
      <c r="D358" s="111"/>
      <c r="E358" s="111"/>
    </row>
    <row r="359" spans="1:5" ht="15.75" hidden="1" thickBot="1" x14ac:dyDescent="0.3">
      <c r="A359" s="155" t="s">
        <v>143</v>
      </c>
      <c r="B359" s="131"/>
      <c r="C359" s="111"/>
      <c r="D359" s="111"/>
      <c r="E359" s="111"/>
    </row>
    <row r="360" spans="1:5" ht="24.75" hidden="1" thickBot="1" x14ac:dyDescent="0.3">
      <c r="A360" s="267" t="s">
        <v>59</v>
      </c>
      <c r="B360" s="131">
        <f>B359+B358</f>
        <v>0</v>
      </c>
      <c r="C360" s="131">
        <f>C359+C358</f>
        <v>0</v>
      </c>
      <c r="D360" s="131">
        <f>D359+D358</f>
        <v>0</v>
      </c>
      <c r="E360" s="131">
        <f>E359+E358</f>
        <v>0</v>
      </c>
    </row>
    <row r="361" spans="1:5" ht="15.75" hidden="1" thickBot="1" x14ac:dyDescent="0.3">
      <c r="A361" s="741" t="s">
        <v>140</v>
      </c>
      <c r="B361" s="548"/>
      <c r="C361" s="549"/>
      <c r="D361" s="549"/>
      <c r="E361" s="550"/>
    </row>
    <row r="362" spans="1:5" ht="15.75" hidden="1" thickBot="1" x14ac:dyDescent="0.3">
      <c r="A362" s="742"/>
      <c r="B362" s="551"/>
      <c r="C362" s="552"/>
      <c r="D362" s="552"/>
      <c r="E362" s="553"/>
    </row>
    <row r="363" spans="1:5" ht="15.75" hidden="1" thickBot="1" x14ac:dyDescent="0.3">
      <c r="A363" s="743"/>
      <c r="B363" s="554"/>
      <c r="C363" s="555"/>
      <c r="D363" s="555"/>
      <c r="E363" s="556"/>
    </row>
    <row r="364" spans="1:5" ht="23.25" hidden="1" thickBot="1" x14ac:dyDescent="0.3">
      <c r="A364" s="125" t="s">
        <v>45</v>
      </c>
      <c r="B364" s="542"/>
      <c r="C364" s="543"/>
      <c r="D364" s="543"/>
      <c r="E364" s="544"/>
    </row>
    <row r="365" spans="1:5" ht="15.75" hidden="1" thickBot="1" x14ac:dyDescent="0.3">
      <c r="A365" s="203" t="s">
        <v>189</v>
      </c>
      <c r="B365" s="480"/>
      <c r="C365" s="481"/>
      <c r="D365" s="481"/>
      <c r="E365" s="482"/>
    </row>
    <row r="366" spans="1:5" ht="17.25" hidden="1" customHeight="1" thickBot="1" x14ac:dyDescent="0.3">
      <c r="A366" s="125" t="s">
        <v>10</v>
      </c>
      <c r="B366" s="452" t="s">
        <v>39</v>
      </c>
      <c r="C366" s="453"/>
      <c r="D366" s="453"/>
      <c r="E366" s="454"/>
    </row>
    <row r="367" spans="1:5" ht="15.75" hidden="1" thickBot="1" x14ac:dyDescent="0.3">
      <c r="A367" s="125" t="s">
        <v>15</v>
      </c>
      <c r="B367" s="539" t="s">
        <v>39</v>
      </c>
      <c r="C367" s="540"/>
      <c r="D367" s="540"/>
      <c r="E367" s="541"/>
    </row>
    <row r="368" spans="1:5" ht="12.75" hidden="1" customHeight="1" thickBot="1" x14ac:dyDescent="0.3">
      <c r="A368" s="492"/>
      <c r="B368" s="129">
        <v>2018</v>
      </c>
      <c r="C368" s="129">
        <v>2019</v>
      </c>
      <c r="D368" s="129">
        <v>2020</v>
      </c>
      <c r="E368" s="129">
        <v>2021</v>
      </c>
    </row>
    <row r="369" spans="1:11" ht="9" hidden="1" customHeight="1" thickBot="1" x14ac:dyDescent="0.3">
      <c r="A369" s="493"/>
      <c r="B369" s="130" t="s">
        <v>6</v>
      </c>
      <c r="C369" s="130" t="s">
        <v>7</v>
      </c>
      <c r="D369" s="130" t="s">
        <v>7</v>
      </c>
      <c r="E369" s="130" t="s">
        <v>7</v>
      </c>
    </row>
    <row r="370" spans="1:11" ht="15.75" hidden="1" thickBot="1" x14ac:dyDescent="0.3">
      <c r="A370" s="125" t="s">
        <v>9</v>
      </c>
      <c r="B370" s="108"/>
      <c r="C370" s="108"/>
      <c r="D370" s="108"/>
      <c r="E370" s="108"/>
    </row>
    <row r="371" spans="1:11" ht="15.75" hidden="1" thickBot="1" x14ac:dyDescent="0.3">
      <c r="A371" s="125" t="s">
        <v>16</v>
      </c>
      <c r="B371" s="108"/>
      <c r="C371" s="108"/>
      <c r="D371" s="108"/>
      <c r="E371" s="108"/>
    </row>
    <row r="372" spans="1:11" ht="15.75" hidden="1" thickBot="1" x14ac:dyDescent="0.3">
      <c r="A372" s="125" t="s">
        <v>25</v>
      </c>
      <c r="B372" s="108" t="e">
        <f>B371/B370</f>
        <v>#DIV/0!</v>
      </c>
      <c r="C372" s="108" t="e">
        <f>C371/C370</f>
        <v>#DIV/0!</v>
      </c>
      <c r="D372" s="108" t="e">
        <f>D371/D370</f>
        <v>#DIV/0!</v>
      </c>
      <c r="E372" s="108" t="e">
        <f>E371/E370</f>
        <v>#DIV/0!</v>
      </c>
    </row>
    <row r="373" spans="1:11" ht="15.75" hidden="1" thickBot="1" x14ac:dyDescent="0.3">
      <c r="A373" s="125" t="s">
        <v>17</v>
      </c>
      <c r="B373" s="208" t="s">
        <v>24</v>
      </c>
      <c r="C373" s="110" t="e">
        <f t="shared" ref="C373:E375" si="15">C370/B370-1</f>
        <v>#DIV/0!</v>
      </c>
      <c r="D373" s="110" t="e">
        <f t="shared" si="15"/>
        <v>#DIV/0!</v>
      </c>
      <c r="E373" s="110" t="e">
        <f t="shared" si="15"/>
        <v>#DIV/0!</v>
      </c>
      <c r="G373" s="253"/>
      <c r="H373" s="253"/>
      <c r="I373" s="253"/>
      <c r="J373" s="253"/>
      <c r="K373" s="253"/>
    </row>
    <row r="374" spans="1:11" ht="23.25" hidden="1" thickBot="1" x14ac:dyDescent="0.3">
      <c r="A374" s="125" t="s">
        <v>18</v>
      </c>
      <c r="B374" s="208" t="s">
        <v>24</v>
      </c>
      <c r="C374" s="110" t="e">
        <f t="shared" si="15"/>
        <v>#DIV/0!</v>
      </c>
      <c r="D374" s="110" t="e">
        <f t="shared" si="15"/>
        <v>#DIV/0!</v>
      </c>
      <c r="E374" s="110" t="e">
        <f t="shared" si="15"/>
        <v>#DIV/0!</v>
      </c>
    </row>
    <row r="375" spans="1:11" ht="23.25" hidden="1" thickBot="1" x14ac:dyDescent="0.3">
      <c r="A375" s="125" t="s">
        <v>19</v>
      </c>
      <c r="B375" s="208" t="s">
        <v>24</v>
      </c>
      <c r="C375" s="110" t="e">
        <f t="shared" si="15"/>
        <v>#DIV/0!</v>
      </c>
      <c r="D375" s="110" t="e">
        <f t="shared" si="15"/>
        <v>#DIV/0!</v>
      </c>
      <c r="E375" s="110" t="e">
        <f t="shared" si="15"/>
        <v>#DIV/0!</v>
      </c>
    </row>
    <row r="376" spans="1:11" ht="15.75" hidden="1" thickBot="1" x14ac:dyDescent="0.3">
      <c r="A376" s="560" t="s">
        <v>344</v>
      </c>
      <c r="B376" s="561"/>
      <c r="C376" s="561"/>
      <c r="D376" s="561"/>
      <c r="E376" s="562"/>
    </row>
    <row r="377" spans="1:11" ht="12.75" hidden="1" customHeight="1" thickBot="1" x14ac:dyDescent="0.3">
      <c r="A377" s="492"/>
      <c r="B377" s="129">
        <v>2018</v>
      </c>
      <c r="C377" s="129">
        <v>2019</v>
      </c>
      <c r="D377" s="129">
        <v>2020</v>
      </c>
      <c r="E377" s="129">
        <v>2021</v>
      </c>
    </row>
    <row r="378" spans="1:11" ht="9" hidden="1" customHeight="1" thickBot="1" x14ac:dyDescent="0.3">
      <c r="A378" s="493"/>
      <c r="B378" s="130" t="s">
        <v>6</v>
      </c>
      <c r="C378" s="130" t="s">
        <v>7</v>
      </c>
      <c r="D378" s="130" t="s">
        <v>7</v>
      </c>
      <c r="E378" s="130" t="s">
        <v>7</v>
      </c>
    </row>
    <row r="379" spans="1:11" ht="24.75" hidden="1" thickBot="1" x14ac:dyDescent="0.3">
      <c r="A379" s="155" t="s">
        <v>142</v>
      </c>
      <c r="B379" s="111"/>
      <c r="C379" s="111"/>
      <c r="D379" s="111"/>
      <c r="E379" s="111"/>
    </row>
    <row r="380" spans="1:11" ht="15.75" hidden="1" thickBot="1" x14ac:dyDescent="0.3">
      <c r="A380" s="155" t="s">
        <v>143</v>
      </c>
      <c r="B380" s="131"/>
      <c r="C380" s="111"/>
      <c r="D380" s="111"/>
      <c r="E380" s="111"/>
    </row>
    <row r="381" spans="1:11" ht="24.75" hidden="1" thickBot="1" x14ac:dyDescent="0.3">
      <c r="A381" s="267" t="s">
        <v>62</v>
      </c>
      <c r="B381" s="131">
        <f>B380+B379</f>
        <v>0</v>
      </c>
      <c r="C381" s="131">
        <f>C380+C379</f>
        <v>0</v>
      </c>
      <c r="D381" s="131">
        <f>D380+D379</f>
        <v>0</v>
      </c>
      <c r="E381" s="131">
        <f>E380+E379</f>
        <v>0</v>
      </c>
    </row>
    <row r="382" spans="1:11" ht="15.75" thickBot="1" x14ac:dyDescent="0.3">
      <c r="A382" s="486" t="s">
        <v>138</v>
      </c>
      <c r="B382" s="487"/>
      <c r="C382" s="487"/>
      <c r="D382" s="487"/>
      <c r="E382" s="488"/>
    </row>
    <row r="383" spans="1:11" ht="15.75" thickBot="1" x14ac:dyDescent="0.3">
      <c r="A383" s="486" t="s">
        <v>144</v>
      </c>
      <c r="B383" s="487"/>
      <c r="C383" s="487"/>
      <c r="D383" s="487"/>
      <c r="E383" s="488"/>
    </row>
    <row r="384" spans="1:11" ht="15.75" thickBot="1" x14ac:dyDescent="0.3">
      <c r="A384" s="125" t="s">
        <v>45</v>
      </c>
      <c r="B384" s="542"/>
      <c r="C384" s="543"/>
      <c r="D384" s="543"/>
      <c r="E384" s="544"/>
    </row>
    <row r="385" spans="1:11" ht="15.75" thickBot="1" x14ac:dyDescent="0.3">
      <c r="A385" s="203" t="s">
        <v>247</v>
      </c>
      <c r="B385" s="480" t="s">
        <v>349</v>
      </c>
      <c r="C385" s="481"/>
      <c r="D385" s="481"/>
      <c r="E385" s="482"/>
    </row>
    <row r="386" spans="1:11" ht="27.75" customHeight="1" thickBot="1" x14ac:dyDescent="0.3">
      <c r="A386" s="125" t="s">
        <v>10</v>
      </c>
      <c r="B386" s="494"/>
      <c r="C386" s="495"/>
      <c r="D386" s="495"/>
      <c r="E386" s="496"/>
    </row>
    <row r="387" spans="1:11" ht="15.75" thickBot="1" x14ac:dyDescent="0.3">
      <c r="A387" s="125" t="s">
        <v>15</v>
      </c>
      <c r="B387" s="735" t="s">
        <v>234</v>
      </c>
      <c r="C387" s="736"/>
      <c r="D387" s="736"/>
      <c r="E387" s="737"/>
    </row>
    <row r="388" spans="1:11" ht="12.75" customHeight="1" x14ac:dyDescent="0.25">
      <c r="A388" s="492"/>
      <c r="B388" s="129">
        <v>2018</v>
      </c>
      <c r="C388" s="129">
        <v>2019</v>
      </c>
      <c r="D388" s="129">
        <v>2020</v>
      </c>
      <c r="E388" s="129">
        <v>2021</v>
      </c>
    </row>
    <row r="389" spans="1:11" ht="18" customHeight="1" thickBot="1" x14ac:dyDescent="0.3">
      <c r="A389" s="493"/>
      <c r="B389" s="130" t="s">
        <v>6</v>
      </c>
      <c r="C389" s="130" t="s">
        <v>7</v>
      </c>
      <c r="D389" s="130" t="s">
        <v>7</v>
      </c>
      <c r="E389" s="130" t="s">
        <v>7</v>
      </c>
    </row>
    <row r="390" spans="1:11" ht="15.75" thickBot="1" x14ac:dyDescent="0.3">
      <c r="A390" s="125" t="s">
        <v>9</v>
      </c>
      <c r="B390" s="108">
        <v>6</v>
      </c>
      <c r="C390" s="108">
        <v>6</v>
      </c>
      <c r="D390" s="108">
        <v>1</v>
      </c>
      <c r="E390" s="108">
        <v>1</v>
      </c>
    </row>
    <row r="391" spans="1:11" ht="15.75" thickBot="1" x14ac:dyDescent="0.3">
      <c r="A391" s="125" t="s">
        <v>16</v>
      </c>
      <c r="B391" s="131">
        <v>1375950</v>
      </c>
      <c r="C391" s="111">
        <v>941000</v>
      </c>
      <c r="D391" s="108">
        <v>48000</v>
      </c>
      <c r="E391" s="108">
        <v>50000</v>
      </c>
    </row>
    <row r="392" spans="1:11" ht="15.75" thickBot="1" x14ac:dyDescent="0.3">
      <c r="A392" s="125" t="s">
        <v>25</v>
      </c>
      <c r="B392" s="108">
        <f>B391/B390</f>
        <v>229325</v>
      </c>
      <c r="C392" s="108">
        <f>C391/C390</f>
        <v>156833.33333333334</v>
      </c>
      <c r="D392" s="108">
        <f>D391/D390</f>
        <v>48000</v>
      </c>
      <c r="E392" s="108">
        <f>E391/E390</f>
        <v>50000</v>
      </c>
    </row>
    <row r="393" spans="1:11" ht="15.75" thickBot="1" x14ac:dyDescent="0.3">
      <c r="A393" s="125" t="s">
        <v>17</v>
      </c>
      <c r="B393" s="208" t="s">
        <v>24</v>
      </c>
      <c r="C393" s="110">
        <f t="shared" ref="C393:E395" si="16">C390/B390-1</f>
        <v>0</v>
      </c>
      <c r="D393" s="110">
        <f t="shared" si="16"/>
        <v>-0.83333333333333337</v>
      </c>
      <c r="E393" s="110">
        <f t="shared" si="16"/>
        <v>0</v>
      </c>
      <c r="G393" s="253"/>
      <c r="H393" s="253"/>
      <c r="I393" s="253"/>
      <c r="J393" s="253"/>
      <c r="K393" s="253"/>
    </row>
    <row r="394" spans="1:11" ht="15.75" thickBot="1" x14ac:dyDescent="0.3">
      <c r="A394" s="125" t="s">
        <v>18</v>
      </c>
      <c r="B394" s="208" t="s">
        <v>24</v>
      </c>
      <c r="C394" s="110">
        <f t="shared" si="16"/>
        <v>-0.31610887023511025</v>
      </c>
      <c r="D394" s="110">
        <f t="shared" si="16"/>
        <v>-0.94899043570669506</v>
      </c>
      <c r="E394" s="110">
        <f t="shared" si="16"/>
        <v>4.1666666666666741E-2</v>
      </c>
    </row>
    <row r="395" spans="1:11" ht="15.75" thickBot="1" x14ac:dyDescent="0.3">
      <c r="A395" s="125" t="s">
        <v>19</v>
      </c>
      <c r="B395" s="208" t="s">
        <v>24</v>
      </c>
      <c r="C395" s="110">
        <f t="shared" si="16"/>
        <v>-0.31610887023511025</v>
      </c>
      <c r="D395" s="110">
        <f t="shared" si="16"/>
        <v>-0.69394261424017012</v>
      </c>
      <c r="E395" s="110">
        <f t="shared" si="16"/>
        <v>4.1666666666666741E-2</v>
      </c>
    </row>
    <row r="396" spans="1:11" ht="15.75" thickBot="1" x14ac:dyDescent="0.3">
      <c r="A396" s="560" t="s">
        <v>345</v>
      </c>
      <c r="B396" s="561"/>
      <c r="C396" s="561"/>
      <c r="D396" s="561"/>
      <c r="E396" s="562"/>
    </row>
    <row r="397" spans="1:11" ht="12.75" customHeight="1" x14ac:dyDescent="0.25">
      <c r="A397" s="492"/>
      <c r="B397" s="129">
        <v>2018</v>
      </c>
      <c r="C397" s="129">
        <v>2019</v>
      </c>
      <c r="D397" s="129">
        <v>2020</v>
      </c>
      <c r="E397" s="129">
        <v>2021</v>
      </c>
    </row>
    <row r="398" spans="1:11" ht="15" customHeight="1" thickBot="1" x14ac:dyDescent="0.3">
      <c r="A398" s="493"/>
      <c r="B398" s="130" t="s">
        <v>6</v>
      </c>
      <c r="C398" s="130" t="s">
        <v>7</v>
      </c>
      <c r="D398" s="130" t="s">
        <v>7</v>
      </c>
      <c r="E398" s="130" t="s">
        <v>7</v>
      </c>
    </row>
    <row r="399" spans="1:11" ht="15.75" thickBot="1" x14ac:dyDescent="0.3">
      <c r="A399" s="155" t="s">
        <v>142</v>
      </c>
      <c r="B399" s="111"/>
      <c r="C399" s="111"/>
      <c r="D399" s="111"/>
      <c r="E399" s="111"/>
    </row>
    <row r="400" spans="1:11" ht="15.75" thickBot="1" x14ac:dyDescent="0.3">
      <c r="A400" s="155" t="s">
        <v>143</v>
      </c>
      <c r="B400" s="131">
        <v>1375950</v>
      </c>
      <c r="C400" s="111">
        <v>941000</v>
      </c>
      <c r="D400" s="108">
        <v>48000</v>
      </c>
      <c r="E400" s="108">
        <v>50000</v>
      </c>
      <c r="G400" s="253"/>
      <c r="H400" s="253"/>
      <c r="I400" s="253"/>
    </row>
    <row r="401" spans="1:5" ht="24.75" thickBot="1" x14ac:dyDescent="0.3">
      <c r="A401" s="267" t="s">
        <v>318</v>
      </c>
      <c r="B401" s="131">
        <f>B400+B399</f>
        <v>1375950</v>
      </c>
      <c r="C401" s="131">
        <f>C400+C399</f>
        <v>941000</v>
      </c>
      <c r="D401" s="131">
        <f>D400+D399</f>
        <v>48000</v>
      </c>
      <c r="E401" s="131">
        <f>E400+E399</f>
        <v>50000</v>
      </c>
    </row>
    <row r="402" spans="1:5" ht="23.25" hidden="1" customHeight="1" thickBot="1" x14ac:dyDescent="0.3">
      <c r="A402" s="732" t="s">
        <v>137</v>
      </c>
      <c r="B402" s="733"/>
      <c r="C402" s="733"/>
      <c r="D402" s="733"/>
      <c r="E402" s="734"/>
    </row>
    <row r="403" spans="1:5" ht="12.75" hidden="1" customHeight="1" x14ac:dyDescent="0.25">
      <c r="A403" s="492"/>
      <c r="B403" s="129">
        <v>2018</v>
      </c>
      <c r="C403" s="129">
        <v>2019</v>
      </c>
      <c r="D403" s="129">
        <v>2020</v>
      </c>
      <c r="E403" s="129">
        <v>2021</v>
      </c>
    </row>
    <row r="404" spans="1:5" ht="9" hidden="1" customHeight="1" thickBot="1" x14ac:dyDescent="0.3">
      <c r="A404" s="493"/>
      <c r="B404" s="130" t="s">
        <v>6</v>
      </c>
      <c r="C404" s="130" t="s">
        <v>7</v>
      </c>
      <c r="D404" s="130" t="s">
        <v>7</v>
      </c>
      <c r="E404" s="130" t="s">
        <v>7</v>
      </c>
    </row>
    <row r="405" spans="1:5" ht="26.25" hidden="1" customHeight="1" thickBot="1" x14ac:dyDescent="0.3">
      <c r="A405" s="203" t="s">
        <v>186</v>
      </c>
      <c r="B405" s="480"/>
      <c r="C405" s="481"/>
      <c r="D405" s="481"/>
      <c r="E405" s="482"/>
    </row>
    <row r="406" spans="1:5" ht="16.5" hidden="1" customHeight="1" thickBot="1" x14ac:dyDescent="0.3">
      <c r="A406" s="125" t="s">
        <v>10</v>
      </c>
      <c r="B406" s="480"/>
      <c r="C406" s="481"/>
      <c r="D406" s="481"/>
      <c r="E406" s="482"/>
    </row>
    <row r="407" spans="1:5" ht="15.75" hidden="1" customHeight="1" thickBot="1" x14ac:dyDescent="0.3">
      <c r="A407" s="125" t="s">
        <v>15</v>
      </c>
      <c r="B407" s="539"/>
      <c r="C407" s="540"/>
      <c r="D407" s="540"/>
      <c r="E407" s="541"/>
    </row>
    <row r="408" spans="1:5" ht="12.75" hidden="1" customHeight="1" x14ac:dyDescent="0.25">
      <c r="A408" s="492"/>
      <c r="B408" s="129">
        <v>2018</v>
      </c>
      <c r="C408" s="129">
        <v>2019</v>
      </c>
      <c r="D408" s="129">
        <v>2020</v>
      </c>
      <c r="E408" s="129">
        <v>2021</v>
      </c>
    </row>
    <row r="409" spans="1:5" ht="9" hidden="1" customHeight="1" thickBot="1" x14ac:dyDescent="0.3">
      <c r="A409" s="493"/>
      <c r="B409" s="130" t="s">
        <v>6</v>
      </c>
      <c r="C409" s="130" t="s">
        <v>7</v>
      </c>
      <c r="D409" s="130" t="s">
        <v>7</v>
      </c>
      <c r="E409" s="130" t="s">
        <v>7</v>
      </c>
    </row>
    <row r="410" spans="1:5" ht="15.75" hidden="1" customHeight="1" thickBot="1" x14ac:dyDescent="0.3">
      <c r="A410" s="125" t="s">
        <v>9</v>
      </c>
      <c r="B410" s="108"/>
      <c r="C410" s="111"/>
      <c r="D410" s="111"/>
      <c r="E410" s="111"/>
    </row>
    <row r="411" spans="1:5" ht="15.75" hidden="1" thickBot="1" x14ac:dyDescent="0.3">
      <c r="A411" s="125" t="s">
        <v>16</v>
      </c>
      <c r="B411" s="108"/>
      <c r="C411" s="108"/>
      <c r="D411" s="108"/>
      <c r="E411" s="108"/>
    </row>
    <row r="412" spans="1:5" ht="15.75" hidden="1" thickBot="1" x14ac:dyDescent="0.3">
      <c r="A412" s="125" t="s">
        <v>25</v>
      </c>
      <c r="B412" s="108" t="e">
        <f>B411/B410</f>
        <v>#DIV/0!</v>
      </c>
      <c r="C412" s="108" t="e">
        <f>C411/C410</f>
        <v>#DIV/0!</v>
      </c>
      <c r="D412" s="108" t="e">
        <f>D411/D410</f>
        <v>#DIV/0!</v>
      </c>
      <c r="E412" s="108" t="e">
        <f>E411/E410</f>
        <v>#DIV/0!</v>
      </c>
    </row>
    <row r="413" spans="1:5" ht="15.75" hidden="1" thickBot="1" x14ac:dyDescent="0.3">
      <c r="A413" s="125" t="s">
        <v>17</v>
      </c>
      <c r="B413" s="208"/>
      <c r="C413" s="110" t="e">
        <f t="shared" ref="C413:E415" si="17">C410/B410-1</f>
        <v>#DIV/0!</v>
      </c>
      <c r="D413" s="110" t="e">
        <f t="shared" si="17"/>
        <v>#DIV/0!</v>
      </c>
      <c r="E413" s="110" t="e">
        <f t="shared" si="17"/>
        <v>#DIV/0!</v>
      </c>
    </row>
    <row r="414" spans="1:5" ht="23.25" hidden="1" thickBot="1" x14ac:dyDescent="0.3">
      <c r="A414" s="125" t="s">
        <v>18</v>
      </c>
      <c r="B414" s="208"/>
      <c r="C414" s="110" t="e">
        <f t="shared" si="17"/>
        <v>#DIV/0!</v>
      </c>
      <c r="D414" s="110" t="e">
        <f t="shared" si="17"/>
        <v>#DIV/0!</v>
      </c>
      <c r="E414" s="110" t="e">
        <f t="shared" si="17"/>
        <v>#DIV/0!</v>
      </c>
    </row>
    <row r="415" spans="1:5" ht="23.25" hidden="1" thickBot="1" x14ac:dyDescent="0.3">
      <c r="A415" s="125" t="s">
        <v>19</v>
      </c>
      <c r="B415" s="208"/>
      <c r="C415" s="110" t="e">
        <f t="shared" si="17"/>
        <v>#DIV/0!</v>
      </c>
      <c r="D415" s="110" t="e">
        <f t="shared" si="17"/>
        <v>#DIV/0!</v>
      </c>
      <c r="E415" s="110" t="e">
        <f t="shared" si="17"/>
        <v>#DIV/0!</v>
      </c>
    </row>
    <row r="416" spans="1:5" ht="12.75" hidden="1" customHeight="1" x14ac:dyDescent="0.25">
      <c r="A416" s="492"/>
      <c r="B416" s="129">
        <v>2018</v>
      </c>
      <c r="C416" s="129">
        <v>2019</v>
      </c>
      <c r="D416" s="129">
        <v>2020</v>
      </c>
      <c r="E416" s="129">
        <v>2021</v>
      </c>
    </row>
    <row r="417" spans="1:5" ht="9" hidden="1" customHeight="1" thickBot="1" x14ac:dyDescent="0.3">
      <c r="A417" s="493"/>
      <c r="B417" s="130" t="s">
        <v>6</v>
      </c>
      <c r="C417" s="130" t="s">
        <v>7</v>
      </c>
      <c r="D417" s="130" t="s">
        <v>7</v>
      </c>
      <c r="E417" s="130" t="s">
        <v>7</v>
      </c>
    </row>
    <row r="418" spans="1:5" ht="15.75" hidden="1" thickBot="1" x14ac:dyDescent="0.3">
      <c r="A418" s="560" t="s">
        <v>348</v>
      </c>
      <c r="B418" s="561"/>
      <c r="C418" s="561"/>
      <c r="D418" s="561"/>
      <c r="E418" s="562"/>
    </row>
    <row r="419" spans="1:5" ht="12.75" hidden="1" customHeight="1" x14ac:dyDescent="0.25">
      <c r="A419" s="492"/>
      <c r="B419" s="129">
        <v>2018</v>
      </c>
      <c r="C419" s="129">
        <v>2019</v>
      </c>
      <c r="D419" s="129">
        <v>2020</v>
      </c>
      <c r="E419" s="129">
        <v>2021</v>
      </c>
    </row>
    <row r="420" spans="1:5" ht="9" hidden="1" customHeight="1" thickBot="1" x14ac:dyDescent="0.3">
      <c r="A420" s="493"/>
      <c r="B420" s="130" t="s">
        <v>6</v>
      </c>
      <c r="C420" s="130" t="s">
        <v>7</v>
      </c>
      <c r="D420" s="130" t="s">
        <v>7</v>
      </c>
      <c r="E420" s="130" t="s">
        <v>7</v>
      </c>
    </row>
    <row r="421" spans="1:5" ht="15.75" hidden="1" thickBot="1" x14ac:dyDescent="0.3">
      <c r="A421" s="155" t="s">
        <v>0</v>
      </c>
      <c r="B421" s="111"/>
      <c r="C421" s="111"/>
      <c r="D421" s="111"/>
      <c r="E421" s="111"/>
    </row>
    <row r="422" spans="1:5" ht="24.75" hidden="1" thickBot="1" x14ac:dyDescent="0.3">
      <c r="A422" s="155" t="s">
        <v>46</v>
      </c>
      <c r="B422" s="111"/>
      <c r="C422" s="111"/>
      <c r="D422" s="111"/>
      <c r="E422" s="111"/>
    </row>
    <row r="423" spans="1:5" ht="24.75" hidden="1" thickBot="1" x14ac:dyDescent="0.3">
      <c r="A423" s="155" t="s">
        <v>1</v>
      </c>
      <c r="B423" s="131"/>
      <c r="C423" s="111"/>
      <c r="D423" s="111"/>
      <c r="E423" s="111"/>
    </row>
    <row r="424" spans="1:5" ht="15.75" hidden="1" thickBot="1" x14ac:dyDescent="0.3">
      <c r="A424" s="155" t="s">
        <v>2</v>
      </c>
      <c r="B424" s="131"/>
      <c r="C424" s="111"/>
      <c r="D424" s="111"/>
      <c r="E424" s="111"/>
    </row>
    <row r="425" spans="1:5" ht="24.75" hidden="1" thickBot="1" x14ac:dyDescent="0.3">
      <c r="A425" s="155" t="s">
        <v>30</v>
      </c>
      <c r="B425" s="131"/>
      <c r="C425" s="111"/>
      <c r="D425" s="111"/>
      <c r="E425" s="111"/>
    </row>
    <row r="426" spans="1:5" ht="15.75" hidden="1" thickBot="1" x14ac:dyDescent="0.3">
      <c r="A426" s="155" t="s">
        <v>32</v>
      </c>
      <c r="B426" s="131"/>
      <c r="C426" s="111"/>
      <c r="D426" s="111"/>
      <c r="E426" s="111"/>
    </row>
    <row r="427" spans="1:5" ht="24.75" hidden="1" thickBot="1" x14ac:dyDescent="0.3">
      <c r="A427" s="155" t="s">
        <v>3</v>
      </c>
      <c r="B427" s="131"/>
      <c r="C427" s="111"/>
      <c r="D427" s="111"/>
      <c r="E427" s="111"/>
    </row>
    <row r="428" spans="1:5" ht="36.75" hidden="1" thickBot="1" x14ac:dyDescent="0.3">
      <c r="A428" s="264" t="s">
        <v>63</v>
      </c>
      <c r="B428" s="132">
        <f>B427+B426+B425+B424+B423+B422+B421</f>
        <v>0</v>
      </c>
      <c r="C428" s="132">
        <f>C427+C426+C425+C424+C423+C422+C421</f>
        <v>0</v>
      </c>
      <c r="D428" s="132">
        <f>D427+D426+D425+D424+D423+D422+D421</f>
        <v>0</v>
      </c>
      <c r="E428" s="132">
        <f>E427+E426+E425+E424+E423+E422+E421</f>
        <v>0</v>
      </c>
    </row>
    <row r="429" spans="1:5" ht="15.75" hidden="1" thickBot="1" x14ac:dyDescent="0.3">
      <c r="A429" s="197" t="s">
        <v>61</v>
      </c>
      <c r="B429" s="132">
        <f>IF(B428-B411=0,0,"Error")</f>
        <v>0</v>
      </c>
      <c r="C429" s="132">
        <f>IF(C428-C411=0,0,"Error")</f>
        <v>0</v>
      </c>
      <c r="D429" s="132">
        <f>IF(D428-D411=0,0,"Error")</f>
        <v>0</v>
      </c>
      <c r="E429" s="132">
        <f>IF(E428-E411=0,0,"Error")</f>
        <v>0</v>
      </c>
    </row>
    <row r="430" spans="1:5" ht="23.25" hidden="1" thickBot="1" x14ac:dyDescent="0.3">
      <c r="A430" s="261" t="s">
        <v>347</v>
      </c>
      <c r="B430" s="539" t="s">
        <v>39</v>
      </c>
      <c r="C430" s="540"/>
      <c r="D430" s="540"/>
      <c r="E430" s="541"/>
    </row>
    <row r="431" spans="1:5" ht="15.75" hidden="1" thickBot="1" x14ac:dyDescent="0.3">
      <c r="A431" s="125" t="s">
        <v>10</v>
      </c>
      <c r="B431" s="452" t="s">
        <v>39</v>
      </c>
      <c r="C431" s="453"/>
      <c r="D431" s="453"/>
      <c r="E431" s="454"/>
    </row>
    <row r="432" spans="1:5" ht="15.75" hidden="1" thickBot="1" x14ac:dyDescent="0.3">
      <c r="A432" s="125" t="s">
        <v>15</v>
      </c>
      <c r="B432" s="539" t="s">
        <v>39</v>
      </c>
      <c r="C432" s="540"/>
      <c r="D432" s="540"/>
      <c r="E432" s="541"/>
    </row>
    <row r="433" spans="1:5" ht="12.75" hidden="1" customHeight="1" x14ac:dyDescent="0.25">
      <c r="A433" s="492"/>
      <c r="B433" s="129">
        <v>2018</v>
      </c>
      <c r="C433" s="129">
        <v>2019</v>
      </c>
      <c r="D433" s="129">
        <v>2020</v>
      </c>
      <c r="E433" s="129">
        <v>2021</v>
      </c>
    </row>
    <row r="434" spans="1:5" ht="9" hidden="1" customHeight="1" thickBot="1" x14ac:dyDescent="0.3">
      <c r="A434" s="493"/>
      <c r="B434" s="130" t="s">
        <v>6</v>
      </c>
      <c r="C434" s="130" t="s">
        <v>7</v>
      </c>
      <c r="D434" s="130" t="s">
        <v>7</v>
      </c>
      <c r="E434" s="130" t="s">
        <v>7</v>
      </c>
    </row>
    <row r="435" spans="1:5" ht="15.75" hidden="1" thickBot="1" x14ac:dyDescent="0.3">
      <c r="A435" s="125" t="s">
        <v>9</v>
      </c>
      <c r="B435" s="108"/>
      <c r="C435" s="108"/>
      <c r="D435" s="108"/>
      <c r="E435" s="108"/>
    </row>
    <row r="436" spans="1:5" ht="15.75" hidden="1" thickBot="1" x14ac:dyDescent="0.3">
      <c r="A436" s="125" t="s">
        <v>16</v>
      </c>
      <c r="B436" s="108"/>
      <c r="C436" s="108"/>
      <c r="D436" s="108"/>
      <c r="E436" s="108"/>
    </row>
    <row r="437" spans="1:5" ht="15.75" hidden="1" thickBot="1" x14ac:dyDescent="0.3">
      <c r="A437" s="125" t="s">
        <v>25</v>
      </c>
      <c r="B437" s="108" t="e">
        <f>B436/B435</f>
        <v>#DIV/0!</v>
      </c>
      <c r="C437" s="108" t="e">
        <f>C436/C435</f>
        <v>#DIV/0!</v>
      </c>
      <c r="D437" s="108" t="e">
        <f>D436/D435</f>
        <v>#DIV/0!</v>
      </c>
      <c r="E437" s="108" t="e">
        <f>E436/E435</f>
        <v>#DIV/0!</v>
      </c>
    </row>
    <row r="438" spans="1:5" ht="15.75" hidden="1" thickBot="1" x14ac:dyDescent="0.3">
      <c r="A438" s="125" t="s">
        <v>17</v>
      </c>
      <c r="B438" s="208"/>
      <c r="C438" s="110" t="e">
        <f t="shared" ref="C438:E440" si="18">C435/B435-1</f>
        <v>#DIV/0!</v>
      </c>
      <c r="D438" s="110" t="e">
        <f t="shared" si="18"/>
        <v>#DIV/0!</v>
      </c>
      <c r="E438" s="110" t="e">
        <f t="shared" si="18"/>
        <v>#DIV/0!</v>
      </c>
    </row>
    <row r="439" spans="1:5" ht="23.25" hidden="1" thickBot="1" x14ac:dyDescent="0.3">
      <c r="A439" s="125" t="s">
        <v>18</v>
      </c>
      <c r="B439" s="208"/>
      <c r="C439" s="110" t="e">
        <f t="shared" si="18"/>
        <v>#DIV/0!</v>
      </c>
      <c r="D439" s="110" t="e">
        <f t="shared" si="18"/>
        <v>#DIV/0!</v>
      </c>
      <c r="E439" s="110" t="e">
        <f t="shared" si="18"/>
        <v>#DIV/0!</v>
      </c>
    </row>
    <row r="440" spans="1:5" ht="23.25" hidden="1" thickBot="1" x14ac:dyDescent="0.3">
      <c r="A440" s="125" t="s">
        <v>19</v>
      </c>
      <c r="B440" s="208"/>
      <c r="C440" s="110" t="e">
        <f t="shared" si="18"/>
        <v>#DIV/0!</v>
      </c>
      <c r="D440" s="110" t="e">
        <f t="shared" si="18"/>
        <v>#DIV/0!</v>
      </c>
      <c r="E440" s="110" t="e">
        <f t="shared" si="18"/>
        <v>#DIV/0!</v>
      </c>
    </row>
    <row r="441" spans="1:5" ht="15.75" hidden="1" thickBot="1" x14ac:dyDescent="0.3">
      <c r="A441" s="560" t="s">
        <v>344</v>
      </c>
      <c r="B441" s="561"/>
      <c r="C441" s="561"/>
      <c r="D441" s="561"/>
      <c r="E441" s="562"/>
    </row>
    <row r="442" spans="1:5" ht="12.75" hidden="1" customHeight="1" x14ac:dyDescent="0.25">
      <c r="A442" s="492"/>
      <c r="B442" s="129">
        <v>2018</v>
      </c>
      <c r="C442" s="129">
        <v>2019</v>
      </c>
      <c r="D442" s="129">
        <v>2020</v>
      </c>
      <c r="E442" s="129">
        <v>2021</v>
      </c>
    </row>
    <row r="443" spans="1:5" ht="9" hidden="1" customHeight="1" thickBot="1" x14ac:dyDescent="0.3">
      <c r="A443" s="493"/>
      <c r="B443" s="130" t="s">
        <v>6</v>
      </c>
      <c r="C443" s="130" t="s">
        <v>7</v>
      </c>
      <c r="D443" s="130" t="s">
        <v>7</v>
      </c>
      <c r="E443" s="130" t="s">
        <v>7</v>
      </c>
    </row>
    <row r="444" spans="1:5" ht="15.75" hidden="1" thickBot="1" x14ac:dyDescent="0.3">
      <c r="A444" s="155" t="s">
        <v>0</v>
      </c>
      <c r="B444" s="111"/>
      <c r="C444" s="111"/>
      <c r="D444" s="111"/>
      <c r="E444" s="111"/>
    </row>
    <row r="445" spans="1:5" ht="24.75" hidden="1" thickBot="1" x14ac:dyDescent="0.3">
      <c r="A445" s="155" t="s">
        <v>46</v>
      </c>
      <c r="B445" s="111"/>
      <c r="C445" s="111"/>
      <c r="D445" s="111"/>
      <c r="E445" s="111"/>
    </row>
    <row r="446" spans="1:5" ht="24.75" hidden="1" thickBot="1" x14ac:dyDescent="0.3">
      <c r="A446" s="155" t="s">
        <v>1</v>
      </c>
      <c r="B446" s="131"/>
      <c r="C446" s="111"/>
      <c r="D446" s="111"/>
      <c r="E446" s="111"/>
    </row>
    <row r="447" spans="1:5" ht="15.75" hidden="1" thickBot="1" x14ac:dyDescent="0.3">
      <c r="A447" s="155" t="s">
        <v>2</v>
      </c>
      <c r="B447" s="131"/>
      <c r="C447" s="111"/>
      <c r="D447" s="111"/>
      <c r="E447" s="111"/>
    </row>
    <row r="448" spans="1:5" ht="24.75" hidden="1" thickBot="1" x14ac:dyDescent="0.3">
      <c r="A448" s="155" t="s">
        <v>30</v>
      </c>
      <c r="B448" s="131"/>
      <c r="C448" s="111"/>
      <c r="D448" s="111"/>
      <c r="E448" s="111"/>
    </row>
    <row r="449" spans="1:11" ht="15.75" hidden="1" thickBot="1" x14ac:dyDescent="0.3">
      <c r="A449" s="155" t="s">
        <v>32</v>
      </c>
      <c r="B449" s="131"/>
      <c r="C449" s="111"/>
      <c r="D449" s="111"/>
      <c r="E449" s="111"/>
    </row>
    <row r="450" spans="1:11" ht="24.75" hidden="1" thickBot="1" x14ac:dyDescent="0.3">
      <c r="A450" s="155" t="s">
        <v>3</v>
      </c>
      <c r="B450" s="131"/>
      <c r="C450" s="111"/>
      <c r="D450" s="111"/>
      <c r="E450" s="111"/>
    </row>
    <row r="451" spans="1:11" ht="36.75" hidden="1" thickBot="1" x14ac:dyDescent="0.3">
      <c r="A451" s="264" t="s">
        <v>63</v>
      </c>
      <c r="B451" s="133">
        <f>B450+B448+B449+B447+B446+B445+B444</f>
        <v>0</v>
      </c>
      <c r="C451" s="133">
        <f>C450+C448+C449+C447+C446+C445+C444</f>
        <v>0</v>
      </c>
      <c r="D451" s="133">
        <f>D450+D448+D449+D447+D446+D445+D444</f>
        <v>0</v>
      </c>
      <c r="E451" s="133">
        <f>E450+E448+E449+E447+E446+E445+E444</f>
        <v>0</v>
      </c>
    </row>
    <row r="452" spans="1:11" ht="15.75" hidden="1" thickBot="1" x14ac:dyDescent="0.3">
      <c r="A452" s="197" t="s">
        <v>61</v>
      </c>
      <c r="B452" s="132">
        <f>IF(B451-B436=0,0,"Error")</f>
        <v>0</v>
      </c>
      <c r="C452" s="132">
        <f>IF(C451-C436=0,0,"Error")</f>
        <v>0</v>
      </c>
      <c r="D452" s="132">
        <f>IF(D451-D436=0,0,"Error")</f>
        <v>0</v>
      </c>
      <c r="E452" s="132">
        <f>IF(E451-E436=0,0,"Error")</f>
        <v>0</v>
      </c>
    </row>
    <row r="453" spans="1:11" ht="15.75" hidden="1" thickBot="1" x14ac:dyDescent="0.3">
      <c r="A453" s="486" t="s">
        <v>138</v>
      </c>
      <c r="B453" s="487"/>
      <c r="C453" s="487"/>
      <c r="D453" s="487"/>
      <c r="E453" s="488"/>
    </row>
    <row r="454" spans="1:11" ht="15.75" hidden="1" thickBot="1" x14ac:dyDescent="0.3">
      <c r="A454" s="486" t="s">
        <v>139</v>
      </c>
      <c r="B454" s="487"/>
      <c r="C454" s="487"/>
      <c r="D454" s="487"/>
      <c r="E454" s="488"/>
    </row>
    <row r="455" spans="1:11" ht="23.25" hidden="1" thickBot="1" x14ac:dyDescent="0.3">
      <c r="A455" s="125" t="s">
        <v>45</v>
      </c>
      <c r="B455" s="542" t="s">
        <v>44</v>
      </c>
      <c r="C455" s="543"/>
      <c r="D455" s="543"/>
      <c r="E455" s="544"/>
    </row>
    <row r="456" spans="1:11" ht="15.75" hidden="1" thickBot="1" x14ac:dyDescent="0.3">
      <c r="A456" s="203" t="s">
        <v>186</v>
      </c>
      <c r="B456" s="539" t="s">
        <v>39</v>
      </c>
      <c r="C456" s="540"/>
      <c r="D456" s="540"/>
      <c r="E456" s="541"/>
    </row>
    <row r="457" spans="1:11" ht="17.25" hidden="1" customHeight="1" thickBot="1" x14ac:dyDescent="0.3">
      <c r="A457" s="125" t="s">
        <v>10</v>
      </c>
      <c r="B457" s="452" t="s">
        <v>39</v>
      </c>
      <c r="C457" s="453"/>
      <c r="D457" s="453"/>
      <c r="E457" s="454"/>
    </row>
    <row r="458" spans="1:11" ht="15.75" hidden="1" thickBot="1" x14ac:dyDescent="0.3">
      <c r="A458" s="125" t="s">
        <v>15</v>
      </c>
      <c r="B458" s="539" t="s">
        <v>39</v>
      </c>
      <c r="C458" s="540"/>
      <c r="D458" s="540"/>
      <c r="E458" s="541"/>
    </row>
    <row r="459" spans="1:11" ht="12.75" hidden="1" customHeight="1" x14ac:dyDescent="0.25">
      <c r="A459" s="492"/>
      <c r="B459" s="129">
        <v>2018</v>
      </c>
      <c r="C459" s="129">
        <v>2019</v>
      </c>
      <c r="D459" s="129">
        <v>2020</v>
      </c>
      <c r="E459" s="129">
        <v>2021</v>
      </c>
    </row>
    <row r="460" spans="1:11" ht="9" hidden="1" customHeight="1" thickBot="1" x14ac:dyDescent="0.3">
      <c r="A460" s="493"/>
      <c r="B460" s="130" t="s">
        <v>6</v>
      </c>
      <c r="C460" s="130" t="s">
        <v>7</v>
      </c>
      <c r="D460" s="130" t="s">
        <v>7</v>
      </c>
      <c r="E460" s="130" t="s">
        <v>7</v>
      </c>
    </row>
    <row r="461" spans="1:11" ht="15.75" hidden="1" thickBot="1" x14ac:dyDescent="0.3">
      <c r="A461" s="125" t="s">
        <v>9</v>
      </c>
      <c r="B461" s="108"/>
      <c r="C461" s="108"/>
      <c r="D461" s="108"/>
      <c r="E461" s="108"/>
    </row>
    <row r="462" spans="1:11" ht="15.75" hidden="1" thickBot="1" x14ac:dyDescent="0.3">
      <c r="A462" s="125" t="s">
        <v>16</v>
      </c>
      <c r="B462" s="108"/>
      <c r="C462" s="108"/>
      <c r="D462" s="108"/>
      <c r="E462" s="108"/>
    </row>
    <row r="463" spans="1:11" ht="15.75" hidden="1" thickBot="1" x14ac:dyDescent="0.3">
      <c r="A463" s="125" t="s">
        <v>25</v>
      </c>
      <c r="B463" s="108" t="e">
        <f>B462/B461</f>
        <v>#DIV/0!</v>
      </c>
      <c r="C463" s="108" t="e">
        <f>C462/C461</f>
        <v>#DIV/0!</v>
      </c>
      <c r="D463" s="108" t="e">
        <f>D462/D461</f>
        <v>#DIV/0!</v>
      </c>
      <c r="E463" s="108" t="e">
        <f>E462/E461</f>
        <v>#DIV/0!</v>
      </c>
    </row>
    <row r="464" spans="1:11" ht="15.75" hidden="1" thickBot="1" x14ac:dyDescent="0.3">
      <c r="A464" s="125" t="s">
        <v>17</v>
      </c>
      <c r="B464" s="208" t="s">
        <v>24</v>
      </c>
      <c r="C464" s="110" t="e">
        <f t="shared" ref="C464:E466" si="19">C461/B461-1</f>
        <v>#DIV/0!</v>
      </c>
      <c r="D464" s="110" t="e">
        <f t="shared" si="19"/>
        <v>#DIV/0!</v>
      </c>
      <c r="E464" s="110" t="e">
        <f t="shared" si="19"/>
        <v>#DIV/0!</v>
      </c>
      <c r="G464" s="253"/>
      <c r="H464" s="253"/>
      <c r="I464" s="253"/>
      <c r="J464" s="253"/>
      <c r="K464" s="253"/>
    </row>
    <row r="465" spans="1:5" ht="23.25" hidden="1" thickBot="1" x14ac:dyDescent="0.3">
      <c r="A465" s="125" t="s">
        <v>18</v>
      </c>
      <c r="B465" s="208" t="s">
        <v>24</v>
      </c>
      <c r="C465" s="110" t="e">
        <f t="shared" si="19"/>
        <v>#DIV/0!</v>
      </c>
      <c r="D465" s="110" t="e">
        <f t="shared" si="19"/>
        <v>#DIV/0!</v>
      </c>
      <c r="E465" s="110" t="e">
        <f t="shared" si="19"/>
        <v>#DIV/0!</v>
      </c>
    </row>
    <row r="466" spans="1:5" ht="23.25" hidden="1" thickBot="1" x14ac:dyDescent="0.3">
      <c r="A466" s="125" t="s">
        <v>19</v>
      </c>
      <c r="B466" s="208" t="s">
        <v>24</v>
      </c>
      <c r="C466" s="110" t="e">
        <f t="shared" si="19"/>
        <v>#DIV/0!</v>
      </c>
      <c r="D466" s="110" t="e">
        <f t="shared" si="19"/>
        <v>#DIV/0!</v>
      </c>
      <c r="E466" s="110" t="e">
        <f t="shared" si="19"/>
        <v>#DIV/0!</v>
      </c>
    </row>
    <row r="467" spans="1:5" ht="15.75" hidden="1" thickBot="1" x14ac:dyDescent="0.3">
      <c r="A467" s="560" t="s">
        <v>346</v>
      </c>
      <c r="B467" s="561"/>
      <c r="C467" s="561"/>
      <c r="D467" s="561"/>
      <c r="E467" s="562"/>
    </row>
    <row r="468" spans="1:5" ht="12.75" hidden="1" customHeight="1" x14ac:dyDescent="0.25">
      <c r="A468" s="492"/>
      <c r="B468" s="129">
        <v>2018</v>
      </c>
      <c r="C468" s="129">
        <v>2019</v>
      </c>
      <c r="D468" s="129">
        <v>2020</v>
      </c>
      <c r="E468" s="129">
        <v>2021</v>
      </c>
    </row>
    <row r="469" spans="1:5" ht="9" hidden="1" customHeight="1" thickBot="1" x14ac:dyDescent="0.3">
      <c r="A469" s="493"/>
      <c r="B469" s="130" t="s">
        <v>6</v>
      </c>
      <c r="C469" s="130" t="s">
        <v>7</v>
      </c>
      <c r="D469" s="130" t="s">
        <v>7</v>
      </c>
      <c r="E469" s="130" t="s">
        <v>7</v>
      </c>
    </row>
    <row r="470" spans="1:5" ht="24.75" hidden="1" thickBot="1" x14ac:dyDescent="0.3">
      <c r="A470" s="155" t="s">
        <v>142</v>
      </c>
      <c r="B470" s="111"/>
      <c r="C470" s="111"/>
      <c r="D470" s="111"/>
      <c r="E470" s="111"/>
    </row>
    <row r="471" spans="1:5" ht="15.75" hidden="1" thickBot="1" x14ac:dyDescent="0.3">
      <c r="A471" s="155" t="s">
        <v>143</v>
      </c>
      <c r="B471" s="131"/>
      <c r="C471" s="111"/>
      <c r="D471" s="111"/>
      <c r="E471" s="111"/>
    </row>
    <row r="472" spans="1:5" ht="24.75" hidden="1" thickBot="1" x14ac:dyDescent="0.3">
      <c r="A472" s="267" t="s">
        <v>188</v>
      </c>
      <c r="B472" s="131">
        <f>B471+B470</f>
        <v>0</v>
      </c>
      <c r="C472" s="131">
        <f>C471+C470</f>
        <v>0</v>
      </c>
      <c r="D472" s="131">
        <f>D471+D470</f>
        <v>0</v>
      </c>
      <c r="E472" s="131">
        <f>E471+E470</f>
        <v>0</v>
      </c>
    </row>
    <row r="473" spans="1:5" ht="23.25" hidden="1" thickBot="1" x14ac:dyDescent="0.3">
      <c r="A473" s="125" t="s">
        <v>45</v>
      </c>
      <c r="B473" s="542" t="s">
        <v>44</v>
      </c>
      <c r="C473" s="543"/>
      <c r="D473" s="543"/>
      <c r="E473" s="544"/>
    </row>
    <row r="474" spans="1:5" ht="23.25" hidden="1" thickBot="1" x14ac:dyDescent="0.3">
      <c r="A474" s="203" t="s">
        <v>141</v>
      </c>
      <c r="B474" s="539" t="s">
        <v>39</v>
      </c>
      <c r="C474" s="540"/>
      <c r="D474" s="540"/>
      <c r="E474" s="541"/>
    </row>
    <row r="475" spans="1:5" ht="17.25" hidden="1" customHeight="1" thickBot="1" x14ac:dyDescent="0.3">
      <c r="A475" s="125" t="s">
        <v>10</v>
      </c>
      <c r="B475" s="452" t="s">
        <v>39</v>
      </c>
      <c r="C475" s="453"/>
      <c r="D475" s="453"/>
      <c r="E475" s="454"/>
    </row>
    <row r="476" spans="1:5" ht="15.75" hidden="1" thickBot="1" x14ac:dyDescent="0.3">
      <c r="A476" s="125" t="s">
        <v>15</v>
      </c>
      <c r="B476" s="539" t="s">
        <v>39</v>
      </c>
      <c r="C476" s="540"/>
      <c r="D476" s="540"/>
      <c r="E476" s="541"/>
    </row>
    <row r="477" spans="1:5" ht="12.75" hidden="1" customHeight="1" x14ac:dyDescent="0.25">
      <c r="A477" s="492"/>
      <c r="B477" s="129">
        <v>2018</v>
      </c>
      <c r="C477" s="129">
        <v>2019</v>
      </c>
      <c r="D477" s="129">
        <v>2020</v>
      </c>
      <c r="E477" s="129">
        <v>2021</v>
      </c>
    </row>
    <row r="478" spans="1:5" ht="9" hidden="1" customHeight="1" thickBot="1" x14ac:dyDescent="0.3">
      <c r="A478" s="493"/>
      <c r="B478" s="130" t="s">
        <v>6</v>
      </c>
      <c r="C478" s="130" t="s">
        <v>7</v>
      </c>
      <c r="D478" s="130" t="s">
        <v>7</v>
      </c>
      <c r="E478" s="130" t="s">
        <v>7</v>
      </c>
    </row>
    <row r="479" spans="1:5" ht="15.75" hidden="1" thickBot="1" x14ac:dyDescent="0.3">
      <c r="A479" s="125" t="s">
        <v>9</v>
      </c>
      <c r="B479" s="108"/>
      <c r="C479" s="108"/>
      <c r="D479" s="108"/>
      <c r="E479" s="108"/>
    </row>
    <row r="480" spans="1:5" ht="15.75" hidden="1" thickBot="1" x14ac:dyDescent="0.3">
      <c r="A480" s="125" t="s">
        <v>16</v>
      </c>
      <c r="B480" s="108"/>
      <c r="C480" s="108"/>
      <c r="D480" s="108"/>
      <c r="E480" s="108"/>
    </row>
    <row r="481" spans="1:11" ht="15.75" hidden="1" thickBot="1" x14ac:dyDescent="0.3">
      <c r="A481" s="125" t="s">
        <v>25</v>
      </c>
      <c r="B481" s="108" t="e">
        <f>B480/B479</f>
        <v>#DIV/0!</v>
      </c>
      <c r="C481" s="108" t="e">
        <f>C480/C479</f>
        <v>#DIV/0!</v>
      </c>
      <c r="D481" s="108" t="e">
        <f>D480/D479</f>
        <v>#DIV/0!</v>
      </c>
      <c r="E481" s="108" t="e">
        <f>E480/E479</f>
        <v>#DIV/0!</v>
      </c>
    </row>
    <row r="482" spans="1:11" ht="15.75" hidden="1" thickBot="1" x14ac:dyDescent="0.3">
      <c r="A482" s="125" t="s">
        <v>17</v>
      </c>
      <c r="B482" s="208" t="s">
        <v>24</v>
      </c>
      <c r="C482" s="110" t="e">
        <f t="shared" ref="C482:E484" si="20">C479/B479-1</f>
        <v>#DIV/0!</v>
      </c>
      <c r="D482" s="110" t="e">
        <f t="shared" si="20"/>
        <v>#DIV/0!</v>
      </c>
      <c r="E482" s="110" t="e">
        <f t="shared" si="20"/>
        <v>#DIV/0!</v>
      </c>
      <c r="G482" s="253"/>
      <c r="H482" s="253"/>
      <c r="I482" s="253"/>
      <c r="J482" s="253"/>
      <c r="K482" s="253"/>
    </row>
    <row r="483" spans="1:11" ht="23.25" hidden="1" thickBot="1" x14ac:dyDescent="0.3">
      <c r="A483" s="125" t="s">
        <v>18</v>
      </c>
      <c r="B483" s="208" t="s">
        <v>24</v>
      </c>
      <c r="C483" s="110" t="e">
        <f t="shared" si="20"/>
        <v>#DIV/0!</v>
      </c>
      <c r="D483" s="110" t="e">
        <f t="shared" si="20"/>
        <v>#DIV/0!</v>
      </c>
      <c r="E483" s="110" t="e">
        <f t="shared" si="20"/>
        <v>#DIV/0!</v>
      </c>
    </row>
    <row r="484" spans="1:11" ht="23.25" hidden="1" thickBot="1" x14ac:dyDescent="0.3">
      <c r="A484" s="125" t="s">
        <v>19</v>
      </c>
      <c r="B484" s="208" t="s">
        <v>24</v>
      </c>
      <c r="C484" s="110" t="e">
        <f t="shared" si="20"/>
        <v>#DIV/0!</v>
      </c>
      <c r="D484" s="110" t="e">
        <f t="shared" si="20"/>
        <v>#DIV/0!</v>
      </c>
      <c r="E484" s="110" t="e">
        <f t="shared" si="20"/>
        <v>#DIV/0!</v>
      </c>
    </row>
    <row r="485" spans="1:11" ht="15.75" hidden="1" thickBot="1" x14ac:dyDescent="0.3">
      <c r="A485" s="560" t="s">
        <v>344</v>
      </c>
      <c r="B485" s="561"/>
      <c r="C485" s="561"/>
      <c r="D485" s="561"/>
      <c r="E485" s="562"/>
    </row>
    <row r="486" spans="1:11" ht="12.75" hidden="1" customHeight="1" x14ac:dyDescent="0.25">
      <c r="A486" s="492"/>
      <c r="B486" s="129">
        <v>2018</v>
      </c>
      <c r="C486" s="129">
        <v>2019</v>
      </c>
      <c r="D486" s="129">
        <v>2020</v>
      </c>
      <c r="E486" s="129">
        <v>2021</v>
      </c>
    </row>
    <row r="487" spans="1:11" ht="9" hidden="1" customHeight="1" thickBot="1" x14ac:dyDescent="0.3">
      <c r="A487" s="493"/>
      <c r="B487" s="130" t="s">
        <v>6</v>
      </c>
      <c r="C487" s="130" t="s">
        <v>7</v>
      </c>
      <c r="D487" s="130" t="s">
        <v>7</v>
      </c>
      <c r="E487" s="130" t="s">
        <v>7</v>
      </c>
    </row>
    <row r="488" spans="1:11" ht="24.75" hidden="1" thickBot="1" x14ac:dyDescent="0.3">
      <c r="A488" s="155" t="s">
        <v>142</v>
      </c>
      <c r="B488" s="111"/>
      <c r="C488" s="111"/>
      <c r="D488" s="111"/>
      <c r="E488" s="111"/>
    </row>
    <row r="489" spans="1:11" ht="15.75" hidden="1" thickBot="1" x14ac:dyDescent="0.3">
      <c r="A489" s="155" t="s">
        <v>143</v>
      </c>
      <c r="B489" s="131"/>
      <c r="C489" s="111"/>
      <c r="D489" s="111"/>
      <c r="E489" s="111"/>
    </row>
    <row r="490" spans="1:11" ht="24.75" hidden="1" thickBot="1" x14ac:dyDescent="0.3">
      <c r="A490" s="267" t="s">
        <v>62</v>
      </c>
      <c r="B490" s="131">
        <f>B489+B488</f>
        <v>0</v>
      </c>
      <c r="C490" s="131">
        <f>C489+C488</f>
        <v>0</v>
      </c>
      <c r="D490" s="131">
        <f>D489+D488</f>
        <v>0</v>
      </c>
      <c r="E490" s="131">
        <f>E489+E488</f>
        <v>0</v>
      </c>
    </row>
    <row r="491" spans="1:11" ht="15.75" hidden="1" thickBot="1" x14ac:dyDescent="0.3">
      <c r="A491" s="486" t="s">
        <v>138</v>
      </c>
      <c r="B491" s="487"/>
      <c r="C491" s="487"/>
      <c r="D491" s="487"/>
      <c r="E491" s="488"/>
    </row>
    <row r="492" spans="1:11" ht="15.75" hidden="1" thickBot="1" x14ac:dyDescent="0.3">
      <c r="A492" s="486" t="s">
        <v>144</v>
      </c>
      <c r="B492" s="487"/>
      <c r="C492" s="487"/>
      <c r="D492" s="487"/>
      <c r="E492" s="488"/>
    </row>
    <row r="493" spans="1:11" ht="23.25" hidden="1" thickBot="1" x14ac:dyDescent="0.3">
      <c r="A493" s="125" t="s">
        <v>45</v>
      </c>
      <c r="B493" s="542" t="s">
        <v>44</v>
      </c>
      <c r="C493" s="543"/>
      <c r="D493" s="543"/>
      <c r="E493" s="544"/>
    </row>
    <row r="494" spans="1:11" ht="15.75" hidden="1" thickBot="1" x14ac:dyDescent="0.3">
      <c r="A494" s="203" t="s">
        <v>42</v>
      </c>
      <c r="B494" s="539" t="s">
        <v>39</v>
      </c>
      <c r="C494" s="540"/>
      <c r="D494" s="540"/>
      <c r="E494" s="541"/>
    </row>
    <row r="495" spans="1:11" ht="17.25" hidden="1" customHeight="1" thickBot="1" x14ac:dyDescent="0.3">
      <c r="A495" s="125" t="s">
        <v>10</v>
      </c>
      <c r="B495" s="452" t="s">
        <v>39</v>
      </c>
      <c r="C495" s="453"/>
      <c r="D495" s="453"/>
      <c r="E495" s="454"/>
    </row>
    <row r="496" spans="1:11" ht="15.75" hidden="1" thickBot="1" x14ac:dyDescent="0.3">
      <c r="A496" s="125" t="s">
        <v>15</v>
      </c>
      <c r="B496" s="539" t="s">
        <v>39</v>
      </c>
      <c r="C496" s="540"/>
      <c r="D496" s="540"/>
      <c r="E496" s="541"/>
    </row>
    <row r="497" spans="1:11" ht="12.75" hidden="1" customHeight="1" x14ac:dyDescent="0.25">
      <c r="A497" s="492"/>
      <c r="B497" s="129">
        <v>2018</v>
      </c>
      <c r="C497" s="129">
        <v>2019</v>
      </c>
      <c r="D497" s="129">
        <v>2020</v>
      </c>
      <c r="E497" s="129">
        <v>2021</v>
      </c>
    </row>
    <row r="498" spans="1:11" ht="9" hidden="1" customHeight="1" thickBot="1" x14ac:dyDescent="0.3">
      <c r="A498" s="493"/>
      <c r="B498" s="130" t="s">
        <v>6</v>
      </c>
      <c r="C498" s="130" t="s">
        <v>7</v>
      </c>
      <c r="D498" s="130" t="s">
        <v>7</v>
      </c>
      <c r="E498" s="130" t="s">
        <v>7</v>
      </c>
    </row>
    <row r="499" spans="1:11" ht="15.75" hidden="1" thickBot="1" x14ac:dyDescent="0.3">
      <c r="A499" s="125" t="s">
        <v>9</v>
      </c>
      <c r="B499" s="108"/>
      <c r="C499" s="108"/>
      <c r="D499" s="108"/>
      <c r="E499" s="108"/>
    </row>
    <row r="500" spans="1:11" ht="15.75" hidden="1" thickBot="1" x14ac:dyDescent="0.3">
      <c r="A500" s="125" t="s">
        <v>16</v>
      </c>
      <c r="B500" s="108"/>
      <c r="C500" s="108"/>
      <c r="D500" s="108"/>
      <c r="E500" s="108"/>
    </row>
    <row r="501" spans="1:11" ht="15.75" hidden="1" thickBot="1" x14ac:dyDescent="0.3">
      <c r="A501" s="125" t="s">
        <v>25</v>
      </c>
      <c r="B501" s="108" t="e">
        <f>B500/B499</f>
        <v>#DIV/0!</v>
      </c>
      <c r="C501" s="108" t="e">
        <f>C500/C499</f>
        <v>#DIV/0!</v>
      </c>
      <c r="D501" s="108" t="e">
        <f>D500/D499</f>
        <v>#DIV/0!</v>
      </c>
      <c r="E501" s="108" t="e">
        <f>E500/E499</f>
        <v>#DIV/0!</v>
      </c>
    </row>
    <row r="502" spans="1:11" ht="15.75" hidden="1" thickBot="1" x14ac:dyDescent="0.3">
      <c r="A502" s="125" t="s">
        <v>17</v>
      </c>
      <c r="B502" s="208" t="s">
        <v>24</v>
      </c>
      <c r="C502" s="110" t="e">
        <f t="shared" ref="C502:E504" si="21">C499/B499-1</f>
        <v>#DIV/0!</v>
      </c>
      <c r="D502" s="110" t="e">
        <f t="shared" si="21"/>
        <v>#DIV/0!</v>
      </c>
      <c r="E502" s="110" t="e">
        <f t="shared" si="21"/>
        <v>#DIV/0!</v>
      </c>
      <c r="G502" s="253"/>
      <c r="H502" s="253"/>
      <c r="I502" s="253"/>
      <c r="J502" s="253"/>
      <c r="K502" s="253"/>
    </row>
    <row r="503" spans="1:11" ht="23.25" hidden="1" thickBot="1" x14ac:dyDescent="0.3">
      <c r="A503" s="125" t="s">
        <v>18</v>
      </c>
      <c r="B503" s="208" t="s">
        <v>24</v>
      </c>
      <c r="C503" s="110" t="e">
        <f t="shared" si="21"/>
        <v>#DIV/0!</v>
      </c>
      <c r="D503" s="110" t="e">
        <f t="shared" si="21"/>
        <v>#DIV/0!</v>
      </c>
      <c r="E503" s="110" t="e">
        <f t="shared" si="21"/>
        <v>#DIV/0!</v>
      </c>
    </row>
    <row r="504" spans="1:11" ht="23.25" hidden="1" thickBot="1" x14ac:dyDescent="0.3">
      <c r="A504" s="125" t="s">
        <v>19</v>
      </c>
      <c r="B504" s="208" t="s">
        <v>24</v>
      </c>
      <c r="C504" s="110" t="e">
        <f t="shared" si="21"/>
        <v>#DIV/0!</v>
      </c>
      <c r="D504" s="110" t="e">
        <f t="shared" si="21"/>
        <v>#DIV/0!</v>
      </c>
      <c r="E504" s="110" t="e">
        <f t="shared" si="21"/>
        <v>#DIV/0!</v>
      </c>
    </row>
    <row r="505" spans="1:11" ht="15.75" hidden="1" thickBot="1" x14ac:dyDescent="0.3">
      <c r="A505" s="560" t="s">
        <v>345</v>
      </c>
      <c r="B505" s="561"/>
      <c r="C505" s="561"/>
      <c r="D505" s="561"/>
      <c r="E505" s="562"/>
    </row>
    <row r="506" spans="1:11" ht="12.75" hidden="1" customHeight="1" x14ac:dyDescent="0.25">
      <c r="A506" s="492"/>
      <c r="B506" s="129">
        <v>2018</v>
      </c>
      <c r="C506" s="129">
        <v>2019</v>
      </c>
      <c r="D506" s="129">
        <v>2020</v>
      </c>
      <c r="E506" s="129">
        <v>2021</v>
      </c>
    </row>
    <row r="507" spans="1:11" ht="9" hidden="1" customHeight="1" thickBot="1" x14ac:dyDescent="0.3">
      <c r="A507" s="493"/>
      <c r="B507" s="130" t="s">
        <v>6</v>
      </c>
      <c r="C507" s="130" t="s">
        <v>7</v>
      </c>
      <c r="D507" s="130" t="s">
        <v>7</v>
      </c>
      <c r="E507" s="130" t="s">
        <v>7</v>
      </c>
    </row>
    <row r="508" spans="1:11" ht="24.75" hidden="1" thickBot="1" x14ac:dyDescent="0.3">
      <c r="A508" s="155" t="s">
        <v>142</v>
      </c>
      <c r="B508" s="111"/>
      <c r="C508" s="111"/>
      <c r="D508" s="111"/>
      <c r="E508" s="111"/>
    </row>
    <row r="509" spans="1:11" ht="15.75" hidden="1" thickBot="1" x14ac:dyDescent="0.3">
      <c r="A509" s="155" t="s">
        <v>143</v>
      </c>
      <c r="B509" s="131"/>
      <c r="C509" s="111"/>
      <c r="D509" s="111"/>
      <c r="E509" s="111"/>
    </row>
    <row r="510" spans="1:11" ht="24.75" hidden="1" thickBot="1" x14ac:dyDescent="0.3">
      <c r="A510" s="267" t="s">
        <v>59</v>
      </c>
      <c r="B510" s="131">
        <f>B509+B508</f>
        <v>0</v>
      </c>
      <c r="C510" s="131">
        <f>C509+C508</f>
        <v>0</v>
      </c>
      <c r="D510" s="131">
        <f>D509+D508</f>
        <v>0</v>
      </c>
      <c r="E510" s="131">
        <f>E509+E508</f>
        <v>0</v>
      </c>
    </row>
    <row r="511" spans="1:11" ht="23.25" hidden="1" thickBot="1" x14ac:dyDescent="0.3">
      <c r="A511" s="125" t="s">
        <v>45</v>
      </c>
      <c r="B511" s="542" t="s">
        <v>44</v>
      </c>
      <c r="C511" s="543"/>
      <c r="D511" s="543"/>
      <c r="E511" s="544"/>
    </row>
    <row r="512" spans="1:11" ht="23.25" hidden="1" thickBot="1" x14ac:dyDescent="0.3">
      <c r="A512" s="203" t="s">
        <v>141</v>
      </c>
      <c r="B512" s="539" t="s">
        <v>39</v>
      </c>
      <c r="C512" s="540"/>
      <c r="D512" s="540"/>
      <c r="E512" s="541"/>
    </row>
    <row r="513" spans="1:11" ht="17.25" hidden="1" customHeight="1" thickBot="1" x14ac:dyDescent="0.3">
      <c r="A513" s="125" t="s">
        <v>10</v>
      </c>
      <c r="B513" s="452" t="s">
        <v>39</v>
      </c>
      <c r="C513" s="453"/>
      <c r="D513" s="453"/>
      <c r="E513" s="454"/>
    </row>
    <row r="514" spans="1:11" ht="15.75" hidden="1" thickBot="1" x14ac:dyDescent="0.3">
      <c r="A514" s="125" t="s">
        <v>15</v>
      </c>
      <c r="B514" s="539" t="s">
        <v>39</v>
      </c>
      <c r="C514" s="540"/>
      <c r="D514" s="540"/>
      <c r="E514" s="541"/>
    </row>
    <row r="515" spans="1:11" ht="12.75" hidden="1" customHeight="1" x14ac:dyDescent="0.25">
      <c r="A515" s="492"/>
      <c r="B515" s="129">
        <v>2018</v>
      </c>
      <c r="C515" s="129">
        <v>2019</v>
      </c>
      <c r="D515" s="129">
        <v>2020</v>
      </c>
      <c r="E515" s="129">
        <v>2021</v>
      </c>
    </row>
    <row r="516" spans="1:11" ht="9" hidden="1" customHeight="1" thickBot="1" x14ac:dyDescent="0.3">
      <c r="A516" s="493"/>
      <c r="B516" s="130" t="s">
        <v>6</v>
      </c>
      <c r="C516" s="130" t="s">
        <v>7</v>
      </c>
      <c r="D516" s="130" t="s">
        <v>7</v>
      </c>
      <c r="E516" s="130" t="s">
        <v>7</v>
      </c>
    </row>
    <row r="517" spans="1:11" ht="15.75" hidden="1" thickBot="1" x14ac:dyDescent="0.3">
      <c r="A517" s="125" t="s">
        <v>9</v>
      </c>
      <c r="B517" s="108"/>
      <c r="C517" s="108"/>
      <c r="D517" s="108"/>
      <c r="E517" s="108"/>
    </row>
    <row r="518" spans="1:11" ht="15.75" hidden="1" thickBot="1" x14ac:dyDescent="0.3">
      <c r="A518" s="125" t="s">
        <v>16</v>
      </c>
      <c r="B518" s="108"/>
      <c r="C518" s="108"/>
      <c r="D518" s="108"/>
      <c r="E518" s="108"/>
    </row>
    <row r="519" spans="1:11" ht="15.75" hidden="1" thickBot="1" x14ac:dyDescent="0.3">
      <c r="A519" s="125" t="s">
        <v>25</v>
      </c>
      <c r="B519" s="108" t="e">
        <f>B518/B517</f>
        <v>#DIV/0!</v>
      </c>
      <c r="C519" s="108" t="e">
        <f>C518/C517</f>
        <v>#DIV/0!</v>
      </c>
      <c r="D519" s="108" t="e">
        <f>D518/D517</f>
        <v>#DIV/0!</v>
      </c>
      <c r="E519" s="108" t="e">
        <f>E518/E517</f>
        <v>#DIV/0!</v>
      </c>
    </row>
    <row r="520" spans="1:11" ht="15.75" hidden="1" thickBot="1" x14ac:dyDescent="0.3">
      <c r="A520" s="125" t="s">
        <v>17</v>
      </c>
      <c r="B520" s="208" t="s">
        <v>24</v>
      </c>
      <c r="C520" s="110" t="e">
        <f t="shared" ref="C520:E522" si="22">C517/B517-1</f>
        <v>#DIV/0!</v>
      </c>
      <c r="D520" s="110" t="e">
        <f t="shared" si="22"/>
        <v>#DIV/0!</v>
      </c>
      <c r="E520" s="110" t="e">
        <f t="shared" si="22"/>
        <v>#DIV/0!</v>
      </c>
      <c r="G520" s="253"/>
      <c r="H520" s="253"/>
      <c r="I520" s="253"/>
      <c r="J520" s="253"/>
      <c r="K520" s="253"/>
    </row>
    <row r="521" spans="1:11" ht="23.25" hidden="1" thickBot="1" x14ac:dyDescent="0.3">
      <c r="A521" s="125" t="s">
        <v>18</v>
      </c>
      <c r="B521" s="208" t="s">
        <v>24</v>
      </c>
      <c r="C521" s="110" t="e">
        <f t="shared" si="22"/>
        <v>#DIV/0!</v>
      </c>
      <c r="D521" s="110" t="e">
        <f t="shared" si="22"/>
        <v>#DIV/0!</v>
      </c>
      <c r="E521" s="110" t="e">
        <f t="shared" si="22"/>
        <v>#DIV/0!</v>
      </c>
    </row>
    <row r="522" spans="1:11" ht="23.25" hidden="1" thickBot="1" x14ac:dyDescent="0.3">
      <c r="A522" s="125" t="s">
        <v>19</v>
      </c>
      <c r="B522" s="208" t="s">
        <v>24</v>
      </c>
      <c r="C522" s="110" t="e">
        <f t="shared" si="22"/>
        <v>#DIV/0!</v>
      </c>
      <c r="D522" s="110" t="e">
        <f t="shared" si="22"/>
        <v>#DIV/0!</v>
      </c>
      <c r="E522" s="110" t="e">
        <f t="shared" si="22"/>
        <v>#DIV/0!</v>
      </c>
    </row>
    <row r="523" spans="1:11" ht="15.75" hidden="1" thickBot="1" x14ac:dyDescent="0.3">
      <c r="A523" s="560" t="s">
        <v>344</v>
      </c>
      <c r="B523" s="561"/>
      <c r="C523" s="561"/>
      <c r="D523" s="561"/>
      <c r="E523" s="562"/>
    </row>
    <row r="524" spans="1:11" ht="12.75" hidden="1" customHeight="1" x14ac:dyDescent="0.25">
      <c r="A524" s="492"/>
      <c r="B524" s="129">
        <v>2018</v>
      </c>
      <c r="C524" s="129">
        <v>2019</v>
      </c>
      <c r="D524" s="129">
        <v>2020</v>
      </c>
      <c r="E524" s="129">
        <v>2021</v>
      </c>
    </row>
    <row r="525" spans="1:11" ht="9" hidden="1" customHeight="1" thickBot="1" x14ac:dyDescent="0.3">
      <c r="A525" s="493"/>
      <c r="B525" s="130" t="s">
        <v>6</v>
      </c>
      <c r="C525" s="130" t="s">
        <v>7</v>
      </c>
      <c r="D525" s="130" t="s">
        <v>7</v>
      </c>
      <c r="E525" s="130" t="s">
        <v>7</v>
      </c>
    </row>
    <row r="526" spans="1:11" ht="24.75" hidden="1" thickBot="1" x14ac:dyDescent="0.3">
      <c r="A526" s="155" t="s">
        <v>142</v>
      </c>
      <c r="B526" s="111"/>
      <c r="C526" s="111"/>
      <c r="D526" s="111"/>
      <c r="E526" s="111"/>
    </row>
    <row r="527" spans="1:11" ht="15.75" hidden="1" thickBot="1" x14ac:dyDescent="0.3">
      <c r="A527" s="155" t="s">
        <v>143</v>
      </c>
      <c r="B527" s="131"/>
      <c r="C527" s="111"/>
      <c r="D527" s="111"/>
      <c r="E527" s="111"/>
    </row>
    <row r="528" spans="1:11" ht="24.75" hidden="1" thickBot="1" x14ac:dyDescent="0.3">
      <c r="A528" s="267" t="s">
        <v>62</v>
      </c>
      <c r="B528" s="131">
        <f>B527+B526</f>
        <v>0</v>
      </c>
      <c r="C528" s="131">
        <f>C527+C526</f>
        <v>0</v>
      </c>
      <c r="D528" s="131">
        <f>D527+D526</f>
        <v>0</v>
      </c>
      <c r="E528" s="131">
        <f>E527+E526</f>
        <v>0</v>
      </c>
    </row>
    <row r="529" spans="1:8" ht="15.75" thickBot="1" x14ac:dyDescent="0.3">
      <c r="A529" s="197"/>
      <c r="B529" s="132"/>
      <c r="C529" s="132"/>
      <c r="D529" s="132"/>
      <c r="E529" s="132"/>
    </row>
    <row r="530" spans="1:8" ht="34.5" customHeight="1" thickBot="1" x14ac:dyDescent="0.3">
      <c r="A530" s="194" t="s">
        <v>157</v>
      </c>
      <c r="B530" s="132">
        <f>B30+B53+B120+B163+B186+B253+B301+B391</f>
        <v>6873135</v>
      </c>
      <c r="C530" s="132">
        <f>C30+C53+C120+C163+C186+C253+C301+C391</f>
        <v>7483407</v>
      </c>
      <c r="D530" s="132">
        <f>D30+D53+D120+D163+D186+D253+D301+D391</f>
        <v>10252557</v>
      </c>
      <c r="E530" s="132">
        <f>E30+E53+E120+E163+E186+E253+E301+E391</f>
        <v>10952557</v>
      </c>
    </row>
    <row r="531" spans="1:8" ht="24.75" thickBot="1" x14ac:dyDescent="0.3">
      <c r="A531" s="194" t="s">
        <v>158</v>
      </c>
      <c r="B531" s="132">
        <f>B533+B535+B537+B539+B541+B543+B545+B547+B549</f>
        <v>6873135</v>
      </c>
      <c r="C531" s="132">
        <f>C533+C535+C537+C539+C541+C543+C545+C547+C549</f>
        <v>7483407</v>
      </c>
      <c r="D531" s="132">
        <f>D533+D535+D537+D539+D541+D543+D545+D547+D549</f>
        <v>10252557</v>
      </c>
      <c r="E531" s="132">
        <f>E533+E535+E537+E539+E541+E543+E545+E547+E549</f>
        <v>10952557</v>
      </c>
    </row>
    <row r="532" spans="1:8" ht="24.75" thickBot="1" x14ac:dyDescent="0.3">
      <c r="A532" s="195" t="s">
        <v>26</v>
      </c>
      <c r="B532" s="133"/>
      <c r="C532" s="134">
        <f>C531/B531-1</f>
        <v>8.8790922919453896E-2</v>
      </c>
      <c r="D532" s="134">
        <f>D531/C531-1</f>
        <v>0.3700386735613872</v>
      </c>
      <c r="E532" s="134">
        <f>E531/D531-1</f>
        <v>6.8275650649881836E-2</v>
      </c>
      <c r="H532" s="253"/>
    </row>
    <row r="533" spans="1:8" ht="15.75" thickBot="1" x14ac:dyDescent="0.3">
      <c r="A533" s="155" t="s">
        <v>0</v>
      </c>
      <c r="B533" s="111">
        <f>B38+B171+B194+B309</f>
        <v>2343776</v>
      </c>
      <c r="C533" s="111">
        <f>C38+C171+C194+C309</f>
        <v>2343776</v>
      </c>
      <c r="D533" s="111">
        <f>D38+D171+D194+D309</f>
        <v>2343776</v>
      </c>
      <c r="E533" s="111">
        <f>E38+E171+E194+E309</f>
        <v>2343776</v>
      </c>
    </row>
    <row r="534" spans="1:8" ht="15.75" thickBot="1" x14ac:dyDescent="0.3">
      <c r="A534" s="196" t="s">
        <v>27</v>
      </c>
      <c r="B534" s="131"/>
      <c r="C534" s="113">
        <f>C533/B533-1</f>
        <v>0</v>
      </c>
      <c r="D534" s="113">
        <f>D533/C533-1</f>
        <v>0</v>
      </c>
      <c r="E534" s="113">
        <f>E533/D533-1</f>
        <v>0</v>
      </c>
    </row>
    <row r="535" spans="1:8" ht="30" customHeight="1" thickBot="1" x14ac:dyDescent="0.3">
      <c r="A535" s="155" t="s">
        <v>46</v>
      </c>
      <c r="B535" s="111">
        <f>B39+B172+B195+B310</f>
        <v>382359</v>
      </c>
      <c r="C535" s="111">
        <f>C39+C172+C195+C310</f>
        <v>382359</v>
      </c>
      <c r="D535" s="111">
        <f>D39+D172+D195+D310</f>
        <v>382359</v>
      </c>
      <c r="E535" s="111">
        <f>E39+E172+E195+E310</f>
        <v>382359</v>
      </c>
    </row>
    <row r="536" spans="1:8" ht="24.75" thickBot="1" x14ac:dyDescent="0.3">
      <c r="A536" s="196" t="s">
        <v>47</v>
      </c>
      <c r="B536" s="131"/>
      <c r="C536" s="113">
        <f>C535/B535-1</f>
        <v>0</v>
      </c>
      <c r="D536" s="113">
        <f>D535/C535-1</f>
        <v>0</v>
      </c>
      <c r="E536" s="113">
        <f>E535/D535-1</f>
        <v>0</v>
      </c>
    </row>
    <row r="537" spans="1:8" ht="15.75" thickBot="1" x14ac:dyDescent="0.3">
      <c r="A537" s="155" t="s">
        <v>1</v>
      </c>
      <c r="B537" s="111">
        <f>B40+B63+B173+B196+B311</f>
        <v>2134000</v>
      </c>
      <c r="C537" s="111">
        <f>C40+C63+C173+C196+C311</f>
        <v>2624272</v>
      </c>
      <c r="D537" s="111">
        <f>D40+D63+D173+D196+D311</f>
        <v>3135922</v>
      </c>
      <c r="E537" s="111">
        <f>E40+E63+E173+E196+E311</f>
        <v>3135922</v>
      </c>
      <c r="F537" s="135"/>
      <c r="G537" s="378"/>
    </row>
    <row r="538" spans="1:8" ht="15.75" thickBot="1" x14ac:dyDescent="0.3">
      <c r="A538" s="196" t="s">
        <v>28</v>
      </c>
      <c r="B538" s="131"/>
      <c r="C538" s="113">
        <f>C537/B537-1</f>
        <v>0.22974320524835989</v>
      </c>
      <c r="D538" s="113">
        <f>D537/C537-1</f>
        <v>0.19496835693861003</v>
      </c>
      <c r="E538" s="113">
        <f>E537/D537-1</f>
        <v>0</v>
      </c>
    </row>
    <row r="539" spans="1:8" ht="15.75" thickBot="1" x14ac:dyDescent="0.3">
      <c r="A539" s="155" t="s">
        <v>2</v>
      </c>
      <c r="B539" s="111">
        <f>B447+B424+B197+B174</f>
        <v>0</v>
      </c>
      <c r="C539" s="111">
        <f>C447+C424+C197+C174</f>
        <v>0</v>
      </c>
      <c r="D539" s="111">
        <f>D447+D424+D197+D174</f>
        <v>0</v>
      </c>
      <c r="E539" s="111">
        <f>E447+E424+E197+E174</f>
        <v>0</v>
      </c>
    </row>
    <row r="540" spans="1:8" ht="15.75" thickBot="1" x14ac:dyDescent="0.3">
      <c r="A540" s="196" t="s">
        <v>29</v>
      </c>
      <c r="B540" s="131"/>
      <c r="C540" s="113" t="e">
        <f>C539/B539-1</f>
        <v>#DIV/0!</v>
      </c>
      <c r="D540" s="113" t="e">
        <f>D539/C539-1</f>
        <v>#DIV/0!</v>
      </c>
      <c r="E540" s="113" t="e">
        <f>E539/D539-1</f>
        <v>#DIV/0!</v>
      </c>
    </row>
    <row r="541" spans="1:8" ht="15.75" thickBot="1" x14ac:dyDescent="0.3">
      <c r="A541" s="155" t="s">
        <v>30</v>
      </c>
      <c r="B541" s="111">
        <f>B448+B425+B198+B175</f>
        <v>0</v>
      </c>
      <c r="C541" s="111">
        <f>C448+C425+C198+C175</f>
        <v>0</v>
      </c>
      <c r="D541" s="111">
        <f>D448+D425+D198+D175</f>
        <v>0</v>
      </c>
      <c r="E541" s="111">
        <f>E448+E425+E198+E175</f>
        <v>0</v>
      </c>
    </row>
    <row r="542" spans="1:8" ht="15.75" thickBot="1" x14ac:dyDescent="0.3">
      <c r="A542" s="196" t="s">
        <v>31</v>
      </c>
      <c r="B542" s="131"/>
      <c r="C542" s="113" t="e">
        <f>C541/B541-1</f>
        <v>#DIV/0!</v>
      </c>
      <c r="D542" s="113" t="e">
        <f>D541/C541-1</f>
        <v>#DIV/0!</v>
      </c>
      <c r="E542" s="113" t="e">
        <f>E541/D541-1</f>
        <v>#DIV/0!</v>
      </c>
    </row>
    <row r="543" spans="1:8" ht="15.75" thickBot="1" x14ac:dyDescent="0.3">
      <c r="A543" s="155" t="s">
        <v>32</v>
      </c>
      <c r="B543" s="111">
        <f>B449+B426+B199+B176</f>
        <v>0</v>
      </c>
      <c r="C543" s="111">
        <f>C449+C426+C199+C176</f>
        <v>0</v>
      </c>
      <c r="D543" s="111">
        <f>D449+D426+D199+D176</f>
        <v>0</v>
      </c>
      <c r="E543" s="111">
        <f>E449+E426+E199+E176</f>
        <v>0</v>
      </c>
    </row>
    <row r="544" spans="1:8" ht="15.75" thickBot="1" x14ac:dyDescent="0.3">
      <c r="A544" s="196" t="s">
        <v>33</v>
      </c>
      <c r="B544" s="131"/>
      <c r="C544" s="113" t="e">
        <f>C543/B543-1</f>
        <v>#DIV/0!</v>
      </c>
      <c r="D544" s="113" t="e">
        <f>D543/C543-1</f>
        <v>#DIV/0!</v>
      </c>
      <c r="E544" s="113" t="e">
        <f>E543/D543-1</f>
        <v>#DIV/0!</v>
      </c>
      <c r="H544" s="253"/>
    </row>
    <row r="545" spans="1:8" ht="15.75" thickBot="1" x14ac:dyDescent="0.3">
      <c r="A545" s="155" t="s">
        <v>3</v>
      </c>
      <c r="B545" s="111">
        <f>B44+B177+B315</f>
        <v>33000</v>
      </c>
      <c r="C545" s="111">
        <f>C44+C177+C315</f>
        <v>33000</v>
      </c>
      <c r="D545" s="111">
        <f>D44+D177+D315</f>
        <v>33000</v>
      </c>
      <c r="E545" s="111">
        <f>E44+E177+E315</f>
        <v>33000</v>
      </c>
      <c r="G545" s="253"/>
      <c r="H545" s="377"/>
    </row>
    <row r="546" spans="1:8" ht="24.75" thickBot="1" x14ac:dyDescent="0.3">
      <c r="A546" s="196" t="s">
        <v>34</v>
      </c>
      <c r="B546" s="131"/>
      <c r="C546" s="113">
        <f>C545/B545-1</f>
        <v>0</v>
      </c>
      <c r="D546" s="113">
        <f>D545/C545-1</f>
        <v>0</v>
      </c>
      <c r="E546" s="113">
        <f>E545/D545-1</f>
        <v>0</v>
      </c>
    </row>
    <row r="547" spans="1:8" ht="15.75" thickBot="1" x14ac:dyDescent="0.3">
      <c r="A547" s="155" t="s">
        <v>20</v>
      </c>
      <c r="B547" s="111">
        <f>B220+B241+B261+B279+B470+B488+B508+B526</f>
        <v>0</v>
      </c>
      <c r="C547" s="111">
        <f>C220+C241+C261+C279+C470+C488+C508+C526</f>
        <v>0</v>
      </c>
      <c r="D547" s="111">
        <f>D220+D241+D261+D279+D470+D488+D508+D526</f>
        <v>0</v>
      </c>
      <c r="E547" s="111">
        <f>E220+E241+E261+E279+E470+E488+E508+E526</f>
        <v>0</v>
      </c>
    </row>
    <row r="548" spans="1:8" ht="15.75" thickBot="1" x14ac:dyDescent="0.3">
      <c r="A548" s="196" t="s">
        <v>35</v>
      </c>
      <c r="B548" s="131"/>
      <c r="C548" s="113" t="e">
        <f>C547/B547-1</f>
        <v>#DIV/0!</v>
      </c>
      <c r="D548" s="113" t="e">
        <f>D547/C547-1</f>
        <v>#DIV/0!</v>
      </c>
      <c r="E548" s="113" t="e">
        <f>E547/D547-1</f>
        <v>#DIV/0!</v>
      </c>
    </row>
    <row r="549" spans="1:8" ht="15.75" thickBot="1" x14ac:dyDescent="0.3">
      <c r="A549" s="155" t="s">
        <v>21</v>
      </c>
      <c r="B549" s="111">
        <f>B129+B262+B400</f>
        <v>1980000</v>
      </c>
      <c r="C549" s="111">
        <f>C129+C262+C400</f>
        <v>2100000</v>
      </c>
      <c r="D549" s="111">
        <f>D129+D262+D400</f>
        <v>4357500</v>
      </c>
      <c r="E549" s="111">
        <f>E129+E262+E400</f>
        <v>5057500</v>
      </c>
      <c r="G549" s="253"/>
    </row>
    <row r="550" spans="1:8" ht="15.75" thickBot="1" x14ac:dyDescent="0.3">
      <c r="A550" s="196" t="s">
        <v>36</v>
      </c>
      <c r="B550" s="131"/>
      <c r="C550" s="113">
        <f>C549/B549-1</f>
        <v>6.0606060606060552E-2</v>
      </c>
      <c r="D550" s="113">
        <f>D549/C549-1</f>
        <v>1.0750000000000002</v>
      </c>
      <c r="E550" s="113">
        <f>E549/D549-1</f>
        <v>0.1606425702811245</v>
      </c>
    </row>
    <row r="551" spans="1:8" ht="15.75" thickBot="1" x14ac:dyDescent="0.3">
      <c r="A551" s="197" t="s">
        <v>61</v>
      </c>
      <c r="B551" s="132">
        <f>IF(B531-B530=0,0,"Error")</f>
        <v>0</v>
      </c>
      <c r="C551" s="132">
        <f>IF(C531-C530=0,0,"Error")</f>
        <v>0</v>
      </c>
      <c r="D551" s="132">
        <f>IF(D531-D530=0,0,"Error")</f>
        <v>0</v>
      </c>
      <c r="E551" s="132">
        <f>IF(E531-E530=0,0,"Error")</f>
        <v>0</v>
      </c>
    </row>
    <row r="552" spans="1:8" ht="24.75" thickBot="1" x14ac:dyDescent="0.3">
      <c r="A552" s="198" t="s">
        <v>50</v>
      </c>
      <c r="B552" s="199">
        <v>3825</v>
      </c>
      <c r="C552" s="199">
        <v>3825</v>
      </c>
      <c r="D552" s="199">
        <v>3825</v>
      </c>
      <c r="E552" s="199">
        <v>3825</v>
      </c>
    </row>
    <row r="553" spans="1:8" ht="24.75" thickBot="1" x14ac:dyDescent="0.3">
      <c r="A553" s="198" t="s">
        <v>56</v>
      </c>
      <c r="B553" s="111" t="s">
        <v>24</v>
      </c>
      <c r="C553" s="111" t="s">
        <v>24</v>
      </c>
      <c r="D553" s="111" t="s">
        <v>24</v>
      </c>
      <c r="E553" s="111" t="s">
        <v>24</v>
      </c>
    </row>
  </sheetData>
  <mergeCells count="202">
    <mergeCell ref="A396:E396"/>
    <mergeCell ref="A397:A398"/>
    <mergeCell ref="A376:E376"/>
    <mergeCell ref="A377:A378"/>
    <mergeCell ref="A382:E382"/>
    <mergeCell ref="A383:E383"/>
    <mergeCell ref="B384:E384"/>
    <mergeCell ref="B385:E385"/>
    <mergeCell ref="B386:E386"/>
    <mergeCell ref="B387:E387"/>
    <mergeCell ref="A388:A389"/>
    <mergeCell ref="A356:A357"/>
    <mergeCell ref="A361:A363"/>
    <mergeCell ref="B361:E363"/>
    <mergeCell ref="B364:E364"/>
    <mergeCell ref="B365:E365"/>
    <mergeCell ref="B366:E366"/>
    <mergeCell ref="B367:E367"/>
    <mergeCell ref="A368:A369"/>
    <mergeCell ref="B343:E343"/>
    <mergeCell ref="B344:E344"/>
    <mergeCell ref="B345:E345"/>
    <mergeCell ref="B346:E346"/>
    <mergeCell ref="A347:A348"/>
    <mergeCell ref="A355:E355"/>
    <mergeCell ref="A342:E342"/>
    <mergeCell ref="B149:E149"/>
    <mergeCell ref="A150:E150"/>
    <mergeCell ref="A155:E155"/>
    <mergeCell ref="B158:E158"/>
    <mergeCell ref="A191:E191"/>
    <mergeCell ref="A192:A193"/>
    <mergeCell ref="A203:E203"/>
    <mergeCell ref="A169:A170"/>
    <mergeCell ref="A239:A240"/>
    <mergeCell ref="A217:E217"/>
    <mergeCell ref="A218:A219"/>
    <mergeCell ref="A223:A225"/>
    <mergeCell ref="B223:E225"/>
    <mergeCell ref="B226:E226"/>
    <mergeCell ref="A244:E244"/>
    <mergeCell ref="A245:E245"/>
    <mergeCell ref="B246:E246"/>
    <mergeCell ref="B247:E247"/>
    <mergeCell ref="B248:E248"/>
    <mergeCell ref="B249:E249"/>
    <mergeCell ref="B320:E320"/>
    <mergeCell ref="A322:A323"/>
    <mergeCell ref="B134:E134"/>
    <mergeCell ref="A135:A136"/>
    <mergeCell ref="A143:E143"/>
    <mergeCell ref="A144:A145"/>
    <mergeCell ref="A329:E329"/>
    <mergeCell ref="A330:A331"/>
    <mergeCell ref="B159:E159"/>
    <mergeCell ref="A160:A161"/>
    <mergeCell ref="A168:E168"/>
    <mergeCell ref="A184:A185"/>
    <mergeCell ref="B180:E180"/>
    <mergeCell ref="B181:E181"/>
    <mergeCell ref="B182:E182"/>
    <mergeCell ref="B227:E227"/>
    <mergeCell ref="A204:E204"/>
    <mergeCell ref="B205:E205"/>
    <mergeCell ref="B206:E206"/>
    <mergeCell ref="B207:E207"/>
    <mergeCell ref="B208:E208"/>
    <mergeCell ref="A209:A210"/>
    <mergeCell ref="B228:E228"/>
    <mergeCell ref="B229:E229"/>
    <mergeCell ref="A230:A231"/>
    <mergeCell ref="A238:E238"/>
    <mergeCell ref="A117:A118"/>
    <mergeCell ref="A125:E125"/>
    <mergeCell ref="A126:A127"/>
    <mergeCell ref="B131:E131"/>
    <mergeCell ref="B132:E132"/>
    <mergeCell ref="B133:E133"/>
    <mergeCell ref="A111:E111"/>
    <mergeCell ref="A112:E112"/>
    <mergeCell ref="B113:E113"/>
    <mergeCell ref="B114:E114"/>
    <mergeCell ref="B115:E115"/>
    <mergeCell ref="B116:E116"/>
    <mergeCell ref="B96:E96"/>
    <mergeCell ref="A97:A98"/>
    <mergeCell ref="A105:E105"/>
    <mergeCell ref="A106:A107"/>
    <mergeCell ref="A76:A77"/>
    <mergeCell ref="A84:E84"/>
    <mergeCell ref="A85:A86"/>
    <mergeCell ref="A90:A92"/>
    <mergeCell ref="B90:E92"/>
    <mergeCell ref="B93:E93"/>
    <mergeCell ref="B5:E5"/>
    <mergeCell ref="B6:E6"/>
    <mergeCell ref="B7:E7"/>
    <mergeCell ref="A8:E8"/>
    <mergeCell ref="B16:E16"/>
    <mergeCell ref="A17:E17"/>
    <mergeCell ref="A9:E11"/>
    <mergeCell ref="B12:E12"/>
    <mergeCell ref="A13:A14"/>
    <mergeCell ref="A22:E22"/>
    <mergeCell ref="A23:E23"/>
    <mergeCell ref="B24:E24"/>
    <mergeCell ref="B25:E25"/>
    <mergeCell ref="A156:E156"/>
    <mergeCell ref="B157:E157"/>
    <mergeCell ref="B26:E26"/>
    <mergeCell ref="A27:A28"/>
    <mergeCell ref="A35:E35"/>
    <mergeCell ref="A36:A37"/>
    <mergeCell ref="A70:E70"/>
    <mergeCell ref="A71:E71"/>
    <mergeCell ref="B72:E72"/>
    <mergeCell ref="B73:E73"/>
    <mergeCell ref="B74:E74"/>
    <mergeCell ref="B75:E75"/>
    <mergeCell ref="B47:E47"/>
    <mergeCell ref="B48:E48"/>
    <mergeCell ref="B49:E49"/>
    <mergeCell ref="A51:A52"/>
    <mergeCell ref="A58:E58"/>
    <mergeCell ref="A59:A60"/>
    <mergeCell ref="B94:E94"/>
    <mergeCell ref="B95:E95"/>
    <mergeCell ref="A250:A251"/>
    <mergeCell ref="A258:E258"/>
    <mergeCell ref="A259:A260"/>
    <mergeCell ref="B264:E264"/>
    <mergeCell ref="B297:E297"/>
    <mergeCell ref="A298:A299"/>
    <mergeCell ref="A306:E306"/>
    <mergeCell ref="A307:A308"/>
    <mergeCell ref="B318:E318"/>
    <mergeCell ref="B407:E407"/>
    <mergeCell ref="A408:A409"/>
    <mergeCell ref="A416:A417"/>
    <mergeCell ref="B475:E475"/>
    <mergeCell ref="A402:E402"/>
    <mergeCell ref="B265:E265"/>
    <mergeCell ref="B266:E266"/>
    <mergeCell ref="B267:E267"/>
    <mergeCell ref="A268:A269"/>
    <mergeCell ref="A276:E276"/>
    <mergeCell ref="A277:A278"/>
    <mergeCell ref="A418:E418"/>
    <mergeCell ref="A419:A420"/>
    <mergeCell ref="B319:E319"/>
    <mergeCell ref="B288:E288"/>
    <mergeCell ref="A289:E289"/>
    <mergeCell ref="A293:E293"/>
    <mergeCell ref="A294:E294"/>
    <mergeCell ref="B295:E295"/>
    <mergeCell ref="B296:E296"/>
    <mergeCell ref="B282:E282"/>
    <mergeCell ref="A283:E283"/>
    <mergeCell ref="A287:E287"/>
    <mergeCell ref="A341:E341"/>
    <mergeCell ref="B514:E514"/>
    <mergeCell ref="A515:A516"/>
    <mergeCell ref="A523:E523"/>
    <mergeCell ref="A524:A525"/>
    <mergeCell ref="A506:A507"/>
    <mergeCell ref="A491:E491"/>
    <mergeCell ref="A459:A460"/>
    <mergeCell ref="A467:E467"/>
    <mergeCell ref="A468:A469"/>
    <mergeCell ref="B473:E473"/>
    <mergeCell ref="A492:E492"/>
    <mergeCell ref="B493:E493"/>
    <mergeCell ref="B494:E494"/>
    <mergeCell ref="B474:E474"/>
    <mergeCell ref="A477:A478"/>
    <mergeCell ref="A485:E485"/>
    <mergeCell ref="A486:A487"/>
    <mergeCell ref="B476:E476"/>
    <mergeCell ref="A2:E2"/>
    <mergeCell ref="A3:E3"/>
    <mergeCell ref="B495:E495"/>
    <mergeCell ref="B496:E496"/>
    <mergeCell ref="A497:A498"/>
    <mergeCell ref="A505:E505"/>
    <mergeCell ref="B511:E511"/>
    <mergeCell ref="B512:E512"/>
    <mergeCell ref="B513:E513"/>
    <mergeCell ref="B432:E432"/>
    <mergeCell ref="A433:A434"/>
    <mergeCell ref="A441:E441"/>
    <mergeCell ref="A442:A443"/>
    <mergeCell ref="A453:E453"/>
    <mergeCell ref="A454:E454"/>
    <mergeCell ref="B455:E455"/>
    <mergeCell ref="B456:E456"/>
    <mergeCell ref="B457:E457"/>
    <mergeCell ref="B458:E458"/>
    <mergeCell ref="B430:E430"/>
    <mergeCell ref="B431:E431"/>
    <mergeCell ref="A403:A404"/>
    <mergeCell ref="B405:E405"/>
    <mergeCell ref="B406:E406"/>
  </mergeCells>
  <printOptions horizontalCentered="1" verticalCentered="1"/>
  <pageMargins left="0.7" right="0.7" top="0.75" bottom="0.75" header="0.3" footer="0.3"/>
  <pageSetup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E310"/>
  <sheetViews>
    <sheetView view="pageBreakPreview" topLeftCell="A292" zoomScale="60" zoomScaleNormal="100" workbookViewId="0">
      <selection activeCell="B305" sqref="B305:E307"/>
    </sheetView>
  </sheetViews>
  <sheetFormatPr defaultColWidth="9.140625" defaultRowHeight="12" x14ac:dyDescent="0.2"/>
  <cols>
    <col min="1" max="1" width="31.7109375" style="383" customWidth="1"/>
    <col min="2" max="4" width="11.7109375" style="383" customWidth="1"/>
    <col min="5" max="5" width="12.85546875" style="383" customWidth="1"/>
    <col min="6" max="16384" width="9.140625" style="383"/>
  </cols>
  <sheetData>
    <row r="2" spans="1:5" x14ac:dyDescent="0.2">
      <c r="A2" s="826"/>
      <c r="B2" s="826"/>
      <c r="C2" s="826"/>
      <c r="D2" s="826"/>
      <c r="E2" s="826"/>
    </row>
    <row r="3" spans="1:5" x14ac:dyDescent="0.2">
      <c r="A3" s="827" t="s">
        <v>40</v>
      </c>
      <c r="B3" s="827"/>
      <c r="C3" s="827"/>
      <c r="D3" s="827"/>
      <c r="E3" s="827"/>
    </row>
    <row r="4" spans="1:5" ht="12.75" thickBot="1" x14ac:dyDescent="0.25"/>
    <row r="5" spans="1:5" ht="12.75" thickBot="1" x14ac:dyDescent="0.25">
      <c r="A5" s="424" t="s">
        <v>23</v>
      </c>
      <c r="B5" s="828" t="s">
        <v>490</v>
      </c>
      <c r="C5" s="828"/>
      <c r="D5" s="828"/>
      <c r="E5" s="828"/>
    </row>
    <row r="6" spans="1:5" ht="20.25" customHeight="1" thickBot="1" x14ac:dyDescent="0.25">
      <c r="A6" s="424" t="s">
        <v>4</v>
      </c>
      <c r="B6" s="829" t="s">
        <v>489</v>
      </c>
      <c r="C6" s="830"/>
      <c r="D6" s="830"/>
      <c r="E6" s="831"/>
    </row>
    <row r="7" spans="1:5" ht="18" customHeight="1" thickBot="1" x14ac:dyDescent="0.25">
      <c r="A7" s="424" t="s">
        <v>37</v>
      </c>
      <c r="B7" s="811" t="s">
        <v>5</v>
      </c>
      <c r="C7" s="812"/>
      <c r="D7" s="812"/>
      <c r="E7" s="813"/>
    </row>
    <row r="8" spans="1:5" ht="18" customHeight="1" thickBot="1" x14ac:dyDescent="0.25">
      <c r="A8" s="832" t="s">
        <v>8</v>
      </c>
      <c r="B8" s="833"/>
      <c r="C8" s="833"/>
      <c r="D8" s="833"/>
      <c r="E8" s="834"/>
    </row>
    <row r="9" spans="1:5" x14ac:dyDescent="0.2">
      <c r="A9" s="747" t="s">
        <v>488</v>
      </c>
      <c r="B9" s="748"/>
      <c r="C9" s="748"/>
      <c r="D9" s="748"/>
      <c r="E9" s="749"/>
    </row>
    <row r="10" spans="1:5" x14ac:dyDescent="0.2">
      <c r="A10" s="750"/>
      <c r="B10" s="751"/>
      <c r="C10" s="751"/>
      <c r="D10" s="751"/>
      <c r="E10" s="752"/>
    </row>
    <row r="11" spans="1:5" ht="23.25" customHeight="1" thickBot="1" x14ac:dyDescent="0.25">
      <c r="A11" s="753"/>
      <c r="B11" s="754"/>
      <c r="C11" s="754"/>
      <c r="D11" s="754"/>
      <c r="E11" s="755"/>
    </row>
    <row r="12" spans="1:5" ht="28.5" customHeight="1" thickBot="1" x14ac:dyDescent="0.25">
      <c r="A12" s="423" t="s">
        <v>11</v>
      </c>
      <c r="B12" s="820" t="s">
        <v>487</v>
      </c>
      <c r="C12" s="821"/>
      <c r="D12" s="821"/>
      <c r="E12" s="822"/>
    </row>
    <row r="13" spans="1:5" x14ac:dyDescent="0.2">
      <c r="A13" s="823" t="s">
        <v>486</v>
      </c>
      <c r="B13" s="404">
        <v>2018</v>
      </c>
      <c r="C13" s="404">
        <v>2019</v>
      </c>
      <c r="D13" s="404">
        <v>2020</v>
      </c>
      <c r="E13" s="404">
        <v>2021</v>
      </c>
    </row>
    <row r="14" spans="1:5" ht="12.75" thickBot="1" x14ac:dyDescent="0.25">
      <c r="A14" s="824"/>
      <c r="B14" s="403" t="s">
        <v>6</v>
      </c>
      <c r="C14" s="403" t="s">
        <v>7</v>
      </c>
      <c r="D14" s="403" t="s">
        <v>7</v>
      </c>
      <c r="E14" s="403" t="s">
        <v>7</v>
      </c>
    </row>
    <row r="15" spans="1:5" ht="24.75" thickBot="1" x14ac:dyDescent="0.25">
      <c r="A15" s="420" t="s">
        <v>485</v>
      </c>
      <c r="B15" s="419">
        <v>49900</v>
      </c>
      <c r="C15" s="417" t="s">
        <v>482</v>
      </c>
      <c r="D15" s="417" t="s">
        <v>477</v>
      </c>
      <c r="E15" s="417" t="s">
        <v>446</v>
      </c>
    </row>
    <row r="16" spans="1:5" ht="24.75" thickBot="1" x14ac:dyDescent="0.25">
      <c r="A16" s="407" t="s">
        <v>484</v>
      </c>
      <c r="B16" s="419">
        <v>7500</v>
      </c>
      <c r="C16" s="417" t="s">
        <v>482</v>
      </c>
      <c r="D16" s="417" t="s">
        <v>482</v>
      </c>
      <c r="E16" s="417" t="s">
        <v>446</v>
      </c>
    </row>
    <row r="17" spans="1:5" ht="24.75" thickBot="1" x14ac:dyDescent="0.25">
      <c r="A17" s="407" t="s">
        <v>483</v>
      </c>
      <c r="B17" s="419">
        <v>3970</v>
      </c>
      <c r="C17" s="417" t="s">
        <v>482</v>
      </c>
      <c r="D17" s="417" t="s">
        <v>482</v>
      </c>
      <c r="E17" s="417" t="s">
        <v>446</v>
      </c>
    </row>
    <row r="18" spans="1:5" ht="12.75" thickBot="1" x14ac:dyDescent="0.25">
      <c r="A18" s="407" t="s">
        <v>481</v>
      </c>
      <c r="B18" s="422">
        <v>1.6E-2</v>
      </c>
      <c r="C18" s="417" t="s">
        <v>446</v>
      </c>
      <c r="D18" s="417" t="s">
        <v>445</v>
      </c>
      <c r="E18" s="417" t="s">
        <v>445</v>
      </c>
    </row>
    <row r="19" spans="1:5" ht="28.5" customHeight="1" thickBot="1" x14ac:dyDescent="0.25">
      <c r="A19" s="399" t="s">
        <v>13</v>
      </c>
      <c r="B19" s="808" t="s">
        <v>480</v>
      </c>
      <c r="C19" s="809"/>
      <c r="D19" s="809"/>
      <c r="E19" s="810"/>
    </row>
    <row r="20" spans="1:5" ht="12.75" thickBot="1" x14ac:dyDescent="0.25">
      <c r="A20" s="825" t="s">
        <v>14</v>
      </c>
      <c r="B20" s="815"/>
      <c r="C20" s="815"/>
      <c r="D20" s="815"/>
      <c r="E20" s="816"/>
    </row>
    <row r="21" spans="1:5" ht="12.75" thickBot="1" x14ac:dyDescent="0.25">
      <c r="A21" s="420" t="s">
        <v>479</v>
      </c>
      <c r="B21" s="419">
        <v>7900</v>
      </c>
      <c r="C21" s="417" t="s">
        <v>446</v>
      </c>
      <c r="D21" s="417" t="s">
        <v>449</v>
      </c>
      <c r="E21" s="417" t="s">
        <v>448</v>
      </c>
    </row>
    <row r="22" spans="1:5" ht="12.75" thickBot="1" x14ac:dyDescent="0.25">
      <c r="A22" s="407" t="s">
        <v>478</v>
      </c>
      <c r="B22" s="419">
        <v>4980</v>
      </c>
      <c r="C22" s="417" t="s">
        <v>446</v>
      </c>
      <c r="D22" s="417" t="s">
        <v>477</v>
      </c>
      <c r="E22" s="417" t="s">
        <v>448</v>
      </c>
    </row>
    <row r="23" spans="1:5" ht="21" customHeight="1" thickBot="1" x14ac:dyDescent="0.25">
      <c r="A23" s="784" t="s">
        <v>58</v>
      </c>
      <c r="B23" s="785"/>
      <c r="C23" s="785"/>
      <c r="D23" s="785"/>
      <c r="E23" s="786"/>
    </row>
    <row r="24" spans="1:5" ht="18" customHeight="1" thickBot="1" x14ac:dyDescent="0.25">
      <c r="A24" s="784" t="s">
        <v>145</v>
      </c>
      <c r="B24" s="785"/>
      <c r="C24" s="785"/>
      <c r="D24" s="785"/>
      <c r="E24" s="786"/>
    </row>
    <row r="25" spans="1:5" ht="33" customHeight="1" thickBot="1" x14ac:dyDescent="0.25">
      <c r="A25" s="412" t="s">
        <v>476</v>
      </c>
      <c r="B25" s="793" t="e">
        <f>'[1]Formati 2 Politika Ekzistuese'!D25:G25</f>
        <v>#VALUE!</v>
      </c>
      <c r="C25" s="794"/>
      <c r="D25" s="794"/>
      <c r="E25" s="795"/>
    </row>
    <row r="26" spans="1:5" ht="40.5" customHeight="1" thickBot="1" x14ac:dyDescent="0.25">
      <c r="A26" s="407" t="s">
        <v>10</v>
      </c>
      <c r="B26" s="778" t="s">
        <v>475</v>
      </c>
      <c r="C26" s="779"/>
      <c r="D26" s="779"/>
      <c r="E26" s="780"/>
    </row>
    <row r="27" spans="1:5" ht="24.75" customHeight="1" thickBot="1" x14ac:dyDescent="0.25">
      <c r="A27" s="407" t="s">
        <v>15</v>
      </c>
      <c r="B27" s="781" t="s">
        <v>474</v>
      </c>
      <c r="C27" s="782"/>
      <c r="D27" s="782"/>
      <c r="E27" s="783"/>
    </row>
    <row r="28" spans="1:5" x14ac:dyDescent="0.2">
      <c r="A28" s="771"/>
      <c r="B28" s="404">
        <v>2018</v>
      </c>
      <c r="C28" s="404">
        <v>2019</v>
      </c>
      <c r="D28" s="404">
        <v>2020</v>
      </c>
      <c r="E28" s="404">
        <v>2021</v>
      </c>
    </row>
    <row r="29" spans="1:5" ht="12.75" thickBot="1" x14ac:dyDescent="0.25">
      <c r="A29" s="772"/>
      <c r="B29" s="403" t="s">
        <v>6</v>
      </c>
      <c r="C29" s="403" t="s">
        <v>7</v>
      </c>
      <c r="D29" s="403" t="s">
        <v>7</v>
      </c>
      <c r="E29" s="403" t="s">
        <v>7</v>
      </c>
    </row>
    <row r="30" spans="1:5" ht="12.75" thickBot="1" x14ac:dyDescent="0.25">
      <c r="A30" s="407" t="s">
        <v>9</v>
      </c>
      <c r="B30" s="408">
        <v>12880</v>
      </c>
      <c r="C30" s="408">
        <v>12880</v>
      </c>
      <c r="D30" s="408">
        <v>13000</v>
      </c>
      <c r="E30" s="408">
        <v>13000</v>
      </c>
    </row>
    <row r="31" spans="1:5" ht="12.75" thickBot="1" x14ac:dyDescent="0.25">
      <c r="A31" s="407" t="s">
        <v>16</v>
      </c>
      <c r="B31" s="408">
        <v>37700</v>
      </c>
      <c r="C31" s="408">
        <f>B31*0.0255+B31</f>
        <v>38661.35</v>
      </c>
      <c r="D31" s="408">
        <f>C31*0.095+39150</f>
        <v>42822.828249999999</v>
      </c>
      <c r="E31" s="408">
        <f>D31</f>
        <v>42822.828249999999</v>
      </c>
    </row>
    <row r="32" spans="1:5" ht="12.75" thickBot="1" x14ac:dyDescent="0.25">
      <c r="A32" s="407" t="s">
        <v>25</v>
      </c>
      <c r="B32" s="408">
        <f>B31/B30</f>
        <v>2.9270186335403725</v>
      </c>
      <c r="C32" s="408">
        <f>C31/C30</f>
        <v>3.0016576086956519</v>
      </c>
      <c r="D32" s="408">
        <f>D31/D30</f>
        <v>3.2940637115384614</v>
      </c>
      <c r="E32" s="408">
        <f>E31/E30</f>
        <v>3.2940637115384614</v>
      </c>
    </row>
    <row r="33" spans="1:5" ht="12.75" thickBot="1" x14ac:dyDescent="0.25">
      <c r="A33" s="407" t="s">
        <v>17</v>
      </c>
      <c r="B33" s="406" t="s">
        <v>24</v>
      </c>
      <c r="C33" s="405">
        <f t="shared" ref="C33:E35" si="0">C30/B30-1</f>
        <v>0</v>
      </c>
      <c r="D33" s="405">
        <f t="shared" si="0"/>
        <v>9.3167701863354768E-3</v>
      </c>
      <c r="E33" s="405">
        <f t="shared" si="0"/>
        <v>0</v>
      </c>
    </row>
    <row r="34" spans="1:5" ht="12.75" thickBot="1" x14ac:dyDescent="0.25">
      <c r="A34" s="407" t="s">
        <v>18</v>
      </c>
      <c r="B34" s="406" t="s">
        <v>24</v>
      </c>
      <c r="C34" s="405">
        <f t="shared" si="0"/>
        <v>2.5499999999999856E-2</v>
      </c>
      <c r="D34" s="405">
        <f t="shared" si="0"/>
        <v>0.10763923789521068</v>
      </c>
      <c r="E34" s="405">
        <f t="shared" si="0"/>
        <v>0</v>
      </c>
    </row>
    <row r="35" spans="1:5" ht="12.75" thickBot="1" x14ac:dyDescent="0.25">
      <c r="A35" s="407" t="s">
        <v>19</v>
      </c>
      <c r="B35" s="406" t="s">
        <v>24</v>
      </c>
      <c r="C35" s="405">
        <f t="shared" si="0"/>
        <v>2.5499999999999856E-2</v>
      </c>
      <c r="D35" s="405">
        <f t="shared" si="0"/>
        <v>9.7414875699254777E-2</v>
      </c>
      <c r="E35" s="405">
        <f t="shared" si="0"/>
        <v>0</v>
      </c>
    </row>
    <row r="36" spans="1:5" ht="24" customHeight="1" thickBot="1" x14ac:dyDescent="0.25">
      <c r="A36" s="756" t="s">
        <v>473</v>
      </c>
      <c r="B36" s="757"/>
      <c r="C36" s="757"/>
      <c r="D36" s="757"/>
      <c r="E36" s="758"/>
    </row>
    <row r="37" spans="1:5" ht="22.5" customHeight="1" x14ac:dyDescent="0.2">
      <c r="A37" s="771"/>
      <c r="B37" s="404">
        <v>2018</v>
      </c>
      <c r="C37" s="404">
        <v>2019</v>
      </c>
      <c r="D37" s="404">
        <v>2020</v>
      </c>
      <c r="E37" s="404">
        <v>2021</v>
      </c>
    </row>
    <row r="38" spans="1:5" ht="15" customHeight="1" thickBot="1" x14ac:dyDescent="0.25">
      <c r="A38" s="772"/>
      <c r="B38" s="403" t="s">
        <v>6</v>
      </c>
      <c r="C38" s="403" t="s">
        <v>7</v>
      </c>
      <c r="D38" s="403" t="s">
        <v>7</v>
      </c>
      <c r="E38" s="403" t="s">
        <v>7</v>
      </c>
    </row>
    <row r="39" spans="1:5" ht="20.25" customHeight="1" thickBot="1" x14ac:dyDescent="0.25">
      <c r="A39" s="394" t="s">
        <v>0</v>
      </c>
      <c r="B39" s="391"/>
      <c r="C39" s="391"/>
      <c r="D39" s="391"/>
      <c r="E39" s="391"/>
    </row>
    <row r="40" spans="1:5" ht="24.75" thickBot="1" x14ac:dyDescent="0.25">
      <c r="A40" s="392" t="s">
        <v>48</v>
      </c>
      <c r="B40" s="391"/>
      <c r="C40" s="391"/>
      <c r="D40" s="391"/>
      <c r="E40" s="391"/>
    </row>
    <row r="41" spans="1:5" ht="24.75" thickBot="1" x14ac:dyDescent="0.25">
      <c r="A41" s="392" t="s">
        <v>472</v>
      </c>
      <c r="B41" s="391"/>
      <c r="C41" s="391"/>
      <c r="D41" s="391"/>
      <c r="E41" s="391"/>
    </row>
    <row r="42" spans="1:5" ht="24.75" thickBot="1" x14ac:dyDescent="0.25">
      <c r="A42" s="394" t="s">
        <v>46</v>
      </c>
      <c r="B42" s="391"/>
      <c r="C42" s="391"/>
      <c r="D42" s="391"/>
      <c r="E42" s="391"/>
    </row>
    <row r="43" spans="1:5" ht="36.75" thickBot="1" x14ac:dyDescent="0.25">
      <c r="A43" s="392" t="s">
        <v>49</v>
      </c>
      <c r="B43" s="391"/>
      <c r="C43" s="385"/>
      <c r="D43" s="385"/>
      <c r="E43" s="385"/>
    </row>
    <row r="44" spans="1:5" ht="36.75" thickBot="1" x14ac:dyDescent="0.25">
      <c r="A44" s="392" t="s">
        <v>471</v>
      </c>
      <c r="B44" s="391"/>
      <c r="C44" s="385"/>
      <c r="D44" s="385"/>
      <c r="E44" s="385"/>
    </row>
    <row r="45" spans="1:5" ht="21.75" customHeight="1" thickBot="1" x14ac:dyDescent="0.25">
      <c r="A45" s="394" t="s">
        <v>1</v>
      </c>
      <c r="B45" s="408">
        <v>37700</v>
      </c>
      <c r="C45" s="408">
        <v>38661.35</v>
      </c>
      <c r="D45" s="408">
        <v>42822.828249999999</v>
      </c>
      <c r="E45" s="408">
        <v>42822.828249999999</v>
      </c>
    </row>
    <row r="46" spans="1:5" ht="36.75" thickBot="1" x14ac:dyDescent="0.25">
      <c r="A46" s="392" t="s">
        <v>51</v>
      </c>
      <c r="B46" s="391"/>
      <c r="C46" s="385"/>
      <c r="D46" s="385"/>
      <c r="E46" s="385"/>
    </row>
    <row r="47" spans="1:5" ht="36.75" thickBot="1" x14ac:dyDescent="0.25">
      <c r="A47" s="392" t="s">
        <v>470</v>
      </c>
      <c r="B47" s="391"/>
      <c r="C47" s="385"/>
      <c r="D47" s="385"/>
      <c r="E47" s="385"/>
    </row>
    <row r="48" spans="1:5" ht="21" customHeight="1" thickBot="1" x14ac:dyDescent="0.25">
      <c r="A48" s="394" t="s">
        <v>2</v>
      </c>
      <c r="B48" s="391"/>
      <c r="C48" s="385"/>
      <c r="D48" s="385"/>
      <c r="E48" s="385"/>
    </row>
    <row r="49" spans="1:5" ht="24.75" thickBot="1" x14ac:dyDescent="0.25">
      <c r="A49" s="392" t="s">
        <v>52</v>
      </c>
      <c r="B49" s="391"/>
      <c r="C49" s="385"/>
      <c r="D49" s="385"/>
      <c r="E49" s="385"/>
    </row>
    <row r="50" spans="1:5" ht="36.75" thickBot="1" x14ac:dyDescent="0.25">
      <c r="A50" s="392" t="s">
        <v>469</v>
      </c>
      <c r="B50" s="391"/>
      <c r="C50" s="385"/>
      <c r="D50" s="385"/>
      <c r="E50" s="385"/>
    </row>
    <row r="51" spans="1:5" ht="22.5" customHeight="1" thickBot="1" x14ac:dyDescent="0.25">
      <c r="A51" s="394" t="s">
        <v>30</v>
      </c>
      <c r="B51" s="391"/>
      <c r="C51" s="385"/>
      <c r="D51" s="385"/>
      <c r="E51" s="385"/>
    </row>
    <row r="52" spans="1:5" ht="36.75" thickBot="1" x14ac:dyDescent="0.25">
      <c r="A52" s="392" t="s">
        <v>53</v>
      </c>
      <c r="B52" s="391"/>
      <c r="C52" s="385"/>
      <c r="D52" s="385"/>
      <c r="E52" s="385"/>
    </row>
    <row r="53" spans="1:5" ht="36.75" thickBot="1" x14ac:dyDescent="0.25">
      <c r="A53" s="392" t="s">
        <v>468</v>
      </c>
      <c r="B53" s="391"/>
      <c r="C53" s="385"/>
      <c r="D53" s="385"/>
      <c r="E53" s="385"/>
    </row>
    <row r="54" spans="1:5" ht="30" customHeight="1" thickBot="1" x14ac:dyDescent="0.25">
      <c r="A54" s="394" t="s">
        <v>32</v>
      </c>
      <c r="B54" s="391"/>
      <c r="C54" s="385"/>
      <c r="D54" s="385"/>
      <c r="E54" s="385"/>
    </row>
    <row r="55" spans="1:5" ht="36.75" thickBot="1" x14ac:dyDescent="0.25">
      <c r="A55" s="392" t="s">
        <v>54</v>
      </c>
      <c r="B55" s="391"/>
      <c r="C55" s="385"/>
      <c r="D55" s="385"/>
      <c r="E55" s="385"/>
    </row>
    <row r="56" spans="1:5" ht="36.75" thickBot="1" x14ac:dyDescent="0.25">
      <c r="A56" s="392" t="s">
        <v>467</v>
      </c>
      <c r="B56" s="391"/>
      <c r="C56" s="385"/>
      <c r="D56" s="385"/>
      <c r="E56" s="385"/>
    </row>
    <row r="57" spans="1:5" ht="29.25" customHeight="1" thickBot="1" x14ac:dyDescent="0.25">
      <c r="A57" s="394" t="s">
        <v>3</v>
      </c>
      <c r="B57" s="391"/>
      <c r="C57" s="385"/>
      <c r="D57" s="385"/>
      <c r="E57" s="385"/>
    </row>
    <row r="58" spans="1:5" ht="36.75" thickBot="1" x14ac:dyDescent="0.25">
      <c r="A58" s="392" t="s">
        <v>55</v>
      </c>
      <c r="B58" s="391"/>
      <c r="C58" s="385"/>
      <c r="D58" s="385"/>
      <c r="E58" s="385"/>
    </row>
    <row r="59" spans="1:5" ht="36.75" thickBot="1" x14ac:dyDescent="0.25">
      <c r="A59" s="392" t="s">
        <v>466</v>
      </c>
      <c r="B59" s="391"/>
      <c r="C59" s="385"/>
      <c r="D59" s="385"/>
      <c r="E59" s="385"/>
    </row>
    <row r="60" spans="1:5" ht="12.75" thickBot="1" x14ac:dyDescent="0.25">
      <c r="A60" s="421" t="s">
        <v>465</v>
      </c>
      <c r="B60" s="391">
        <f>B57+B54+B51+B48+B45+B42+B39</f>
        <v>37700</v>
      </c>
      <c r="C60" s="391">
        <f>C57+C54+C51+C48+C45+C42+C39</f>
        <v>38661.35</v>
      </c>
      <c r="D60" s="391">
        <f>D57+D54+D51+D48+D45+D42+D39</f>
        <v>42822.828249999999</v>
      </c>
      <c r="E60" s="391">
        <f>E57+E54+E51+E48+E45+E42+E39</f>
        <v>42822.828249999999</v>
      </c>
    </row>
    <row r="61" spans="1:5" x14ac:dyDescent="0.2">
      <c r="A61" s="744" t="s">
        <v>464</v>
      </c>
      <c r="B61" s="747" t="s">
        <v>463</v>
      </c>
      <c r="C61" s="748"/>
      <c r="D61" s="748"/>
      <c r="E61" s="749"/>
    </row>
    <row r="62" spans="1:5" x14ac:dyDescent="0.2">
      <c r="A62" s="745"/>
      <c r="B62" s="750"/>
      <c r="C62" s="751"/>
      <c r="D62" s="751"/>
      <c r="E62" s="752"/>
    </row>
    <row r="63" spans="1:5" ht="12.75" thickBot="1" x14ac:dyDescent="0.25">
      <c r="A63" s="746"/>
      <c r="B63" s="753"/>
      <c r="C63" s="754"/>
      <c r="D63" s="754"/>
      <c r="E63" s="755"/>
    </row>
    <row r="64" spans="1:5" ht="27" customHeight="1" thickBot="1" x14ac:dyDescent="0.25">
      <c r="A64" s="389" t="s">
        <v>61</v>
      </c>
      <c r="B64" s="388">
        <f>IF(B60-B31=0,0,"Error")</f>
        <v>0</v>
      </c>
      <c r="C64" s="388">
        <f>IF(C60-C31=0,0,"Error")</f>
        <v>0</v>
      </c>
      <c r="D64" s="388">
        <f>IF(D60-D31=0,0,"Error")</f>
        <v>0</v>
      </c>
      <c r="E64" s="388">
        <f>IF(E60-E31=0,0,"Error")</f>
        <v>0</v>
      </c>
    </row>
    <row r="65" spans="1:5" ht="38.25" customHeight="1" thickBot="1" x14ac:dyDescent="0.25">
      <c r="A65" s="415" t="s">
        <v>462</v>
      </c>
      <c r="B65" s="790" t="e">
        <f>'[1]Formati 2 Politika Ekzistuese'!D65:G65</f>
        <v>#VALUE!</v>
      </c>
      <c r="C65" s="791"/>
      <c r="D65" s="791"/>
      <c r="E65" s="792"/>
    </row>
    <row r="66" spans="1:5" ht="102" customHeight="1" thickBot="1" x14ac:dyDescent="0.25">
      <c r="A66" s="407" t="s">
        <v>461</v>
      </c>
      <c r="B66" s="778" t="s">
        <v>436</v>
      </c>
      <c r="C66" s="779"/>
      <c r="D66" s="779"/>
      <c r="E66" s="780"/>
    </row>
    <row r="67" spans="1:5" ht="34.5" customHeight="1" thickBot="1" x14ac:dyDescent="0.25">
      <c r="A67" s="407" t="s">
        <v>15</v>
      </c>
      <c r="B67" s="781" t="s">
        <v>460</v>
      </c>
      <c r="C67" s="782"/>
      <c r="D67" s="782"/>
      <c r="E67" s="783"/>
    </row>
    <row r="68" spans="1:5" x14ac:dyDescent="0.2">
      <c r="A68" s="771"/>
      <c r="B68" s="404">
        <v>2018</v>
      </c>
      <c r="C68" s="404">
        <v>2019</v>
      </c>
      <c r="D68" s="404">
        <v>2020</v>
      </c>
      <c r="E68" s="404">
        <v>2021</v>
      </c>
    </row>
    <row r="69" spans="1:5" ht="12.75" thickBot="1" x14ac:dyDescent="0.25">
      <c r="A69" s="772"/>
      <c r="B69" s="403" t="s">
        <v>6</v>
      </c>
      <c r="C69" s="403" t="s">
        <v>7</v>
      </c>
      <c r="D69" s="403" t="s">
        <v>7</v>
      </c>
      <c r="E69" s="403" t="s">
        <v>7</v>
      </c>
    </row>
    <row r="70" spans="1:5" ht="12.75" thickBot="1" x14ac:dyDescent="0.25">
      <c r="A70" s="407" t="s">
        <v>9</v>
      </c>
      <c r="B70" s="408">
        <v>12880</v>
      </c>
      <c r="C70" s="408">
        <v>12880</v>
      </c>
      <c r="D70" s="408">
        <v>13000</v>
      </c>
      <c r="E70" s="408">
        <v>13000</v>
      </c>
    </row>
    <row r="71" spans="1:5" ht="12.75" thickBot="1" x14ac:dyDescent="0.25">
      <c r="A71" s="407" t="s">
        <v>16</v>
      </c>
      <c r="B71" s="408">
        <v>33000</v>
      </c>
      <c r="C71" s="408">
        <f>B71*0.052+B71</f>
        <v>34716</v>
      </c>
      <c r="D71" s="408">
        <f>C71*0.094+36000</f>
        <v>39263.304000000004</v>
      </c>
      <c r="E71" s="408">
        <f>D71</f>
        <v>39263.304000000004</v>
      </c>
    </row>
    <row r="72" spans="1:5" ht="12.75" thickBot="1" x14ac:dyDescent="0.25">
      <c r="A72" s="407" t="s">
        <v>25</v>
      </c>
      <c r="B72" s="408">
        <f>B71/B70</f>
        <v>2.5621118012422359</v>
      </c>
      <c r="C72" s="408">
        <f>C71/C70</f>
        <v>2.6953416149068321</v>
      </c>
      <c r="D72" s="408">
        <f>D71/D70</f>
        <v>3.020254153846154</v>
      </c>
      <c r="E72" s="408">
        <f>E71/E70</f>
        <v>3.020254153846154</v>
      </c>
    </row>
    <row r="73" spans="1:5" ht="12.75" thickBot="1" x14ac:dyDescent="0.25">
      <c r="A73" s="407" t="s">
        <v>17</v>
      </c>
      <c r="B73" s="406"/>
      <c r="C73" s="405">
        <f t="shared" ref="C73:E75" si="1">C70/B70-1</f>
        <v>0</v>
      </c>
      <c r="D73" s="405">
        <f t="shared" si="1"/>
        <v>9.3167701863354768E-3</v>
      </c>
      <c r="E73" s="405">
        <f t="shared" si="1"/>
        <v>0</v>
      </c>
    </row>
    <row r="74" spans="1:5" ht="12.75" thickBot="1" x14ac:dyDescent="0.25">
      <c r="A74" s="407" t="s">
        <v>18</v>
      </c>
      <c r="B74" s="406"/>
      <c r="C74" s="405">
        <f t="shared" si="1"/>
        <v>5.2000000000000046E-2</v>
      </c>
      <c r="D74" s="405">
        <f t="shared" si="1"/>
        <v>0.13098582786035262</v>
      </c>
      <c r="E74" s="405">
        <f t="shared" si="1"/>
        <v>0</v>
      </c>
    </row>
    <row r="75" spans="1:5" ht="12.75" thickBot="1" x14ac:dyDescent="0.25">
      <c r="A75" s="407" t="s">
        <v>19</v>
      </c>
      <c r="B75" s="406"/>
      <c r="C75" s="405">
        <f t="shared" si="1"/>
        <v>5.2000000000000046E-2</v>
      </c>
      <c r="D75" s="405">
        <f t="shared" si="1"/>
        <v>0.12054595868010343</v>
      </c>
      <c r="E75" s="405">
        <f t="shared" si="1"/>
        <v>0</v>
      </c>
    </row>
    <row r="76" spans="1:5" ht="29.25" customHeight="1" thickBot="1" x14ac:dyDescent="0.25">
      <c r="A76" s="756" t="s">
        <v>459</v>
      </c>
      <c r="B76" s="757"/>
      <c r="C76" s="757"/>
      <c r="D76" s="757"/>
      <c r="E76" s="758"/>
    </row>
    <row r="77" spans="1:5" x14ac:dyDescent="0.2">
      <c r="A77" s="771"/>
      <c r="B77" s="404">
        <v>2018</v>
      </c>
      <c r="C77" s="404">
        <v>2019</v>
      </c>
      <c r="D77" s="404">
        <v>2020</v>
      </c>
      <c r="E77" s="404">
        <v>2021</v>
      </c>
    </row>
    <row r="78" spans="1:5" ht="12.75" thickBot="1" x14ac:dyDescent="0.25">
      <c r="A78" s="772"/>
      <c r="B78" s="403" t="s">
        <v>6</v>
      </c>
      <c r="C78" s="403" t="s">
        <v>7</v>
      </c>
      <c r="D78" s="403" t="s">
        <v>7</v>
      </c>
      <c r="E78" s="403" t="s">
        <v>7</v>
      </c>
    </row>
    <row r="79" spans="1:5" ht="23.25" customHeight="1" thickBot="1" x14ac:dyDescent="0.25">
      <c r="A79" s="394" t="s">
        <v>0</v>
      </c>
      <c r="B79" s="385"/>
      <c r="C79" s="385"/>
      <c r="D79" s="385"/>
      <c r="E79" s="385"/>
    </row>
    <row r="80" spans="1:5" ht="24.75" thickBot="1" x14ac:dyDescent="0.25">
      <c r="A80" s="392" t="s">
        <v>48</v>
      </c>
      <c r="B80" s="391"/>
      <c r="C80" s="390"/>
      <c r="D80" s="390"/>
      <c r="E80" s="390"/>
    </row>
    <row r="81" spans="1:5" ht="24.75" thickBot="1" x14ac:dyDescent="0.25">
      <c r="A81" s="392" t="s">
        <v>426</v>
      </c>
      <c r="B81" s="391"/>
      <c r="C81" s="390"/>
      <c r="D81" s="390"/>
      <c r="E81" s="390"/>
    </row>
    <row r="82" spans="1:5" ht="24.75" thickBot="1" x14ac:dyDescent="0.25">
      <c r="A82" s="394" t="s">
        <v>46</v>
      </c>
      <c r="B82" s="385"/>
      <c r="C82" s="385"/>
      <c r="D82" s="385"/>
      <c r="E82" s="385"/>
    </row>
    <row r="83" spans="1:5" ht="36.75" thickBot="1" x14ac:dyDescent="0.25">
      <c r="A83" s="392" t="s">
        <v>49</v>
      </c>
      <c r="B83" s="391"/>
      <c r="C83" s="385"/>
      <c r="D83" s="385"/>
      <c r="E83" s="385"/>
    </row>
    <row r="84" spans="1:5" ht="36.75" thickBot="1" x14ac:dyDescent="0.25">
      <c r="A84" s="392" t="s">
        <v>425</v>
      </c>
      <c r="B84" s="391"/>
      <c r="C84" s="385"/>
      <c r="D84" s="385"/>
      <c r="E84" s="385"/>
    </row>
    <row r="85" spans="1:5" ht="30" customHeight="1" thickBot="1" x14ac:dyDescent="0.25">
      <c r="A85" s="394" t="s">
        <v>1</v>
      </c>
      <c r="B85" s="408">
        <v>33000</v>
      </c>
      <c r="C85" s="408">
        <v>34716</v>
      </c>
      <c r="D85" s="408">
        <v>39263.304000000004</v>
      </c>
      <c r="E85" s="408">
        <v>39263.304000000004</v>
      </c>
    </row>
    <row r="86" spans="1:5" ht="36.75" thickBot="1" x14ac:dyDescent="0.25">
      <c r="A86" s="392" t="s">
        <v>51</v>
      </c>
      <c r="B86" s="391"/>
      <c r="C86" s="385"/>
      <c r="D86" s="385"/>
      <c r="E86" s="385"/>
    </row>
    <row r="87" spans="1:5" ht="36.75" thickBot="1" x14ac:dyDescent="0.25">
      <c r="A87" s="392" t="s">
        <v>424</v>
      </c>
      <c r="B87" s="391"/>
      <c r="C87" s="385"/>
      <c r="D87" s="385"/>
      <c r="E87" s="385"/>
    </row>
    <row r="88" spans="1:5" ht="18.75" customHeight="1" thickBot="1" x14ac:dyDescent="0.25">
      <c r="A88" s="394" t="s">
        <v>2</v>
      </c>
      <c r="B88" s="391"/>
      <c r="C88" s="385"/>
      <c r="D88" s="385"/>
      <c r="E88" s="385"/>
    </row>
    <row r="89" spans="1:5" ht="24.75" thickBot="1" x14ac:dyDescent="0.25">
      <c r="A89" s="392" t="s">
        <v>52</v>
      </c>
      <c r="B89" s="391"/>
      <c r="C89" s="385"/>
      <c r="D89" s="385"/>
      <c r="E89" s="385"/>
    </row>
    <row r="90" spans="1:5" ht="24.75" thickBot="1" x14ac:dyDescent="0.25">
      <c r="A90" s="392" t="s">
        <v>423</v>
      </c>
      <c r="B90" s="391"/>
      <c r="C90" s="385"/>
      <c r="D90" s="385"/>
      <c r="E90" s="385"/>
    </row>
    <row r="91" spans="1:5" ht="20.25" customHeight="1" thickBot="1" x14ac:dyDescent="0.25">
      <c r="A91" s="394" t="s">
        <v>30</v>
      </c>
      <c r="B91" s="391"/>
      <c r="C91" s="385"/>
      <c r="D91" s="385"/>
      <c r="E91" s="385"/>
    </row>
    <row r="92" spans="1:5" ht="36.75" thickBot="1" x14ac:dyDescent="0.25">
      <c r="A92" s="392" t="s">
        <v>53</v>
      </c>
      <c r="B92" s="391"/>
      <c r="C92" s="385"/>
      <c r="D92" s="385"/>
      <c r="E92" s="385"/>
    </row>
    <row r="93" spans="1:5" ht="36.75" thickBot="1" x14ac:dyDescent="0.25">
      <c r="A93" s="392" t="s">
        <v>422</v>
      </c>
      <c r="B93" s="391"/>
      <c r="C93" s="385"/>
      <c r="D93" s="385"/>
      <c r="E93" s="385"/>
    </row>
    <row r="94" spans="1:5" ht="21" customHeight="1" thickBot="1" x14ac:dyDescent="0.25">
      <c r="A94" s="394" t="s">
        <v>32</v>
      </c>
      <c r="B94" s="391"/>
      <c r="C94" s="385"/>
      <c r="D94" s="385"/>
      <c r="E94" s="385"/>
    </row>
    <row r="95" spans="1:5" ht="36.75" thickBot="1" x14ac:dyDescent="0.25">
      <c r="A95" s="392" t="s">
        <v>54</v>
      </c>
      <c r="B95" s="391"/>
      <c r="C95" s="385"/>
      <c r="D95" s="385"/>
      <c r="E95" s="385"/>
    </row>
    <row r="96" spans="1:5" ht="36.75" thickBot="1" x14ac:dyDescent="0.25">
      <c r="A96" s="392" t="s">
        <v>421</v>
      </c>
      <c r="B96" s="391"/>
      <c r="C96" s="385"/>
      <c r="D96" s="385"/>
      <c r="E96" s="385"/>
    </row>
    <row r="97" spans="1:5" ht="22.5" customHeight="1" thickBot="1" x14ac:dyDescent="0.25">
      <c r="A97" s="394" t="s">
        <v>3</v>
      </c>
      <c r="B97" s="391"/>
      <c r="C97" s="385"/>
      <c r="D97" s="385"/>
      <c r="E97" s="385"/>
    </row>
    <row r="98" spans="1:5" ht="36.75" thickBot="1" x14ac:dyDescent="0.25">
      <c r="A98" s="392" t="s">
        <v>55</v>
      </c>
      <c r="B98" s="391"/>
      <c r="C98" s="385"/>
      <c r="D98" s="385"/>
      <c r="E98" s="385"/>
    </row>
    <row r="99" spans="1:5" ht="36.75" thickBot="1" x14ac:dyDescent="0.25">
      <c r="A99" s="392" t="s">
        <v>420</v>
      </c>
      <c r="B99" s="391"/>
      <c r="C99" s="385"/>
      <c r="D99" s="385"/>
      <c r="E99" s="385"/>
    </row>
    <row r="100" spans="1:5" ht="12.75" thickBot="1" x14ac:dyDescent="0.25">
      <c r="A100" s="402" t="s">
        <v>458</v>
      </c>
      <c r="B100" s="391">
        <f>B97+B94+B91+B88+B85+B82+B79</f>
        <v>33000</v>
      </c>
      <c r="C100" s="391">
        <f>C97+C94+C91+C88+C85+C82+C79</f>
        <v>34716</v>
      </c>
      <c r="D100" s="391">
        <f>D97+D94+D91+D88+D85+D82+D79</f>
        <v>39263.304000000004</v>
      </c>
      <c r="E100" s="391">
        <f>E97+E94+E91+E88+E85+E82+E79</f>
        <v>39263.304000000004</v>
      </c>
    </row>
    <row r="101" spans="1:5" x14ac:dyDescent="0.2">
      <c r="A101" s="744" t="s">
        <v>457</v>
      </c>
      <c r="B101" s="747" t="s">
        <v>456</v>
      </c>
      <c r="C101" s="748"/>
      <c r="D101" s="748"/>
      <c r="E101" s="749"/>
    </row>
    <row r="102" spans="1:5" x14ac:dyDescent="0.2">
      <c r="A102" s="745"/>
      <c r="B102" s="750"/>
      <c r="C102" s="751"/>
      <c r="D102" s="751"/>
      <c r="E102" s="752"/>
    </row>
    <row r="103" spans="1:5" ht="44.25" customHeight="1" thickBot="1" x14ac:dyDescent="0.25">
      <c r="A103" s="746"/>
      <c r="B103" s="753"/>
      <c r="C103" s="754"/>
      <c r="D103" s="754"/>
      <c r="E103" s="755"/>
    </row>
    <row r="104" spans="1:5" ht="23.25" customHeight="1" thickBot="1" x14ac:dyDescent="0.25">
      <c r="A104" s="389" t="s">
        <v>61</v>
      </c>
      <c r="B104" s="388">
        <f>IF(B100-B71=0,0,"Error")</f>
        <v>0</v>
      </c>
      <c r="C104" s="388">
        <f>IF(C100-C71=0,0,"Error")</f>
        <v>0</v>
      </c>
      <c r="D104" s="388">
        <f>IF(D100-D71=0,0,"Error")</f>
        <v>0</v>
      </c>
      <c r="E104" s="388">
        <f>IF(E100-E71=0,0,"Error")</f>
        <v>0</v>
      </c>
    </row>
    <row r="105" spans="1:5" ht="36" customHeight="1" thickBot="1" x14ac:dyDescent="0.25">
      <c r="A105" s="399" t="s">
        <v>262</v>
      </c>
      <c r="B105" s="808" t="s">
        <v>455</v>
      </c>
      <c r="C105" s="809"/>
      <c r="D105" s="809"/>
      <c r="E105" s="810"/>
    </row>
    <row r="106" spans="1:5" ht="12.75" thickBot="1" x14ac:dyDescent="0.25">
      <c r="A106" s="811" t="s">
        <v>261</v>
      </c>
      <c r="B106" s="812"/>
      <c r="C106" s="812"/>
      <c r="D106" s="812"/>
      <c r="E106" s="813"/>
    </row>
    <row r="107" spans="1:5" ht="12.75" thickBot="1" x14ac:dyDescent="0.25">
      <c r="A107" s="420" t="s">
        <v>454</v>
      </c>
      <c r="B107" s="419">
        <v>394</v>
      </c>
      <c r="C107" s="417" t="s">
        <v>446</v>
      </c>
      <c r="D107" s="417" t="s">
        <v>449</v>
      </c>
      <c r="E107" s="417" t="s">
        <v>445</v>
      </c>
    </row>
    <row r="108" spans="1:5" ht="12.75" thickBot="1" x14ac:dyDescent="0.25">
      <c r="A108" s="407" t="s">
        <v>453</v>
      </c>
      <c r="B108" s="419">
        <v>3620</v>
      </c>
      <c r="C108" s="417" t="s">
        <v>446</v>
      </c>
      <c r="D108" s="417" t="s">
        <v>449</v>
      </c>
      <c r="E108" s="417" t="s">
        <v>448</v>
      </c>
    </row>
    <row r="109" spans="1:5" ht="12.75" thickBot="1" x14ac:dyDescent="0.25">
      <c r="A109" s="407" t="s">
        <v>452</v>
      </c>
      <c r="B109" s="419">
        <v>63529</v>
      </c>
      <c r="C109" s="417" t="s">
        <v>446</v>
      </c>
      <c r="D109" s="417" t="s">
        <v>449</v>
      </c>
      <c r="E109" s="417" t="s">
        <v>448</v>
      </c>
    </row>
    <row r="110" spans="1:5" ht="12.75" thickBot="1" x14ac:dyDescent="0.25">
      <c r="A110" s="407" t="s">
        <v>451</v>
      </c>
      <c r="B110" s="419">
        <v>126909</v>
      </c>
      <c r="C110" s="417" t="s">
        <v>446</v>
      </c>
      <c r="D110" s="417" t="s">
        <v>449</v>
      </c>
      <c r="E110" s="417" t="s">
        <v>448</v>
      </c>
    </row>
    <row r="111" spans="1:5" ht="12.75" thickBot="1" x14ac:dyDescent="0.25">
      <c r="A111" s="407" t="s">
        <v>450</v>
      </c>
      <c r="B111" s="419">
        <v>7788</v>
      </c>
      <c r="C111" s="417" t="s">
        <v>446</v>
      </c>
      <c r="D111" s="417" t="s">
        <v>449</v>
      </c>
      <c r="E111" s="417" t="s">
        <v>448</v>
      </c>
    </row>
    <row r="112" spans="1:5" ht="12.75" thickBot="1" x14ac:dyDescent="0.25">
      <c r="A112" s="407" t="s">
        <v>447</v>
      </c>
      <c r="B112" s="418">
        <v>5.2</v>
      </c>
      <c r="C112" s="417" t="s">
        <v>446</v>
      </c>
      <c r="D112" s="417" t="s">
        <v>445</v>
      </c>
      <c r="E112" s="417" t="s">
        <v>445</v>
      </c>
    </row>
    <row r="113" spans="1:5" ht="26.25" customHeight="1" thickBot="1" x14ac:dyDescent="0.25">
      <c r="A113" s="814" t="s">
        <v>255</v>
      </c>
      <c r="B113" s="815"/>
      <c r="C113" s="815"/>
      <c r="D113" s="815"/>
      <c r="E113" s="816"/>
    </row>
    <row r="114" spans="1:5" ht="24.75" customHeight="1" thickBot="1" x14ac:dyDescent="0.25">
      <c r="A114" s="817" t="s">
        <v>137</v>
      </c>
      <c r="B114" s="818"/>
      <c r="C114" s="818"/>
      <c r="D114" s="818"/>
      <c r="E114" s="819"/>
    </row>
    <row r="115" spans="1:5" x14ac:dyDescent="0.2">
      <c r="A115" s="771"/>
      <c r="B115" s="404">
        <v>2018</v>
      </c>
      <c r="C115" s="404">
        <v>2019</v>
      </c>
      <c r="D115" s="404">
        <v>2020</v>
      </c>
      <c r="E115" s="404">
        <v>2021</v>
      </c>
    </row>
    <row r="116" spans="1:5" ht="12.75" thickBot="1" x14ac:dyDescent="0.25">
      <c r="A116" s="772"/>
      <c r="B116" s="403" t="s">
        <v>6</v>
      </c>
      <c r="C116" s="403" t="s">
        <v>7</v>
      </c>
      <c r="D116" s="403" t="s">
        <v>7</v>
      </c>
      <c r="E116" s="403" t="s">
        <v>7</v>
      </c>
    </row>
    <row r="117" spans="1:5" ht="36.75" customHeight="1" thickBot="1" x14ac:dyDescent="0.25">
      <c r="A117" s="412" t="s">
        <v>444</v>
      </c>
      <c r="B117" s="793" t="e">
        <f>'[1]Formati 2 Politika Ekzistuese'!D117:G117</f>
        <v>#VALUE!</v>
      </c>
      <c r="C117" s="794"/>
      <c r="D117" s="794"/>
      <c r="E117" s="795"/>
    </row>
    <row r="118" spans="1:5" ht="78" customHeight="1" thickBot="1" x14ac:dyDescent="0.25">
      <c r="A118" s="407" t="s">
        <v>10</v>
      </c>
      <c r="B118" s="778" t="s">
        <v>443</v>
      </c>
      <c r="C118" s="779"/>
      <c r="D118" s="779"/>
      <c r="E118" s="780"/>
    </row>
    <row r="119" spans="1:5" ht="22.5" customHeight="1" thickBot="1" x14ac:dyDescent="0.25">
      <c r="A119" s="407" t="s">
        <v>15</v>
      </c>
      <c r="B119" s="781" t="s">
        <v>435</v>
      </c>
      <c r="C119" s="782"/>
      <c r="D119" s="782"/>
      <c r="E119" s="783"/>
    </row>
    <row r="120" spans="1:5" ht="21.75" customHeight="1" x14ac:dyDescent="0.2">
      <c r="A120" s="771"/>
      <c r="B120" s="404">
        <v>2018</v>
      </c>
      <c r="C120" s="404">
        <v>2019</v>
      </c>
      <c r="D120" s="404">
        <v>2020</v>
      </c>
      <c r="E120" s="404">
        <v>2021</v>
      </c>
    </row>
    <row r="121" spans="1:5" ht="14.25" customHeight="1" thickBot="1" x14ac:dyDescent="0.25">
      <c r="A121" s="772"/>
      <c r="B121" s="403" t="s">
        <v>6</v>
      </c>
      <c r="C121" s="403" t="s">
        <v>7</v>
      </c>
      <c r="D121" s="403" t="s">
        <v>7</v>
      </c>
      <c r="E121" s="403" t="s">
        <v>7</v>
      </c>
    </row>
    <row r="122" spans="1:5" ht="22.5" customHeight="1" thickBot="1" x14ac:dyDescent="0.25">
      <c r="A122" s="407" t="s">
        <v>9</v>
      </c>
      <c r="B122" s="408">
        <v>202240</v>
      </c>
      <c r="C122" s="408">
        <v>202240</v>
      </c>
      <c r="D122" s="416">
        <v>203500</v>
      </c>
      <c r="E122" s="416">
        <v>203500</v>
      </c>
    </row>
    <row r="123" spans="1:5" ht="19.5" customHeight="1" thickBot="1" x14ac:dyDescent="0.25">
      <c r="A123" s="407" t="s">
        <v>16</v>
      </c>
      <c r="B123" s="408">
        <v>212800</v>
      </c>
      <c r="C123" s="408">
        <f>B123*0.0254+B123</f>
        <v>218205.12</v>
      </c>
      <c r="D123" s="408">
        <f>C123*0.095+220969</f>
        <v>241698.48639999999</v>
      </c>
      <c r="E123" s="408">
        <f>D123</f>
        <v>241698.48639999999</v>
      </c>
    </row>
    <row r="124" spans="1:5" ht="12.75" thickBot="1" x14ac:dyDescent="0.25">
      <c r="A124" s="407" t="s">
        <v>25</v>
      </c>
      <c r="B124" s="408">
        <f>B123/B122</f>
        <v>1.0522151898734178</v>
      </c>
      <c r="C124" s="408">
        <f>C123/C122</f>
        <v>1.0789414556962025</v>
      </c>
      <c r="D124" s="408">
        <f>D123/D122</f>
        <v>1.1877075498771499</v>
      </c>
      <c r="E124" s="408">
        <f>E123/E122</f>
        <v>1.1877075498771499</v>
      </c>
    </row>
    <row r="125" spans="1:5" ht="12.75" thickBot="1" x14ac:dyDescent="0.25">
      <c r="A125" s="407" t="s">
        <v>17</v>
      </c>
      <c r="B125" s="406"/>
      <c r="C125" s="405">
        <f t="shared" ref="C125:E127" si="2">C122/B122-1</f>
        <v>0</v>
      </c>
      <c r="D125" s="405">
        <f t="shared" si="2"/>
        <v>6.2302215189873333E-3</v>
      </c>
      <c r="E125" s="405">
        <f t="shared" si="2"/>
        <v>0</v>
      </c>
    </row>
    <row r="126" spans="1:5" ht="12.75" thickBot="1" x14ac:dyDescent="0.25">
      <c r="A126" s="407" t="s">
        <v>18</v>
      </c>
      <c r="B126" s="406"/>
      <c r="C126" s="405">
        <f t="shared" si="2"/>
        <v>2.5399999999999867E-2</v>
      </c>
      <c r="D126" s="405">
        <f t="shared" si="2"/>
        <v>0.10766643055854974</v>
      </c>
      <c r="E126" s="405">
        <f t="shared" si="2"/>
        <v>0</v>
      </c>
    </row>
    <row r="127" spans="1:5" ht="12.75" thickBot="1" x14ac:dyDescent="0.25">
      <c r="A127" s="407" t="s">
        <v>19</v>
      </c>
      <c r="B127" s="406"/>
      <c r="C127" s="405">
        <f t="shared" si="2"/>
        <v>2.5399999999999867E-2</v>
      </c>
      <c r="D127" s="405">
        <f t="shared" si="2"/>
        <v>0.10080815192216752</v>
      </c>
      <c r="E127" s="405">
        <f t="shared" si="2"/>
        <v>0</v>
      </c>
    </row>
    <row r="128" spans="1:5" x14ac:dyDescent="0.2">
      <c r="A128" s="771"/>
      <c r="B128" s="404">
        <v>2018</v>
      </c>
      <c r="C128" s="404">
        <v>2019</v>
      </c>
      <c r="D128" s="404">
        <v>2020</v>
      </c>
      <c r="E128" s="404">
        <v>2021</v>
      </c>
    </row>
    <row r="129" spans="1:5" ht="32.25" customHeight="1" thickBot="1" x14ac:dyDescent="0.25">
      <c r="A129" s="772"/>
      <c r="B129" s="403" t="s">
        <v>6</v>
      </c>
      <c r="C129" s="403" t="s">
        <v>7</v>
      </c>
      <c r="D129" s="403" t="s">
        <v>7</v>
      </c>
      <c r="E129" s="403" t="s">
        <v>7</v>
      </c>
    </row>
    <row r="130" spans="1:5" ht="24" customHeight="1" thickBot="1" x14ac:dyDescent="0.25">
      <c r="A130" s="756" t="s">
        <v>442</v>
      </c>
      <c r="B130" s="757"/>
      <c r="C130" s="757"/>
      <c r="D130" s="757"/>
      <c r="E130" s="758"/>
    </row>
    <row r="131" spans="1:5" ht="28.5" customHeight="1" x14ac:dyDescent="0.2">
      <c r="A131" s="771"/>
      <c r="B131" s="404">
        <v>2018</v>
      </c>
      <c r="C131" s="404">
        <v>2019</v>
      </c>
      <c r="D131" s="404">
        <v>2020</v>
      </c>
      <c r="E131" s="404">
        <v>2021</v>
      </c>
    </row>
    <row r="132" spans="1:5" ht="12.75" thickBot="1" x14ac:dyDescent="0.25">
      <c r="A132" s="772"/>
      <c r="B132" s="403" t="s">
        <v>6</v>
      </c>
      <c r="C132" s="403" t="s">
        <v>7</v>
      </c>
      <c r="D132" s="403" t="s">
        <v>7</v>
      </c>
      <c r="E132" s="403" t="s">
        <v>7</v>
      </c>
    </row>
    <row r="133" spans="1:5" ht="20.25" customHeight="1" thickBot="1" x14ac:dyDescent="0.25">
      <c r="A133" s="394" t="s">
        <v>0</v>
      </c>
      <c r="B133" s="385"/>
      <c r="C133" s="385"/>
      <c r="D133" s="385"/>
      <c r="E133" s="385"/>
    </row>
    <row r="134" spans="1:5" ht="24" customHeight="1" thickBot="1" x14ac:dyDescent="0.25">
      <c r="A134" s="392" t="s">
        <v>48</v>
      </c>
      <c r="B134" s="391"/>
      <c r="C134" s="390"/>
      <c r="D134" s="390"/>
      <c r="E134" s="390"/>
    </row>
    <row r="135" spans="1:5" ht="25.5" customHeight="1" thickBot="1" x14ac:dyDescent="0.25">
      <c r="A135" s="392" t="s">
        <v>426</v>
      </c>
      <c r="B135" s="391"/>
      <c r="C135" s="390"/>
      <c r="D135" s="390"/>
      <c r="E135" s="390"/>
    </row>
    <row r="136" spans="1:5" ht="24.75" thickBot="1" x14ac:dyDescent="0.25">
      <c r="A136" s="394" t="s">
        <v>46</v>
      </c>
      <c r="B136" s="385"/>
      <c r="C136" s="385"/>
      <c r="D136" s="385"/>
      <c r="E136" s="385"/>
    </row>
    <row r="137" spans="1:5" ht="36.75" thickBot="1" x14ac:dyDescent="0.25">
      <c r="A137" s="392" t="s">
        <v>49</v>
      </c>
      <c r="B137" s="391"/>
      <c r="C137" s="385"/>
      <c r="D137" s="385"/>
      <c r="E137" s="385"/>
    </row>
    <row r="138" spans="1:5" ht="36.75" thickBot="1" x14ac:dyDescent="0.25">
      <c r="A138" s="392" t="s">
        <v>425</v>
      </c>
      <c r="B138" s="391"/>
      <c r="C138" s="385"/>
      <c r="D138" s="385"/>
      <c r="E138" s="385"/>
    </row>
    <row r="139" spans="1:5" ht="27" customHeight="1" thickBot="1" x14ac:dyDescent="0.25">
      <c r="A139" s="394" t="s">
        <v>1</v>
      </c>
      <c r="B139" s="408">
        <v>212800</v>
      </c>
      <c r="C139" s="408">
        <v>218205.12</v>
      </c>
      <c r="D139" s="408">
        <v>241698.48639999999</v>
      </c>
      <c r="E139" s="408">
        <v>241698.48639999999</v>
      </c>
    </row>
    <row r="140" spans="1:5" ht="36.75" thickBot="1" x14ac:dyDescent="0.25">
      <c r="A140" s="392" t="s">
        <v>51</v>
      </c>
      <c r="B140" s="391"/>
      <c r="C140" s="385"/>
      <c r="D140" s="385"/>
      <c r="E140" s="385"/>
    </row>
    <row r="141" spans="1:5" ht="36.75" thickBot="1" x14ac:dyDescent="0.25">
      <c r="A141" s="392" t="s">
        <v>424</v>
      </c>
      <c r="B141" s="391"/>
      <c r="C141" s="385"/>
      <c r="D141" s="385"/>
      <c r="E141" s="385"/>
    </row>
    <row r="142" spans="1:5" ht="20.25" customHeight="1" thickBot="1" x14ac:dyDescent="0.25">
      <c r="A142" s="394" t="s">
        <v>2</v>
      </c>
      <c r="B142" s="391"/>
      <c r="C142" s="385"/>
      <c r="D142" s="385"/>
      <c r="E142" s="385"/>
    </row>
    <row r="143" spans="1:5" ht="34.5" customHeight="1" thickBot="1" x14ac:dyDescent="0.25">
      <c r="A143" s="392" t="s">
        <v>52</v>
      </c>
      <c r="B143" s="391"/>
      <c r="C143" s="385"/>
      <c r="D143" s="385"/>
      <c r="E143" s="385"/>
    </row>
    <row r="144" spans="1:5" ht="30.75" customHeight="1" thickBot="1" x14ac:dyDescent="0.25">
      <c r="A144" s="392" t="s">
        <v>423</v>
      </c>
      <c r="B144" s="391"/>
      <c r="C144" s="385"/>
      <c r="D144" s="385"/>
      <c r="E144" s="385"/>
    </row>
    <row r="145" spans="1:5" ht="24" customHeight="1" thickBot="1" x14ac:dyDescent="0.25">
      <c r="A145" s="394" t="s">
        <v>30</v>
      </c>
      <c r="B145" s="391"/>
      <c r="C145" s="385"/>
      <c r="D145" s="385"/>
      <c r="E145" s="385"/>
    </row>
    <row r="146" spans="1:5" ht="36.75" thickBot="1" x14ac:dyDescent="0.25">
      <c r="A146" s="392" t="s">
        <v>53</v>
      </c>
      <c r="B146" s="391"/>
      <c r="C146" s="385"/>
      <c r="D146" s="385"/>
      <c r="E146" s="385"/>
    </row>
    <row r="147" spans="1:5" ht="36.75" thickBot="1" x14ac:dyDescent="0.25">
      <c r="A147" s="392" t="s">
        <v>422</v>
      </c>
      <c r="B147" s="391"/>
      <c r="C147" s="385"/>
      <c r="D147" s="385"/>
      <c r="E147" s="385"/>
    </row>
    <row r="148" spans="1:5" ht="33.75" customHeight="1" thickBot="1" x14ac:dyDescent="0.25">
      <c r="A148" s="394" t="s">
        <v>32</v>
      </c>
      <c r="B148" s="391"/>
      <c r="C148" s="385"/>
      <c r="D148" s="385"/>
      <c r="E148" s="385"/>
    </row>
    <row r="149" spans="1:5" ht="36.75" thickBot="1" x14ac:dyDescent="0.25">
      <c r="A149" s="392" t="s">
        <v>54</v>
      </c>
      <c r="B149" s="391"/>
      <c r="C149" s="385"/>
      <c r="D149" s="385"/>
      <c r="E149" s="385"/>
    </row>
    <row r="150" spans="1:5" ht="36.75" thickBot="1" x14ac:dyDescent="0.25">
      <c r="A150" s="392" t="s">
        <v>421</v>
      </c>
      <c r="B150" s="391"/>
      <c r="C150" s="385"/>
      <c r="D150" s="385"/>
      <c r="E150" s="385"/>
    </row>
    <row r="151" spans="1:5" ht="23.25" customHeight="1" thickBot="1" x14ac:dyDescent="0.25">
      <c r="A151" s="394" t="s">
        <v>3</v>
      </c>
      <c r="B151" s="391"/>
      <c r="C151" s="385"/>
      <c r="D151" s="385"/>
      <c r="E151" s="385"/>
    </row>
    <row r="152" spans="1:5" ht="36.75" thickBot="1" x14ac:dyDescent="0.25">
      <c r="A152" s="392" t="s">
        <v>55</v>
      </c>
      <c r="B152" s="391"/>
      <c r="C152" s="385"/>
      <c r="D152" s="385"/>
      <c r="E152" s="385"/>
    </row>
    <row r="153" spans="1:5" ht="36.75" thickBot="1" x14ac:dyDescent="0.25">
      <c r="A153" s="392" t="s">
        <v>420</v>
      </c>
      <c r="B153" s="391"/>
      <c r="C153" s="385"/>
      <c r="D153" s="385"/>
      <c r="E153" s="385"/>
    </row>
    <row r="154" spans="1:5" ht="22.5" customHeight="1" thickBot="1" x14ac:dyDescent="0.25">
      <c r="A154" s="414" t="s">
        <v>441</v>
      </c>
      <c r="B154" s="393">
        <f>B151+B148+B145+B142+B139+B136+B133</f>
        <v>212800</v>
      </c>
      <c r="C154" s="393">
        <f>C151+C148+C145+C142+C139+C136+C133</f>
        <v>218205.12</v>
      </c>
      <c r="D154" s="393">
        <f>D151+D148+D145+D142+D139+D136+D133</f>
        <v>241698.48639999999</v>
      </c>
      <c r="E154" s="393">
        <f>E151+E148+E145+E142+E139+E136+E133</f>
        <v>241698.48639999999</v>
      </c>
    </row>
    <row r="155" spans="1:5" x14ac:dyDescent="0.2">
      <c r="A155" s="744" t="s">
        <v>440</v>
      </c>
      <c r="B155" s="747" t="s">
        <v>439</v>
      </c>
      <c r="C155" s="748"/>
      <c r="D155" s="748"/>
      <c r="E155" s="749"/>
    </row>
    <row r="156" spans="1:5" x14ac:dyDescent="0.2">
      <c r="A156" s="745"/>
      <c r="B156" s="750"/>
      <c r="C156" s="751"/>
      <c r="D156" s="751"/>
      <c r="E156" s="752"/>
    </row>
    <row r="157" spans="1:5" ht="12.75" thickBot="1" x14ac:dyDescent="0.25">
      <c r="A157" s="746"/>
      <c r="B157" s="753"/>
      <c r="C157" s="754"/>
      <c r="D157" s="754"/>
      <c r="E157" s="755"/>
    </row>
    <row r="158" spans="1:5" ht="24" customHeight="1" thickBot="1" x14ac:dyDescent="0.25">
      <c r="A158" s="389" t="s">
        <v>61</v>
      </c>
      <c r="B158" s="388">
        <f>IF(B154-B123=0,0,"Error")</f>
        <v>0</v>
      </c>
      <c r="C158" s="388">
        <f>IF(C154-C123=0,0,"Error")</f>
        <v>0</v>
      </c>
      <c r="D158" s="388">
        <f>IF(D154-D123=0,0,"Error")</f>
        <v>0</v>
      </c>
      <c r="E158" s="388">
        <f>IF(E154-E123=0,0,"Error")</f>
        <v>0</v>
      </c>
    </row>
    <row r="159" spans="1:5" ht="55.5" customHeight="1" thickBot="1" x14ac:dyDescent="0.25">
      <c r="A159" s="415" t="s">
        <v>438</v>
      </c>
      <c r="B159" s="790" t="s">
        <v>437</v>
      </c>
      <c r="C159" s="791"/>
      <c r="D159" s="791"/>
      <c r="E159" s="792"/>
    </row>
    <row r="160" spans="1:5" ht="87.75" customHeight="1" thickBot="1" x14ac:dyDescent="0.25">
      <c r="A160" s="407" t="s">
        <v>10</v>
      </c>
      <c r="B160" s="778" t="s">
        <v>436</v>
      </c>
      <c r="C160" s="779"/>
      <c r="D160" s="779"/>
      <c r="E160" s="780"/>
    </row>
    <row r="161" spans="1:5" ht="24.75" customHeight="1" thickBot="1" x14ac:dyDescent="0.25">
      <c r="A161" s="407" t="s">
        <v>15</v>
      </c>
      <c r="B161" s="781" t="s">
        <v>435</v>
      </c>
      <c r="C161" s="782"/>
      <c r="D161" s="782"/>
      <c r="E161" s="783"/>
    </row>
    <row r="162" spans="1:5" x14ac:dyDescent="0.2">
      <c r="A162" s="771"/>
      <c r="B162" s="404">
        <v>2018</v>
      </c>
      <c r="C162" s="404">
        <v>2019</v>
      </c>
      <c r="D162" s="404">
        <v>2020</v>
      </c>
      <c r="E162" s="404">
        <v>2021</v>
      </c>
    </row>
    <row r="163" spans="1:5" ht="12.75" thickBot="1" x14ac:dyDescent="0.25">
      <c r="A163" s="772"/>
      <c r="B163" s="403" t="s">
        <v>6</v>
      </c>
      <c r="C163" s="403" t="s">
        <v>7</v>
      </c>
      <c r="D163" s="403" t="s">
        <v>7</v>
      </c>
      <c r="E163" s="403" t="s">
        <v>7</v>
      </c>
    </row>
    <row r="164" spans="1:5" ht="12.75" thickBot="1" x14ac:dyDescent="0.25">
      <c r="A164" s="407" t="s">
        <v>9</v>
      </c>
      <c r="B164" s="408">
        <v>202240</v>
      </c>
      <c r="C164" s="408">
        <v>202240</v>
      </c>
      <c r="D164" s="408">
        <v>203500</v>
      </c>
      <c r="E164" s="408">
        <v>203500</v>
      </c>
    </row>
    <row r="165" spans="1:5" ht="12.75" thickBot="1" x14ac:dyDescent="0.25">
      <c r="A165" s="407" t="s">
        <v>16</v>
      </c>
      <c r="B165" s="408">
        <v>132000</v>
      </c>
      <c r="C165" s="408">
        <f>B165*0.05149+B165</f>
        <v>138796.68</v>
      </c>
      <c r="D165" s="408">
        <f>C165*0.09+144100</f>
        <v>156591.70120000001</v>
      </c>
      <c r="E165" s="408">
        <f>D165</f>
        <v>156591.70120000001</v>
      </c>
    </row>
    <row r="166" spans="1:5" ht="12.75" thickBot="1" x14ac:dyDescent="0.25">
      <c r="A166" s="407" t="s">
        <v>25</v>
      </c>
      <c r="B166" s="408">
        <f>B165/B164</f>
        <v>0.65268987341772156</v>
      </c>
      <c r="C166" s="408">
        <f>C165/C164</f>
        <v>0.68629687499999992</v>
      </c>
      <c r="D166" s="408">
        <f>D165/D164</f>
        <v>0.76949238918918927</v>
      </c>
      <c r="E166" s="408">
        <f>E165/E164</f>
        <v>0.76949238918918927</v>
      </c>
    </row>
    <row r="167" spans="1:5" ht="12.75" thickBot="1" x14ac:dyDescent="0.25">
      <c r="A167" s="407" t="s">
        <v>17</v>
      </c>
      <c r="B167" s="406"/>
      <c r="C167" s="405">
        <f t="shared" ref="C167:E169" si="3">C164/B164-1</f>
        <v>0</v>
      </c>
      <c r="D167" s="405">
        <f t="shared" si="3"/>
        <v>6.2302215189873333E-3</v>
      </c>
      <c r="E167" s="405">
        <f t="shared" si="3"/>
        <v>0</v>
      </c>
    </row>
    <row r="168" spans="1:5" ht="12.75" thickBot="1" x14ac:dyDescent="0.25">
      <c r="A168" s="407" t="s">
        <v>18</v>
      </c>
      <c r="B168" s="406"/>
      <c r="C168" s="405">
        <f t="shared" si="3"/>
        <v>5.1490000000000036E-2</v>
      </c>
      <c r="D168" s="405">
        <f t="shared" si="3"/>
        <v>0.12820927128804538</v>
      </c>
      <c r="E168" s="405">
        <f t="shared" si="3"/>
        <v>0</v>
      </c>
    </row>
    <row r="169" spans="1:5" ht="12.75" thickBot="1" x14ac:dyDescent="0.25">
      <c r="A169" s="407" t="s">
        <v>19</v>
      </c>
      <c r="B169" s="406"/>
      <c r="C169" s="405">
        <f t="shared" si="3"/>
        <v>5.1489999999999814E-2</v>
      </c>
      <c r="D169" s="405">
        <f t="shared" si="3"/>
        <v>0.12122379865009503</v>
      </c>
      <c r="E169" s="405">
        <f t="shared" si="3"/>
        <v>0</v>
      </c>
    </row>
    <row r="170" spans="1:5" ht="19.5" customHeight="1" thickBot="1" x14ac:dyDescent="0.25">
      <c r="A170" s="756" t="s">
        <v>434</v>
      </c>
      <c r="B170" s="757"/>
      <c r="C170" s="757"/>
      <c r="D170" s="757"/>
      <c r="E170" s="758"/>
    </row>
    <row r="171" spans="1:5" x14ac:dyDescent="0.2">
      <c r="A171" s="771"/>
      <c r="B171" s="404">
        <v>2018</v>
      </c>
      <c r="C171" s="404">
        <v>2019</v>
      </c>
      <c r="D171" s="404">
        <v>2020</v>
      </c>
      <c r="E171" s="404">
        <v>2021</v>
      </c>
    </row>
    <row r="172" spans="1:5" ht="12.75" thickBot="1" x14ac:dyDescent="0.25">
      <c r="A172" s="772"/>
      <c r="B172" s="403" t="s">
        <v>6</v>
      </c>
      <c r="C172" s="403" t="s">
        <v>7</v>
      </c>
      <c r="D172" s="403" t="s">
        <v>7</v>
      </c>
      <c r="E172" s="403" t="s">
        <v>7</v>
      </c>
    </row>
    <row r="173" spans="1:5" ht="12.75" thickBot="1" x14ac:dyDescent="0.25">
      <c r="A173" s="387" t="s">
        <v>0</v>
      </c>
      <c r="B173" s="385"/>
      <c r="C173" s="385"/>
      <c r="D173" s="385"/>
      <c r="E173" s="385"/>
    </row>
    <row r="174" spans="1:5" ht="24.75" thickBot="1" x14ac:dyDescent="0.25">
      <c r="A174" s="392" t="s">
        <v>48</v>
      </c>
      <c r="B174" s="391"/>
      <c r="C174" s="390"/>
      <c r="D174" s="390"/>
      <c r="E174" s="390"/>
    </row>
    <row r="175" spans="1:5" ht="24.75" thickBot="1" x14ac:dyDescent="0.25">
      <c r="A175" s="392" t="s">
        <v>426</v>
      </c>
      <c r="B175" s="391"/>
      <c r="C175" s="390"/>
      <c r="D175" s="390"/>
      <c r="E175" s="390"/>
    </row>
    <row r="176" spans="1:5" ht="24.75" thickBot="1" x14ac:dyDescent="0.25">
      <c r="A176" s="387" t="s">
        <v>46</v>
      </c>
      <c r="B176" s="385"/>
      <c r="C176" s="385"/>
      <c r="D176" s="385"/>
      <c r="E176" s="385"/>
    </row>
    <row r="177" spans="1:5" ht="36.75" thickBot="1" x14ac:dyDescent="0.25">
      <c r="A177" s="392" t="s">
        <v>49</v>
      </c>
      <c r="B177" s="391"/>
      <c r="C177" s="385"/>
      <c r="D177" s="385"/>
      <c r="E177" s="385"/>
    </row>
    <row r="178" spans="1:5" ht="36.75" thickBot="1" x14ac:dyDescent="0.25">
      <c r="A178" s="392" t="s">
        <v>425</v>
      </c>
      <c r="B178" s="391"/>
      <c r="C178" s="385"/>
      <c r="D178" s="385"/>
      <c r="E178" s="385"/>
    </row>
    <row r="179" spans="1:5" ht="21" customHeight="1" thickBot="1" x14ac:dyDescent="0.25">
      <c r="A179" s="387" t="s">
        <v>1</v>
      </c>
      <c r="B179" s="408">
        <v>132000</v>
      </c>
      <c r="C179" s="408">
        <v>138796.68</v>
      </c>
      <c r="D179" s="408">
        <v>156591.70120000001</v>
      </c>
      <c r="E179" s="408">
        <v>156591.70120000001</v>
      </c>
    </row>
    <row r="180" spans="1:5" ht="36.75" thickBot="1" x14ac:dyDescent="0.25">
      <c r="A180" s="392" t="s">
        <v>51</v>
      </c>
      <c r="B180" s="391"/>
      <c r="C180" s="385"/>
      <c r="D180" s="385"/>
      <c r="E180" s="385"/>
    </row>
    <row r="181" spans="1:5" ht="36.75" thickBot="1" x14ac:dyDescent="0.25">
      <c r="A181" s="392" t="s">
        <v>424</v>
      </c>
      <c r="B181" s="391"/>
      <c r="C181" s="385"/>
      <c r="D181" s="385"/>
      <c r="E181" s="385"/>
    </row>
    <row r="182" spans="1:5" ht="25.5" customHeight="1" thickBot="1" x14ac:dyDescent="0.25">
      <c r="A182" s="387" t="s">
        <v>2</v>
      </c>
      <c r="B182" s="391"/>
      <c r="C182" s="385"/>
      <c r="D182" s="385"/>
      <c r="E182" s="385"/>
    </row>
    <row r="183" spans="1:5" ht="24.75" thickBot="1" x14ac:dyDescent="0.25">
      <c r="A183" s="392" t="s">
        <v>52</v>
      </c>
      <c r="B183" s="391"/>
      <c r="C183" s="385"/>
      <c r="D183" s="385"/>
      <c r="E183" s="385"/>
    </row>
    <row r="184" spans="1:5" ht="24.75" thickBot="1" x14ac:dyDescent="0.25">
      <c r="A184" s="392" t="s">
        <v>423</v>
      </c>
      <c r="B184" s="391"/>
      <c r="C184" s="385"/>
      <c r="D184" s="385"/>
      <c r="E184" s="385"/>
    </row>
    <row r="185" spans="1:5" ht="28.5" customHeight="1" thickBot="1" x14ac:dyDescent="0.25">
      <c r="A185" s="394" t="s">
        <v>30</v>
      </c>
      <c r="B185" s="391"/>
      <c r="C185" s="385"/>
      <c r="D185" s="385"/>
      <c r="E185" s="385"/>
    </row>
    <row r="186" spans="1:5" ht="36.75" thickBot="1" x14ac:dyDescent="0.25">
      <c r="A186" s="392" t="s">
        <v>53</v>
      </c>
      <c r="B186" s="391"/>
      <c r="C186" s="385"/>
      <c r="D186" s="385"/>
      <c r="E186" s="385"/>
    </row>
    <row r="187" spans="1:5" ht="36.75" thickBot="1" x14ac:dyDescent="0.25">
      <c r="A187" s="392" t="s">
        <v>422</v>
      </c>
      <c r="B187" s="391"/>
      <c r="C187" s="385"/>
      <c r="D187" s="385"/>
      <c r="E187" s="385"/>
    </row>
    <row r="188" spans="1:5" ht="23.25" customHeight="1" thickBot="1" x14ac:dyDescent="0.25">
      <c r="A188" s="394" t="s">
        <v>32</v>
      </c>
      <c r="B188" s="391"/>
      <c r="C188" s="385"/>
      <c r="D188" s="385"/>
      <c r="E188" s="385"/>
    </row>
    <row r="189" spans="1:5" ht="36.75" thickBot="1" x14ac:dyDescent="0.25">
      <c r="A189" s="392" t="s">
        <v>54</v>
      </c>
      <c r="B189" s="391"/>
      <c r="C189" s="385"/>
      <c r="D189" s="385"/>
      <c r="E189" s="385"/>
    </row>
    <row r="190" spans="1:5" ht="36.75" thickBot="1" x14ac:dyDescent="0.25">
      <c r="A190" s="392" t="s">
        <v>421</v>
      </c>
      <c r="B190" s="391"/>
      <c r="C190" s="385"/>
      <c r="D190" s="385"/>
      <c r="E190" s="385"/>
    </row>
    <row r="191" spans="1:5" ht="30" customHeight="1" thickBot="1" x14ac:dyDescent="0.25">
      <c r="A191" s="394" t="s">
        <v>3</v>
      </c>
      <c r="B191" s="391"/>
      <c r="C191" s="385"/>
      <c r="D191" s="385"/>
      <c r="E191" s="385"/>
    </row>
    <row r="192" spans="1:5" ht="36.75" thickBot="1" x14ac:dyDescent="0.25">
      <c r="A192" s="392" t="s">
        <v>55</v>
      </c>
      <c r="B192" s="391"/>
      <c r="C192" s="385"/>
      <c r="D192" s="385"/>
      <c r="E192" s="385"/>
    </row>
    <row r="193" spans="1:5" ht="36.75" thickBot="1" x14ac:dyDescent="0.25">
      <c r="A193" s="392" t="s">
        <v>420</v>
      </c>
      <c r="B193" s="391"/>
      <c r="C193" s="385"/>
      <c r="D193" s="385"/>
      <c r="E193" s="385"/>
    </row>
    <row r="194" spans="1:5" ht="24.75" thickBot="1" x14ac:dyDescent="0.25">
      <c r="A194" s="414" t="s">
        <v>63</v>
      </c>
      <c r="B194" s="413">
        <f>B191+B185+B188+B182+B179+B176+B173</f>
        <v>132000</v>
      </c>
      <c r="C194" s="413">
        <f>C191+C185+C188+C182+C179+C176+C173</f>
        <v>138796.68</v>
      </c>
      <c r="D194" s="413">
        <f>D191+D185+D188+D182+D179+D176+D173</f>
        <v>156591.70120000001</v>
      </c>
      <c r="E194" s="413">
        <f>E191+E185+E188+E182+E179+E176+E173</f>
        <v>156591.70120000001</v>
      </c>
    </row>
    <row r="195" spans="1:5" x14ac:dyDescent="0.2">
      <c r="A195" s="744" t="s">
        <v>433</v>
      </c>
      <c r="B195" s="796" t="s">
        <v>432</v>
      </c>
      <c r="C195" s="797"/>
      <c r="D195" s="797"/>
      <c r="E195" s="798"/>
    </row>
    <row r="196" spans="1:5" x14ac:dyDescent="0.2">
      <c r="A196" s="745"/>
      <c r="B196" s="799"/>
      <c r="C196" s="800"/>
      <c r="D196" s="800"/>
      <c r="E196" s="801"/>
    </row>
    <row r="197" spans="1:5" ht="12.75" thickBot="1" x14ac:dyDescent="0.25">
      <c r="A197" s="746"/>
      <c r="B197" s="802"/>
      <c r="C197" s="803"/>
      <c r="D197" s="803"/>
      <c r="E197" s="804"/>
    </row>
    <row r="198" spans="1:5" ht="24" customHeight="1" thickBot="1" x14ac:dyDescent="0.25">
      <c r="A198" s="389" t="s">
        <v>61</v>
      </c>
      <c r="B198" s="388">
        <f>B194-B165</f>
        <v>0</v>
      </c>
      <c r="C198" s="388">
        <f>C194-C165</f>
        <v>0</v>
      </c>
      <c r="D198" s="388">
        <f>D194-D165</f>
        <v>0</v>
      </c>
      <c r="E198" s="388">
        <f>E194-E165</f>
        <v>0</v>
      </c>
    </row>
    <row r="199" spans="1:5" ht="30" customHeight="1" thickBot="1" x14ac:dyDescent="0.25">
      <c r="A199" s="415" t="s">
        <v>431</v>
      </c>
      <c r="B199" s="805" t="e">
        <f>'[1]Formati 2 Politika Ekzistuese'!D199:G199</f>
        <v>#VALUE!</v>
      </c>
      <c r="C199" s="806"/>
      <c r="D199" s="806"/>
      <c r="E199" s="807"/>
    </row>
    <row r="200" spans="1:5" ht="44.25" customHeight="1" thickBot="1" x14ac:dyDescent="0.25">
      <c r="A200" s="407" t="s">
        <v>430</v>
      </c>
      <c r="B200" s="778" t="s">
        <v>429</v>
      </c>
      <c r="C200" s="779"/>
      <c r="D200" s="779"/>
      <c r="E200" s="780"/>
    </row>
    <row r="201" spans="1:5" ht="16.5" customHeight="1" thickBot="1" x14ac:dyDescent="0.25">
      <c r="A201" s="407" t="s">
        <v>15</v>
      </c>
      <c r="B201" s="781" t="s">
        <v>428</v>
      </c>
      <c r="C201" s="782"/>
      <c r="D201" s="782"/>
      <c r="E201" s="783"/>
    </row>
    <row r="202" spans="1:5" x14ac:dyDescent="0.2">
      <c r="A202" s="771"/>
      <c r="B202" s="404">
        <v>2018</v>
      </c>
      <c r="C202" s="404">
        <v>2019</v>
      </c>
      <c r="D202" s="404">
        <v>2020</v>
      </c>
      <c r="E202" s="404">
        <v>2021</v>
      </c>
    </row>
    <row r="203" spans="1:5" ht="12.75" thickBot="1" x14ac:dyDescent="0.25">
      <c r="A203" s="772"/>
      <c r="B203" s="403" t="s">
        <v>6</v>
      </c>
      <c r="C203" s="403" t="s">
        <v>7</v>
      </c>
      <c r="D203" s="403" t="s">
        <v>7</v>
      </c>
      <c r="E203" s="403" t="s">
        <v>7</v>
      </c>
    </row>
    <row r="204" spans="1:5" ht="12.75" thickBot="1" x14ac:dyDescent="0.25">
      <c r="A204" s="407" t="s">
        <v>9</v>
      </c>
      <c r="B204" s="408">
        <v>96</v>
      </c>
      <c r="C204" s="408"/>
      <c r="D204" s="408"/>
      <c r="E204" s="408"/>
    </row>
    <row r="205" spans="1:5" ht="12.75" thickBot="1" x14ac:dyDescent="0.25">
      <c r="A205" s="407" t="s">
        <v>16</v>
      </c>
      <c r="B205" s="408">
        <v>10000</v>
      </c>
      <c r="C205" s="408"/>
      <c r="D205" s="408"/>
      <c r="E205" s="408"/>
    </row>
    <row r="206" spans="1:5" ht="12.75" thickBot="1" x14ac:dyDescent="0.25">
      <c r="A206" s="407" t="s">
        <v>25</v>
      </c>
      <c r="B206" s="408">
        <f>B205/B204</f>
        <v>104.16666666666667</v>
      </c>
      <c r="C206" s="408" t="e">
        <f>C205/C204</f>
        <v>#DIV/0!</v>
      </c>
      <c r="D206" s="408" t="e">
        <f>D205/D204</f>
        <v>#DIV/0!</v>
      </c>
      <c r="E206" s="408" t="e">
        <f>E205/E204</f>
        <v>#DIV/0!</v>
      </c>
    </row>
    <row r="207" spans="1:5" ht="12.75" thickBot="1" x14ac:dyDescent="0.25">
      <c r="A207" s="407" t="s">
        <v>17</v>
      </c>
      <c r="B207" s="406"/>
      <c r="C207" s="405">
        <f t="shared" ref="C207:E209" si="4">C204/B204-1</f>
        <v>-1</v>
      </c>
      <c r="D207" s="405" t="e">
        <f t="shared" si="4"/>
        <v>#DIV/0!</v>
      </c>
      <c r="E207" s="405" t="e">
        <f t="shared" si="4"/>
        <v>#DIV/0!</v>
      </c>
    </row>
    <row r="208" spans="1:5" ht="12.75" thickBot="1" x14ac:dyDescent="0.25">
      <c r="A208" s="407" t="s">
        <v>18</v>
      </c>
      <c r="B208" s="406"/>
      <c r="C208" s="405">
        <f t="shared" si="4"/>
        <v>-1</v>
      </c>
      <c r="D208" s="405" t="e">
        <f t="shared" si="4"/>
        <v>#DIV/0!</v>
      </c>
      <c r="E208" s="405" t="e">
        <f t="shared" si="4"/>
        <v>#DIV/0!</v>
      </c>
    </row>
    <row r="209" spans="1:5" ht="12.75" thickBot="1" x14ac:dyDescent="0.25">
      <c r="A209" s="407" t="s">
        <v>19</v>
      </c>
      <c r="B209" s="406"/>
      <c r="C209" s="405" t="e">
        <f t="shared" si="4"/>
        <v>#DIV/0!</v>
      </c>
      <c r="D209" s="405" t="e">
        <f t="shared" si="4"/>
        <v>#DIV/0!</v>
      </c>
      <c r="E209" s="405" t="e">
        <f t="shared" si="4"/>
        <v>#DIV/0!</v>
      </c>
    </row>
    <row r="210" spans="1:5" ht="18.75" customHeight="1" thickBot="1" x14ac:dyDescent="0.25">
      <c r="A210" s="756" t="s">
        <v>427</v>
      </c>
      <c r="B210" s="757"/>
      <c r="C210" s="757"/>
      <c r="D210" s="757"/>
      <c r="E210" s="758"/>
    </row>
    <row r="211" spans="1:5" x14ac:dyDescent="0.2">
      <c r="A211" s="771"/>
      <c r="B211" s="404">
        <v>2018</v>
      </c>
      <c r="C211" s="404">
        <v>2019</v>
      </c>
      <c r="D211" s="404">
        <v>2020</v>
      </c>
      <c r="E211" s="404">
        <v>2021</v>
      </c>
    </row>
    <row r="212" spans="1:5" ht="12.75" thickBot="1" x14ac:dyDescent="0.25">
      <c r="A212" s="772"/>
      <c r="B212" s="403" t="s">
        <v>6</v>
      </c>
      <c r="C212" s="403" t="s">
        <v>7</v>
      </c>
      <c r="D212" s="403" t="s">
        <v>7</v>
      </c>
      <c r="E212" s="403" t="s">
        <v>7</v>
      </c>
    </row>
    <row r="213" spans="1:5" ht="12.75" thickBot="1" x14ac:dyDescent="0.25">
      <c r="A213" s="394" t="s">
        <v>0</v>
      </c>
      <c r="B213" s="385"/>
      <c r="C213" s="385"/>
      <c r="D213" s="385"/>
      <c r="E213" s="385"/>
    </row>
    <row r="214" spans="1:5" ht="24.75" thickBot="1" x14ac:dyDescent="0.25">
      <c r="A214" s="392" t="s">
        <v>48</v>
      </c>
      <c r="B214" s="391"/>
      <c r="C214" s="390"/>
      <c r="D214" s="390"/>
      <c r="E214" s="390"/>
    </row>
    <row r="215" spans="1:5" ht="24.75" thickBot="1" x14ac:dyDescent="0.25">
      <c r="A215" s="392" t="s">
        <v>426</v>
      </c>
      <c r="B215" s="391"/>
      <c r="C215" s="390"/>
      <c r="D215" s="390"/>
      <c r="E215" s="390"/>
    </row>
    <row r="216" spans="1:5" ht="24.75" thickBot="1" x14ac:dyDescent="0.25">
      <c r="A216" s="394" t="s">
        <v>46</v>
      </c>
      <c r="B216" s="385"/>
      <c r="C216" s="385"/>
      <c r="D216" s="385"/>
      <c r="E216" s="385"/>
    </row>
    <row r="217" spans="1:5" ht="36.75" thickBot="1" x14ac:dyDescent="0.25">
      <c r="A217" s="392" t="s">
        <v>49</v>
      </c>
      <c r="B217" s="391"/>
      <c r="C217" s="385"/>
      <c r="D217" s="385"/>
      <c r="E217" s="385"/>
    </row>
    <row r="218" spans="1:5" ht="36.75" thickBot="1" x14ac:dyDescent="0.25">
      <c r="A218" s="392" t="s">
        <v>425</v>
      </c>
      <c r="B218" s="391"/>
      <c r="C218" s="385"/>
      <c r="D218" s="385"/>
      <c r="E218" s="385"/>
    </row>
    <row r="219" spans="1:5" ht="26.25" customHeight="1" thickBot="1" x14ac:dyDescent="0.25">
      <c r="A219" s="394" t="s">
        <v>1</v>
      </c>
      <c r="B219" s="408">
        <v>10000</v>
      </c>
      <c r="C219" s="408"/>
      <c r="D219" s="408"/>
      <c r="E219" s="408"/>
    </row>
    <row r="220" spans="1:5" ht="36.75" thickBot="1" x14ac:dyDescent="0.25">
      <c r="A220" s="392" t="s">
        <v>51</v>
      </c>
      <c r="B220" s="391"/>
      <c r="C220" s="385"/>
      <c r="D220" s="385"/>
      <c r="E220" s="385"/>
    </row>
    <row r="221" spans="1:5" ht="36.75" thickBot="1" x14ac:dyDescent="0.25">
      <c r="A221" s="392" t="s">
        <v>424</v>
      </c>
      <c r="B221" s="391"/>
      <c r="C221" s="385"/>
      <c r="D221" s="385"/>
      <c r="E221" s="385"/>
    </row>
    <row r="222" spans="1:5" ht="39" customHeight="1" thickBot="1" x14ac:dyDescent="0.25">
      <c r="A222" s="394" t="s">
        <v>2</v>
      </c>
      <c r="B222" s="391"/>
      <c r="C222" s="385"/>
      <c r="D222" s="385"/>
      <c r="E222" s="385"/>
    </row>
    <row r="223" spans="1:5" ht="24.75" thickBot="1" x14ac:dyDescent="0.25">
      <c r="A223" s="392" t="s">
        <v>52</v>
      </c>
      <c r="B223" s="391"/>
      <c r="C223" s="385"/>
      <c r="D223" s="385"/>
      <c r="E223" s="385"/>
    </row>
    <row r="224" spans="1:5" ht="24.75" thickBot="1" x14ac:dyDescent="0.25">
      <c r="A224" s="392" t="s">
        <v>423</v>
      </c>
      <c r="B224" s="391"/>
      <c r="C224" s="385"/>
      <c r="D224" s="385"/>
      <c r="E224" s="385"/>
    </row>
    <row r="225" spans="1:5" ht="38.25" customHeight="1" thickBot="1" x14ac:dyDescent="0.25">
      <c r="A225" s="394" t="s">
        <v>30</v>
      </c>
      <c r="B225" s="391"/>
      <c r="C225" s="385"/>
      <c r="D225" s="385"/>
      <c r="E225" s="385"/>
    </row>
    <row r="226" spans="1:5" ht="36.75" thickBot="1" x14ac:dyDescent="0.25">
      <c r="A226" s="392" t="s">
        <v>53</v>
      </c>
      <c r="B226" s="391"/>
      <c r="C226" s="385"/>
      <c r="D226" s="385"/>
      <c r="E226" s="385"/>
    </row>
    <row r="227" spans="1:5" ht="36.75" thickBot="1" x14ac:dyDescent="0.25">
      <c r="A227" s="392" t="s">
        <v>422</v>
      </c>
      <c r="B227" s="391"/>
      <c r="C227" s="385"/>
      <c r="D227" s="385"/>
      <c r="E227" s="385"/>
    </row>
    <row r="228" spans="1:5" ht="30" customHeight="1" thickBot="1" x14ac:dyDescent="0.25">
      <c r="A228" s="394" t="s">
        <v>32</v>
      </c>
      <c r="B228" s="391"/>
      <c r="C228" s="385"/>
      <c r="D228" s="385"/>
      <c r="E228" s="385"/>
    </row>
    <row r="229" spans="1:5" ht="36.75" thickBot="1" x14ac:dyDescent="0.25">
      <c r="A229" s="392" t="s">
        <v>54</v>
      </c>
      <c r="B229" s="391"/>
      <c r="C229" s="385"/>
      <c r="D229" s="385"/>
      <c r="E229" s="385"/>
    </row>
    <row r="230" spans="1:5" ht="36.75" thickBot="1" x14ac:dyDescent="0.25">
      <c r="A230" s="392" t="s">
        <v>421</v>
      </c>
      <c r="B230" s="391"/>
      <c r="C230" s="385"/>
      <c r="D230" s="385"/>
      <c r="E230" s="385"/>
    </row>
    <row r="231" spans="1:5" ht="29.25" customHeight="1" thickBot="1" x14ac:dyDescent="0.25">
      <c r="A231" s="394" t="s">
        <v>3</v>
      </c>
      <c r="B231" s="391"/>
      <c r="C231" s="385"/>
      <c r="D231" s="385"/>
      <c r="E231" s="385"/>
    </row>
    <row r="232" spans="1:5" ht="36.75" thickBot="1" x14ac:dyDescent="0.25">
      <c r="A232" s="392" t="s">
        <v>55</v>
      </c>
      <c r="B232" s="391"/>
      <c r="C232" s="385"/>
      <c r="D232" s="385"/>
      <c r="E232" s="385"/>
    </row>
    <row r="233" spans="1:5" ht="36.75" thickBot="1" x14ac:dyDescent="0.25">
      <c r="A233" s="392" t="s">
        <v>420</v>
      </c>
      <c r="B233" s="391"/>
      <c r="C233" s="385"/>
      <c r="D233" s="385"/>
      <c r="E233" s="385"/>
    </row>
    <row r="234" spans="1:5" ht="12.75" thickBot="1" x14ac:dyDescent="0.25">
      <c r="A234" s="414" t="s">
        <v>419</v>
      </c>
      <c r="B234" s="413">
        <f>B231+B225+B228+B222+B219+B216+B213</f>
        <v>10000</v>
      </c>
      <c r="C234" s="413">
        <f>C231+C225+C228+C222+C219+C216+C213</f>
        <v>0</v>
      </c>
      <c r="D234" s="413">
        <f>D231+D225+D228+D222+D219+D216+D213</f>
        <v>0</v>
      </c>
      <c r="E234" s="413">
        <f>E231+E225+E228+E222+E219+E216+E213</f>
        <v>0</v>
      </c>
    </row>
    <row r="235" spans="1:5" x14ac:dyDescent="0.2">
      <c r="A235" s="744" t="s">
        <v>418</v>
      </c>
      <c r="B235" s="747" t="s">
        <v>417</v>
      </c>
      <c r="C235" s="748"/>
      <c r="D235" s="748"/>
      <c r="E235" s="749"/>
    </row>
    <row r="236" spans="1:5" x14ac:dyDescent="0.2">
      <c r="A236" s="745"/>
      <c r="B236" s="750"/>
      <c r="C236" s="751"/>
      <c r="D236" s="751"/>
      <c r="E236" s="752"/>
    </row>
    <row r="237" spans="1:5" ht="42.75" customHeight="1" thickBot="1" x14ac:dyDescent="0.25">
      <c r="A237" s="746"/>
      <c r="B237" s="753"/>
      <c r="C237" s="754"/>
      <c r="D237" s="754"/>
      <c r="E237" s="755"/>
    </row>
    <row r="238" spans="1:5" ht="12.75" thickBot="1" x14ac:dyDescent="0.25">
      <c r="A238" s="389" t="s">
        <v>61</v>
      </c>
      <c r="B238" s="388">
        <f>B234-B205</f>
        <v>0</v>
      </c>
      <c r="C238" s="388">
        <f>C234-C205</f>
        <v>0</v>
      </c>
      <c r="D238" s="388">
        <f>D234-D205</f>
        <v>0</v>
      </c>
      <c r="E238" s="388">
        <f>E234-E205</f>
        <v>0</v>
      </c>
    </row>
    <row r="239" spans="1:5" ht="12.75" thickBot="1" x14ac:dyDescent="0.25">
      <c r="A239" s="784" t="s">
        <v>292</v>
      </c>
      <c r="B239" s="785"/>
      <c r="C239" s="785"/>
      <c r="D239" s="785"/>
      <c r="E239" s="786"/>
    </row>
    <row r="240" spans="1:5" ht="12.75" thickBot="1" x14ac:dyDescent="0.25">
      <c r="A240" s="784" t="s">
        <v>139</v>
      </c>
      <c r="B240" s="785"/>
      <c r="C240" s="785"/>
      <c r="D240" s="785"/>
      <c r="E240" s="786"/>
    </row>
    <row r="241" spans="1:5" ht="12.75" thickBot="1" x14ac:dyDescent="0.25">
      <c r="A241" s="412" t="s">
        <v>416</v>
      </c>
      <c r="B241" s="787" t="s">
        <v>415</v>
      </c>
      <c r="C241" s="788"/>
      <c r="D241" s="788"/>
      <c r="E241" s="789"/>
    </row>
    <row r="242" spans="1:5" ht="12.75" thickBot="1" x14ac:dyDescent="0.25">
      <c r="A242" s="409" t="s">
        <v>414</v>
      </c>
      <c r="B242" s="775" t="s">
        <v>413</v>
      </c>
      <c r="C242" s="776"/>
      <c r="D242" s="776"/>
      <c r="E242" s="777"/>
    </row>
    <row r="243" spans="1:5" ht="12.75" thickBot="1" x14ac:dyDescent="0.25">
      <c r="A243" s="407" t="s">
        <v>10</v>
      </c>
      <c r="B243" s="778" t="s">
        <v>412</v>
      </c>
      <c r="C243" s="779"/>
      <c r="D243" s="779"/>
      <c r="E243" s="780"/>
    </row>
    <row r="244" spans="1:5" ht="12.75" thickBot="1" x14ac:dyDescent="0.25">
      <c r="A244" s="407" t="s">
        <v>15</v>
      </c>
      <c r="B244" s="781" t="s">
        <v>402</v>
      </c>
      <c r="C244" s="782"/>
      <c r="D244" s="782"/>
      <c r="E244" s="783"/>
    </row>
    <row r="245" spans="1:5" x14ac:dyDescent="0.2">
      <c r="A245" s="771"/>
      <c r="B245" s="404">
        <v>2018</v>
      </c>
      <c r="C245" s="404">
        <v>2019</v>
      </c>
      <c r="D245" s="404">
        <v>2020</v>
      </c>
      <c r="E245" s="404">
        <v>2021</v>
      </c>
    </row>
    <row r="246" spans="1:5" ht="12.75" thickBot="1" x14ac:dyDescent="0.25">
      <c r="A246" s="772"/>
      <c r="B246" s="403" t="s">
        <v>6</v>
      </c>
      <c r="C246" s="403" t="s">
        <v>7</v>
      </c>
      <c r="D246" s="403" t="s">
        <v>7</v>
      </c>
      <c r="E246" s="403" t="s">
        <v>7</v>
      </c>
    </row>
    <row r="247" spans="1:5" ht="12.75" thickBot="1" x14ac:dyDescent="0.25">
      <c r="A247" s="407" t="s">
        <v>9</v>
      </c>
      <c r="B247" s="408">
        <v>1142.68</v>
      </c>
      <c r="C247" s="408"/>
      <c r="D247" s="408"/>
      <c r="E247" s="408"/>
    </row>
    <row r="248" spans="1:5" ht="12.75" thickBot="1" x14ac:dyDescent="0.25">
      <c r="A248" s="407" t="s">
        <v>16</v>
      </c>
      <c r="B248" s="408">
        <v>17000</v>
      </c>
      <c r="C248" s="408"/>
      <c r="D248" s="408"/>
      <c r="E248" s="408"/>
    </row>
    <row r="249" spans="1:5" ht="12.75" thickBot="1" x14ac:dyDescent="0.25">
      <c r="A249" s="407" t="s">
        <v>25</v>
      </c>
      <c r="B249" s="408">
        <f>B248/B247</f>
        <v>14.877305982427275</v>
      </c>
      <c r="C249" s="408" t="e">
        <f>C248/C247</f>
        <v>#DIV/0!</v>
      </c>
      <c r="D249" s="408" t="e">
        <f>D248/D247</f>
        <v>#DIV/0!</v>
      </c>
      <c r="E249" s="408" t="e">
        <f>E248/E247</f>
        <v>#DIV/0!</v>
      </c>
    </row>
    <row r="250" spans="1:5" ht="12.75" thickBot="1" x14ac:dyDescent="0.25">
      <c r="A250" s="407" t="s">
        <v>17</v>
      </c>
      <c r="B250" s="406" t="s">
        <v>24</v>
      </c>
      <c r="C250" s="405">
        <f t="shared" ref="C250:E252" si="5">C247/B247-1</f>
        <v>-1</v>
      </c>
      <c r="D250" s="405" t="e">
        <f t="shared" si="5"/>
        <v>#DIV/0!</v>
      </c>
      <c r="E250" s="405" t="e">
        <f t="shared" si="5"/>
        <v>#DIV/0!</v>
      </c>
    </row>
    <row r="251" spans="1:5" ht="12.75" thickBot="1" x14ac:dyDescent="0.25">
      <c r="A251" s="407" t="s">
        <v>18</v>
      </c>
      <c r="B251" s="406" t="s">
        <v>24</v>
      </c>
      <c r="C251" s="405">
        <f t="shared" si="5"/>
        <v>-1</v>
      </c>
      <c r="D251" s="405" t="e">
        <f t="shared" si="5"/>
        <v>#DIV/0!</v>
      </c>
      <c r="E251" s="405" t="e">
        <f t="shared" si="5"/>
        <v>#DIV/0!</v>
      </c>
    </row>
    <row r="252" spans="1:5" ht="12.75" thickBot="1" x14ac:dyDescent="0.25">
      <c r="A252" s="407" t="s">
        <v>19</v>
      </c>
      <c r="B252" s="406" t="s">
        <v>24</v>
      </c>
      <c r="C252" s="405" t="e">
        <f t="shared" si="5"/>
        <v>#DIV/0!</v>
      </c>
      <c r="D252" s="405" t="e">
        <f t="shared" si="5"/>
        <v>#DIV/0!</v>
      </c>
      <c r="E252" s="405" t="e">
        <f t="shared" si="5"/>
        <v>#DIV/0!</v>
      </c>
    </row>
    <row r="253" spans="1:5" ht="12.75" thickBot="1" x14ac:dyDescent="0.25">
      <c r="A253" s="756" t="s">
        <v>411</v>
      </c>
      <c r="B253" s="757"/>
      <c r="C253" s="757"/>
      <c r="D253" s="757"/>
      <c r="E253" s="758"/>
    </row>
    <row r="254" spans="1:5" x14ac:dyDescent="0.2">
      <c r="A254" s="771"/>
      <c r="B254" s="404">
        <v>2018</v>
      </c>
      <c r="C254" s="404">
        <v>2019</v>
      </c>
      <c r="D254" s="404">
        <v>2020</v>
      </c>
      <c r="E254" s="404">
        <v>2021</v>
      </c>
    </row>
    <row r="255" spans="1:5" ht="12.75" thickBot="1" x14ac:dyDescent="0.25">
      <c r="A255" s="772"/>
      <c r="B255" s="403" t="s">
        <v>6</v>
      </c>
      <c r="C255" s="403" t="s">
        <v>7</v>
      </c>
      <c r="D255" s="403" t="s">
        <v>7</v>
      </c>
      <c r="E255" s="403" t="s">
        <v>7</v>
      </c>
    </row>
    <row r="256" spans="1:5" ht="12.75" thickBot="1" x14ac:dyDescent="0.25">
      <c r="A256" s="394" t="s">
        <v>142</v>
      </c>
      <c r="B256" s="385"/>
      <c r="C256" s="385"/>
      <c r="D256" s="385"/>
      <c r="E256" s="385"/>
    </row>
    <row r="257" spans="1:5" ht="12.75" thickBot="1" x14ac:dyDescent="0.25">
      <c r="A257" s="394" t="s">
        <v>143</v>
      </c>
      <c r="B257" s="391">
        <v>17000</v>
      </c>
      <c r="C257" s="385">
        <v>0</v>
      </c>
      <c r="D257" s="385">
        <v>0</v>
      </c>
      <c r="E257" s="385">
        <v>0</v>
      </c>
    </row>
    <row r="258" spans="1:5" ht="12.75" thickBot="1" x14ac:dyDescent="0.25">
      <c r="A258" s="411" t="s">
        <v>410</v>
      </c>
      <c r="B258" s="391">
        <f>B257+B256</f>
        <v>17000</v>
      </c>
      <c r="C258" s="391">
        <f>C257+C256</f>
        <v>0</v>
      </c>
      <c r="D258" s="391">
        <f>D257+D256</f>
        <v>0</v>
      </c>
      <c r="E258" s="391">
        <f>E257+E256</f>
        <v>0</v>
      </c>
    </row>
    <row r="259" spans="1:5" x14ac:dyDescent="0.2">
      <c r="A259" s="744" t="s">
        <v>409</v>
      </c>
      <c r="B259" s="747" t="s">
        <v>408</v>
      </c>
      <c r="C259" s="748"/>
      <c r="D259" s="748"/>
      <c r="E259" s="749"/>
    </row>
    <row r="260" spans="1:5" x14ac:dyDescent="0.2">
      <c r="A260" s="745"/>
      <c r="B260" s="750"/>
      <c r="C260" s="751"/>
      <c r="D260" s="751"/>
      <c r="E260" s="752"/>
    </row>
    <row r="261" spans="1:5" ht="12.75" thickBot="1" x14ac:dyDescent="0.25">
      <c r="A261" s="745"/>
      <c r="B261" s="753"/>
      <c r="C261" s="754"/>
      <c r="D261" s="754"/>
      <c r="E261" s="755"/>
    </row>
    <row r="262" spans="1:5" ht="12.75" thickBot="1" x14ac:dyDescent="0.25">
      <c r="A262" s="410" t="s">
        <v>407</v>
      </c>
      <c r="B262" s="773" t="s">
        <v>406</v>
      </c>
      <c r="C262" s="773"/>
      <c r="D262" s="773"/>
      <c r="E262" s="774"/>
    </row>
    <row r="263" spans="1:5" ht="12.75" thickBot="1" x14ac:dyDescent="0.25">
      <c r="A263" s="409" t="s">
        <v>405</v>
      </c>
      <c r="B263" s="775" t="s">
        <v>404</v>
      </c>
      <c r="C263" s="776"/>
      <c r="D263" s="776"/>
      <c r="E263" s="777"/>
    </row>
    <row r="264" spans="1:5" ht="25.5" customHeight="1" thickBot="1" x14ac:dyDescent="0.25">
      <c r="A264" s="407" t="s">
        <v>10</v>
      </c>
      <c r="B264" s="778" t="s">
        <v>403</v>
      </c>
      <c r="C264" s="779"/>
      <c r="D264" s="779"/>
      <c r="E264" s="780"/>
    </row>
    <row r="265" spans="1:5" ht="12.75" thickBot="1" x14ac:dyDescent="0.25">
      <c r="A265" s="407" t="s">
        <v>15</v>
      </c>
      <c r="B265" s="781" t="s">
        <v>402</v>
      </c>
      <c r="C265" s="782"/>
      <c r="D265" s="782"/>
      <c r="E265" s="783"/>
    </row>
    <row r="266" spans="1:5" x14ac:dyDescent="0.2">
      <c r="A266" s="771"/>
      <c r="B266" s="404">
        <v>2018</v>
      </c>
      <c r="C266" s="404">
        <v>2019</v>
      </c>
      <c r="D266" s="404">
        <v>2020</v>
      </c>
      <c r="E266" s="404">
        <v>2021</v>
      </c>
    </row>
    <row r="267" spans="1:5" ht="12.75" thickBot="1" x14ac:dyDescent="0.25">
      <c r="A267" s="772"/>
      <c r="B267" s="403" t="s">
        <v>6</v>
      </c>
      <c r="C267" s="403" t="s">
        <v>7</v>
      </c>
      <c r="D267" s="403" t="s">
        <v>7</v>
      </c>
      <c r="E267" s="403" t="s">
        <v>7</v>
      </c>
    </row>
    <row r="268" spans="1:5" ht="12.75" thickBot="1" x14ac:dyDescent="0.25">
      <c r="A268" s="407" t="s">
        <v>9</v>
      </c>
      <c r="B268" s="408">
        <v>70</v>
      </c>
      <c r="C268" s="408"/>
      <c r="D268" s="408"/>
      <c r="E268" s="408"/>
    </row>
    <row r="269" spans="1:5" ht="12.75" thickBot="1" x14ac:dyDescent="0.25">
      <c r="A269" s="407" t="s">
        <v>16</v>
      </c>
      <c r="B269" s="408">
        <v>12000</v>
      </c>
      <c r="C269" s="408"/>
      <c r="D269" s="408"/>
      <c r="E269" s="408"/>
    </row>
    <row r="270" spans="1:5" ht="12.75" thickBot="1" x14ac:dyDescent="0.25">
      <c r="A270" s="407" t="s">
        <v>25</v>
      </c>
      <c r="B270" s="408">
        <f>B269/B268</f>
        <v>171.42857142857142</v>
      </c>
      <c r="C270" s="408" t="e">
        <f>C269/C268</f>
        <v>#DIV/0!</v>
      </c>
      <c r="D270" s="408" t="e">
        <f>D269/D268</f>
        <v>#DIV/0!</v>
      </c>
      <c r="E270" s="408" t="e">
        <f>E269/E268</f>
        <v>#DIV/0!</v>
      </c>
    </row>
    <row r="271" spans="1:5" ht="12.75" thickBot="1" x14ac:dyDescent="0.25">
      <c r="A271" s="407" t="s">
        <v>17</v>
      </c>
      <c r="B271" s="406" t="s">
        <v>24</v>
      </c>
      <c r="C271" s="405">
        <f t="shared" ref="C271:E273" si="6">C268/B268-1</f>
        <v>-1</v>
      </c>
      <c r="D271" s="405" t="e">
        <f t="shared" si="6"/>
        <v>#DIV/0!</v>
      </c>
      <c r="E271" s="405" t="e">
        <f t="shared" si="6"/>
        <v>#DIV/0!</v>
      </c>
    </row>
    <row r="272" spans="1:5" ht="12.75" thickBot="1" x14ac:dyDescent="0.25">
      <c r="A272" s="407" t="s">
        <v>18</v>
      </c>
      <c r="B272" s="406" t="s">
        <v>24</v>
      </c>
      <c r="C272" s="405">
        <f t="shared" si="6"/>
        <v>-1</v>
      </c>
      <c r="D272" s="405" t="e">
        <f t="shared" si="6"/>
        <v>#DIV/0!</v>
      </c>
      <c r="E272" s="405" t="e">
        <f t="shared" si="6"/>
        <v>#DIV/0!</v>
      </c>
    </row>
    <row r="273" spans="1:5" ht="12.75" thickBot="1" x14ac:dyDescent="0.25">
      <c r="A273" s="407" t="s">
        <v>19</v>
      </c>
      <c r="B273" s="406" t="s">
        <v>24</v>
      </c>
      <c r="C273" s="405" t="e">
        <f t="shared" si="6"/>
        <v>#DIV/0!</v>
      </c>
      <c r="D273" s="405" t="e">
        <f t="shared" si="6"/>
        <v>#DIV/0!</v>
      </c>
      <c r="E273" s="405" t="e">
        <f t="shared" si="6"/>
        <v>#DIV/0!</v>
      </c>
    </row>
    <row r="274" spans="1:5" ht="12.75" thickBot="1" x14ac:dyDescent="0.25">
      <c r="A274" s="756" t="s">
        <v>401</v>
      </c>
      <c r="B274" s="757"/>
      <c r="C274" s="757"/>
      <c r="D274" s="757"/>
      <c r="E274" s="758"/>
    </row>
    <row r="275" spans="1:5" x14ac:dyDescent="0.2">
      <c r="A275" s="771"/>
      <c r="B275" s="404">
        <v>2018</v>
      </c>
      <c r="C275" s="404">
        <v>2019</v>
      </c>
      <c r="D275" s="404">
        <v>2020</v>
      </c>
      <c r="E275" s="404">
        <v>2021</v>
      </c>
    </row>
    <row r="276" spans="1:5" ht="12.75" thickBot="1" x14ac:dyDescent="0.25">
      <c r="A276" s="772"/>
      <c r="B276" s="403" t="s">
        <v>6</v>
      </c>
      <c r="C276" s="403" t="s">
        <v>7</v>
      </c>
      <c r="D276" s="403" t="s">
        <v>7</v>
      </c>
      <c r="E276" s="403" t="s">
        <v>7</v>
      </c>
    </row>
    <row r="277" spans="1:5" ht="12.75" thickBot="1" x14ac:dyDescent="0.25">
      <c r="A277" s="394" t="s">
        <v>142</v>
      </c>
      <c r="B277" s="385"/>
      <c r="C277" s="385"/>
      <c r="D277" s="385"/>
      <c r="E277" s="385"/>
    </row>
    <row r="278" spans="1:5" ht="12.75" thickBot="1" x14ac:dyDescent="0.25">
      <c r="A278" s="394" t="s">
        <v>143</v>
      </c>
      <c r="B278" s="391">
        <v>12000</v>
      </c>
      <c r="C278" s="385"/>
      <c r="D278" s="385"/>
      <c r="E278" s="385"/>
    </row>
    <row r="279" spans="1:5" ht="12.75" thickBot="1" x14ac:dyDescent="0.25">
      <c r="A279" s="402" t="s">
        <v>400</v>
      </c>
      <c r="B279" s="391">
        <f>B278+B277</f>
        <v>12000</v>
      </c>
      <c r="C279" s="391">
        <f>C278+C277</f>
        <v>0</v>
      </c>
      <c r="D279" s="391">
        <f>D278+D277</f>
        <v>0</v>
      </c>
      <c r="E279" s="391">
        <f>E278+E277</f>
        <v>0</v>
      </c>
    </row>
    <row r="280" spans="1:5" x14ac:dyDescent="0.2">
      <c r="A280" s="744" t="s">
        <v>399</v>
      </c>
      <c r="B280" s="747" t="s">
        <v>398</v>
      </c>
      <c r="C280" s="748"/>
      <c r="D280" s="748"/>
      <c r="E280" s="749"/>
    </row>
    <row r="281" spans="1:5" x14ac:dyDescent="0.2">
      <c r="A281" s="745"/>
      <c r="B281" s="750"/>
      <c r="C281" s="751"/>
      <c r="D281" s="751"/>
      <c r="E281" s="752"/>
    </row>
    <row r="282" spans="1:5" ht="12.75" thickBot="1" x14ac:dyDescent="0.25">
      <c r="A282" s="746"/>
      <c r="B282" s="753"/>
      <c r="C282" s="754"/>
      <c r="D282" s="754"/>
      <c r="E282" s="755"/>
    </row>
    <row r="283" spans="1:5" ht="12.75" thickBot="1" x14ac:dyDescent="0.25">
      <c r="A283" s="401"/>
      <c r="B283" s="400"/>
      <c r="C283" s="400"/>
      <c r="D283" s="400"/>
      <c r="E283" s="400"/>
    </row>
    <row r="284" spans="1:5" ht="24.75" thickBot="1" x14ac:dyDescent="0.25">
      <c r="A284" s="399" t="s">
        <v>157</v>
      </c>
      <c r="B284" s="398">
        <f>B31+B71+B123+B165+B205+B287+B289</f>
        <v>840675</v>
      </c>
      <c r="C284" s="398">
        <f>C31+C71+C123+C165+C205+C287+C289</f>
        <v>845554.14999999991</v>
      </c>
      <c r="D284" s="398">
        <f>D31+D71+D123+D165+D205+D287+D289</f>
        <v>895551.31984999997</v>
      </c>
      <c r="E284" s="398">
        <f>E31+E71+E123+E165+E205+E287+E289</f>
        <v>895551.31984999997</v>
      </c>
    </row>
    <row r="285" spans="1:5" ht="24.75" thickBot="1" x14ac:dyDescent="0.25">
      <c r="A285" s="399" t="s">
        <v>158</v>
      </c>
      <c r="B285" s="398">
        <f>B287+B289+B291+B297++B299</f>
        <v>840675</v>
      </c>
      <c r="C285" s="398">
        <f>C287+C289+C291+C297++C299</f>
        <v>845554.14999999991</v>
      </c>
      <c r="D285" s="398">
        <f>D287+D289+D291+D297++D299</f>
        <v>895551.31985000009</v>
      </c>
      <c r="E285" s="398">
        <f>E287+E289+E291+E297++E299</f>
        <v>895551.31985000009</v>
      </c>
    </row>
    <row r="286" spans="1:5" ht="24.75" thickBot="1" x14ac:dyDescent="0.25">
      <c r="A286" s="397" t="s">
        <v>26</v>
      </c>
      <c r="B286" s="396"/>
      <c r="C286" s="395">
        <f>C285/B285-1</f>
        <v>5.8038480982542939E-3</v>
      </c>
      <c r="D286" s="395">
        <f>D285/C285-1</f>
        <v>5.9129471305888748E-2</v>
      </c>
      <c r="E286" s="395">
        <f>E285/D285-1</f>
        <v>0</v>
      </c>
    </row>
    <row r="287" spans="1:5" ht="18.75" customHeight="1" thickBot="1" x14ac:dyDescent="0.25">
      <c r="A287" s="387" t="s">
        <v>0</v>
      </c>
      <c r="B287" s="385">
        <v>351230</v>
      </c>
      <c r="C287" s="385">
        <v>351230</v>
      </c>
      <c r="D287" s="385">
        <v>351230</v>
      </c>
      <c r="E287" s="385">
        <v>351230</v>
      </c>
    </row>
    <row r="288" spans="1:5" ht="27.75" customHeight="1" thickBot="1" x14ac:dyDescent="0.25">
      <c r="A288" s="392" t="s">
        <v>27</v>
      </c>
      <c r="B288" s="391"/>
      <c r="C288" s="390">
        <f>C287/B287-1</f>
        <v>0</v>
      </c>
      <c r="D288" s="390">
        <f>D287/C287-1</f>
        <v>0</v>
      </c>
      <c r="E288" s="390">
        <f>E287/D287-1</f>
        <v>0</v>
      </c>
    </row>
    <row r="289" spans="1:5" ht="24.75" thickBot="1" x14ac:dyDescent="0.25">
      <c r="A289" s="394" t="s">
        <v>46</v>
      </c>
      <c r="B289" s="385">
        <v>63945</v>
      </c>
      <c r="C289" s="385">
        <v>63945</v>
      </c>
      <c r="D289" s="385">
        <v>63945</v>
      </c>
      <c r="E289" s="385">
        <v>63945</v>
      </c>
    </row>
    <row r="290" spans="1:5" ht="24.75" thickBot="1" x14ac:dyDescent="0.25">
      <c r="A290" s="392" t="s">
        <v>47</v>
      </c>
      <c r="B290" s="391"/>
      <c r="C290" s="390">
        <f>C289/B289-1</f>
        <v>0</v>
      </c>
      <c r="D290" s="390">
        <f>D289/C289-1</f>
        <v>0</v>
      </c>
      <c r="E290" s="390">
        <f>E289/D289-1</f>
        <v>0</v>
      </c>
    </row>
    <row r="291" spans="1:5" ht="24.75" customHeight="1" thickBot="1" x14ac:dyDescent="0.25">
      <c r="A291" s="387" t="s">
        <v>1</v>
      </c>
      <c r="B291" s="393">
        <f>B179+B139+B45+B85+B219</f>
        <v>425500</v>
      </c>
      <c r="C291" s="393">
        <f>C179+C139+C45+C85+C219</f>
        <v>430379.14999999997</v>
      </c>
      <c r="D291" s="393">
        <f>D179+D139+D45+D85+D219</f>
        <v>480376.31985000003</v>
      </c>
      <c r="E291" s="393">
        <f>E179+E139+E45+E85+E219</f>
        <v>480376.31985000003</v>
      </c>
    </row>
    <row r="292" spans="1:5" ht="24.75" thickBot="1" x14ac:dyDescent="0.25">
      <c r="A292" s="392" t="s">
        <v>28</v>
      </c>
      <c r="B292" s="391"/>
      <c r="C292" s="390">
        <f>C291/B291-1</f>
        <v>1.1466862514688536E-2</v>
      </c>
      <c r="D292" s="390">
        <f>D291/C291-1</f>
        <v>0.11617005575200401</v>
      </c>
      <c r="E292" s="390">
        <f>E291/D291-1</f>
        <v>0</v>
      </c>
    </row>
    <row r="293" spans="1:5" ht="18.75" customHeight="1" thickBot="1" x14ac:dyDescent="0.25">
      <c r="A293" s="394" t="s">
        <v>2</v>
      </c>
      <c r="B293" s="385">
        <f>B182+B142+B48</f>
        <v>0</v>
      </c>
      <c r="C293" s="385">
        <f>C182+C142+C48</f>
        <v>0</v>
      </c>
      <c r="D293" s="385">
        <f>D182+D142+D48</f>
        <v>0</v>
      </c>
      <c r="E293" s="385">
        <f>E182+E142+E48</f>
        <v>0</v>
      </c>
    </row>
    <row r="294" spans="1:5" ht="21" customHeight="1" thickBot="1" x14ac:dyDescent="0.25">
      <c r="A294" s="392" t="s">
        <v>29</v>
      </c>
      <c r="B294" s="391"/>
      <c r="C294" s="390" t="e">
        <f>C293/B293-1</f>
        <v>#DIV/0!</v>
      </c>
      <c r="D294" s="390" t="e">
        <f>D293/C293-1</f>
        <v>#DIV/0!</v>
      </c>
      <c r="E294" s="390" t="e">
        <f>E293/D293-1</f>
        <v>#DIV/0!</v>
      </c>
    </row>
    <row r="295" spans="1:5" ht="19.5" customHeight="1" thickBot="1" x14ac:dyDescent="0.25">
      <c r="A295" s="387" t="s">
        <v>30</v>
      </c>
      <c r="B295" s="385">
        <f>B185+B145+B51</f>
        <v>0</v>
      </c>
      <c r="C295" s="385">
        <f>C185+C145+C51</f>
        <v>0</v>
      </c>
      <c r="D295" s="385">
        <f>D185+D145+D51</f>
        <v>0</v>
      </c>
      <c r="E295" s="385">
        <f>E185+E145+E51</f>
        <v>0</v>
      </c>
    </row>
    <row r="296" spans="1:5" ht="24.75" thickBot="1" x14ac:dyDescent="0.25">
      <c r="A296" s="392" t="s">
        <v>31</v>
      </c>
      <c r="B296" s="391"/>
      <c r="C296" s="390" t="e">
        <f>C295/B295-1</f>
        <v>#DIV/0!</v>
      </c>
      <c r="D296" s="390" t="e">
        <f>D295/C295-1</f>
        <v>#DIV/0!</v>
      </c>
      <c r="E296" s="390" t="e">
        <f>E295/D295-1</f>
        <v>#DIV/0!</v>
      </c>
    </row>
    <row r="297" spans="1:5" ht="24" customHeight="1" thickBot="1" x14ac:dyDescent="0.25">
      <c r="A297" s="387" t="s">
        <v>32</v>
      </c>
      <c r="B297" s="385">
        <f>B188+B148+B54</f>
        <v>0</v>
      </c>
      <c r="C297" s="385">
        <f>C188+C148+C54</f>
        <v>0</v>
      </c>
      <c r="D297" s="385">
        <f>D188+D148+D54</f>
        <v>0</v>
      </c>
      <c r="E297" s="385">
        <f>E188+E148+E54</f>
        <v>0</v>
      </c>
    </row>
    <row r="298" spans="1:5" ht="24.75" thickBot="1" x14ac:dyDescent="0.25">
      <c r="A298" s="392" t="s">
        <v>33</v>
      </c>
      <c r="B298" s="391"/>
      <c r="C298" s="390" t="e">
        <f>C297/B297-1</f>
        <v>#DIV/0!</v>
      </c>
      <c r="D298" s="390" t="e">
        <f>D297/C297-1</f>
        <v>#DIV/0!</v>
      </c>
      <c r="E298" s="390" t="e">
        <f>E297/D297-1</f>
        <v>#DIV/0!</v>
      </c>
    </row>
    <row r="299" spans="1:5" ht="36.75" customHeight="1" thickBot="1" x14ac:dyDescent="0.25">
      <c r="A299" s="387" t="s">
        <v>3</v>
      </c>
      <c r="B299" s="385">
        <f>B191+B151+B57</f>
        <v>0</v>
      </c>
      <c r="C299" s="385">
        <f>C191+C151+C57</f>
        <v>0</v>
      </c>
      <c r="D299" s="385">
        <f>D191+D151+D57</f>
        <v>0</v>
      </c>
      <c r="E299" s="385">
        <f>E191+E151+E57</f>
        <v>0</v>
      </c>
    </row>
    <row r="300" spans="1:5" ht="24.75" thickBot="1" x14ac:dyDescent="0.25">
      <c r="A300" s="392" t="s">
        <v>34</v>
      </c>
      <c r="B300" s="391"/>
      <c r="C300" s="390" t="e">
        <f>C299/B299-1</f>
        <v>#DIV/0!</v>
      </c>
      <c r="D300" s="390" t="e">
        <f>D299/C299-1</f>
        <v>#DIV/0!</v>
      </c>
      <c r="E300" s="390" t="e">
        <f>E299/D299-1</f>
        <v>#DIV/0!</v>
      </c>
    </row>
    <row r="301" spans="1:5" ht="22.5" customHeight="1" thickBot="1" x14ac:dyDescent="0.25">
      <c r="A301" s="387" t="s">
        <v>20</v>
      </c>
      <c r="B301" s="385">
        <f>B256+B277</f>
        <v>0</v>
      </c>
      <c r="C301" s="385">
        <f>C256+C277</f>
        <v>0</v>
      </c>
      <c r="D301" s="385">
        <f>D256+D277</f>
        <v>0</v>
      </c>
      <c r="E301" s="385">
        <f>E256+E277</f>
        <v>0</v>
      </c>
    </row>
    <row r="302" spans="1:5" ht="24.75" thickBot="1" x14ac:dyDescent="0.25">
      <c r="A302" s="392" t="s">
        <v>35</v>
      </c>
      <c r="B302" s="391"/>
      <c r="C302" s="390" t="e">
        <f>C301/B301-1</f>
        <v>#DIV/0!</v>
      </c>
      <c r="D302" s="390" t="e">
        <f>D301/C301-1</f>
        <v>#DIV/0!</v>
      </c>
      <c r="E302" s="390" t="e">
        <f>E301/D301-1</f>
        <v>#DIV/0!</v>
      </c>
    </row>
    <row r="303" spans="1:5" ht="19.5" customHeight="1" thickBot="1" x14ac:dyDescent="0.25">
      <c r="A303" s="387" t="s">
        <v>21</v>
      </c>
      <c r="B303" s="393">
        <f>B257+B278</f>
        <v>29000</v>
      </c>
      <c r="C303" s="385">
        <f>C257+C278</f>
        <v>0</v>
      </c>
      <c r="D303" s="385">
        <f>D257+D278</f>
        <v>0</v>
      </c>
      <c r="E303" s="385">
        <f>E257+E278</f>
        <v>0</v>
      </c>
    </row>
    <row r="304" spans="1:5" ht="18" customHeight="1" thickBot="1" x14ac:dyDescent="0.25">
      <c r="A304" s="392" t="s">
        <v>36</v>
      </c>
      <c r="B304" s="391"/>
      <c r="C304" s="390">
        <f>C303/B303-1</f>
        <v>-1</v>
      </c>
      <c r="D304" s="390" t="e">
        <f>D303/C303-1</f>
        <v>#DIV/0!</v>
      </c>
      <c r="E304" s="390" t="e">
        <f>E303/D303-1</f>
        <v>#DIV/0!</v>
      </c>
    </row>
    <row r="305" spans="1:5" x14ac:dyDescent="0.2">
      <c r="A305" s="759" t="s">
        <v>397</v>
      </c>
      <c r="B305" s="762"/>
      <c r="C305" s="763"/>
      <c r="D305" s="763"/>
      <c r="E305" s="764"/>
    </row>
    <row r="306" spans="1:5" x14ac:dyDescent="0.2">
      <c r="A306" s="760"/>
      <c r="B306" s="765"/>
      <c r="C306" s="766"/>
      <c r="D306" s="766"/>
      <c r="E306" s="767"/>
    </row>
    <row r="307" spans="1:5" ht="12.75" thickBot="1" x14ac:dyDescent="0.25">
      <c r="A307" s="761"/>
      <c r="B307" s="768"/>
      <c r="C307" s="769"/>
      <c r="D307" s="769"/>
      <c r="E307" s="770"/>
    </row>
    <row r="308" spans="1:5" ht="20.25" customHeight="1" thickBot="1" x14ac:dyDescent="0.25">
      <c r="A308" s="389" t="s">
        <v>61</v>
      </c>
      <c r="B308" s="388">
        <f>IF(B285-B284=0,0,"Error")</f>
        <v>0</v>
      </c>
      <c r="C308" s="388">
        <f>C284-C285</f>
        <v>0</v>
      </c>
      <c r="D308" s="388">
        <f>D284-D285</f>
        <v>0</v>
      </c>
      <c r="E308" s="388">
        <f>E284-E285</f>
        <v>0</v>
      </c>
    </row>
    <row r="309" spans="1:5" ht="24.75" thickBot="1" x14ac:dyDescent="0.25">
      <c r="A309" s="387" t="s">
        <v>50</v>
      </c>
      <c r="B309" s="385">
        <v>477</v>
      </c>
      <c r="C309" s="385">
        <v>477</v>
      </c>
      <c r="D309" s="385">
        <v>477</v>
      </c>
      <c r="E309" s="384">
        <v>477</v>
      </c>
    </row>
    <row r="310" spans="1:5" ht="24.75" thickBot="1" x14ac:dyDescent="0.25">
      <c r="A310" s="386" t="s">
        <v>56</v>
      </c>
      <c r="B310" s="385">
        <v>456</v>
      </c>
      <c r="C310" s="385">
        <v>456</v>
      </c>
      <c r="D310" s="385">
        <v>456</v>
      </c>
      <c r="E310" s="384">
        <v>456</v>
      </c>
    </row>
  </sheetData>
  <mergeCells count="81">
    <mergeCell ref="B27:E27"/>
    <mergeCell ref="A28:A29"/>
    <mergeCell ref="A8:E8"/>
    <mergeCell ref="A2:E2"/>
    <mergeCell ref="A3:E3"/>
    <mergeCell ref="B5:E5"/>
    <mergeCell ref="B6:E6"/>
    <mergeCell ref="B7:E7"/>
    <mergeCell ref="A9:E11"/>
    <mergeCell ref="B12:E12"/>
    <mergeCell ref="A13:A14"/>
    <mergeCell ref="B19:E19"/>
    <mergeCell ref="A20:E20"/>
    <mergeCell ref="A23:E23"/>
    <mergeCell ref="A68:A69"/>
    <mergeCell ref="A76:E76"/>
    <mergeCell ref="A77:A78"/>
    <mergeCell ref="A101:A103"/>
    <mergeCell ref="B101:E103"/>
    <mergeCell ref="A36:E36"/>
    <mergeCell ref="A37:A38"/>
    <mergeCell ref="A61:A63"/>
    <mergeCell ref="B61:E63"/>
    <mergeCell ref="B65:E65"/>
    <mergeCell ref="B66:E66"/>
    <mergeCell ref="B67:E67"/>
    <mergeCell ref="A24:E24"/>
    <mergeCell ref="B25:E25"/>
    <mergeCell ref="B26:E26"/>
    <mergeCell ref="B105:E105"/>
    <mergeCell ref="A106:E106"/>
    <mergeCell ref="A113:E113"/>
    <mergeCell ref="A114:E114"/>
    <mergeCell ref="A115:A116"/>
    <mergeCell ref="B117:E117"/>
    <mergeCell ref="B118:E118"/>
    <mergeCell ref="A195:A197"/>
    <mergeCell ref="B195:E197"/>
    <mergeCell ref="B199:E199"/>
    <mergeCell ref="B119:E119"/>
    <mergeCell ref="A120:A121"/>
    <mergeCell ref="A128:A129"/>
    <mergeCell ref="A130:E130"/>
    <mergeCell ref="A131:A132"/>
    <mergeCell ref="B200:E200"/>
    <mergeCell ref="B201:E201"/>
    <mergeCell ref="A155:A157"/>
    <mergeCell ref="B155:E157"/>
    <mergeCell ref="B159:E159"/>
    <mergeCell ref="B160:E160"/>
    <mergeCell ref="B161:E161"/>
    <mergeCell ref="A162:A163"/>
    <mergeCell ref="A170:E170"/>
    <mergeCell ref="A171:A172"/>
    <mergeCell ref="A202:A203"/>
    <mergeCell ref="A210:E210"/>
    <mergeCell ref="A211:A212"/>
    <mergeCell ref="A235:A237"/>
    <mergeCell ref="B235:E237"/>
    <mergeCell ref="A239:E239"/>
    <mergeCell ref="A240:E240"/>
    <mergeCell ref="A266:A267"/>
    <mergeCell ref="A274:E274"/>
    <mergeCell ref="A275:A276"/>
    <mergeCell ref="B241:E241"/>
    <mergeCell ref="B242:E242"/>
    <mergeCell ref="B243:E243"/>
    <mergeCell ref="B244:E244"/>
    <mergeCell ref="A245:A246"/>
    <mergeCell ref="A280:A282"/>
    <mergeCell ref="B280:E282"/>
    <mergeCell ref="A253:E253"/>
    <mergeCell ref="A305:A307"/>
    <mergeCell ref="B305:E307"/>
    <mergeCell ref="A254:A255"/>
    <mergeCell ref="A259:A261"/>
    <mergeCell ref="B259:E261"/>
    <mergeCell ref="B262:E262"/>
    <mergeCell ref="B263:E263"/>
    <mergeCell ref="B264:E264"/>
    <mergeCell ref="B265:E26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7"/>
  <sheetViews>
    <sheetView view="pageBreakPreview" topLeftCell="A459" zoomScale="130" zoomScaleNormal="130" zoomScaleSheetLayoutView="130" workbookViewId="0">
      <selection activeCell="C475" sqref="C475"/>
    </sheetView>
  </sheetViews>
  <sheetFormatPr defaultRowHeight="15" x14ac:dyDescent="0.25"/>
  <cols>
    <col min="1" max="1" width="36.140625" customWidth="1"/>
    <col min="2" max="2" width="18.5703125" customWidth="1"/>
    <col min="3" max="3" width="13.28515625" customWidth="1"/>
    <col min="4" max="4" width="12.85546875" customWidth="1"/>
    <col min="5" max="5" width="15" customWidth="1"/>
    <col min="6" max="6" width="10.85546875" customWidth="1"/>
    <col min="7" max="7" width="9.85546875" customWidth="1"/>
    <col min="8" max="8" width="14.140625" customWidth="1"/>
    <col min="9" max="9" width="11" customWidth="1"/>
  </cols>
  <sheetData>
    <row r="1" spans="1:8" x14ac:dyDescent="0.25">
      <c r="A1" s="126"/>
      <c r="B1" s="126"/>
      <c r="C1" s="126"/>
      <c r="D1" s="126"/>
      <c r="E1" s="126"/>
      <c r="F1" s="126"/>
      <c r="G1" s="126"/>
      <c r="H1" s="126"/>
    </row>
    <row r="2" spans="1:8" ht="36.75" customHeight="1" x14ac:dyDescent="0.25">
      <c r="A2" s="730" t="s">
        <v>172</v>
      </c>
      <c r="B2" s="730"/>
      <c r="C2" s="730"/>
      <c r="D2" s="730"/>
      <c r="E2" s="730"/>
      <c r="F2" s="274"/>
      <c r="G2" s="126"/>
      <c r="H2" s="126"/>
    </row>
    <row r="3" spans="1:8" ht="18" customHeight="1" x14ac:dyDescent="0.25">
      <c r="A3" s="731" t="s">
        <v>171</v>
      </c>
      <c r="B3" s="731"/>
      <c r="C3" s="731"/>
      <c r="D3" s="731"/>
      <c r="E3" s="731"/>
      <c r="F3" s="273"/>
      <c r="G3" s="126"/>
      <c r="H3" s="126"/>
    </row>
    <row r="4" spans="1:8" ht="15.75" thickBot="1" x14ac:dyDescent="0.3">
      <c r="A4" s="126"/>
      <c r="B4" s="126"/>
      <c r="C4" s="126"/>
      <c r="D4" s="126"/>
      <c r="E4" s="126"/>
      <c r="F4" s="126"/>
      <c r="G4" s="126"/>
      <c r="H4" s="126"/>
    </row>
    <row r="5" spans="1:8" ht="15.75" thickBot="1" x14ac:dyDescent="0.3">
      <c r="A5" s="272" t="s">
        <v>23</v>
      </c>
      <c r="B5" s="595" t="e">
        <f>'[2]Formati 2 Politika Ekzistuese'!D5:G5</f>
        <v>#VALUE!</v>
      </c>
      <c r="C5" s="595"/>
      <c r="D5" s="595"/>
      <c r="E5" s="595"/>
      <c r="F5" s="126"/>
      <c r="G5" s="126"/>
      <c r="H5" s="126"/>
    </row>
    <row r="6" spans="1:8" ht="15.75" thickBot="1" x14ac:dyDescent="0.3">
      <c r="A6" s="272" t="s">
        <v>4</v>
      </c>
      <c r="B6" s="428"/>
      <c r="C6" s="429"/>
      <c r="D6" s="429"/>
      <c r="E6" s="430"/>
      <c r="F6" s="126"/>
      <c r="G6" s="126"/>
      <c r="H6" s="126"/>
    </row>
    <row r="7" spans="1:8" ht="21.75" customHeight="1" thickBot="1" x14ac:dyDescent="0.3">
      <c r="A7" s="272" t="s">
        <v>37</v>
      </c>
      <c r="B7" s="596" t="s">
        <v>5</v>
      </c>
      <c r="C7" s="597"/>
      <c r="D7" s="597"/>
      <c r="E7" s="598"/>
      <c r="F7" s="126"/>
      <c r="G7" s="126"/>
      <c r="H7" s="126"/>
    </row>
    <row r="8" spans="1:8" ht="15.75" thickBot="1" x14ac:dyDescent="0.3">
      <c r="A8" s="738" t="s">
        <v>8</v>
      </c>
      <c r="B8" s="739"/>
      <c r="C8" s="739"/>
      <c r="D8" s="739"/>
      <c r="E8" s="740"/>
      <c r="F8" s="126"/>
      <c r="G8" s="126"/>
      <c r="H8" s="126"/>
    </row>
    <row r="9" spans="1:8" x14ac:dyDescent="0.25">
      <c r="A9" s="838" t="e">
        <f>'[2]Formati 2 Politika Ekzistuese'!C9:G11</f>
        <v>#VALUE!</v>
      </c>
      <c r="B9" s="839"/>
      <c r="C9" s="839"/>
      <c r="D9" s="839"/>
      <c r="E9" s="840"/>
      <c r="F9" s="126"/>
      <c r="G9" s="126"/>
      <c r="H9" s="126"/>
    </row>
    <row r="10" spans="1:8" ht="36.75" customHeight="1" x14ac:dyDescent="0.25">
      <c r="A10" s="841"/>
      <c r="B10" s="842"/>
      <c r="C10" s="842"/>
      <c r="D10" s="842"/>
      <c r="E10" s="843"/>
      <c r="F10" s="126"/>
      <c r="G10" s="126"/>
      <c r="H10" s="126"/>
    </row>
    <row r="11" spans="1:8" ht="78.75" customHeight="1" thickBot="1" x14ac:dyDescent="0.3">
      <c r="A11" s="844"/>
      <c r="B11" s="845"/>
      <c r="C11" s="845"/>
      <c r="D11" s="845"/>
      <c r="E11" s="846"/>
      <c r="F11" s="126"/>
      <c r="G11" s="126"/>
      <c r="H11" s="126"/>
    </row>
    <row r="12" spans="1:8" ht="82.5" customHeight="1" thickBot="1" x14ac:dyDescent="0.3">
      <c r="A12" s="200" t="s">
        <v>11</v>
      </c>
      <c r="B12" s="480" t="e">
        <f>'[2]Formati 2 Politika Ekzistuese'!D12:G12</f>
        <v>#VALUE!</v>
      </c>
      <c r="C12" s="481"/>
      <c r="D12" s="481"/>
      <c r="E12" s="482"/>
      <c r="F12" s="126"/>
      <c r="G12" s="126"/>
      <c r="H12" s="126"/>
    </row>
    <row r="13" spans="1:8" ht="23.25" customHeight="1" x14ac:dyDescent="0.25">
      <c r="A13" s="492" t="s">
        <v>163</v>
      </c>
      <c r="B13" s="127">
        <v>2018</v>
      </c>
      <c r="C13" s="127">
        <v>2019</v>
      </c>
      <c r="D13" s="127">
        <v>2020</v>
      </c>
      <c r="E13" s="127">
        <v>2021</v>
      </c>
      <c r="F13" s="126"/>
      <c r="G13" s="126"/>
      <c r="H13" s="126"/>
    </row>
    <row r="14" spans="1:8" ht="15.75" thickBot="1" x14ac:dyDescent="0.3">
      <c r="A14" s="493"/>
      <c r="B14" s="128" t="s">
        <v>6</v>
      </c>
      <c r="C14" s="128" t="s">
        <v>7</v>
      </c>
      <c r="D14" s="128" t="s">
        <v>7</v>
      </c>
      <c r="E14" s="128" t="s">
        <v>7</v>
      </c>
      <c r="F14" s="126"/>
      <c r="G14" s="126"/>
      <c r="H14" s="126"/>
    </row>
    <row r="15" spans="1:8" ht="40.5" customHeight="1" thickBot="1" x14ac:dyDescent="0.3">
      <c r="A15" s="261" t="str">
        <f>'[2]Formati 2 Politika Ekzistuese'!C15</f>
        <v>Dokumente te vleresimit te riskut  nga fatkaqesite (1 ne nivel qendror, 12 -prefekture, 63-Bashki)</v>
      </c>
      <c r="B15" s="208">
        <f>'[2]Formati 2 Politika Ekzistuese'!D15</f>
        <v>0</v>
      </c>
      <c r="C15" s="208" t="str">
        <f>'[2]Formati 2 Politika Ekzistuese'!E15</f>
        <v>74</v>
      </c>
      <c r="D15" s="208" t="str">
        <f>'[2]Formati 2 Politika Ekzistuese'!F15</f>
        <v>74</v>
      </c>
      <c r="E15" s="208" t="str">
        <f>'[2]Formati 2 Politika Ekzistuese'!G15</f>
        <v>74</v>
      </c>
      <c r="F15" s="126"/>
      <c r="G15" s="126"/>
      <c r="H15" s="126"/>
    </row>
    <row r="16" spans="1:8" ht="23.25" thickBot="1" x14ac:dyDescent="0.3">
      <c r="A16" s="261" t="str">
        <f>'[2]Formati 2 Politika Ekzistuese'!C16</f>
        <v xml:space="preserve">Plane emergjence civile te planifikuar ne prefekture </v>
      </c>
      <c r="B16" s="208" t="str">
        <f>'[2]Formati 2 Politika Ekzistuese'!D16</f>
        <v>12</v>
      </c>
      <c r="C16" s="208" t="str">
        <f>'[2]Formati 2 Politika Ekzistuese'!E16</f>
        <v>12</v>
      </c>
      <c r="D16" s="208" t="str">
        <f>'[2]Formati 2 Politika Ekzistuese'!F16</f>
        <v>12</v>
      </c>
      <c r="E16" s="208" t="str">
        <f>'[2]Formati 2 Politika Ekzistuese'!G16</f>
        <v>12</v>
      </c>
      <c r="F16" s="126"/>
      <c r="G16" s="126"/>
      <c r="H16" s="126"/>
    </row>
    <row r="17" spans="1:10" ht="23.25" thickBot="1" x14ac:dyDescent="0.3">
      <c r="A17" s="261" t="str">
        <f>'[2]Formati 2 Politika Ekzistuese'!C17</f>
        <v>Plane emergjence civile te planifikuar Bashki</v>
      </c>
      <c r="B17" s="208">
        <f>'[2]Formati 2 Politika Ekzistuese'!D17</f>
        <v>0</v>
      </c>
      <c r="C17" s="208" t="str">
        <f>'[2]Formati 2 Politika Ekzistuese'!E17</f>
        <v>63</v>
      </c>
      <c r="D17" s="208" t="str">
        <f>'[2]Formati 2 Politika Ekzistuese'!F17</f>
        <v>63</v>
      </c>
      <c r="E17" s="208" t="str">
        <f>'[2]Formati 2 Politika Ekzistuese'!G17</f>
        <v>63</v>
      </c>
      <c r="F17" s="126"/>
      <c r="G17" s="126"/>
      <c r="H17" s="126"/>
    </row>
    <row r="18" spans="1:10" ht="15.75" thickBot="1" x14ac:dyDescent="0.3">
      <c r="A18" s="261" t="str">
        <f>'[2]Formati 2 Politika Ekzistuese'!C18</f>
        <v>Rezerva shteterore te krijuar.</v>
      </c>
      <c r="B18" s="208" t="str">
        <f>'[2]Formati 2 Politika Ekzistuese'!D18</f>
        <v>Vlera Bazë</v>
      </c>
      <c r="C18" s="208" t="str">
        <f>'[2]Formati 2 Politika Ekzistuese'!E18</f>
        <v>ne rritje</v>
      </c>
      <c r="D18" s="208" t="str">
        <f>'[2]Formati 2 Politika Ekzistuese'!F18</f>
        <v>ne rritje</v>
      </c>
      <c r="E18" s="208" t="str">
        <f>'[2]Formati 2 Politika Ekzistuese'!G18</f>
        <v>ne rritje</v>
      </c>
      <c r="F18" s="126"/>
      <c r="G18" s="126"/>
      <c r="H18" s="126"/>
    </row>
    <row r="19" spans="1:10" ht="15.75" thickBot="1" x14ac:dyDescent="0.3">
      <c r="A19" s="194" t="s">
        <v>13</v>
      </c>
      <c r="B19" s="480" t="e">
        <f>'[2]Formati 2 Politika Ekzistuese'!D19:G19</f>
        <v>#VALUE!</v>
      </c>
      <c r="C19" s="481"/>
      <c r="D19" s="481"/>
      <c r="E19" s="482"/>
      <c r="F19" s="126"/>
      <c r="G19" s="126"/>
      <c r="H19" s="126"/>
    </row>
    <row r="20" spans="1:10" ht="23.25" customHeight="1" thickBot="1" x14ac:dyDescent="0.3">
      <c r="A20" s="452" t="s">
        <v>164</v>
      </c>
      <c r="B20" s="453"/>
      <c r="C20" s="453"/>
      <c r="D20" s="453"/>
      <c r="E20" s="454"/>
      <c r="F20" s="126"/>
      <c r="G20" s="126"/>
      <c r="H20" s="271"/>
      <c r="J20" s="3"/>
    </row>
    <row r="21" spans="1:10" ht="33" customHeight="1" thickBot="1" x14ac:dyDescent="0.3">
      <c r="A21" s="261" t="str">
        <f>'[2]Formati 2 Politika Ekzistuese'!C21</f>
        <v>Jete te shpetuar</v>
      </c>
      <c r="B21" s="261" t="str">
        <f>'[2]Formati 2 Politika Ekzistuese'!D21</f>
        <v>Vlera Bazë</v>
      </c>
      <c r="C21" s="261" t="str">
        <f>'[2]Formati 2 Politika Ekzistuese'!E21</f>
        <v>ne rritje</v>
      </c>
      <c r="D21" s="261" t="str">
        <f>'[2]Formati 2 Politika Ekzistuese'!F21</f>
        <v>ne rritje</v>
      </c>
      <c r="E21" s="261" t="str">
        <f>'[2]Formati 2 Politika Ekzistuese'!G21</f>
        <v>ne rritje</v>
      </c>
      <c r="F21" s="126"/>
      <c r="G21" s="126"/>
      <c r="H21" s="126"/>
    </row>
    <row r="22" spans="1:10" ht="45" customHeight="1" thickBot="1" x14ac:dyDescent="0.3">
      <c r="A22" s="261" t="str">
        <f>'[2]Formati 2 Politika Ekzistuese'!C22</f>
        <v xml:space="preserve"> Familje të dëmshpërblyera</v>
      </c>
      <c r="B22" s="261" t="str">
        <f>'[2]Formati 2 Politika Ekzistuese'!D22</f>
        <v>Vlera Bazë</v>
      </c>
      <c r="C22" s="261" t="str">
        <f>'[2]Formati 2 Politika Ekzistuese'!E22</f>
        <v>ne rritje</v>
      </c>
      <c r="D22" s="261" t="str">
        <f>'[2]Formati 2 Politika Ekzistuese'!F22</f>
        <v>ne rritje</v>
      </c>
      <c r="E22" s="261" t="str">
        <f>'[2]Formati 2 Politika Ekzistuese'!G22</f>
        <v>ne rritje</v>
      </c>
      <c r="F22" s="126"/>
      <c r="G22" s="126"/>
      <c r="H22" s="126"/>
    </row>
    <row r="23" spans="1:10" ht="45" customHeight="1" thickBot="1" x14ac:dyDescent="0.3">
      <c r="A23" s="261" t="str">
        <f>'[2]Formati 2 Politika Ekzistuese'!C23</f>
        <v>Infrastrukture dhe mjedis i mbrojtur</v>
      </c>
      <c r="B23" s="261" t="str">
        <f>'[2]Formati 2 Politika Ekzistuese'!D23</f>
        <v>Vlera Bazë</v>
      </c>
      <c r="C23" s="261" t="str">
        <f>'[2]Formati 2 Politika Ekzistuese'!E23</f>
        <v>ne rritje</v>
      </c>
      <c r="D23" s="261" t="str">
        <f>'[2]Formati 2 Politika Ekzistuese'!F23</f>
        <v>ne rritje</v>
      </c>
      <c r="E23" s="261" t="str">
        <f>'[2]Formati 2 Politika Ekzistuese'!G23</f>
        <v>ne rritje</v>
      </c>
      <c r="F23" s="126"/>
      <c r="G23" s="126"/>
      <c r="H23" s="126"/>
    </row>
    <row r="24" spans="1:10" ht="15.75" thickBot="1" x14ac:dyDescent="0.3">
      <c r="A24" s="467" t="s">
        <v>58</v>
      </c>
      <c r="B24" s="468"/>
      <c r="C24" s="468"/>
      <c r="D24" s="468"/>
      <c r="E24" s="469"/>
      <c r="F24" s="126"/>
      <c r="G24" s="126"/>
      <c r="H24" s="126"/>
    </row>
    <row r="25" spans="1:10" ht="15.75" thickBot="1" x14ac:dyDescent="0.3">
      <c r="A25" s="486" t="s">
        <v>165</v>
      </c>
      <c r="B25" s="487"/>
      <c r="C25" s="487"/>
      <c r="D25" s="487"/>
      <c r="E25" s="488"/>
      <c r="F25" s="126"/>
      <c r="G25" s="126"/>
      <c r="H25" s="126"/>
    </row>
    <row r="26" spans="1:10" ht="15.75" customHeight="1" thickBot="1" x14ac:dyDescent="0.3">
      <c r="A26" s="203" t="s">
        <v>43</v>
      </c>
      <c r="B26" s="611" t="s">
        <v>311</v>
      </c>
      <c r="C26" s="612"/>
      <c r="D26" s="612"/>
      <c r="E26" s="613"/>
      <c r="F26" s="126"/>
      <c r="G26" s="126"/>
      <c r="H26" s="126"/>
    </row>
    <row r="27" spans="1:10" ht="17.25" customHeight="1" thickBot="1" x14ac:dyDescent="0.3">
      <c r="A27" s="125" t="s">
        <v>10</v>
      </c>
      <c r="B27" s="611" t="s">
        <v>310</v>
      </c>
      <c r="C27" s="612"/>
      <c r="D27" s="612"/>
      <c r="E27" s="613"/>
      <c r="F27" s="126"/>
      <c r="G27" s="126"/>
      <c r="H27" s="126"/>
    </row>
    <row r="28" spans="1:10" ht="15.75" thickBot="1" x14ac:dyDescent="0.3">
      <c r="A28" s="125" t="s">
        <v>15</v>
      </c>
      <c r="B28" s="835" t="s">
        <v>309</v>
      </c>
      <c r="C28" s="836"/>
      <c r="D28" s="836"/>
      <c r="E28" s="837"/>
      <c r="F28" s="126"/>
      <c r="G28" s="126"/>
      <c r="H28" s="126"/>
    </row>
    <row r="29" spans="1:10" ht="12.75" customHeight="1" x14ac:dyDescent="0.25">
      <c r="A29" s="492"/>
      <c r="B29" s="129">
        <v>2018</v>
      </c>
      <c r="C29" s="129">
        <v>2019</v>
      </c>
      <c r="D29" s="129">
        <v>2020</v>
      </c>
      <c r="E29" s="129">
        <v>2021</v>
      </c>
      <c r="F29" s="126"/>
      <c r="G29" s="126"/>
      <c r="H29" s="126"/>
    </row>
    <row r="30" spans="1:10" ht="9" customHeight="1" thickBot="1" x14ac:dyDescent="0.3">
      <c r="A30" s="493"/>
      <c r="B30" s="130" t="s">
        <v>6</v>
      </c>
      <c r="C30" s="130" t="s">
        <v>7</v>
      </c>
      <c r="D30" s="130" t="s">
        <v>7</v>
      </c>
      <c r="E30" s="130" t="s">
        <v>7</v>
      </c>
      <c r="F30" s="126"/>
      <c r="G30" s="126"/>
      <c r="H30" s="126"/>
    </row>
    <row r="31" spans="1:10" ht="15.75" thickBot="1" x14ac:dyDescent="0.3">
      <c r="A31" s="125" t="s">
        <v>9</v>
      </c>
      <c r="B31" s="108">
        <f>'[2]Formati 2 Politika Ekzistuese'!D32</f>
        <v>1550</v>
      </c>
      <c r="C31" s="108">
        <f>'[2]Formati 2 Politika Ekzistuese'!E32</f>
        <v>1714</v>
      </c>
      <c r="D31" s="108">
        <f>'[2]Formati 2 Politika Ekzistuese'!F32</f>
        <v>1860</v>
      </c>
      <c r="E31" s="108">
        <f>'[2]Formati 2 Politika Ekzistuese'!G32</f>
        <v>1714</v>
      </c>
      <c r="F31" s="126"/>
      <c r="G31" s="126"/>
      <c r="H31" s="126"/>
    </row>
    <row r="32" spans="1:10" ht="15.75" thickBot="1" x14ac:dyDescent="0.3">
      <c r="A32" s="125" t="s">
        <v>16</v>
      </c>
      <c r="B32" s="108">
        <f>'[2]Formati 2 Politika Ekzistuese'!D33</f>
        <v>53000</v>
      </c>
      <c r="C32" s="108">
        <f>'[2]Formati 2 Politika Ekzistuese'!E33</f>
        <v>58262</v>
      </c>
      <c r="D32" s="108">
        <v>58262</v>
      </c>
      <c r="E32" s="108">
        <f>'[2]Formati 2 Politika Ekzistuese'!G33</f>
        <v>58262</v>
      </c>
      <c r="F32" s="126"/>
      <c r="G32" s="126"/>
      <c r="H32" s="126"/>
    </row>
    <row r="33" spans="1:11" ht="15.75" thickBot="1" x14ac:dyDescent="0.3">
      <c r="A33" s="125" t="s">
        <v>25</v>
      </c>
      <c r="B33" s="108">
        <f>B32/B31</f>
        <v>34.193548387096776</v>
      </c>
      <c r="C33" s="108">
        <f>C32/C31</f>
        <v>33.991831971995332</v>
      </c>
      <c r="D33" s="108">
        <f>D32/D31</f>
        <v>31.323655913978495</v>
      </c>
      <c r="E33" s="108">
        <f>E32/E31</f>
        <v>33.991831971995332</v>
      </c>
      <c r="F33" s="126"/>
      <c r="G33" s="126"/>
      <c r="H33" s="126"/>
    </row>
    <row r="34" spans="1:11" ht="15.75" thickBot="1" x14ac:dyDescent="0.3">
      <c r="A34" s="125" t="s">
        <v>17</v>
      </c>
      <c r="B34" s="208" t="s">
        <v>24</v>
      </c>
      <c r="C34" s="110">
        <f t="shared" ref="C34:E36" si="0">C31/B31-1</f>
        <v>0.10580645161290314</v>
      </c>
      <c r="D34" s="110">
        <f t="shared" si="0"/>
        <v>8.5180863477246183E-2</v>
      </c>
      <c r="E34" s="110">
        <f t="shared" si="0"/>
        <v>-7.8494623655913975E-2</v>
      </c>
      <c r="F34" s="126"/>
      <c r="G34" s="253"/>
      <c r="H34" s="253"/>
      <c r="I34" s="6"/>
      <c r="J34" s="6"/>
      <c r="K34" s="6"/>
    </row>
    <row r="35" spans="1:11" ht="15.75" thickBot="1" x14ac:dyDescent="0.3">
      <c r="A35" s="125" t="s">
        <v>18</v>
      </c>
      <c r="B35" s="208" t="s">
        <v>24</v>
      </c>
      <c r="C35" s="110">
        <f t="shared" si="0"/>
        <v>9.9283018867924566E-2</v>
      </c>
      <c r="D35" s="110">
        <f t="shared" si="0"/>
        <v>0</v>
      </c>
      <c r="E35" s="110">
        <f t="shared" si="0"/>
        <v>0</v>
      </c>
      <c r="F35" s="126"/>
      <c r="G35" s="126"/>
      <c r="H35" s="126"/>
    </row>
    <row r="36" spans="1:11" ht="15.75" thickBot="1" x14ac:dyDescent="0.3">
      <c r="A36" s="125" t="s">
        <v>19</v>
      </c>
      <c r="B36" s="208" t="s">
        <v>24</v>
      </c>
      <c r="C36" s="110">
        <f t="shared" si="0"/>
        <v>-5.8992536491931924E-3</v>
      </c>
      <c r="D36" s="110">
        <f t="shared" si="0"/>
        <v>-7.8494623655913975E-2</v>
      </c>
      <c r="E36" s="110">
        <f t="shared" si="0"/>
        <v>8.5180863477246183E-2</v>
      </c>
      <c r="F36" s="126"/>
      <c r="G36" s="126"/>
      <c r="H36" s="126"/>
    </row>
    <row r="37" spans="1:11" ht="15.75" thickBot="1" x14ac:dyDescent="0.3">
      <c r="A37" s="560" t="s">
        <v>60</v>
      </c>
      <c r="B37" s="561"/>
      <c r="C37" s="561"/>
      <c r="D37" s="561"/>
      <c r="E37" s="562"/>
      <c r="F37" s="126"/>
      <c r="G37" s="126"/>
      <c r="H37" s="126"/>
    </row>
    <row r="38" spans="1:11" ht="12.75" customHeight="1" x14ac:dyDescent="0.25">
      <c r="A38" s="492"/>
      <c r="B38" s="129">
        <v>2018</v>
      </c>
      <c r="C38" s="129">
        <v>2019</v>
      </c>
      <c r="D38" s="129">
        <v>2020</v>
      </c>
      <c r="E38" s="129">
        <v>2021</v>
      </c>
      <c r="F38" s="126"/>
      <c r="G38" s="126"/>
      <c r="H38" s="126"/>
    </row>
    <row r="39" spans="1:11" ht="9" customHeight="1" thickBot="1" x14ac:dyDescent="0.3">
      <c r="A39" s="493"/>
      <c r="B39" s="130" t="s">
        <v>6</v>
      </c>
      <c r="C39" s="130" t="s">
        <v>7</v>
      </c>
      <c r="D39" s="130" t="s">
        <v>7</v>
      </c>
      <c r="E39" s="130" t="s">
        <v>7</v>
      </c>
      <c r="F39" s="126"/>
      <c r="G39" s="126"/>
      <c r="H39" s="126"/>
    </row>
    <row r="40" spans="1:11" ht="15.75" thickBot="1" x14ac:dyDescent="0.3">
      <c r="A40" s="155" t="s">
        <v>0</v>
      </c>
      <c r="B40" s="111"/>
      <c r="C40" s="111"/>
      <c r="D40" s="111"/>
      <c r="E40" s="111"/>
      <c r="F40" s="126"/>
      <c r="G40" s="126"/>
      <c r="H40" s="126"/>
    </row>
    <row r="41" spans="1:11" ht="29.25" customHeight="1" thickBot="1" x14ac:dyDescent="0.3">
      <c r="A41" s="155" t="s">
        <v>46</v>
      </c>
      <c r="B41" s="111"/>
      <c r="C41" s="111"/>
      <c r="D41" s="111"/>
      <c r="E41" s="111"/>
      <c r="F41" s="126"/>
      <c r="G41" s="126"/>
      <c r="H41" s="126"/>
    </row>
    <row r="42" spans="1:11" ht="15.75" thickBot="1" x14ac:dyDescent="0.3">
      <c r="A42" s="155" t="s">
        <v>1</v>
      </c>
      <c r="B42" s="131">
        <f>'[2]Formati 2 Politika Ekzistuese'!D47</f>
        <v>49000</v>
      </c>
      <c r="C42" s="131">
        <f>'[2]Formati 2 Politika Ekzistuese'!E47</f>
        <v>54262</v>
      </c>
      <c r="D42" s="131">
        <v>54262</v>
      </c>
      <c r="E42" s="131">
        <f>'[2]Formati 2 Politika Ekzistuese'!G47</f>
        <v>54262</v>
      </c>
      <c r="F42" s="126"/>
      <c r="G42" s="126"/>
      <c r="H42" s="126"/>
    </row>
    <row r="43" spans="1:11" ht="15.75" thickBot="1" x14ac:dyDescent="0.3">
      <c r="A43" s="155" t="s">
        <v>2</v>
      </c>
      <c r="B43" s="131"/>
      <c r="C43" s="111"/>
      <c r="D43" s="111"/>
      <c r="E43" s="111"/>
      <c r="F43" s="126"/>
      <c r="G43" s="126"/>
      <c r="H43" s="126"/>
    </row>
    <row r="44" spans="1:11" ht="15.75" thickBot="1" x14ac:dyDescent="0.3">
      <c r="A44" s="155" t="s">
        <v>30</v>
      </c>
      <c r="B44" s="131"/>
      <c r="C44" s="111"/>
      <c r="D44" s="111"/>
      <c r="E44" s="111"/>
      <c r="F44" s="126"/>
      <c r="G44" s="126"/>
      <c r="H44" s="126"/>
    </row>
    <row r="45" spans="1:11" ht="15.75" thickBot="1" x14ac:dyDescent="0.3">
      <c r="A45" s="155" t="s">
        <v>32</v>
      </c>
      <c r="B45" s="131">
        <f>'[2]Formati 2 Politika Ekzistuese'!D56</f>
        <v>4000</v>
      </c>
      <c r="C45" s="131">
        <f>'[2]Formati 2 Politika Ekzistuese'!E56</f>
        <v>4000</v>
      </c>
      <c r="D45" s="131">
        <f>'[2]Formati 2 Politika Ekzistuese'!F56</f>
        <v>4000</v>
      </c>
      <c r="E45" s="131">
        <f>'[2]Formati 2 Politika Ekzistuese'!G56</f>
        <v>4000</v>
      </c>
      <c r="F45" s="126"/>
      <c r="G45" s="126"/>
      <c r="H45" s="126"/>
    </row>
    <row r="46" spans="1:11" ht="15.75" thickBot="1" x14ac:dyDescent="0.3">
      <c r="A46" s="155" t="s">
        <v>3</v>
      </c>
      <c r="B46" s="131"/>
      <c r="C46" s="111"/>
      <c r="D46" s="111"/>
      <c r="E46" s="111"/>
      <c r="F46" s="126"/>
      <c r="G46" s="126"/>
      <c r="H46" s="126"/>
    </row>
    <row r="47" spans="1:11" ht="15.75" thickBot="1" x14ac:dyDescent="0.3">
      <c r="A47" s="267" t="s">
        <v>59</v>
      </c>
      <c r="B47" s="131">
        <f>B46+B45+B44+B43+B42+B41+B40</f>
        <v>53000</v>
      </c>
      <c r="C47" s="131">
        <f>C46+C45+C44+C43+C42+C41+C40</f>
        <v>58262</v>
      </c>
      <c r="D47" s="131">
        <f>D46+D45+D44+D43+D42+D41+D40</f>
        <v>58262</v>
      </c>
      <c r="E47" s="131">
        <f>E46+E45+E44+E43+E42+E41+E40</f>
        <v>58262</v>
      </c>
      <c r="F47" s="126"/>
      <c r="G47" s="126"/>
      <c r="H47" s="126"/>
    </row>
    <row r="48" spans="1:11" ht="15.75" thickBot="1" x14ac:dyDescent="0.3">
      <c r="A48" s="197" t="s">
        <v>61</v>
      </c>
      <c r="B48" s="132">
        <f>IF(B47-B32=0,0,"Error")</f>
        <v>0</v>
      </c>
      <c r="C48" s="132">
        <f>IF(C47-C32=0,0,"Error")</f>
        <v>0</v>
      </c>
      <c r="D48" s="132">
        <f>IF(D47-D32=0,0,"Error")</f>
        <v>0</v>
      </c>
      <c r="E48" s="132">
        <f>IF(E47-E32=0,0,"Error")</f>
        <v>0</v>
      </c>
      <c r="F48" s="126"/>
      <c r="G48" s="126"/>
      <c r="H48" s="126"/>
    </row>
    <row r="49" spans="1:8" ht="23.25" thickBot="1" x14ac:dyDescent="0.3">
      <c r="A49" s="261" t="s">
        <v>308</v>
      </c>
      <c r="B49" s="539" t="e">
        <f>'[2]Formati 2 Politika Ekzistuese'!D67:G67</f>
        <v>#VALUE!</v>
      </c>
      <c r="C49" s="540"/>
      <c r="D49" s="540"/>
      <c r="E49" s="541"/>
      <c r="F49" s="126"/>
      <c r="G49" s="126"/>
      <c r="H49" s="126"/>
    </row>
    <row r="50" spans="1:8" ht="15.75" thickBot="1" x14ac:dyDescent="0.3">
      <c r="A50" s="125" t="s">
        <v>10</v>
      </c>
      <c r="B50" s="539" t="e">
        <f>'[2]Formati 2 Politika Ekzistuese'!D68:G68</f>
        <v>#VALUE!</v>
      </c>
      <c r="C50" s="540"/>
      <c r="D50" s="540"/>
      <c r="E50" s="541"/>
      <c r="F50" s="126"/>
      <c r="G50" s="126"/>
      <c r="H50" s="126"/>
    </row>
    <row r="51" spans="1:8" ht="15.75" thickBot="1" x14ac:dyDescent="0.3">
      <c r="A51" s="125" t="s">
        <v>15</v>
      </c>
      <c r="B51" s="539" t="e">
        <f>'[2]Formati 2 Politika Ekzistuese'!D69:G69</f>
        <v>#VALUE!</v>
      </c>
      <c r="C51" s="540"/>
      <c r="D51" s="540"/>
      <c r="E51" s="541"/>
      <c r="F51" s="126"/>
      <c r="G51" s="126"/>
      <c r="H51" s="126"/>
    </row>
    <row r="52" spans="1:8" ht="15.75" thickBot="1" x14ac:dyDescent="0.3">
      <c r="A52" s="125" t="s">
        <v>9</v>
      </c>
      <c r="B52" s="108">
        <f>'[2]Formati 2 Politika Ekzistuese'!D72</f>
        <v>80</v>
      </c>
      <c r="C52" s="108">
        <v>80</v>
      </c>
      <c r="D52" s="108">
        <v>80</v>
      </c>
      <c r="E52" s="108">
        <v>80</v>
      </c>
      <c r="F52" s="126"/>
      <c r="G52" s="126"/>
      <c r="H52" s="126"/>
    </row>
    <row r="53" spans="1:8" ht="12.75" customHeight="1" x14ac:dyDescent="0.25">
      <c r="A53" s="492"/>
      <c r="B53" s="129">
        <v>2018</v>
      </c>
      <c r="C53" s="129">
        <v>2019</v>
      </c>
      <c r="D53" s="129">
        <v>2020</v>
      </c>
      <c r="E53" s="129">
        <v>2021</v>
      </c>
      <c r="F53" s="126"/>
      <c r="G53" s="126"/>
      <c r="H53" s="126"/>
    </row>
    <row r="54" spans="1:8" ht="9" customHeight="1" thickBot="1" x14ac:dyDescent="0.3">
      <c r="A54" s="493"/>
      <c r="B54" s="130" t="s">
        <v>6</v>
      </c>
      <c r="C54" s="130" t="s">
        <v>7</v>
      </c>
      <c r="D54" s="130" t="s">
        <v>7</v>
      </c>
      <c r="E54" s="130" t="s">
        <v>7</v>
      </c>
      <c r="F54" s="126"/>
      <c r="G54" s="126"/>
      <c r="H54" s="126"/>
    </row>
    <row r="55" spans="1:8" ht="15.75" thickBot="1" x14ac:dyDescent="0.3">
      <c r="A55" s="125" t="s">
        <v>16</v>
      </c>
      <c r="B55" s="108">
        <f>'[2]Formati 2 Politika Ekzistuese'!D73</f>
        <v>39000</v>
      </c>
      <c r="C55" s="108">
        <f>C70</f>
        <v>39000</v>
      </c>
      <c r="D55" s="108">
        <f>D70</f>
        <v>39000</v>
      </c>
      <c r="E55" s="108">
        <f>E70</f>
        <v>39000</v>
      </c>
      <c r="F55" s="126"/>
      <c r="G55" s="126"/>
      <c r="H55" s="126"/>
    </row>
    <row r="56" spans="1:8" ht="15.75" thickBot="1" x14ac:dyDescent="0.3">
      <c r="A56" s="125" t="s">
        <v>25</v>
      </c>
      <c r="B56" s="108">
        <f>'[2]Formati 2 Politika Ekzistuese'!D74</f>
        <v>487.5</v>
      </c>
      <c r="C56" s="108">
        <f>'[2]Formati 2 Politika Ekzistuese'!E74</f>
        <v>487.5</v>
      </c>
      <c r="D56" s="108">
        <f>'[2]Formati 2 Politika Ekzistuese'!F74</f>
        <v>487.5</v>
      </c>
      <c r="E56" s="108">
        <f>'[2]Formati 2 Politika Ekzistuese'!G74</f>
        <v>487.5</v>
      </c>
      <c r="F56" s="126"/>
      <c r="G56" s="126"/>
      <c r="H56" s="126"/>
    </row>
    <row r="57" spans="1:8" ht="15.75" thickBot="1" x14ac:dyDescent="0.3">
      <c r="A57" s="125" t="s">
        <v>17</v>
      </c>
      <c r="B57" s="208"/>
      <c r="C57" s="110">
        <f>C52/B52-1</f>
        <v>0</v>
      </c>
      <c r="D57" s="110">
        <f>D52/C52-1</f>
        <v>0</v>
      </c>
      <c r="E57" s="110">
        <f>E52/D52-1</f>
        <v>0</v>
      </c>
      <c r="F57" s="126"/>
      <c r="G57" s="126"/>
      <c r="H57" s="126"/>
    </row>
    <row r="58" spans="1:8" ht="15.75" thickBot="1" x14ac:dyDescent="0.3">
      <c r="A58" s="125" t="s">
        <v>18</v>
      </c>
      <c r="B58" s="208"/>
      <c r="C58" s="110">
        <f t="shared" ref="C58:E59" si="1">C55/B55-1</f>
        <v>0</v>
      </c>
      <c r="D58" s="110">
        <f t="shared" si="1"/>
        <v>0</v>
      </c>
      <c r="E58" s="110">
        <f t="shared" si="1"/>
        <v>0</v>
      </c>
      <c r="F58" s="126"/>
      <c r="G58" s="126"/>
      <c r="H58" s="126"/>
    </row>
    <row r="59" spans="1:8" ht="15.75" thickBot="1" x14ac:dyDescent="0.3">
      <c r="A59" s="125" t="s">
        <v>19</v>
      </c>
      <c r="B59" s="208"/>
      <c r="C59" s="110">
        <f t="shared" si="1"/>
        <v>0</v>
      </c>
      <c r="D59" s="110">
        <f t="shared" si="1"/>
        <v>0</v>
      </c>
      <c r="E59" s="110">
        <f t="shared" si="1"/>
        <v>0</v>
      </c>
      <c r="F59" s="126"/>
      <c r="G59" s="126"/>
      <c r="H59" s="126"/>
    </row>
    <row r="60" spans="1:8" ht="24.75" customHeight="1" thickBot="1" x14ac:dyDescent="0.3">
      <c r="A60" s="560" t="s">
        <v>306</v>
      </c>
      <c r="B60" s="561"/>
      <c r="C60" s="561"/>
      <c r="D60" s="561"/>
      <c r="E60" s="562"/>
      <c r="F60" s="126"/>
      <c r="G60" s="126"/>
      <c r="H60" s="126"/>
    </row>
    <row r="61" spans="1:8" ht="12.75" customHeight="1" x14ac:dyDescent="0.25">
      <c r="A61" s="492"/>
      <c r="B61" s="129">
        <v>2018</v>
      </c>
      <c r="C61" s="129">
        <v>2019</v>
      </c>
      <c r="D61" s="129">
        <v>2020</v>
      </c>
      <c r="E61" s="129">
        <v>2021</v>
      </c>
      <c r="F61" s="126"/>
      <c r="G61" s="126"/>
      <c r="H61" s="126"/>
    </row>
    <row r="62" spans="1:8" ht="9" customHeight="1" thickBot="1" x14ac:dyDescent="0.3">
      <c r="A62" s="493"/>
      <c r="B62" s="130" t="s">
        <v>6</v>
      </c>
      <c r="C62" s="130" t="s">
        <v>7</v>
      </c>
      <c r="D62" s="130" t="s">
        <v>7</v>
      </c>
      <c r="E62" s="130" t="s">
        <v>7</v>
      </c>
      <c r="F62" s="126"/>
      <c r="G62" s="126"/>
      <c r="H62" s="126"/>
    </row>
    <row r="63" spans="1:8" ht="24.75" customHeight="1" thickBot="1" x14ac:dyDescent="0.3">
      <c r="A63" s="155" t="s">
        <v>0</v>
      </c>
      <c r="B63" s="111"/>
      <c r="C63" s="111"/>
      <c r="D63" s="111"/>
      <c r="E63" s="111"/>
      <c r="F63" s="126"/>
      <c r="G63" s="126"/>
      <c r="H63" s="126"/>
    </row>
    <row r="64" spans="1:8" ht="24.75" customHeight="1" thickBot="1" x14ac:dyDescent="0.3">
      <c r="A64" s="155" t="s">
        <v>46</v>
      </c>
      <c r="B64" s="111"/>
      <c r="C64" s="111"/>
      <c r="D64" s="111"/>
      <c r="E64" s="111"/>
      <c r="F64" s="126"/>
      <c r="G64" s="126"/>
      <c r="H64" s="126"/>
    </row>
    <row r="65" spans="1:8" ht="15.75" customHeight="1" thickBot="1" x14ac:dyDescent="0.3">
      <c r="A65" s="155" t="s">
        <v>1</v>
      </c>
      <c r="B65" s="131"/>
      <c r="C65" s="111"/>
      <c r="D65" s="111"/>
      <c r="E65" s="111"/>
      <c r="F65" s="126"/>
      <c r="G65" s="126"/>
      <c r="H65" s="126"/>
    </row>
    <row r="66" spans="1:8" ht="15.75" thickBot="1" x14ac:dyDescent="0.3">
      <c r="A66" s="155" t="s">
        <v>2</v>
      </c>
      <c r="B66" s="131"/>
      <c r="C66" s="111"/>
      <c r="D66" s="111"/>
      <c r="E66" s="111"/>
      <c r="F66" s="126"/>
      <c r="G66" s="126"/>
      <c r="H66" s="126"/>
    </row>
    <row r="67" spans="1:8" ht="15.75" thickBot="1" x14ac:dyDescent="0.3">
      <c r="A67" s="155" t="s">
        <v>30</v>
      </c>
      <c r="B67" s="131">
        <f>'[2]Formati 2 Politika Ekzistuese'!D93</f>
        <v>39000</v>
      </c>
      <c r="C67" s="131">
        <v>39000</v>
      </c>
      <c r="D67" s="131">
        <v>39000</v>
      </c>
      <c r="E67" s="131">
        <v>39000</v>
      </c>
      <c r="F67" s="126"/>
      <c r="G67" s="126"/>
      <c r="H67" s="126"/>
    </row>
    <row r="68" spans="1:8" ht="15.75" thickBot="1" x14ac:dyDescent="0.3">
      <c r="A68" s="155" t="s">
        <v>32</v>
      </c>
      <c r="B68" s="131"/>
      <c r="C68" s="111"/>
      <c r="D68" s="111"/>
      <c r="E68" s="111"/>
      <c r="F68" s="126"/>
      <c r="G68" s="126"/>
      <c r="H68" s="126"/>
    </row>
    <row r="69" spans="1:8" ht="15.75" thickBot="1" x14ac:dyDescent="0.3">
      <c r="A69" s="155" t="s">
        <v>3</v>
      </c>
      <c r="B69" s="131"/>
      <c r="C69" s="111"/>
      <c r="D69" s="111"/>
      <c r="E69" s="111"/>
      <c r="F69" s="126"/>
      <c r="G69" s="126"/>
      <c r="H69" s="126"/>
    </row>
    <row r="70" spans="1:8" ht="24.75" thickBot="1" x14ac:dyDescent="0.3">
      <c r="A70" s="270" t="s">
        <v>62</v>
      </c>
      <c r="B70" s="131">
        <f>B69+B68+B67+B66+B65+B64+B63</f>
        <v>39000</v>
      </c>
      <c r="C70" s="131">
        <f>C69+C68+C67+C66+C65+C64+C63</f>
        <v>39000</v>
      </c>
      <c r="D70" s="131">
        <f>D69+D68+D67+D66+D65+D64+D63</f>
        <v>39000</v>
      </c>
      <c r="E70" s="131">
        <f>E69+E68+E67+E66+E65+E64+E63</f>
        <v>39000</v>
      </c>
      <c r="F70" s="126"/>
      <c r="G70" s="126"/>
      <c r="H70" s="126"/>
    </row>
    <row r="71" spans="1:8" ht="23.25" thickBot="1" x14ac:dyDescent="0.3">
      <c r="A71" s="261" t="s">
        <v>307</v>
      </c>
      <c r="B71" s="539" t="e">
        <f>'[2]Formati 2 Politika Ekzistuese'!D107:G107</f>
        <v>#VALUE!</v>
      </c>
      <c r="C71" s="540"/>
      <c r="D71" s="540"/>
      <c r="E71" s="541"/>
      <c r="F71" s="126"/>
      <c r="G71" s="126"/>
      <c r="H71" s="126"/>
    </row>
    <row r="72" spans="1:8" ht="15.75" thickBot="1" x14ac:dyDescent="0.3">
      <c r="A72" s="125" t="s">
        <v>10</v>
      </c>
      <c r="B72" s="539" t="e">
        <f>'[2]Formati 2 Politika Ekzistuese'!D108:G108</f>
        <v>#VALUE!</v>
      </c>
      <c r="C72" s="540"/>
      <c r="D72" s="540"/>
      <c r="E72" s="541"/>
      <c r="F72" s="126"/>
      <c r="G72" s="126"/>
      <c r="H72" s="126"/>
    </row>
    <row r="73" spans="1:8" ht="15.75" thickBot="1" x14ac:dyDescent="0.3">
      <c r="A73" s="125" t="s">
        <v>15</v>
      </c>
      <c r="B73" s="539" t="e">
        <f>'[2]Formati 2 Politika Ekzistuese'!D109:G109</f>
        <v>#VALUE!</v>
      </c>
      <c r="C73" s="540"/>
      <c r="D73" s="540"/>
      <c r="E73" s="541"/>
      <c r="F73" s="126"/>
      <c r="G73" s="126"/>
      <c r="H73" s="126"/>
    </row>
    <row r="74" spans="1:8" ht="15.75" thickBot="1" x14ac:dyDescent="0.3">
      <c r="A74" s="125" t="s">
        <v>9</v>
      </c>
      <c r="B74" s="108">
        <f>'[2]Formati 2 Politika Ekzistuese'!D110</f>
        <v>8</v>
      </c>
      <c r="C74" s="108">
        <f>'[2]Formati 2 Politika Ekzistuese'!E110</f>
        <v>8</v>
      </c>
      <c r="D74" s="108">
        <f>'[2]Formati 2 Politika Ekzistuese'!F110</f>
        <v>8</v>
      </c>
      <c r="E74" s="108">
        <f>'[2]Formati 2 Politika Ekzistuese'!G110</f>
        <v>8</v>
      </c>
      <c r="F74" s="126"/>
      <c r="G74" s="126"/>
      <c r="H74" s="126"/>
    </row>
    <row r="75" spans="1:8" ht="12.75" customHeight="1" x14ac:dyDescent="0.25">
      <c r="A75" s="492"/>
      <c r="B75" s="129">
        <v>2018</v>
      </c>
      <c r="C75" s="129">
        <v>2019</v>
      </c>
      <c r="D75" s="129">
        <v>2020</v>
      </c>
      <c r="E75" s="129">
        <v>2021</v>
      </c>
      <c r="F75" s="126"/>
      <c r="G75" s="126"/>
      <c r="H75" s="126"/>
    </row>
    <row r="76" spans="1:8" ht="9" customHeight="1" thickBot="1" x14ac:dyDescent="0.3">
      <c r="A76" s="493"/>
      <c r="B76" s="130" t="s">
        <v>6</v>
      </c>
      <c r="C76" s="130" t="s">
        <v>7</v>
      </c>
      <c r="D76" s="130" t="s">
        <v>7</v>
      </c>
      <c r="E76" s="130" t="s">
        <v>7</v>
      </c>
      <c r="F76" s="126"/>
      <c r="G76" s="126"/>
      <c r="H76" s="126"/>
    </row>
    <row r="77" spans="1:8" ht="15.75" thickBot="1" x14ac:dyDescent="0.3">
      <c r="A77" s="125" t="s">
        <v>16</v>
      </c>
      <c r="B77" s="108">
        <f>'[2]Formati 2 Politika Ekzistuese'!D113</f>
        <v>91000</v>
      </c>
      <c r="C77" s="108">
        <f>'[2]Formati 2 Politika Ekzistuese'!E113</f>
        <v>91000</v>
      </c>
      <c r="D77" s="108">
        <f>'[2]Formati 2 Politika Ekzistuese'!F113</f>
        <v>91000</v>
      </c>
      <c r="E77" s="108">
        <f>'[2]Formati 2 Politika Ekzistuese'!G113</f>
        <v>91000</v>
      </c>
      <c r="F77" s="126"/>
      <c r="G77" s="126"/>
      <c r="H77" s="126"/>
    </row>
    <row r="78" spans="1:8" ht="15.75" thickBot="1" x14ac:dyDescent="0.3">
      <c r="A78" s="125" t="s">
        <v>25</v>
      </c>
      <c r="B78" s="108">
        <f>'[2]Formati 2 Politika Ekzistuese'!D114</f>
        <v>11375</v>
      </c>
      <c r="C78" s="108">
        <f>'[2]Formati 2 Politika Ekzistuese'!E114</f>
        <v>11375</v>
      </c>
      <c r="D78" s="108">
        <f>'[2]Formati 2 Politika Ekzistuese'!F114</f>
        <v>11375</v>
      </c>
      <c r="E78" s="108">
        <f>'[2]Formati 2 Politika Ekzistuese'!G114</f>
        <v>11375</v>
      </c>
      <c r="F78" s="126"/>
      <c r="G78" s="126"/>
      <c r="H78" s="126"/>
    </row>
    <row r="79" spans="1:8" ht="15.75" thickBot="1" x14ac:dyDescent="0.3">
      <c r="A79" s="125" t="s">
        <v>17</v>
      </c>
      <c r="B79" s="208"/>
      <c r="C79" s="110">
        <f>C74/B74-1</f>
        <v>0</v>
      </c>
      <c r="D79" s="110">
        <f>D74/C74-1</f>
        <v>0</v>
      </c>
      <c r="E79" s="110">
        <f>E74/D74-1</f>
        <v>0</v>
      </c>
      <c r="F79" s="126"/>
      <c r="G79" s="126"/>
      <c r="H79" s="126"/>
    </row>
    <row r="80" spans="1:8" ht="15.75" thickBot="1" x14ac:dyDescent="0.3">
      <c r="A80" s="125" t="s">
        <v>18</v>
      </c>
      <c r="B80" s="208"/>
      <c r="C80" s="110">
        <f t="shared" ref="C80:E81" si="2">C77/B77-1</f>
        <v>0</v>
      </c>
      <c r="D80" s="110">
        <f t="shared" si="2"/>
        <v>0</v>
      </c>
      <c r="E80" s="110">
        <f t="shared" si="2"/>
        <v>0</v>
      </c>
      <c r="F80" s="126"/>
      <c r="G80" s="126"/>
      <c r="H80" s="126"/>
    </row>
    <row r="81" spans="1:8" ht="15.75" thickBot="1" x14ac:dyDescent="0.3">
      <c r="A81" s="125" t="s">
        <v>19</v>
      </c>
      <c r="B81" s="208"/>
      <c r="C81" s="110">
        <f t="shared" si="2"/>
        <v>0</v>
      </c>
      <c r="D81" s="110">
        <f t="shared" si="2"/>
        <v>0</v>
      </c>
      <c r="E81" s="110">
        <f t="shared" si="2"/>
        <v>0</v>
      </c>
      <c r="F81" s="126"/>
      <c r="G81" s="126"/>
      <c r="H81" s="126"/>
    </row>
    <row r="82" spans="1:8" ht="24.75" customHeight="1" thickBot="1" x14ac:dyDescent="0.3">
      <c r="A82" s="560" t="s">
        <v>306</v>
      </c>
      <c r="B82" s="561"/>
      <c r="C82" s="561"/>
      <c r="D82" s="561"/>
      <c r="E82" s="562"/>
      <c r="F82" s="126"/>
      <c r="G82" s="126"/>
      <c r="H82" s="126"/>
    </row>
    <row r="83" spans="1:8" ht="12.75" customHeight="1" x14ac:dyDescent="0.25">
      <c r="A83" s="492"/>
      <c r="B83" s="129">
        <v>2018</v>
      </c>
      <c r="C83" s="129">
        <v>2019</v>
      </c>
      <c r="D83" s="129">
        <v>2020</v>
      </c>
      <c r="E83" s="129">
        <v>2021</v>
      </c>
      <c r="F83" s="126"/>
      <c r="G83" s="126"/>
      <c r="H83" s="126"/>
    </row>
    <row r="84" spans="1:8" ht="9" customHeight="1" thickBot="1" x14ac:dyDescent="0.3">
      <c r="A84" s="493"/>
      <c r="B84" s="130" t="s">
        <v>6</v>
      </c>
      <c r="C84" s="130" t="s">
        <v>7</v>
      </c>
      <c r="D84" s="130" t="s">
        <v>7</v>
      </c>
      <c r="E84" s="130" t="s">
        <v>7</v>
      </c>
      <c r="F84" s="126"/>
      <c r="G84" s="126"/>
      <c r="H84" s="126"/>
    </row>
    <row r="85" spans="1:8" ht="15" customHeight="1" thickBot="1" x14ac:dyDescent="0.3">
      <c r="A85" s="155" t="s">
        <v>0</v>
      </c>
      <c r="B85" s="111"/>
      <c r="C85" s="111"/>
      <c r="D85" s="111"/>
      <c r="E85" s="111"/>
      <c r="F85" s="126"/>
      <c r="G85" s="126"/>
      <c r="H85" s="126"/>
    </row>
    <row r="86" spans="1:8" ht="24.75" customHeight="1" thickBot="1" x14ac:dyDescent="0.3">
      <c r="A86" s="155" t="s">
        <v>46</v>
      </c>
      <c r="B86" s="111"/>
      <c r="C86" s="111"/>
      <c r="D86" s="111"/>
      <c r="E86" s="111"/>
      <c r="F86" s="126"/>
      <c r="G86" s="126"/>
      <c r="H86" s="126"/>
    </row>
    <row r="87" spans="1:8" ht="24.75" customHeight="1" thickBot="1" x14ac:dyDescent="0.3">
      <c r="A87" s="155" t="s">
        <v>1</v>
      </c>
      <c r="B87" s="131"/>
      <c r="C87" s="111"/>
      <c r="D87" s="111"/>
      <c r="E87" s="111"/>
      <c r="F87" s="126"/>
      <c r="G87" s="126"/>
      <c r="H87" s="126"/>
    </row>
    <row r="88" spans="1:8" ht="15.75" thickBot="1" x14ac:dyDescent="0.3">
      <c r="A88" s="155" t="s">
        <v>2</v>
      </c>
      <c r="B88" s="131"/>
      <c r="C88" s="111"/>
      <c r="D88" s="111"/>
      <c r="E88" s="111"/>
      <c r="F88" s="126"/>
      <c r="G88" s="126"/>
      <c r="H88" s="126"/>
    </row>
    <row r="89" spans="1:8" ht="15.75" thickBot="1" x14ac:dyDescent="0.3">
      <c r="A89" s="155" t="s">
        <v>30</v>
      </c>
      <c r="B89" s="131">
        <f>'[2]Formati 2 Politika Ekzistuese'!D133</f>
        <v>91000</v>
      </c>
      <c r="C89" s="131">
        <v>91000</v>
      </c>
      <c r="D89" s="131">
        <v>91000</v>
      </c>
      <c r="E89" s="131">
        <v>91000</v>
      </c>
      <c r="F89" s="126"/>
      <c r="G89" s="126"/>
      <c r="H89" s="126"/>
    </row>
    <row r="90" spans="1:8" ht="15.75" thickBot="1" x14ac:dyDescent="0.3">
      <c r="A90" s="155" t="s">
        <v>32</v>
      </c>
      <c r="B90" s="131"/>
      <c r="C90" s="111"/>
      <c r="D90" s="111"/>
      <c r="E90" s="111"/>
      <c r="F90" s="126"/>
      <c r="G90" s="126"/>
      <c r="H90" s="126"/>
    </row>
    <row r="91" spans="1:8" ht="15.75" thickBot="1" x14ac:dyDescent="0.3">
      <c r="A91" s="155" t="s">
        <v>3</v>
      </c>
      <c r="B91" s="131"/>
      <c r="C91" s="111"/>
      <c r="D91" s="111"/>
      <c r="E91" s="111"/>
      <c r="F91" s="126"/>
      <c r="G91" s="126"/>
      <c r="H91" s="126"/>
    </row>
    <row r="92" spans="1:8" ht="24.75" thickBot="1" x14ac:dyDescent="0.3">
      <c r="A92" s="270" t="s">
        <v>62</v>
      </c>
      <c r="B92" s="131">
        <f>B91+B90+B89+B88+B87+B86+B85</f>
        <v>91000</v>
      </c>
      <c r="C92" s="131">
        <f>C91+C90+C89+C88+C87+C86+C85</f>
        <v>91000</v>
      </c>
      <c r="D92" s="131">
        <f>D91+D90+D89+D88+D87+D86+D85</f>
        <v>91000</v>
      </c>
      <c r="E92" s="131">
        <f>E91+E90+E89+E88+E87+E86+E85</f>
        <v>91000</v>
      </c>
      <c r="F92" s="126"/>
      <c r="G92" s="126"/>
      <c r="H92" s="126"/>
    </row>
    <row r="93" spans="1:8" ht="17.25" customHeight="1" thickBot="1" x14ac:dyDescent="0.3">
      <c r="A93" s="197" t="s">
        <v>61</v>
      </c>
      <c r="B93" s="132">
        <f>IF(B70-B55=0,0,"Error")</f>
        <v>0</v>
      </c>
      <c r="C93" s="132">
        <f>IF(C70-C55=0,0,"Error")</f>
        <v>0</v>
      </c>
      <c r="D93" s="132">
        <f>IF(D70-D55=0,0,"Error")</f>
        <v>0</v>
      </c>
      <c r="E93" s="132">
        <f>IF(E70-E55=0,0,"Error")</f>
        <v>0</v>
      </c>
      <c r="F93" s="126"/>
      <c r="G93" s="126"/>
      <c r="H93" s="126"/>
    </row>
    <row r="94" spans="1:8" ht="15.75" hidden="1" thickBot="1" x14ac:dyDescent="0.3">
      <c r="A94" s="486" t="s">
        <v>138</v>
      </c>
      <c r="B94" s="487"/>
      <c r="C94" s="487"/>
      <c r="D94" s="487"/>
      <c r="E94" s="488"/>
      <c r="F94" s="126"/>
      <c r="G94" s="126"/>
      <c r="H94" s="126"/>
    </row>
    <row r="95" spans="1:8" ht="15.75" hidden="1" thickBot="1" x14ac:dyDescent="0.3">
      <c r="A95" s="486" t="s">
        <v>139</v>
      </c>
      <c r="B95" s="487"/>
      <c r="C95" s="487"/>
      <c r="D95" s="487"/>
      <c r="E95" s="488"/>
      <c r="F95" s="126"/>
      <c r="G95" s="126"/>
      <c r="H95" s="126"/>
    </row>
    <row r="96" spans="1:8" ht="23.25" hidden="1" thickBot="1" x14ac:dyDescent="0.3">
      <c r="A96" s="125" t="s">
        <v>153</v>
      </c>
      <c r="B96" s="542" t="s">
        <v>44</v>
      </c>
      <c r="C96" s="543"/>
      <c r="D96" s="543"/>
      <c r="E96" s="544"/>
      <c r="F96" s="126"/>
      <c r="G96" s="126"/>
      <c r="H96" s="126"/>
    </row>
    <row r="97" spans="1:11" ht="15.75" hidden="1" thickBot="1" x14ac:dyDescent="0.3">
      <c r="A97" s="203" t="s">
        <v>42</v>
      </c>
      <c r="B97" s="539" t="s">
        <v>39</v>
      </c>
      <c r="C97" s="540"/>
      <c r="D97" s="540"/>
      <c r="E97" s="541"/>
      <c r="F97" s="126"/>
      <c r="G97" s="126"/>
      <c r="H97" s="126"/>
    </row>
    <row r="98" spans="1:11" ht="17.25" hidden="1" customHeight="1" thickBot="1" x14ac:dyDescent="0.3">
      <c r="A98" s="125" t="s">
        <v>10</v>
      </c>
      <c r="B98" s="452" t="s">
        <v>39</v>
      </c>
      <c r="C98" s="453"/>
      <c r="D98" s="453"/>
      <c r="E98" s="454"/>
      <c r="F98" s="126"/>
      <c r="G98" s="126"/>
      <c r="H98" s="126"/>
    </row>
    <row r="99" spans="1:11" ht="15.75" hidden="1" thickBot="1" x14ac:dyDescent="0.3">
      <c r="A99" s="125" t="s">
        <v>15</v>
      </c>
      <c r="B99" s="539" t="s">
        <v>39</v>
      </c>
      <c r="C99" s="540"/>
      <c r="D99" s="540"/>
      <c r="E99" s="541"/>
      <c r="F99" s="126"/>
      <c r="G99" s="126"/>
      <c r="H99" s="126"/>
    </row>
    <row r="100" spans="1:11" ht="12.75" hidden="1" customHeight="1" x14ac:dyDescent="0.3">
      <c r="A100" s="492"/>
      <c r="B100" s="129">
        <v>2018</v>
      </c>
      <c r="C100" s="129">
        <v>2019</v>
      </c>
      <c r="D100" s="129">
        <v>2020</v>
      </c>
      <c r="E100" s="129">
        <v>2021</v>
      </c>
      <c r="F100" s="126"/>
      <c r="G100" s="126"/>
      <c r="H100" s="126"/>
    </row>
    <row r="101" spans="1:11" ht="9" hidden="1" customHeight="1" thickBot="1" x14ac:dyDescent="0.3">
      <c r="A101" s="493"/>
      <c r="B101" s="130" t="s">
        <v>6</v>
      </c>
      <c r="C101" s="130" t="s">
        <v>7</v>
      </c>
      <c r="D101" s="130" t="s">
        <v>7</v>
      </c>
      <c r="E101" s="130" t="s">
        <v>7</v>
      </c>
      <c r="F101" s="126"/>
      <c r="G101" s="126"/>
      <c r="H101" s="126"/>
    </row>
    <row r="102" spans="1:11" ht="15.75" hidden="1" thickBot="1" x14ac:dyDescent="0.3">
      <c r="A102" s="125" t="s">
        <v>9</v>
      </c>
      <c r="B102" s="108"/>
      <c r="C102" s="108"/>
      <c r="D102" s="108"/>
      <c r="E102" s="108"/>
      <c r="F102" s="126"/>
      <c r="G102" s="126"/>
      <c r="H102" s="126"/>
    </row>
    <row r="103" spans="1:11" ht="15.75" hidden="1" thickBot="1" x14ac:dyDescent="0.3">
      <c r="A103" s="125" t="s">
        <v>16</v>
      </c>
      <c r="B103" s="108"/>
      <c r="C103" s="108"/>
      <c r="D103" s="108"/>
      <c r="E103" s="108"/>
      <c r="F103" s="126"/>
      <c r="G103" s="126"/>
      <c r="H103" s="126"/>
    </row>
    <row r="104" spans="1:11" ht="15.75" hidden="1" thickBot="1" x14ac:dyDescent="0.3">
      <c r="A104" s="125" t="s">
        <v>25</v>
      </c>
      <c r="B104" s="108" t="e">
        <f>B103/B102</f>
        <v>#DIV/0!</v>
      </c>
      <c r="C104" s="108" t="e">
        <f>C103/C102</f>
        <v>#DIV/0!</v>
      </c>
      <c r="D104" s="108" t="e">
        <f>D103/D102</f>
        <v>#DIV/0!</v>
      </c>
      <c r="E104" s="108" t="e">
        <f>E103/E102</f>
        <v>#DIV/0!</v>
      </c>
      <c r="F104" s="126"/>
      <c r="G104" s="126"/>
      <c r="H104" s="126"/>
    </row>
    <row r="105" spans="1:11" ht="15.75" hidden="1" thickBot="1" x14ac:dyDescent="0.3">
      <c r="A105" s="125" t="s">
        <v>17</v>
      </c>
      <c r="B105" s="208" t="s">
        <v>24</v>
      </c>
      <c r="C105" s="110" t="e">
        <f t="shared" ref="C105:E107" si="3">C102/B102-1</f>
        <v>#DIV/0!</v>
      </c>
      <c r="D105" s="110" t="e">
        <f t="shared" si="3"/>
        <v>#DIV/0!</v>
      </c>
      <c r="E105" s="110" t="e">
        <f t="shared" si="3"/>
        <v>#DIV/0!</v>
      </c>
      <c r="F105" s="126"/>
      <c r="G105" s="253"/>
      <c r="H105" s="253"/>
      <c r="I105" s="6"/>
      <c r="J105" s="6"/>
      <c r="K105" s="6"/>
    </row>
    <row r="106" spans="1:11" ht="15.75" hidden="1" thickBot="1" x14ac:dyDescent="0.3">
      <c r="A106" s="125" t="s">
        <v>18</v>
      </c>
      <c r="B106" s="208" t="s">
        <v>24</v>
      </c>
      <c r="C106" s="110" t="e">
        <f t="shared" si="3"/>
        <v>#DIV/0!</v>
      </c>
      <c r="D106" s="110" t="e">
        <f t="shared" si="3"/>
        <v>#DIV/0!</v>
      </c>
      <c r="E106" s="110" t="e">
        <f t="shared" si="3"/>
        <v>#DIV/0!</v>
      </c>
      <c r="F106" s="126"/>
      <c r="G106" s="126"/>
      <c r="H106" s="126"/>
    </row>
    <row r="107" spans="1:11" ht="23.25" hidden="1" thickBot="1" x14ac:dyDescent="0.3">
      <c r="A107" s="125" t="s">
        <v>19</v>
      </c>
      <c r="B107" s="208" t="s">
        <v>24</v>
      </c>
      <c r="C107" s="110" t="e">
        <f t="shared" si="3"/>
        <v>#DIV/0!</v>
      </c>
      <c r="D107" s="110" t="e">
        <f t="shared" si="3"/>
        <v>#DIV/0!</v>
      </c>
      <c r="E107" s="110" t="e">
        <f t="shared" si="3"/>
        <v>#DIV/0!</v>
      </c>
      <c r="F107" s="126"/>
      <c r="G107" s="126"/>
      <c r="H107" s="126"/>
    </row>
    <row r="108" spans="1:11" ht="15.75" hidden="1" thickBot="1" x14ac:dyDescent="0.3">
      <c r="A108" s="560" t="s">
        <v>60</v>
      </c>
      <c r="B108" s="561"/>
      <c r="C108" s="561"/>
      <c r="D108" s="561"/>
      <c r="E108" s="562"/>
      <c r="F108" s="126"/>
      <c r="G108" s="126"/>
      <c r="H108" s="126"/>
    </row>
    <row r="109" spans="1:11" ht="12.75" hidden="1" customHeight="1" x14ac:dyDescent="0.3">
      <c r="A109" s="492"/>
      <c r="B109" s="129">
        <v>2018</v>
      </c>
      <c r="C109" s="129">
        <v>2019</v>
      </c>
      <c r="D109" s="129">
        <v>2020</v>
      </c>
      <c r="E109" s="129">
        <v>2021</v>
      </c>
      <c r="F109" s="126"/>
      <c r="G109" s="126"/>
      <c r="H109" s="126"/>
    </row>
    <row r="110" spans="1:11" ht="9" hidden="1" customHeight="1" thickBot="1" x14ac:dyDescent="0.3">
      <c r="A110" s="493"/>
      <c r="B110" s="130" t="s">
        <v>6</v>
      </c>
      <c r="C110" s="130" t="s">
        <v>7</v>
      </c>
      <c r="D110" s="130" t="s">
        <v>7</v>
      </c>
      <c r="E110" s="130" t="s">
        <v>7</v>
      </c>
      <c r="F110" s="126"/>
      <c r="G110" s="126"/>
      <c r="H110" s="126"/>
    </row>
    <row r="111" spans="1:11" ht="15.75" hidden="1" thickBot="1" x14ac:dyDescent="0.3">
      <c r="A111" s="155" t="s">
        <v>142</v>
      </c>
      <c r="B111" s="111"/>
      <c r="C111" s="111"/>
      <c r="D111" s="111"/>
      <c r="E111" s="111"/>
      <c r="F111" s="126"/>
      <c r="G111" s="126"/>
      <c r="H111" s="126"/>
    </row>
    <row r="112" spans="1:11" ht="15.75" hidden="1" thickBot="1" x14ac:dyDescent="0.3">
      <c r="A112" s="155" t="s">
        <v>143</v>
      </c>
      <c r="B112" s="131"/>
      <c r="C112" s="111"/>
      <c r="D112" s="111"/>
      <c r="E112" s="111"/>
      <c r="F112" s="126"/>
      <c r="G112" s="126"/>
      <c r="H112" s="126"/>
    </row>
    <row r="113" spans="1:11" ht="15.75" hidden="1" thickBot="1" x14ac:dyDescent="0.3">
      <c r="A113" s="267" t="s">
        <v>59</v>
      </c>
      <c r="B113" s="131">
        <f>B112+B111</f>
        <v>0</v>
      </c>
      <c r="C113" s="131">
        <f>C112+C111</f>
        <v>0</v>
      </c>
      <c r="D113" s="131">
        <f>D112+D111</f>
        <v>0</v>
      </c>
      <c r="E113" s="131">
        <f>E112+E111</f>
        <v>0</v>
      </c>
      <c r="F113" s="126"/>
      <c r="G113" s="126"/>
      <c r="H113" s="126"/>
    </row>
    <row r="114" spans="1:11" ht="15.75" hidden="1" thickBot="1" x14ac:dyDescent="0.3">
      <c r="A114" s="741" t="s">
        <v>140</v>
      </c>
      <c r="B114" s="548"/>
      <c r="C114" s="549"/>
      <c r="D114" s="549"/>
      <c r="E114" s="550"/>
      <c r="F114" s="126"/>
      <c r="G114" s="126"/>
      <c r="H114" s="126"/>
    </row>
    <row r="115" spans="1:11" ht="15.75" hidden="1" thickBot="1" x14ac:dyDescent="0.3">
      <c r="A115" s="742"/>
      <c r="B115" s="551"/>
      <c r="C115" s="552"/>
      <c r="D115" s="552"/>
      <c r="E115" s="553"/>
      <c r="F115" s="126"/>
      <c r="G115" s="126"/>
      <c r="H115" s="126"/>
    </row>
    <row r="116" spans="1:11" ht="15.75" hidden="1" thickBot="1" x14ac:dyDescent="0.3">
      <c r="A116" s="743"/>
      <c r="B116" s="554"/>
      <c r="C116" s="555"/>
      <c r="D116" s="555"/>
      <c r="E116" s="556"/>
      <c r="F116" s="126"/>
      <c r="G116" s="126"/>
      <c r="H116" s="126"/>
    </row>
    <row r="117" spans="1:11" ht="15.75" hidden="1" thickBot="1" x14ac:dyDescent="0.3">
      <c r="A117" s="125" t="s">
        <v>45</v>
      </c>
      <c r="B117" s="542" t="s">
        <v>44</v>
      </c>
      <c r="C117" s="543"/>
      <c r="D117" s="543"/>
      <c r="E117" s="544"/>
      <c r="F117" s="126"/>
      <c r="G117" s="126"/>
      <c r="H117" s="126"/>
    </row>
    <row r="118" spans="1:11" ht="23.25" hidden="1" thickBot="1" x14ac:dyDescent="0.3">
      <c r="A118" s="203" t="s">
        <v>141</v>
      </c>
      <c r="B118" s="539" t="s">
        <v>39</v>
      </c>
      <c r="C118" s="540"/>
      <c r="D118" s="540"/>
      <c r="E118" s="541"/>
      <c r="F118" s="126"/>
      <c r="G118" s="126"/>
      <c r="H118" s="126"/>
    </row>
    <row r="119" spans="1:11" ht="17.25" hidden="1" customHeight="1" thickBot="1" x14ac:dyDescent="0.3">
      <c r="A119" s="125" t="s">
        <v>10</v>
      </c>
      <c r="B119" s="452" t="s">
        <v>39</v>
      </c>
      <c r="C119" s="453"/>
      <c r="D119" s="453"/>
      <c r="E119" s="454"/>
      <c r="F119" s="126"/>
      <c r="G119" s="126"/>
      <c r="H119" s="126"/>
    </row>
    <row r="120" spans="1:11" ht="15.75" hidden="1" thickBot="1" x14ac:dyDescent="0.3">
      <c r="A120" s="125" t="s">
        <v>15</v>
      </c>
      <c r="B120" s="539" t="s">
        <v>39</v>
      </c>
      <c r="C120" s="540"/>
      <c r="D120" s="540"/>
      <c r="E120" s="541"/>
      <c r="F120" s="126"/>
      <c r="G120" s="126"/>
      <c r="H120" s="126"/>
    </row>
    <row r="121" spans="1:11" ht="12.75" hidden="1" customHeight="1" x14ac:dyDescent="0.3">
      <c r="A121" s="492"/>
      <c r="B121" s="129">
        <v>2018</v>
      </c>
      <c r="C121" s="129">
        <v>2019</v>
      </c>
      <c r="D121" s="129">
        <v>2020</v>
      </c>
      <c r="E121" s="129">
        <v>2021</v>
      </c>
      <c r="F121" s="126"/>
      <c r="G121" s="126"/>
      <c r="H121" s="126"/>
    </row>
    <row r="122" spans="1:11" ht="9" hidden="1" customHeight="1" thickBot="1" x14ac:dyDescent="0.3">
      <c r="A122" s="493"/>
      <c r="B122" s="130" t="s">
        <v>6</v>
      </c>
      <c r="C122" s="130" t="s">
        <v>7</v>
      </c>
      <c r="D122" s="130" t="s">
        <v>7</v>
      </c>
      <c r="E122" s="130" t="s">
        <v>7</v>
      </c>
      <c r="F122" s="126"/>
      <c r="G122" s="126"/>
      <c r="H122" s="126"/>
    </row>
    <row r="123" spans="1:11" ht="15.75" hidden="1" thickBot="1" x14ac:dyDescent="0.3">
      <c r="A123" s="125" t="s">
        <v>9</v>
      </c>
      <c r="B123" s="108"/>
      <c r="C123" s="108"/>
      <c r="D123" s="108"/>
      <c r="E123" s="108"/>
      <c r="F123" s="126"/>
      <c r="G123" s="126"/>
      <c r="H123" s="126"/>
    </row>
    <row r="124" spans="1:11" ht="15.75" hidden="1" thickBot="1" x14ac:dyDescent="0.3">
      <c r="A124" s="125" t="s">
        <v>16</v>
      </c>
      <c r="B124" s="108"/>
      <c r="C124" s="108"/>
      <c r="D124" s="108"/>
      <c r="E124" s="108"/>
      <c r="F124" s="126"/>
      <c r="G124" s="126"/>
      <c r="H124" s="126"/>
    </row>
    <row r="125" spans="1:11" ht="15.75" hidden="1" thickBot="1" x14ac:dyDescent="0.3">
      <c r="A125" s="125" t="s">
        <v>25</v>
      </c>
      <c r="B125" s="108" t="e">
        <f>B124/B123</f>
        <v>#DIV/0!</v>
      </c>
      <c r="C125" s="108" t="e">
        <f>C124/C123</f>
        <v>#DIV/0!</v>
      </c>
      <c r="D125" s="108" t="e">
        <f>D124/D123</f>
        <v>#DIV/0!</v>
      </c>
      <c r="E125" s="108" t="e">
        <f>E124/E123</f>
        <v>#DIV/0!</v>
      </c>
      <c r="F125" s="126"/>
      <c r="G125" s="126"/>
      <c r="H125" s="126"/>
    </row>
    <row r="126" spans="1:11" ht="15.75" hidden="1" thickBot="1" x14ac:dyDescent="0.3">
      <c r="A126" s="125" t="s">
        <v>17</v>
      </c>
      <c r="B126" s="208" t="s">
        <v>24</v>
      </c>
      <c r="C126" s="110" t="e">
        <f t="shared" ref="C126:E128" si="4">C123/B123-1</f>
        <v>#DIV/0!</v>
      </c>
      <c r="D126" s="110" t="e">
        <f t="shared" si="4"/>
        <v>#DIV/0!</v>
      </c>
      <c r="E126" s="110" t="e">
        <f t="shared" si="4"/>
        <v>#DIV/0!</v>
      </c>
      <c r="F126" s="126"/>
      <c r="G126" s="253"/>
      <c r="H126" s="253"/>
      <c r="I126" s="6"/>
      <c r="J126" s="6"/>
      <c r="K126" s="6"/>
    </row>
    <row r="127" spans="1:11" ht="15.75" hidden="1" thickBot="1" x14ac:dyDescent="0.3">
      <c r="A127" s="125" t="s">
        <v>18</v>
      </c>
      <c r="B127" s="208" t="s">
        <v>24</v>
      </c>
      <c r="C127" s="110" t="e">
        <f t="shared" si="4"/>
        <v>#DIV/0!</v>
      </c>
      <c r="D127" s="110" t="e">
        <f t="shared" si="4"/>
        <v>#DIV/0!</v>
      </c>
      <c r="E127" s="110" t="e">
        <f t="shared" si="4"/>
        <v>#DIV/0!</v>
      </c>
      <c r="F127" s="126"/>
      <c r="G127" s="126"/>
      <c r="H127" s="126"/>
    </row>
    <row r="128" spans="1:11" ht="23.25" hidden="1" thickBot="1" x14ac:dyDescent="0.3">
      <c r="A128" s="125" t="s">
        <v>19</v>
      </c>
      <c r="B128" s="208" t="s">
        <v>24</v>
      </c>
      <c r="C128" s="110" t="e">
        <f t="shared" si="4"/>
        <v>#DIV/0!</v>
      </c>
      <c r="D128" s="110" t="e">
        <f t="shared" si="4"/>
        <v>#DIV/0!</v>
      </c>
      <c r="E128" s="110" t="e">
        <f t="shared" si="4"/>
        <v>#DIV/0!</v>
      </c>
      <c r="F128" s="126"/>
      <c r="G128" s="126"/>
      <c r="H128" s="126"/>
    </row>
    <row r="129" spans="1:8" ht="15.75" hidden="1" thickBot="1" x14ac:dyDescent="0.3">
      <c r="A129" s="560" t="s">
        <v>66</v>
      </c>
      <c r="B129" s="561"/>
      <c r="C129" s="561"/>
      <c r="D129" s="561"/>
      <c r="E129" s="562"/>
      <c r="F129" s="126"/>
      <c r="G129" s="126"/>
      <c r="H129" s="126"/>
    </row>
    <row r="130" spans="1:8" ht="12.75" hidden="1" customHeight="1" x14ac:dyDescent="0.3">
      <c r="A130" s="492"/>
      <c r="B130" s="129">
        <v>2018</v>
      </c>
      <c r="C130" s="129">
        <v>2019</v>
      </c>
      <c r="D130" s="129">
        <v>2020</v>
      </c>
      <c r="E130" s="129">
        <v>2021</v>
      </c>
      <c r="F130" s="126"/>
      <c r="G130" s="126"/>
      <c r="H130" s="126"/>
    </row>
    <row r="131" spans="1:8" ht="9" hidden="1" customHeight="1" thickBot="1" x14ac:dyDescent="0.3">
      <c r="A131" s="493"/>
      <c r="B131" s="130" t="s">
        <v>6</v>
      </c>
      <c r="C131" s="130" t="s">
        <v>7</v>
      </c>
      <c r="D131" s="130" t="s">
        <v>7</v>
      </c>
      <c r="E131" s="130" t="s">
        <v>7</v>
      </c>
      <c r="F131" s="126"/>
      <c r="G131" s="126"/>
      <c r="H131" s="126"/>
    </row>
    <row r="132" spans="1:8" ht="15.75" hidden="1" thickBot="1" x14ac:dyDescent="0.3">
      <c r="A132" s="155" t="s">
        <v>142</v>
      </c>
      <c r="B132" s="111"/>
      <c r="C132" s="111"/>
      <c r="D132" s="111"/>
      <c r="E132" s="111"/>
      <c r="F132" s="126"/>
      <c r="G132" s="126"/>
      <c r="H132" s="126"/>
    </row>
    <row r="133" spans="1:8" ht="15.75" hidden="1" thickBot="1" x14ac:dyDescent="0.3">
      <c r="A133" s="155" t="s">
        <v>143</v>
      </c>
      <c r="B133" s="131"/>
      <c r="C133" s="111"/>
      <c r="D133" s="111"/>
      <c r="E133" s="111"/>
      <c r="F133" s="126"/>
      <c r="G133" s="126"/>
      <c r="H133" s="126"/>
    </row>
    <row r="134" spans="1:8" ht="24.75" hidden="1" thickBot="1" x14ac:dyDescent="0.3">
      <c r="A134" s="267" t="s">
        <v>62</v>
      </c>
      <c r="B134" s="131">
        <f>B133+B132</f>
        <v>0</v>
      </c>
      <c r="C134" s="131">
        <f>C133+C132</f>
        <v>0</v>
      </c>
      <c r="D134" s="131">
        <f>D133+D132</f>
        <v>0</v>
      </c>
      <c r="E134" s="131">
        <f>E133+E132</f>
        <v>0</v>
      </c>
      <c r="F134" s="126"/>
      <c r="G134" s="126"/>
      <c r="H134" s="126"/>
    </row>
    <row r="135" spans="1:8" ht="15.75" hidden="1" thickBot="1" x14ac:dyDescent="0.3">
      <c r="A135" s="486" t="s">
        <v>138</v>
      </c>
      <c r="B135" s="487"/>
      <c r="C135" s="487"/>
      <c r="D135" s="487"/>
      <c r="E135" s="488"/>
      <c r="F135" s="126"/>
      <c r="G135" s="126"/>
      <c r="H135" s="126"/>
    </row>
    <row r="136" spans="1:8" ht="15.75" hidden="1" thickBot="1" x14ac:dyDescent="0.3">
      <c r="A136" s="486" t="s">
        <v>144</v>
      </c>
      <c r="B136" s="487"/>
      <c r="C136" s="487"/>
      <c r="D136" s="487"/>
      <c r="E136" s="488"/>
      <c r="F136" s="126"/>
      <c r="G136" s="126"/>
      <c r="H136" s="126"/>
    </row>
    <row r="137" spans="1:8" ht="15.75" hidden="1" thickBot="1" x14ac:dyDescent="0.3">
      <c r="A137" s="125" t="s">
        <v>45</v>
      </c>
      <c r="B137" s="542" t="s">
        <v>44</v>
      </c>
      <c r="C137" s="543"/>
      <c r="D137" s="543"/>
      <c r="E137" s="544"/>
      <c r="F137" s="126"/>
      <c r="G137" s="126"/>
      <c r="H137" s="126"/>
    </row>
    <row r="138" spans="1:8" ht="15.75" hidden="1" thickBot="1" x14ac:dyDescent="0.3">
      <c r="A138" s="203" t="s">
        <v>42</v>
      </c>
      <c r="B138" s="539" t="s">
        <v>39</v>
      </c>
      <c r="C138" s="540"/>
      <c r="D138" s="540"/>
      <c r="E138" s="541"/>
      <c r="F138" s="126"/>
      <c r="G138" s="126"/>
      <c r="H138" s="126"/>
    </row>
    <row r="139" spans="1:8" ht="17.25" hidden="1" customHeight="1" thickBot="1" x14ac:dyDescent="0.3">
      <c r="A139" s="125" t="s">
        <v>10</v>
      </c>
      <c r="B139" s="452" t="s">
        <v>39</v>
      </c>
      <c r="C139" s="453"/>
      <c r="D139" s="453"/>
      <c r="E139" s="454"/>
      <c r="F139" s="126"/>
      <c r="G139" s="126"/>
      <c r="H139" s="126"/>
    </row>
    <row r="140" spans="1:8" ht="15.75" hidden="1" thickBot="1" x14ac:dyDescent="0.3">
      <c r="A140" s="125" t="s">
        <v>15</v>
      </c>
      <c r="B140" s="539" t="s">
        <v>39</v>
      </c>
      <c r="C140" s="540"/>
      <c r="D140" s="540"/>
      <c r="E140" s="541"/>
      <c r="F140" s="126"/>
      <c r="G140" s="126"/>
      <c r="H140" s="126"/>
    </row>
    <row r="141" spans="1:8" ht="12.75" hidden="1" customHeight="1" x14ac:dyDescent="0.3">
      <c r="A141" s="492"/>
      <c r="B141" s="129">
        <v>2018</v>
      </c>
      <c r="C141" s="129">
        <v>2019</v>
      </c>
      <c r="D141" s="129">
        <v>2020</v>
      </c>
      <c r="E141" s="129">
        <v>2021</v>
      </c>
      <c r="F141" s="126"/>
      <c r="G141" s="126"/>
      <c r="H141" s="126"/>
    </row>
    <row r="142" spans="1:8" ht="9" hidden="1" customHeight="1" thickBot="1" x14ac:dyDescent="0.3">
      <c r="A142" s="493"/>
      <c r="B142" s="130" t="s">
        <v>6</v>
      </c>
      <c r="C142" s="130" t="s">
        <v>7</v>
      </c>
      <c r="D142" s="130" t="s">
        <v>7</v>
      </c>
      <c r="E142" s="130" t="s">
        <v>7</v>
      </c>
      <c r="F142" s="126"/>
      <c r="G142" s="126"/>
      <c r="H142" s="126"/>
    </row>
    <row r="143" spans="1:8" ht="15.75" hidden="1" thickBot="1" x14ac:dyDescent="0.3">
      <c r="A143" s="125" t="s">
        <v>9</v>
      </c>
      <c r="B143" s="108"/>
      <c r="C143" s="108"/>
      <c r="D143" s="108"/>
      <c r="E143" s="108"/>
      <c r="F143" s="126"/>
      <c r="G143" s="126"/>
      <c r="H143" s="126"/>
    </row>
    <row r="144" spans="1:8" ht="15.75" hidden="1" thickBot="1" x14ac:dyDescent="0.3">
      <c r="A144" s="125" t="s">
        <v>16</v>
      </c>
      <c r="B144" s="108"/>
      <c r="C144" s="108"/>
      <c r="D144" s="108"/>
      <c r="E144" s="108"/>
      <c r="F144" s="126"/>
      <c r="G144" s="126"/>
      <c r="H144" s="126"/>
    </row>
    <row r="145" spans="1:11" ht="15.75" hidden="1" thickBot="1" x14ac:dyDescent="0.3">
      <c r="A145" s="125" t="s">
        <v>25</v>
      </c>
      <c r="B145" s="108" t="e">
        <f>B144/B143</f>
        <v>#DIV/0!</v>
      </c>
      <c r="C145" s="108" t="e">
        <f>C144/C143</f>
        <v>#DIV/0!</v>
      </c>
      <c r="D145" s="108" t="e">
        <f>D144/D143</f>
        <v>#DIV/0!</v>
      </c>
      <c r="E145" s="108" t="e">
        <f>E144/E143</f>
        <v>#DIV/0!</v>
      </c>
      <c r="F145" s="126"/>
      <c r="G145" s="126"/>
      <c r="H145" s="126"/>
    </row>
    <row r="146" spans="1:11" ht="15.75" hidden="1" thickBot="1" x14ac:dyDescent="0.3">
      <c r="A146" s="125" t="s">
        <v>17</v>
      </c>
      <c r="B146" s="208" t="s">
        <v>24</v>
      </c>
      <c r="C146" s="110" t="e">
        <f t="shared" ref="C146:E148" si="5">C143/B143-1</f>
        <v>#DIV/0!</v>
      </c>
      <c r="D146" s="110" t="e">
        <f t="shared" si="5"/>
        <v>#DIV/0!</v>
      </c>
      <c r="E146" s="110" t="e">
        <f t="shared" si="5"/>
        <v>#DIV/0!</v>
      </c>
      <c r="F146" s="126"/>
      <c r="G146" s="253"/>
      <c r="H146" s="253"/>
      <c r="I146" s="6"/>
      <c r="J146" s="6"/>
      <c r="K146" s="6"/>
    </row>
    <row r="147" spans="1:11" ht="15.75" hidden="1" thickBot="1" x14ac:dyDescent="0.3">
      <c r="A147" s="125" t="s">
        <v>18</v>
      </c>
      <c r="B147" s="208" t="s">
        <v>24</v>
      </c>
      <c r="C147" s="110" t="e">
        <f t="shared" si="5"/>
        <v>#DIV/0!</v>
      </c>
      <c r="D147" s="110" t="e">
        <f t="shared" si="5"/>
        <v>#DIV/0!</v>
      </c>
      <c r="E147" s="110" t="e">
        <f t="shared" si="5"/>
        <v>#DIV/0!</v>
      </c>
      <c r="F147" s="126"/>
      <c r="G147" s="126"/>
      <c r="H147" s="126"/>
    </row>
    <row r="148" spans="1:11" ht="23.25" hidden="1" thickBot="1" x14ac:dyDescent="0.3">
      <c r="A148" s="125" t="s">
        <v>19</v>
      </c>
      <c r="B148" s="208" t="s">
        <v>24</v>
      </c>
      <c r="C148" s="110" t="e">
        <f t="shared" si="5"/>
        <v>#DIV/0!</v>
      </c>
      <c r="D148" s="110" t="e">
        <f t="shared" si="5"/>
        <v>#DIV/0!</v>
      </c>
      <c r="E148" s="110" t="e">
        <f t="shared" si="5"/>
        <v>#DIV/0!</v>
      </c>
      <c r="F148" s="126"/>
      <c r="G148" s="126"/>
      <c r="H148" s="126"/>
    </row>
    <row r="149" spans="1:11" ht="15.75" hidden="1" thickBot="1" x14ac:dyDescent="0.3">
      <c r="A149" s="560" t="s">
        <v>60</v>
      </c>
      <c r="B149" s="561"/>
      <c r="C149" s="561"/>
      <c r="D149" s="561"/>
      <c r="E149" s="562"/>
      <c r="F149" s="126"/>
      <c r="G149" s="126"/>
      <c r="H149" s="126"/>
    </row>
    <row r="150" spans="1:11" ht="12.75" hidden="1" customHeight="1" x14ac:dyDescent="0.3">
      <c r="A150" s="492"/>
      <c r="B150" s="129">
        <v>2018</v>
      </c>
      <c r="C150" s="129">
        <v>2019</v>
      </c>
      <c r="D150" s="129">
        <v>2020</v>
      </c>
      <c r="E150" s="129">
        <v>2021</v>
      </c>
      <c r="F150" s="126"/>
      <c r="G150" s="126"/>
      <c r="H150" s="126"/>
    </row>
    <row r="151" spans="1:11" ht="9" hidden="1" customHeight="1" thickBot="1" x14ac:dyDescent="0.3">
      <c r="A151" s="493"/>
      <c r="B151" s="130" t="s">
        <v>6</v>
      </c>
      <c r="C151" s="130" t="s">
        <v>7</v>
      </c>
      <c r="D151" s="130" t="s">
        <v>7</v>
      </c>
      <c r="E151" s="130" t="s">
        <v>7</v>
      </c>
      <c r="F151" s="126"/>
      <c r="G151" s="126"/>
      <c r="H151" s="126"/>
    </row>
    <row r="152" spans="1:11" ht="15.75" hidden="1" thickBot="1" x14ac:dyDescent="0.3">
      <c r="A152" s="155" t="s">
        <v>142</v>
      </c>
      <c r="B152" s="111"/>
      <c r="C152" s="111"/>
      <c r="D152" s="111"/>
      <c r="E152" s="111"/>
      <c r="F152" s="126"/>
      <c r="G152" s="126"/>
      <c r="H152" s="126"/>
    </row>
    <row r="153" spans="1:11" ht="15.75" hidden="1" thickBot="1" x14ac:dyDescent="0.3">
      <c r="A153" s="155" t="s">
        <v>143</v>
      </c>
      <c r="B153" s="131"/>
      <c r="C153" s="111"/>
      <c r="D153" s="111"/>
      <c r="E153" s="111"/>
      <c r="F153" s="126"/>
      <c r="G153" s="126"/>
      <c r="H153" s="126"/>
    </row>
    <row r="154" spans="1:11" ht="15.75" hidden="1" thickBot="1" x14ac:dyDescent="0.3">
      <c r="A154" s="267" t="s">
        <v>59</v>
      </c>
      <c r="B154" s="131">
        <f>B153+B152</f>
        <v>0</v>
      </c>
      <c r="C154" s="131">
        <f>C153+C152</f>
        <v>0</v>
      </c>
      <c r="D154" s="131">
        <f>D153+D152</f>
        <v>0</v>
      </c>
      <c r="E154" s="131">
        <f>E153+E152</f>
        <v>0</v>
      </c>
      <c r="F154" s="126"/>
      <c r="G154" s="126"/>
      <c r="H154" s="126"/>
    </row>
    <row r="155" spans="1:11" ht="15.75" hidden="1" thickBot="1" x14ac:dyDescent="0.3">
      <c r="A155" s="269" t="s">
        <v>45</v>
      </c>
      <c r="B155" s="542" t="s">
        <v>44</v>
      </c>
      <c r="C155" s="543"/>
      <c r="D155" s="543"/>
      <c r="E155" s="544"/>
      <c r="F155" s="126"/>
      <c r="G155" s="126"/>
      <c r="H155" s="126"/>
    </row>
    <row r="156" spans="1:11" ht="23.25" hidden="1" thickBot="1" x14ac:dyDescent="0.3">
      <c r="A156" s="203" t="s">
        <v>141</v>
      </c>
      <c r="B156" s="539" t="s">
        <v>39</v>
      </c>
      <c r="C156" s="540"/>
      <c r="D156" s="540"/>
      <c r="E156" s="541"/>
      <c r="F156" s="126"/>
      <c r="G156" s="126"/>
      <c r="H156" s="126"/>
    </row>
    <row r="157" spans="1:11" ht="17.25" hidden="1" customHeight="1" thickBot="1" x14ac:dyDescent="0.3">
      <c r="A157" s="125" t="s">
        <v>10</v>
      </c>
      <c r="B157" s="452" t="s">
        <v>39</v>
      </c>
      <c r="C157" s="453"/>
      <c r="D157" s="453"/>
      <c r="E157" s="454"/>
      <c r="F157" s="126"/>
      <c r="G157" s="126"/>
      <c r="H157" s="126"/>
    </row>
    <row r="158" spans="1:11" ht="15.75" hidden="1" thickBot="1" x14ac:dyDescent="0.3">
      <c r="A158" s="125" t="s">
        <v>15</v>
      </c>
      <c r="B158" s="539" t="s">
        <v>39</v>
      </c>
      <c r="C158" s="540"/>
      <c r="D158" s="540"/>
      <c r="E158" s="541"/>
      <c r="F158" s="126"/>
      <c r="G158" s="126"/>
      <c r="H158" s="126"/>
    </row>
    <row r="159" spans="1:11" ht="12.75" hidden="1" customHeight="1" x14ac:dyDescent="0.3">
      <c r="A159" s="492"/>
      <c r="B159" s="129">
        <v>2018</v>
      </c>
      <c r="C159" s="129">
        <v>2019</v>
      </c>
      <c r="D159" s="129">
        <v>2020</v>
      </c>
      <c r="E159" s="129">
        <v>2021</v>
      </c>
      <c r="F159" s="126"/>
      <c r="G159" s="126"/>
      <c r="H159" s="126"/>
    </row>
    <row r="160" spans="1:11" ht="9" hidden="1" customHeight="1" thickBot="1" x14ac:dyDescent="0.3">
      <c r="A160" s="493"/>
      <c r="B160" s="130" t="s">
        <v>6</v>
      </c>
      <c r="C160" s="130" t="s">
        <v>7</v>
      </c>
      <c r="D160" s="130" t="s">
        <v>7</v>
      </c>
      <c r="E160" s="130" t="s">
        <v>7</v>
      </c>
      <c r="F160" s="126"/>
      <c r="G160" s="126"/>
      <c r="H160" s="126"/>
    </row>
    <row r="161" spans="1:11" ht="15.75" hidden="1" thickBot="1" x14ac:dyDescent="0.3">
      <c r="A161" s="125" t="s">
        <v>9</v>
      </c>
      <c r="B161" s="108"/>
      <c r="C161" s="108"/>
      <c r="D161" s="108"/>
      <c r="E161" s="108"/>
      <c r="F161" s="126"/>
      <c r="G161" s="126"/>
      <c r="H161" s="126"/>
    </row>
    <row r="162" spans="1:11" ht="15.75" hidden="1" thickBot="1" x14ac:dyDescent="0.3">
      <c r="A162" s="125" t="s">
        <v>16</v>
      </c>
      <c r="B162" s="108"/>
      <c r="C162" s="108"/>
      <c r="D162" s="108"/>
      <c r="E162" s="108"/>
      <c r="F162" s="126"/>
      <c r="G162" s="126"/>
      <c r="H162" s="126"/>
    </row>
    <row r="163" spans="1:11" ht="15.75" hidden="1" thickBot="1" x14ac:dyDescent="0.3">
      <c r="A163" s="125" t="s">
        <v>25</v>
      </c>
      <c r="B163" s="108" t="e">
        <f>B162/B161</f>
        <v>#DIV/0!</v>
      </c>
      <c r="C163" s="108" t="e">
        <f>C162/C161</f>
        <v>#DIV/0!</v>
      </c>
      <c r="D163" s="108" t="e">
        <f>D162/D161</f>
        <v>#DIV/0!</v>
      </c>
      <c r="E163" s="108" t="e">
        <f>E162/E161</f>
        <v>#DIV/0!</v>
      </c>
      <c r="F163" s="126"/>
      <c r="G163" s="126"/>
      <c r="H163" s="126"/>
    </row>
    <row r="164" spans="1:11" ht="15.75" hidden="1" thickBot="1" x14ac:dyDescent="0.3">
      <c r="A164" s="125" t="s">
        <v>17</v>
      </c>
      <c r="B164" s="208" t="s">
        <v>24</v>
      </c>
      <c r="C164" s="110" t="e">
        <f t="shared" ref="C164:E166" si="6">C161/B161-1</f>
        <v>#DIV/0!</v>
      </c>
      <c r="D164" s="110" t="e">
        <f t="shared" si="6"/>
        <v>#DIV/0!</v>
      </c>
      <c r="E164" s="110" t="e">
        <f t="shared" si="6"/>
        <v>#DIV/0!</v>
      </c>
      <c r="F164" s="126"/>
      <c r="G164" s="253"/>
      <c r="H164" s="253"/>
      <c r="I164" s="6"/>
      <c r="J164" s="6"/>
      <c r="K164" s="6"/>
    </row>
    <row r="165" spans="1:11" ht="15.75" hidden="1" thickBot="1" x14ac:dyDescent="0.3">
      <c r="A165" s="125" t="s">
        <v>18</v>
      </c>
      <c r="B165" s="208" t="s">
        <v>24</v>
      </c>
      <c r="C165" s="110" t="e">
        <f t="shared" si="6"/>
        <v>#DIV/0!</v>
      </c>
      <c r="D165" s="110" t="e">
        <f t="shared" si="6"/>
        <v>#DIV/0!</v>
      </c>
      <c r="E165" s="110" t="e">
        <f t="shared" si="6"/>
        <v>#DIV/0!</v>
      </c>
      <c r="F165" s="126"/>
      <c r="G165" s="126"/>
      <c r="H165" s="126"/>
    </row>
    <row r="166" spans="1:11" ht="23.25" hidden="1" thickBot="1" x14ac:dyDescent="0.3">
      <c r="A166" s="125" t="s">
        <v>19</v>
      </c>
      <c r="B166" s="208" t="s">
        <v>24</v>
      </c>
      <c r="C166" s="110" t="e">
        <f t="shared" si="6"/>
        <v>#DIV/0!</v>
      </c>
      <c r="D166" s="110" t="e">
        <f t="shared" si="6"/>
        <v>#DIV/0!</v>
      </c>
      <c r="E166" s="110" t="e">
        <f t="shared" si="6"/>
        <v>#DIV/0!</v>
      </c>
      <c r="F166" s="126"/>
      <c r="G166" s="126"/>
      <c r="H166" s="126"/>
    </row>
    <row r="167" spans="1:11" ht="15.75" hidden="1" thickBot="1" x14ac:dyDescent="0.3">
      <c r="A167" s="560" t="s">
        <v>66</v>
      </c>
      <c r="B167" s="561"/>
      <c r="C167" s="561"/>
      <c r="D167" s="561"/>
      <c r="E167" s="562"/>
      <c r="F167" s="126"/>
      <c r="G167" s="126"/>
      <c r="H167" s="126"/>
    </row>
    <row r="168" spans="1:11" ht="12.75" hidden="1" customHeight="1" x14ac:dyDescent="0.3">
      <c r="A168" s="492"/>
      <c r="B168" s="129">
        <v>2018</v>
      </c>
      <c r="C168" s="129">
        <v>2019</v>
      </c>
      <c r="D168" s="129">
        <v>2020</v>
      </c>
      <c r="E168" s="129">
        <v>2021</v>
      </c>
      <c r="F168" s="126"/>
      <c r="G168" s="126"/>
      <c r="H168" s="126"/>
    </row>
    <row r="169" spans="1:11" ht="9" hidden="1" customHeight="1" thickBot="1" x14ac:dyDescent="0.3">
      <c r="A169" s="493"/>
      <c r="B169" s="130" t="s">
        <v>6</v>
      </c>
      <c r="C169" s="130" t="s">
        <v>7</v>
      </c>
      <c r="D169" s="130" t="s">
        <v>7</v>
      </c>
      <c r="E169" s="130" t="s">
        <v>7</v>
      </c>
      <c r="F169" s="126"/>
      <c r="G169" s="126"/>
      <c r="H169" s="126"/>
    </row>
    <row r="170" spans="1:11" ht="15.75" hidden="1" thickBot="1" x14ac:dyDescent="0.3">
      <c r="A170" s="155" t="s">
        <v>142</v>
      </c>
      <c r="B170" s="111"/>
      <c r="C170" s="111"/>
      <c r="D170" s="111"/>
      <c r="E170" s="111"/>
      <c r="F170" s="126"/>
      <c r="G170" s="126"/>
      <c r="H170" s="126"/>
    </row>
    <row r="171" spans="1:11" ht="15.75" hidden="1" thickBot="1" x14ac:dyDescent="0.3">
      <c r="A171" s="155" t="s">
        <v>143</v>
      </c>
      <c r="B171" s="131"/>
      <c r="C171" s="111"/>
      <c r="D171" s="111"/>
      <c r="E171" s="111"/>
      <c r="F171" s="126"/>
      <c r="G171" s="126"/>
      <c r="H171" s="126"/>
    </row>
    <row r="172" spans="1:11" ht="24.75" hidden="1" thickBot="1" x14ac:dyDescent="0.3">
      <c r="A172" s="267" t="s">
        <v>62</v>
      </c>
      <c r="B172" s="131">
        <f>B171+B170</f>
        <v>0</v>
      </c>
      <c r="C172" s="131">
        <f>C171+C170</f>
        <v>0</v>
      </c>
      <c r="D172" s="131">
        <f>D171+D170</f>
        <v>0</v>
      </c>
      <c r="E172" s="131">
        <f>E171+E170</f>
        <v>0</v>
      </c>
      <c r="F172" s="126"/>
      <c r="G172" s="126"/>
      <c r="H172" s="126"/>
    </row>
    <row r="173" spans="1:11" ht="15.75" hidden="1" customHeight="1" thickBot="1" x14ac:dyDescent="0.3">
      <c r="A173" s="268" t="s">
        <v>262</v>
      </c>
      <c r="B173" s="605" t="s">
        <v>39</v>
      </c>
      <c r="C173" s="606"/>
      <c r="D173" s="606"/>
      <c r="E173" s="607"/>
      <c r="F173" s="126"/>
      <c r="G173" s="126"/>
      <c r="H173" s="126"/>
    </row>
    <row r="174" spans="1:11" ht="15.75" hidden="1" customHeight="1" thickBot="1" x14ac:dyDescent="0.3">
      <c r="A174" s="452" t="s">
        <v>261</v>
      </c>
      <c r="B174" s="453"/>
      <c r="C174" s="453"/>
      <c r="D174" s="453"/>
      <c r="E174" s="454"/>
      <c r="F174" s="126"/>
      <c r="G174" s="126"/>
      <c r="H174" s="126"/>
    </row>
    <row r="175" spans="1:11" ht="15.75" hidden="1" thickBot="1" x14ac:dyDescent="0.3">
      <c r="A175" s="261" t="s">
        <v>260</v>
      </c>
      <c r="B175" s="246" t="s">
        <v>257</v>
      </c>
      <c r="C175" s="246" t="s">
        <v>256</v>
      </c>
      <c r="D175" s="246" t="s">
        <v>256</v>
      </c>
      <c r="E175" s="246" t="s">
        <v>256</v>
      </c>
      <c r="F175" s="126"/>
      <c r="G175" s="126"/>
      <c r="H175" s="126"/>
    </row>
    <row r="176" spans="1:11" ht="15.75" hidden="1" customHeight="1" thickBot="1" x14ac:dyDescent="0.3">
      <c r="A176" s="125" t="s">
        <v>259</v>
      </c>
      <c r="B176" s="246" t="s">
        <v>257</v>
      </c>
      <c r="C176" s="246" t="s">
        <v>256</v>
      </c>
      <c r="D176" s="246" t="s">
        <v>256</v>
      </c>
      <c r="E176" s="246" t="s">
        <v>256</v>
      </c>
      <c r="F176" s="126"/>
      <c r="G176" s="126"/>
      <c r="H176" s="126"/>
    </row>
    <row r="177" spans="1:8" ht="23.25" hidden="1" customHeight="1" thickBot="1" x14ac:dyDescent="0.3">
      <c r="A177" s="125" t="s">
        <v>258</v>
      </c>
      <c r="B177" s="246" t="s">
        <v>257</v>
      </c>
      <c r="C177" s="246" t="s">
        <v>256</v>
      </c>
      <c r="D177" s="246" t="s">
        <v>256</v>
      </c>
      <c r="E177" s="246" t="s">
        <v>256</v>
      </c>
      <c r="F177" s="126"/>
      <c r="G177" s="126"/>
      <c r="H177" s="126"/>
    </row>
    <row r="178" spans="1:8" ht="23.25" hidden="1" customHeight="1" thickBot="1" x14ac:dyDescent="0.3">
      <c r="A178" s="560" t="s">
        <v>255</v>
      </c>
      <c r="B178" s="561"/>
      <c r="C178" s="561"/>
      <c r="D178" s="561"/>
      <c r="E178" s="562"/>
      <c r="F178" s="126"/>
      <c r="G178" s="126"/>
      <c r="H178" s="126"/>
    </row>
    <row r="179" spans="1:8" ht="23.25" hidden="1" customHeight="1" thickBot="1" x14ac:dyDescent="0.3">
      <c r="A179" s="732" t="s">
        <v>137</v>
      </c>
      <c r="B179" s="733"/>
      <c r="C179" s="733"/>
      <c r="D179" s="733"/>
      <c r="E179" s="734"/>
      <c r="F179" s="126"/>
      <c r="G179" s="126"/>
      <c r="H179" s="126"/>
    </row>
    <row r="180" spans="1:8" ht="12.75" hidden="1" customHeight="1" x14ac:dyDescent="0.3">
      <c r="A180" s="492"/>
      <c r="B180" s="129">
        <v>2018</v>
      </c>
      <c r="C180" s="129">
        <v>2019</v>
      </c>
      <c r="D180" s="129">
        <v>2020</v>
      </c>
      <c r="E180" s="129">
        <v>2021</v>
      </c>
      <c r="F180" s="126"/>
      <c r="G180" s="126"/>
      <c r="H180" s="126"/>
    </row>
    <row r="181" spans="1:8" ht="9" hidden="1" customHeight="1" thickBot="1" x14ac:dyDescent="0.3">
      <c r="A181" s="493"/>
      <c r="B181" s="130" t="s">
        <v>6</v>
      </c>
      <c r="C181" s="130" t="s">
        <v>7</v>
      </c>
      <c r="D181" s="130" t="s">
        <v>7</v>
      </c>
      <c r="E181" s="130" t="s">
        <v>7</v>
      </c>
      <c r="F181" s="126"/>
      <c r="G181" s="126"/>
      <c r="H181" s="126"/>
    </row>
    <row r="182" spans="1:8" ht="26.25" hidden="1" customHeight="1" thickBot="1" x14ac:dyDescent="0.3">
      <c r="A182" s="203" t="s">
        <v>42</v>
      </c>
      <c r="B182" s="539" t="s">
        <v>39</v>
      </c>
      <c r="C182" s="540"/>
      <c r="D182" s="540"/>
      <c r="E182" s="541"/>
      <c r="F182" s="126"/>
      <c r="G182" s="126"/>
      <c r="H182" s="126"/>
    </row>
    <row r="183" spans="1:8" ht="16.5" hidden="1" customHeight="1" thickBot="1" x14ac:dyDescent="0.3">
      <c r="A183" s="125" t="s">
        <v>10</v>
      </c>
      <c r="B183" s="452" t="s">
        <v>39</v>
      </c>
      <c r="C183" s="453"/>
      <c r="D183" s="453"/>
      <c r="E183" s="454"/>
      <c r="F183" s="126"/>
      <c r="G183" s="126"/>
      <c r="H183" s="126"/>
    </row>
    <row r="184" spans="1:8" ht="15.75" hidden="1" customHeight="1" thickBot="1" x14ac:dyDescent="0.3">
      <c r="A184" s="125" t="s">
        <v>15</v>
      </c>
      <c r="B184" s="539" t="s">
        <v>39</v>
      </c>
      <c r="C184" s="540"/>
      <c r="D184" s="540"/>
      <c r="E184" s="541"/>
      <c r="F184" s="126"/>
      <c r="G184" s="126"/>
      <c r="H184" s="126"/>
    </row>
    <row r="185" spans="1:8" ht="12.75" hidden="1" customHeight="1" x14ac:dyDescent="0.3">
      <c r="A185" s="492"/>
      <c r="B185" s="129">
        <v>2018</v>
      </c>
      <c r="C185" s="129">
        <v>2019</v>
      </c>
      <c r="D185" s="129">
        <v>2020</v>
      </c>
      <c r="E185" s="129">
        <v>2021</v>
      </c>
      <c r="F185" s="126"/>
      <c r="G185" s="126"/>
      <c r="H185" s="126"/>
    </row>
    <row r="186" spans="1:8" ht="9" hidden="1" customHeight="1" thickBot="1" x14ac:dyDescent="0.3">
      <c r="A186" s="493"/>
      <c r="B186" s="130" t="s">
        <v>6</v>
      </c>
      <c r="C186" s="130" t="s">
        <v>7</v>
      </c>
      <c r="D186" s="130" t="s">
        <v>7</v>
      </c>
      <c r="E186" s="130" t="s">
        <v>7</v>
      </c>
      <c r="F186" s="126"/>
      <c r="G186" s="126"/>
      <c r="H186" s="126"/>
    </row>
    <row r="187" spans="1:8" ht="15.75" hidden="1" customHeight="1" thickBot="1" x14ac:dyDescent="0.3">
      <c r="A187" s="125" t="s">
        <v>9</v>
      </c>
      <c r="B187" s="108"/>
      <c r="C187" s="111"/>
      <c r="D187" s="111"/>
      <c r="E187" s="111"/>
      <c r="F187" s="126"/>
      <c r="G187" s="126"/>
      <c r="H187" s="126"/>
    </row>
    <row r="188" spans="1:8" ht="15.75" hidden="1" thickBot="1" x14ac:dyDescent="0.3">
      <c r="A188" s="125" t="s">
        <v>16</v>
      </c>
      <c r="B188" s="108"/>
      <c r="C188" s="108"/>
      <c r="D188" s="108"/>
      <c r="E188" s="108"/>
      <c r="F188" s="126"/>
      <c r="G188" s="126"/>
      <c r="H188" s="126"/>
    </row>
    <row r="189" spans="1:8" ht="15.75" hidden="1" thickBot="1" x14ac:dyDescent="0.3">
      <c r="A189" s="125" t="s">
        <v>25</v>
      </c>
      <c r="B189" s="108" t="e">
        <f>B188/B187</f>
        <v>#DIV/0!</v>
      </c>
      <c r="C189" s="108" t="e">
        <f>C188/C187</f>
        <v>#DIV/0!</v>
      </c>
      <c r="D189" s="108" t="e">
        <f>D188/D187</f>
        <v>#DIV/0!</v>
      </c>
      <c r="E189" s="108" t="e">
        <f>E188/E187</f>
        <v>#DIV/0!</v>
      </c>
      <c r="F189" s="126"/>
      <c r="G189" s="126"/>
      <c r="H189" s="126"/>
    </row>
    <row r="190" spans="1:8" ht="15.75" hidden="1" thickBot="1" x14ac:dyDescent="0.3">
      <c r="A190" s="125" t="s">
        <v>17</v>
      </c>
      <c r="B190" s="208"/>
      <c r="C190" s="110" t="e">
        <f t="shared" ref="C190:E192" si="7">C187/B187-1</f>
        <v>#DIV/0!</v>
      </c>
      <c r="D190" s="110" t="e">
        <f t="shared" si="7"/>
        <v>#DIV/0!</v>
      </c>
      <c r="E190" s="110" t="e">
        <f t="shared" si="7"/>
        <v>#DIV/0!</v>
      </c>
      <c r="F190" s="126"/>
      <c r="G190" s="126"/>
      <c r="H190" s="126"/>
    </row>
    <row r="191" spans="1:8" ht="15.75" hidden="1" thickBot="1" x14ac:dyDescent="0.3">
      <c r="A191" s="125" t="s">
        <v>18</v>
      </c>
      <c r="B191" s="208"/>
      <c r="C191" s="110" t="e">
        <f t="shared" si="7"/>
        <v>#DIV/0!</v>
      </c>
      <c r="D191" s="110" t="e">
        <f t="shared" si="7"/>
        <v>#DIV/0!</v>
      </c>
      <c r="E191" s="110" t="e">
        <f t="shared" si="7"/>
        <v>#DIV/0!</v>
      </c>
      <c r="F191" s="126"/>
      <c r="G191" s="126"/>
      <c r="H191" s="126"/>
    </row>
    <row r="192" spans="1:8" ht="23.25" hidden="1" thickBot="1" x14ac:dyDescent="0.3">
      <c r="A192" s="125" t="s">
        <v>19</v>
      </c>
      <c r="B192" s="208"/>
      <c r="C192" s="110" t="e">
        <f t="shared" si="7"/>
        <v>#DIV/0!</v>
      </c>
      <c r="D192" s="110" t="e">
        <f t="shared" si="7"/>
        <v>#DIV/0!</v>
      </c>
      <c r="E192" s="110" t="e">
        <f t="shared" si="7"/>
        <v>#DIV/0!</v>
      </c>
      <c r="F192" s="126"/>
      <c r="G192" s="126"/>
      <c r="H192" s="126"/>
    </row>
    <row r="193" spans="1:8" ht="12.75" hidden="1" customHeight="1" x14ac:dyDescent="0.3">
      <c r="A193" s="492"/>
      <c r="B193" s="129">
        <v>2018</v>
      </c>
      <c r="C193" s="129">
        <v>2019</v>
      </c>
      <c r="D193" s="129">
        <v>2020</v>
      </c>
      <c r="E193" s="129">
        <v>2021</v>
      </c>
      <c r="F193" s="126"/>
      <c r="G193" s="126"/>
      <c r="H193" s="126"/>
    </row>
    <row r="194" spans="1:8" ht="9" hidden="1" customHeight="1" thickBot="1" x14ac:dyDescent="0.3">
      <c r="A194" s="493"/>
      <c r="B194" s="130" t="s">
        <v>6</v>
      </c>
      <c r="C194" s="130" t="s">
        <v>7</v>
      </c>
      <c r="D194" s="130" t="s">
        <v>7</v>
      </c>
      <c r="E194" s="130" t="s">
        <v>7</v>
      </c>
      <c r="F194" s="126"/>
      <c r="G194" s="126"/>
      <c r="H194" s="126"/>
    </row>
    <row r="195" spans="1:8" ht="15.75" hidden="1" thickBot="1" x14ac:dyDescent="0.3">
      <c r="A195" s="560" t="s">
        <v>65</v>
      </c>
      <c r="B195" s="561"/>
      <c r="C195" s="561"/>
      <c r="D195" s="561"/>
      <c r="E195" s="562"/>
      <c r="F195" s="126"/>
      <c r="G195" s="126"/>
      <c r="H195" s="126"/>
    </row>
    <row r="196" spans="1:8" ht="12.75" hidden="1" customHeight="1" x14ac:dyDescent="0.3">
      <c r="A196" s="492"/>
      <c r="B196" s="129">
        <v>2018</v>
      </c>
      <c r="C196" s="129">
        <v>2019</v>
      </c>
      <c r="D196" s="129">
        <v>2020</v>
      </c>
      <c r="E196" s="129">
        <v>2021</v>
      </c>
      <c r="F196" s="126"/>
      <c r="G196" s="126"/>
      <c r="H196" s="126"/>
    </row>
    <row r="197" spans="1:8" ht="9" hidden="1" customHeight="1" thickBot="1" x14ac:dyDescent="0.3">
      <c r="A197" s="493"/>
      <c r="B197" s="130" t="s">
        <v>6</v>
      </c>
      <c r="C197" s="130" t="s">
        <v>7</v>
      </c>
      <c r="D197" s="130" t="s">
        <v>7</v>
      </c>
      <c r="E197" s="130" t="s">
        <v>7</v>
      </c>
      <c r="F197" s="126"/>
      <c r="G197" s="126"/>
      <c r="H197" s="126"/>
    </row>
    <row r="198" spans="1:8" ht="15.75" hidden="1" thickBot="1" x14ac:dyDescent="0.3">
      <c r="A198" s="155" t="s">
        <v>0</v>
      </c>
      <c r="B198" s="111"/>
      <c r="C198" s="111"/>
      <c r="D198" s="111"/>
      <c r="E198" s="111"/>
      <c r="F198" s="126"/>
      <c r="G198" s="126"/>
      <c r="H198" s="126"/>
    </row>
    <row r="199" spans="1:8" ht="24.75" hidden="1" thickBot="1" x14ac:dyDescent="0.3">
      <c r="A199" s="155" t="s">
        <v>46</v>
      </c>
      <c r="B199" s="111"/>
      <c r="C199" s="111"/>
      <c r="D199" s="111"/>
      <c r="E199" s="111"/>
      <c r="F199" s="126"/>
      <c r="G199" s="126"/>
      <c r="H199" s="126"/>
    </row>
    <row r="200" spans="1:8" ht="15.75" hidden="1" thickBot="1" x14ac:dyDescent="0.3">
      <c r="A200" s="155" t="s">
        <v>1</v>
      </c>
      <c r="B200" s="131"/>
      <c r="C200" s="111"/>
      <c r="D200" s="111"/>
      <c r="E200" s="111"/>
      <c r="F200" s="126"/>
      <c r="G200" s="126"/>
      <c r="H200" s="126"/>
    </row>
    <row r="201" spans="1:8" ht="15.75" hidden="1" thickBot="1" x14ac:dyDescent="0.3">
      <c r="A201" s="155" t="s">
        <v>2</v>
      </c>
      <c r="B201" s="131"/>
      <c r="C201" s="111"/>
      <c r="D201" s="111"/>
      <c r="E201" s="111"/>
      <c r="F201" s="126"/>
      <c r="G201" s="126"/>
      <c r="H201" s="126"/>
    </row>
    <row r="202" spans="1:8" ht="24.75" hidden="1" thickBot="1" x14ac:dyDescent="0.3">
      <c r="A202" s="155" t="s">
        <v>30</v>
      </c>
      <c r="B202" s="131"/>
      <c r="C202" s="111"/>
      <c r="D202" s="111"/>
      <c r="E202" s="111"/>
      <c r="F202" s="126"/>
      <c r="G202" s="126"/>
      <c r="H202" s="126"/>
    </row>
    <row r="203" spans="1:8" ht="15.75" hidden="1" thickBot="1" x14ac:dyDescent="0.3">
      <c r="A203" s="155" t="s">
        <v>32</v>
      </c>
      <c r="B203" s="131"/>
      <c r="C203" s="111"/>
      <c r="D203" s="111"/>
      <c r="E203" s="111"/>
      <c r="F203" s="126"/>
      <c r="G203" s="126"/>
      <c r="H203" s="126"/>
    </row>
    <row r="204" spans="1:8" ht="24.75" hidden="1" thickBot="1" x14ac:dyDescent="0.3">
      <c r="A204" s="155" t="s">
        <v>3</v>
      </c>
      <c r="B204" s="131"/>
      <c r="C204" s="111"/>
      <c r="D204" s="111"/>
      <c r="E204" s="111"/>
      <c r="F204" s="126"/>
      <c r="G204" s="126"/>
      <c r="H204" s="126"/>
    </row>
    <row r="205" spans="1:8" ht="36.75" hidden="1" thickBot="1" x14ac:dyDescent="0.3">
      <c r="A205" s="264" t="s">
        <v>63</v>
      </c>
      <c r="B205" s="132">
        <f>B204+B203+B202+B201+B200+B199+B198</f>
        <v>0</v>
      </c>
      <c r="C205" s="132">
        <f>C204+C203+C202+C201+C200+C199+C198</f>
        <v>0</v>
      </c>
      <c r="D205" s="132">
        <f>D204+D203+D202+D201+D200+D199+D198</f>
        <v>0</v>
      </c>
      <c r="E205" s="132">
        <f>E204+E203+E202+E201+E200+E199+E198</f>
        <v>0</v>
      </c>
      <c r="F205" s="126"/>
      <c r="G205" s="126"/>
      <c r="H205" s="126"/>
    </row>
    <row r="206" spans="1:8" ht="15.75" hidden="1" thickBot="1" x14ac:dyDescent="0.3">
      <c r="A206" s="197" t="s">
        <v>61</v>
      </c>
      <c r="B206" s="132">
        <f>IF(B205-B188=0,0,"Error")</f>
        <v>0</v>
      </c>
      <c r="C206" s="132">
        <f>IF(C205-C188=0,0,"Error")</f>
        <v>0</v>
      </c>
      <c r="D206" s="132">
        <f>IF(D205-D188=0,0,"Error")</f>
        <v>0</v>
      </c>
      <c r="E206" s="132">
        <f>IF(E205-E188=0,0,"Error")</f>
        <v>0</v>
      </c>
      <c r="F206" s="126"/>
      <c r="G206" s="126"/>
      <c r="H206" s="126"/>
    </row>
    <row r="207" spans="1:8" ht="23.25" hidden="1" thickBot="1" x14ac:dyDescent="0.3">
      <c r="A207" s="261" t="s">
        <v>64</v>
      </c>
      <c r="B207" s="539" t="s">
        <v>39</v>
      </c>
      <c r="C207" s="540"/>
      <c r="D207" s="540"/>
      <c r="E207" s="541"/>
      <c r="F207" s="126"/>
      <c r="G207" s="126"/>
      <c r="H207" s="126"/>
    </row>
    <row r="208" spans="1:8" ht="15.75" hidden="1" thickBot="1" x14ac:dyDescent="0.3">
      <c r="A208" s="125" t="s">
        <v>10</v>
      </c>
      <c r="B208" s="452" t="s">
        <v>39</v>
      </c>
      <c r="C208" s="453"/>
      <c r="D208" s="453"/>
      <c r="E208" s="454"/>
      <c r="F208" s="126"/>
      <c r="G208" s="126"/>
      <c r="H208" s="126"/>
    </row>
    <row r="209" spans="1:8" ht="15.75" hidden="1" thickBot="1" x14ac:dyDescent="0.3">
      <c r="A209" s="125" t="s">
        <v>15</v>
      </c>
      <c r="B209" s="539" t="s">
        <v>39</v>
      </c>
      <c r="C209" s="540"/>
      <c r="D209" s="540"/>
      <c r="E209" s="541"/>
      <c r="F209" s="126"/>
      <c r="G209" s="126"/>
      <c r="H209" s="126"/>
    </row>
    <row r="210" spans="1:8" ht="12.75" hidden="1" customHeight="1" x14ac:dyDescent="0.3">
      <c r="A210" s="492"/>
      <c r="B210" s="129">
        <v>2018</v>
      </c>
      <c r="C210" s="129">
        <v>2019</v>
      </c>
      <c r="D210" s="129">
        <v>2020</v>
      </c>
      <c r="E210" s="129">
        <v>2021</v>
      </c>
      <c r="F210" s="126"/>
      <c r="G210" s="126"/>
      <c r="H210" s="126"/>
    </row>
    <row r="211" spans="1:8" ht="9" hidden="1" customHeight="1" thickBot="1" x14ac:dyDescent="0.3">
      <c r="A211" s="493"/>
      <c r="B211" s="130" t="s">
        <v>6</v>
      </c>
      <c r="C211" s="130" t="s">
        <v>7</v>
      </c>
      <c r="D211" s="130" t="s">
        <v>7</v>
      </c>
      <c r="E211" s="130" t="s">
        <v>7</v>
      </c>
      <c r="F211" s="126"/>
      <c r="G211" s="126"/>
      <c r="H211" s="126"/>
    </row>
    <row r="212" spans="1:8" ht="15.75" hidden="1" thickBot="1" x14ac:dyDescent="0.3">
      <c r="A212" s="125" t="s">
        <v>9</v>
      </c>
      <c r="B212" s="108"/>
      <c r="C212" s="108"/>
      <c r="D212" s="108"/>
      <c r="E212" s="108"/>
      <c r="F212" s="126"/>
      <c r="G212" s="126"/>
      <c r="H212" s="126"/>
    </row>
    <row r="213" spans="1:8" ht="15.75" hidden="1" thickBot="1" x14ac:dyDescent="0.3">
      <c r="A213" s="125" t="s">
        <v>16</v>
      </c>
      <c r="B213" s="108"/>
      <c r="C213" s="108"/>
      <c r="D213" s="108"/>
      <c r="E213" s="108"/>
      <c r="F213" s="126"/>
      <c r="G213" s="126"/>
      <c r="H213" s="126"/>
    </row>
    <row r="214" spans="1:8" ht="15.75" hidden="1" thickBot="1" x14ac:dyDescent="0.3">
      <c r="A214" s="125" t="s">
        <v>25</v>
      </c>
      <c r="B214" s="108" t="e">
        <f>B213/B212</f>
        <v>#DIV/0!</v>
      </c>
      <c r="C214" s="108" t="e">
        <f>C213/C212</f>
        <v>#DIV/0!</v>
      </c>
      <c r="D214" s="108" t="e">
        <f>D213/D212</f>
        <v>#DIV/0!</v>
      </c>
      <c r="E214" s="108" t="e">
        <f>E213/E212</f>
        <v>#DIV/0!</v>
      </c>
      <c r="F214" s="126"/>
      <c r="G214" s="126"/>
      <c r="H214" s="126"/>
    </row>
    <row r="215" spans="1:8" ht="15.75" hidden="1" thickBot="1" x14ac:dyDescent="0.3">
      <c r="A215" s="125" t="s">
        <v>17</v>
      </c>
      <c r="B215" s="208"/>
      <c r="C215" s="110" t="e">
        <f t="shared" ref="C215:E217" si="8">C212/B212-1</f>
        <v>#DIV/0!</v>
      </c>
      <c r="D215" s="110" t="e">
        <f t="shared" si="8"/>
        <v>#DIV/0!</v>
      </c>
      <c r="E215" s="110" t="e">
        <f t="shared" si="8"/>
        <v>#DIV/0!</v>
      </c>
      <c r="F215" s="126"/>
      <c r="G215" s="126"/>
      <c r="H215" s="126"/>
    </row>
    <row r="216" spans="1:8" ht="15.75" hidden="1" thickBot="1" x14ac:dyDescent="0.3">
      <c r="A216" s="125" t="s">
        <v>18</v>
      </c>
      <c r="B216" s="208"/>
      <c r="C216" s="110" t="e">
        <f t="shared" si="8"/>
        <v>#DIV/0!</v>
      </c>
      <c r="D216" s="110" t="e">
        <f t="shared" si="8"/>
        <v>#DIV/0!</v>
      </c>
      <c r="E216" s="110" t="e">
        <f t="shared" si="8"/>
        <v>#DIV/0!</v>
      </c>
      <c r="F216" s="126"/>
      <c r="G216" s="126"/>
      <c r="H216" s="126"/>
    </row>
    <row r="217" spans="1:8" ht="23.25" hidden="1" thickBot="1" x14ac:dyDescent="0.3">
      <c r="A217" s="125" t="s">
        <v>19</v>
      </c>
      <c r="B217" s="208"/>
      <c r="C217" s="110" t="e">
        <f t="shared" si="8"/>
        <v>#DIV/0!</v>
      </c>
      <c r="D217" s="110" t="e">
        <f t="shared" si="8"/>
        <v>#DIV/0!</v>
      </c>
      <c r="E217" s="110" t="e">
        <f t="shared" si="8"/>
        <v>#DIV/0!</v>
      </c>
      <c r="F217" s="126"/>
      <c r="G217" s="126"/>
      <c r="H217" s="126"/>
    </row>
    <row r="218" spans="1:8" ht="15.75" hidden="1" thickBot="1" x14ac:dyDescent="0.3">
      <c r="A218" s="560" t="s">
        <v>66</v>
      </c>
      <c r="B218" s="561"/>
      <c r="C218" s="561"/>
      <c r="D218" s="561"/>
      <c r="E218" s="562"/>
      <c r="F218" s="126"/>
      <c r="G218" s="126"/>
      <c r="H218" s="126"/>
    </row>
    <row r="219" spans="1:8" ht="12.75" hidden="1" customHeight="1" x14ac:dyDescent="0.3">
      <c r="A219" s="492"/>
      <c r="B219" s="129">
        <v>2018</v>
      </c>
      <c r="C219" s="129">
        <v>2019</v>
      </c>
      <c r="D219" s="129">
        <v>2020</v>
      </c>
      <c r="E219" s="129">
        <v>2021</v>
      </c>
      <c r="F219" s="126"/>
      <c r="G219" s="126"/>
      <c r="H219" s="126"/>
    </row>
    <row r="220" spans="1:8" ht="9" hidden="1" customHeight="1" thickBot="1" x14ac:dyDescent="0.3">
      <c r="A220" s="493"/>
      <c r="B220" s="130" t="s">
        <v>6</v>
      </c>
      <c r="C220" s="130" t="s">
        <v>7</v>
      </c>
      <c r="D220" s="130" t="s">
        <v>7</v>
      </c>
      <c r="E220" s="130" t="s">
        <v>7</v>
      </c>
      <c r="F220" s="126"/>
      <c r="G220" s="126"/>
      <c r="H220" s="126"/>
    </row>
    <row r="221" spans="1:8" ht="15.75" hidden="1" thickBot="1" x14ac:dyDescent="0.3">
      <c r="A221" s="155" t="s">
        <v>0</v>
      </c>
      <c r="B221" s="111"/>
      <c r="C221" s="111"/>
      <c r="D221" s="111"/>
      <c r="E221" s="111"/>
      <c r="F221" s="126"/>
      <c r="G221" s="126"/>
      <c r="H221" s="126"/>
    </row>
    <row r="222" spans="1:8" ht="24.75" hidden="1" thickBot="1" x14ac:dyDescent="0.3">
      <c r="A222" s="155" t="s">
        <v>46</v>
      </c>
      <c r="B222" s="111"/>
      <c r="C222" s="111"/>
      <c r="D222" s="111"/>
      <c r="E222" s="111"/>
      <c r="F222" s="126"/>
      <c r="G222" s="126"/>
      <c r="H222" s="126"/>
    </row>
    <row r="223" spans="1:8" ht="15.75" hidden="1" thickBot="1" x14ac:dyDescent="0.3">
      <c r="A223" s="155" t="s">
        <v>1</v>
      </c>
      <c r="B223" s="131"/>
      <c r="C223" s="111"/>
      <c r="D223" s="111"/>
      <c r="E223" s="111"/>
      <c r="F223" s="126"/>
      <c r="G223" s="126"/>
      <c r="H223" s="126"/>
    </row>
    <row r="224" spans="1:8" ht="15.75" hidden="1" thickBot="1" x14ac:dyDescent="0.3">
      <c r="A224" s="155" t="s">
        <v>2</v>
      </c>
      <c r="B224" s="131"/>
      <c r="C224" s="111"/>
      <c r="D224" s="111"/>
      <c r="E224" s="111"/>
      <c r="F224" s="126"/>
      <c r="G224" s="126"/>
      <c r="H224" s="126"/>
    </row>
    <row r="225" spans="1:8" ht="24.75" hidden="1" thickBot="1" x14ac:dyDescent="0.3">
      <c r="A225" s="155" t="s">
        <v>30</v>
      </c>
      <c r="B225" s="131"/>
      <c r="C225" s="111"/>
      <c r="D225" s="111"/>
      <c r="E225" s="111"/>
      <c r="F225" s="126"/>
      <c r="G225" s="126"/>
      <c r="H225" s="126"/>
    </row>
    <row r="226" spans="1:8" ht="15.75" hidden="1" thickBot="1" x14ac:dyDescent="0.3">
      <c r="A226" s="155" t="s">
        <v>32</v>
      </c>
      <c r="B226" s="131"/>
      <c r="C226" s="111"/>
      <c r="D226" s="111"/>
      <c r="E226" s="111"/>
      <c r="F226" s="126"/>
      <c r="G226" s="126"/>
      <c r="H226" s="126"/>
    </row>
    <row r="227" spans="1:8" ht="24.75" hidden="1" thickBot="1" x14ac:dyDescent="0.3">
      <c r="A227" s="155" t="s">
        <v>3</v>
      </c>
      <c r="B227" s="131"/>
      <c r="C227" s="111"/>
      <c r="D227" s="111"/>
      <c r="E227" s="111"/>
      <c r="F227" s="126"/>
      <c r="G227" s="126"/>
      <c r="H227" s="126"/>
    </row>
    <row r="228" spans="1:8" ht="36.75" hidden="1" thickBot="1" x14ac:dyDescent="0.3">
      <c r="A228" s="264" t="s">
        <v>63</v>
      </c>
      <c r="B228" s="133">
        <f>B227+B225+B226+B224+B223+B222+B221</f>
        <v>0</v>
      </c>
      <c r="C228" s="133">
        <f>C227+C225+C226+C224+C223+C222+C221</f>
        <v>0</v>
      </c>
      <c r="D228" s="133">
        <f>D227+D225+D226+D224+D223+D222+D221</f>
        <v>0</v>
      </c>
      <c r="E228" s="133">
        <f>E227+E225+E226+E224+E223+E222+E221</f>
        <v>0</v>
      </c>
      <c r="F228" s="126"/>
      <c r="G228" s="126"/>
      <c r="H228" s="126"/>
    </row>
    <row r="229" spans="1:8" ht="15.75" hidden="1" thickBot="1" x14ac:dyDescent="0.3">
      <c r="A229" s="197" t="s">
        <v>61</v>
      </c>
      <c r="B229" s="132">
        <f>IF(B228-B213=0,0,"Error")</f>
        <v>0</v>
      </c>
      <c r="C229" s="132">
        <f>IF(C228-C213=0,0,"Error")</f>
        <v>0</v>
      </c>
      <c r="D229" s="132">
        <f>IF(D228-D213=0,0,"Error")</f>
        <v>0</v>
      </c>
      <c r="E229" s="132">
        <f>IF(E228-E213=0,0,"Error")</f>
        <v>0</v>
      </c>
      <c r="F229" s="126"/>
      <c r="G229" s="126"/>
      <c r="H229" s="126"/>
    </row>
    <row r="230" spans="1:8" ht="15.75" hidden="1" thickBot="1" x14ac:dyDescent="0.3">
      <c r="A230" s="486" t="s">
        <v>138</v>
      </c>
      <c r="B230" s="487"/>
      <c r="C230" s="487"/>
      <c r="D230" s="487"/>
      <c r="E230" s="488"/>
      <c r="F230" s="126"/>
      <c r="G230" s="126"/>
      <c r="H230" s="126"/>
    </row>
    <row r="231" spans="1:8" ht="15.75" hidden="1" thickBot="1" x14ac:dyDescent="0.3">
      <c r="A231" s="486" t="s">
        <v>139</v>
      </c>
      <c r="B231" s="487"/>
      <c r="C231" s="487"/>
      <c r="D231" s="487"/>
      <c r="E231" s="488"/>
      <c r="F231" s="126"/>
      <c r="G231" s="126"/>
      <c r="H231" s="126"/>
    </row>
    <row r="232" spans="1:8" ht="15.75" hidden="1" thickBot="1" x14ac:dyDescent="0.3">
      <c r="A232" s="125" t="s">
        <v>45</v>
      </c>
      <c r="B232" s="542" t="s">
        <v>44</v>
      </c>
      <c r="C232" s="543"/>
      <c r="D232" s="543"/>
      <c r="E232" s="544"/>
      <c r="F232" s="126"/>
      <c r="G232" s="126"/>
      <c r="H232" s="126"/>
    </row>
    <row r="233" spans="1:8" ht="15.75" hidden="1" thickBot="1" x14ac:dyDescent="0.3">
      <c r="A233" s="203" t="s">
        <v>42</v>
      </c>
      <c r="B233" s="539" t="s">
        <v>39</v>
      </c>
      <c r="C233" s="540"/>
      <c r="D233" s="540"/>
      <c r="E233" s="541"/>
      <c r="F233" s="126"/>
      <c r="G233" s="126"/>
      <c r="H233" s="126"/>
    </row>
    <row r="234" spans="1:8" ht="17.25" hidden="1" customHeight="1" thickBot="1" x14ac:dyDescent="0.3">
      <c r="A234" s="125" t="s">
        <v>10</v>
      </c>
      <c r="B234" s="452" t="s">
        <v>39</v>
      </c>
      <c r="C234" s="453"/>
      <c r="D234" s="453"/>
      <c r="E234" s="454"/>
      <c r="F234" s="126"/>
      <c r="G234" s="126"/>
      <c r="H234" s="126"/>
    </row>
    <row r="235" spans="1:8" ht="15.75" hidden="1" thickBot="1" x14ac:dyDescent="0.3">
      <c r="A235" s="125" t="s">
        <v>15</v>
      </c>
      <c r="B235" s="539" t="s">
        <v>39</v>
      </c>
      <c r="C235" s="540"/>
      <c r="D235" s="540"/>
      <c r="E235" s="541"/>
      <c r="F235" s="126"/>
      <c r="G235" s="126"/>
      <c r="H235" s="126"/>
    </row>
    <row r="236" spans="1:8" ht="12.75" hidden="1" customHeight="1" x14ac:dyDescent="0.3">
      <c r="A236" s="492"/>
      <c r="B236" s="129">
        <v>2018</v>
      </c>
      <c r="C236" s="129">
        <v>2019</v>
      </c>
      <c r="D236" s="129">
        <v>2020</v>
      </c>
      <c r="E236" s="129">
        <v>2021</v>
      </c>
      <c r="F236" s="126"/>
      <c r="G236" s="126"/>
      <c r="H236" s="126"/>
    </row>
    <row r="237" spans="1:8" ht="9" hidden="1" customHeight="1" thickBot="1" x14ac:dyDescent="0.3">
      <c r="A237" s="493"/>
      <c r="B237" s="130" t="s">
        <v>6</v>
      </c>
      <c r="C237" s="130" t="s">
        <v>7</v>
      </c>
      <c r="D237" s="130" t="s">
        <v>7</v>
      </c>
      <c r="E237" s="130" t="s">
        <v>7</v>
      </c>
      <c r="F237" s="126"/>
      <c r="G237" s="126"/>
      <c r="H237" s="126"/>
    </row>
    <row r="238" spans="1:8" ht="15.75" hidden="1" thickBot="1" x14ac:dyDescent="0.3">
      <c r="A238" s="125" t="s">
        <v>9</v>
      </c>
      <c r="B238" s="108"/>
      <c r="C238" s="108"/>
      <c r="D238" s="108"/>
      <c r="E238" s="108"/>
      <c r="F238" s="126"/>
      <c r="G238" s="126"/>
      <c r="H238" s="126"/>
    </row>
    <row r="239" spans="1:8" ht="15.75" hidden="1" thickBot="1" x14ac:dyDescent="0.3">
      <c r="A239" s="125" t="s">
        <v>16</v>
      </c>
      <c r="B239" s="108"/>
      <c r="C239" s="108"/>
      <c r="D239" s="108"/>
      <c r="E239" s="108"/>
      <c r="F239" s="126"/>
      <c r="G239" s="126"/>
      <c r="H239" s="126"/>
    </row>
    <row r="240" spans="1:8" ht="15.75" hidden="1" thickBot="1" x14ac:dyDescent="0.3">
      <c r="A240" s="125" t="s">
        <v>25</v>
      </c>
      <c r="B240" s="108" t="e">
        <f>B239/B238</f>
        <v>#DIV/0!</v>
      </c>
      <c r="C240" s="108" t="e">
        <f>C239/C238</f>
        <v>#DIV/0!</v>
      </c>
      <c r="D240" s="108" t="e">
        <f>D239/D238</f>
        <v>#DIV/0!</v>
      </c>
      <c r="E240" s="108" t="e">
        <f>E239/E238</f>
        <v>#DIV/0!</v>
      </c>
      <c r="F240" s="126"/>
      <c r="G240" s="126"/>
      <c r="H240" s="126"/>
    </row>
    <row r="241" spans="1:11" ht="15.75" hidden="1" thickBot="1" x14ac:dyDescent="0.3">
      <c r="A241" s="125" t="s">
        <v>17</v>
      </c>
      <c r="B241" s="208" t="s">
        <v>24</v>
      </c>
      <c r="C241" s="110" t="e">
        <f t="shared" ref="C241:E243" si="9">C238/B238-1</f>
        <v>#DIV/0!</v>
      </c>
      <c r="D241" s="110" t="e">
        <f t="shared" si="9"/>
        <v>#DIV/0!</v>
      </c>
      <c r="E241" s="110" t="e">
        <f t="shared" si="9"/>
        <v>#DIV/0!</v>
      </c>
      <c r="F241" s="126"/>
      <c r="G241" s="253"/>
      <c r="H241" s="253"/>
      <c r="I241" s="6"/>
      <c r="J241" s="6"/>
      <c r="K241" s="6"/>
    </row>
    <row r="242" spans="1:11" ht="15.75" hidden="1" thickBot="1" x14ac:dyDescent="0.3">
      <c r="A242" s="125" t="s">
        <v>18</v>
      </c>
      <c r="B242" s="208" t="s">
        <v>24</v>
      </c>
      <c r="C242" s="110" t="e">
        <f t="shared" si="9"/>
        <v>#DIV/0!</v>
      </c>
      <c r="D242" s="110" t="e">
        <f t="shared" si="9"/>
        <v>#DIV/0!</v>
      </c>
      <c r="E242" s="110" t="e">
        <f t="shared" si="9"/>
        <v>#DIV/0!</v>
      </c>
      <c r="F242" s="126"/>
      <c r="G242" s="126"/>
      <c r="H242" s="126"/>
    </row>
    <row r="243" spans="1:11" ht="23.25" hidden="1" thickBot="1" x14ac:dyDescent="0.3">
      <c r="A243" s="125" t="s">
        <v>19</v>
      </c>
      <c r="B243" s="208" t="s">
        <v>24</v>
      </c>
      <c r="C243" s="110" t="e">
        <f t="shared" si="9"/>
        <v>#DIV/0!</v>
      </c>
      <c r="D243" s="110" t="e">
        <f t="shared" si="9"/>
        <v>#DIV/0!</v>
      </c>
      <c r="E243" s="110" t="e">
        <f t="shared" si="9"/>
        <v>#DIV/0!</v>
      </c>
      <c r="F243" s="126"/>
      <c r="G243" s="126"/>
      <c r="H243" s="126"/>
    </row>
    <row r="244" spans="1:11" ht="15.75" hidden="1" thickBot="1" x14ac:dyDescent="0.3">
      <c r="A244" s="560" t="s">
        <v>60</v>
      </c>
      <c r="B244" s="561"/>
      <c r="C244" s="561"/>
      <c r="D244" s="561"/>
      <c r="E244" s="562"/>
      <c r="F244" s="126"/>
      <c r="G244" s="126"/>
      <c r="H244" s="126"/>
    </row>
    <row r="245" spans="1:11" ht="12.75" hidden="1" customHeight="1" x14ac:dyDescent="0.3">
      <c r="A245" s="492"/>
      <c r="B245" s="129">
        <v>2018</v>
      </c>
      <c r="C245" s="129">
        <v>2019</v>
      </c>
      <c r="D245" s="129">
        <v>2020</v>
      </c>
      <c r="E245" s="129">
        <v>2021</v>
      </c>
      <c r="F245" s="126"/>
      <c r="G245" s="126"/>
      <c r="H245" s="126"/>
    </row>
    <row r="246" spans="1:11" ht="9" hidden="1" customHeight="1" thickBot="1" x14ac:dyDescent="0.3">
      <c r="A246" s="493"/>
      <c r="B246" s="130" t="s">
        <v>6</v>
      </c>
      <c r="C246" s="130" t="s">
        <v>7</v>
      </c>
      <c r="D246" s="130" t="s">
        <v>7</v>
      </c>
      <c r="E246" s="130" t="s">
        <v>7</v>
      </c>
      <c r="F246" s="126"/>
      <c r="G246" s="126"/>
      <c r="H246" s="126"/>
    </row>
    <row r="247" spans="1:11" ht="15.75" hidden="1" thickBot="1" x14ac:dyDescent="0.3">
      <c r="A247" s="155" t="s">
        <v>142</v>
      </c>
      <c r="B247" s="111"/>
      <c r="C247" s="111"/>
      <c r="D247" s="111"/>
      <c r="E247" s="111"/>
      <c r="F247" s="126"/>
      <c r="G247" s="126"/>
      <c r="H247" s="126"/>
    </row>
    <row r="248" spans="1:11" ht="15.75" hidden="1" thickBot="1" x14ac:dyDescent="0.3">
      <c r="A248" s="155" t="s">
        <v>143</v>
      </c>
      <c r="B248" s="131"/>
      <c r="C248" s="111"/>
      <c r="D248" s="111"/>
      <c r="E248" s="111"/>
      <c r="F248" s="126"/>
      <c r="G248" s="126"/>
      <c r="H248" s="126"/>
    </row>
    <row r="249" spans="1:11" ht="15.75" hidden="1" thickBot="1" x14ac:dyDescent="0.3">
      <c r="A249" s="267" t="s">
        <v>59</v>
      </c>
      <c r="B249" s="131">
        <f>B248+B247</f>
        <v>0</v>
      </c>
      <c r="C249" s="131">
        <f>C248+C247</f>
        <v>0</v>
      </c>
      <c r="D249" s="131">
        <f>D248+D247</f>
        <v>0</v>
      </c>
      <c r="E249" s="131">
        <f>E248+E247</f>
        <v>0</v>
      </c>
      <c r="F249" s="126"/>
      <c r="G249" s="126"/>
      <c r="H249" s="126"/>
    </row>
    <row r="250" spans="1:11" ht="15.75" hidden="1" thickBot="1" x14ac:dyDescent="0.3">
      <c r="A250" s="125" t="s">
        <v>45</v>
      </c>
      <c r="B250" s="542" t="s">
        <v>44</v>
      </c>
      <c r="C250" s="543"/>
      <c r="D250" s="543"/>
      <c r="E250" s="544"/>
      <c r="F250" s="126"/>
      <c r="G250" s="126"/>
      <c r="H250" s="126"/>
    </row>
    <row r="251" spans="1:11" ht="23.25" hidden="1" thickBot="1" x14ac:dyDescent="0.3">
      <c r="A251" s="203" t="s">
        <v>141</v>
      </c>
      <c r="B251" s="539" t="s">
        <v>39</v>
      </c>
      <c r="C251" s="540"/>
      <c r="D251" s="540"/>
      <c r="E251" s="541"/>
      <c r="F251" s="126"/>
      <c r="G251" s="126"/>
      <c r="H251" s="126"/>
    </row>
    <row r="252" spans="1:11" ht="17.25" hidden="1" customHeight="1" thickBot="1" x14ac:dyDescent="0.3">
      <c r="A252" s="125" t="s">
        <v>10</v>
      </c>
      <c r="B252" s="452" t="s">
        <v>39</v>
      </c>
      <c r="C252" s="453"/>
      <c r="D252" s="453"/>
      <c r="E252" s="454"/>
      <c r="F252" s="126"/>
      <c r="G252" s="126"/>
      <c r="H252" s="126"/>
    </row>
    <row r="253" spans="1:11" ht="15.75" hidden="1" thickBot="1" x14ac:dyDescent="0.3">
      <c r="A253" s="125" t="s">
        <v>15</v>
      </c>
      <c r="B253" s="539" t="s">
        <v>39</v>
      </c>
      <c r="C253" s="540"/>
      <c r="D253" s="540"/>
      <c r="E253" s="541"/>
      <c r="F253" s="126"/>
      <c r="G253" s="126"/>
      <c r="H253" s="126"/>
    </row>
    <row r="254" spans="1:11" ht="12.75" hidden="1" customHeight="1" x14ac:dyDescent="0.3">
      <c r="A254" s="492"/>
      <c r="B254" s="129">
        <v>2018</v>
      </c>
      <c r="C254" s="129">
        <v>2019</v>
      </c>
      <c r="D254" s="129">
        <v>2020</v>
      </c>
      <c r="E254" s="129">
        <v>2021</v>
      </c>
      <c r="F254" s="126"/>
      <c r="G254" s="126"/>
      <c r="H254" s="126"/>
    </row>
    <row r="255" spans="1:11" ht="9" hidden="1" customHeight="1" thickBot="1" x14ac:dyDescent="0.3">
      <c r="A255" s="493"/>
      <c r="B255" s="130" t="s">
        <v>6</v>
      </c>
      <c r="C255" s="130" t="s">
        <v>7</v>
      </c>
      <c r="D255" s="130" t="s">
        <v>7</v>
      </c>
      <c r="E255" s="130" t="s">
        <v>7</v>
      </c>
      <c r="F255" s="126"/>
      <c r="G255" s="126"/>
      <c r="H255" s="126"/>
    </row>
    <row r="256" spans="1:11" ht="15.75" hidden="1" thickBot="1" x14ac:dyDescent="0.3">
      <c r="A256" s="125" t="s">
        <v>9</v>
      </c>
      <c r="B256" s="108"/>
      <c r="C256" s="108"/>
      <c r="D256" s="108"/>
      <c r="E256" s="108"/>
      <c r="F256" s="126"/>
      <c r="G256" s="126"/>
      <c r="H256" s="126"/>
    </row>
    <row r="257" spans="1:11" ht="15.75" hidden="1" thickBot="1" x14ac:dyDescent="0.3">
      <c r="A257" s="125" t="s">
        <v>16</v>
      </c>
      <c r="B257" s="108"/>
      <c r="C257" s="108"/>
      <c r="D257" s="108"/>
      <c r="E257" s="108"/>
      <c r="F257" s="126"/>
      <c r="G257" s="126"/>
      <c r="H257" s="126"/>
    </row>
    <row r="258" spans="1:11" ht="15.75" hidden="1" thickBot="1" x14ac:dyDescent="0.3">
      <c r="A258" s="125" t="s">
        <v>25</v>
      </c>
      <c r="B258" s="108" t="e">
        <f>B257/B256</f>
        <v>#DIV/0!</v>
      </c>
      <c r="C258" s="108" t="e">
        <f>C257/C256</f>
        <v>#DIV/0!</v>
      </c>
      <c r="D258" s="108" t="e">
        <f>D257/D256</f>
        <v>#DIV/0!</v>
      </c>
      <c r="E258" s="108" t="e">
        <f>E257/E256</f>
        <v>#DIV/0!</v>
      </c>
      <c r="F258" s="126"/>
      <c r="G258" s="126"/>
      <c r="H258" s="126"/>
    </row>
    <row r="259" spans="1:11" ht="15.75" hidden="1" thickBot="1" x14ac:dyDescent="0.3">
      <c r="A259" s="125" t="s">
        <v>17</v>
      </c>
      <c r="B259" s="208" t="s">
        <v>24</v>
      </c>
      <c r="C259" s="110" t="e">
        <f t="shared" ref="C259:E261" si="10">C256/B256-1</f>
        <v>#DIV/0!</v>
      </c>
      <c r="D259" s="110" t="e">
        <f t="shared" si="10"/>
        <v>#DIV/0!</v>
      </c>
      <c r="E259" s="110" t="e">
        <f t="shared" si="10"/>
        <v>#DIV/0!</v>
      </c>
      <c r="F259" s="126"/>
      <c r="G259" s="253"/>
      <c r="H259" s="253"/>
      <c r="I259" s="6"/>
      <c r="J259" s="6"/>
      <c r="K259" s="6"/>
    </row>
    <row r="260" spans="1:11" ht="15.75" hidden="1" thickBot="1" x14ac:dyDescent="0.3">
      <c r="A260" s="125" t="s">
        <v>18</v>
      </c>
      <c r="B260" s="208" t="s">
        <v>24</v>
      </c>
      <c r="C260" s="110" t="e">
        <f t="shared" si="10"/>
        <v>#DIV/0!</v>
      </c>
      <c r="D260" s="110" t="e">
        <f t="shared" si="10"/>
        <v>#DIV/0!</v>
      </c>
      <c r="E260" s="110" t="e">
        <f t="shared" si="10"/>
        <v>#DIV/0!</v>
      </c>
      <c r="F260" s="126"/>
      <c r="G260" s="126"/>
      <c r="H260" s="126"/>
    </row>
    <row r="261" spans="1:11" ht="23.25" hidden="1" thickBot="1" x14ac:dyDescent="0.3">
      <c r="A261" s="125" t="s">
        <v>19</v>
      </c>
      <c r="B261" s="208" t="s">
        <v>24</v>
      </c>
      <c r="C261" s="110" t="e">
        <f t="shared" si="10"/>
        <v>#DIV/0!</v>
      </c>
      <c r="D261" s="110" t="e">
        <f t="shared" si="10"/>
        <v>#DIV/0!</v>
      </c>
      <c r="E261" s="110" t="e">
        <f t="shared" si="10"/>
        <v>#DIV/0!</v>
      </c>
      <c r="F261" s="126"/>
      <c r="G261" s="126"/>
      <c r="H261" s="126"/>
    </row>
    <row r="262" spans="1:11" ht="15.75" hidden="1" thickBot="1" x14ac:dyDescent="0.3">
      <c r="A262" s="560" t="s">
        <v>66</v>
      </c>
      <c r="B262" s="561"/>
      <c r="C262" s="561"/>
      <c r="D262" s="561"/>
      <c r="E262" s="562"/>
      <c r="F262" s="126"/>
      <c r="G262" s="126"/>
      <c r="H262" s="126"/>
    </row>
    <row r="263" spans="1:11" ht="12.75" hidden="1" customHeight="1" x14ac:dyDescent="0.3">
      <c r="A263" s="492"/>
      <c r="B263" s="129">
        <v>2018</v>
      </c>
      <c r="C263" s="129">
        <v>2019</v>
      </c>
      <c r="D263" s="129">
        <v>2020</v>
      </c>
      <c r="E263" s="129">
        <v>2021</v>
      </c>
      <c r="F263" s="126"/>
      <c r="G263" s="126"/>
      <c r="H263" s="126"/>
    </row>
    <row r="264" spans="1:11" ht="9" hidden="1" customHeight="1" thickBot="1" x14ac:dyDescent="0.3">
      <c r="A264" s="493"/>
      <c r="B264" s="130" t="s">
        <v>6</v>
      </c>
      <c r="C264" s="130" t="s">
        <v>7</v>
      </c>
      <c r="D264" s="130" t="s">
        <v>7</v>
      </c>
      <c r="E264" s="130" t="s">
        <v>7</v>
      </c>
      <c r="F264" s="126"/>
      <c r="G264" s="126"/>
      <c r="H264" s="126"/>
    </row>
    <row r="265" spans="1:11" ht="15.75" hidden="1" thickBot="1" x14ac:dyDescent="0.3">
      <c r="A265" s="155" t="s">
        <v>142</v>
      </c>
      <c r="B265" s="111"/>
      <c r="C265" s="111"/>
      <c r="D265" s="111"/>
      <c r="E265" s="111"/>
      <c r="F265" s="126"/>
      <c r="G265" s="126"/>
      <c r="H265" s="126"/>
    </row>
    <row r="266" spans="1:11" ht="15.75" hidden="1" thickBot="1" x14ac:dyDescent="0.3">
      <c r="A266" s="155" t="s">
        <v>143</v>
      </c>
      <c r="B266" s="131"/>
      <c r="C266" s="111"/>
      <c r="D266" s="111"/>
      <c r="E266" s="111"/>
      <c r="F266" s="126"/>
      <c r="G266" s="126"/>
      <c r="H266" s="126"/>
    </row>
    <row r="267" spans="1:11" ht="24.75" hidden="1" thickBot="1" x14ac:dyDescent="0.3">
      <c r="A267" s="267" t="s">
        <v>62</v>
      </c>
      <c r="B267" s="131">
        <f>B266+B265</f>
        <v>0</v>
      </c>
      <c r="C267" s="131">
        <f>C266+C265</f>
        <v>0</v>
      </c>
      <c r="D267" s="131">
        <f>D266+D265</f>
        <v>0</v>
      </c>
      <c r="E267" s="131">
        <f>E266+E265</f>
        <v>0</v>
      </c>
      <c r="F267" s="126"/>
      <c r="G267" s="126"/>
      <c r="H267" s="126"/>
    </row>
    <row r="268" spans="1:11" ht="15.75" hidden="1" thickBot="1" x14ac:dyDescent="0.3">
      <c r="A268" s="486" t="s">
        <v>138</v>
      </c>
      <c r="B268" s="487"/>
      <c r="C268" s="487"/>
      <c r="D268" s="487"/>
      <c r="E268" s="488"/>
      <c r="F268" s="126"/>
      <c r="G268" s="126"/>
      <c r="H268" s="126"/>
    </row>
    <row r="269" spans="1:11" ht="15.75" hidden="1" thickBot="1" x14ac:dyDescent="0.3">
      <c r="A269" s="486" t="s">
        <v>144</v>
      </c>
      <c r="B269" s="487"/>
      <c r="C269" s="487"/>
      <c r="D269" s="487"/>
      <c r="E269" s="488"/>
      <c r="F269" s="126"/>
      <c r="G269" s="126"/>
      <c r="H269" s="126"/>
    </row>
    <row r="270" spans="1:11" ht="15.75" hidden="1" thickBot="1" x14ac:dyDescent="0.3">
      <c r="A270" s="125" t="s">
        <v>45</v>
      </c>
      <c r="B270" s="542" t="s">
        <v>44</v>
      </c>
      <c r="C270" s="543"/>
      <c r="D270" s="543"/>
      <c r="E270" s="544"/>
      <c r="F270" s="126"/>
      <c r="G270" s="126"/>
      <c r="H270" s="126"/>
    </row>
    <row r="271" spans="1:11" ht="15.75" hidden="1" thickBot="1" x14ac:dyDescent="0.3">
      <c r="A271" s="203" t="s">
        <v>42</v>
      </c>
      <c r="B271" s="539" t="s">
        <v>39</v>
      </c>
      <c r="C271" s="540"/>
      <c r="D271" s="540"/>
      <c r="E271" s="541"/>
      <c r="F271" s="126"/>
      <c r="G271" s="126"/>
      <c r="H271" s="126"/>
    </row>
    <row r="272" spans="1:11" ht="17.25" hidden="1" customHeight="1" thickBot="1" x14ac:dyDescent="0.3">
      <c r="A272" s="125" t="s">
        <v>10</v>
      </c>
      <c r="B272" s="452" t="s">
        <v>39</v>
      </c>
      <c r="C272" s="453"/>
      <c r="D272" s="453"/>
      <c r="E272" s="454"/>
      <c r="F272" s="126"/>
      <c r="G272" s="126"/>
      <c r="H272" s="126"/>
    </row>
    <row r="273" spans="1:11" ht="15.75" hidden="1" thickBot="1" x14ac:dyDescent="0.3">
      <c r="A273" s="125" t="s">
        <v>15</v>
      </c>
      <c r="B273" s="539" t="s">
        <v>39</v>
      </c>
      <c r="C273" s="540"/>
      <c r="D273" s="540"/>
      <c r="E273" s="541"/>
      <c r="F273" s="126"/>
      <c r="G273" s="126"/>
      <c r="H273" s="126"/>
    </row>
    <row r="274" spans="1:11" ht="12.75" hidden="1" customHeight="1" x14ac:dyDescent="0.3">
      <c r="A274" s="492"/>
      <c r="B274" s="129">
        <v>2018</v>
      </c>
      <c r="C274" s="129">
        <v>2019</v>
      </c>
      <c r="D274" s="129">
        <v>2020</v>
      </c>
      <c r="E274" s="129">
        <v>2021</v>
      </c>
      <c r="F274" s="126"/>
      <c r="G274" s="126"/>
      <c r="H274" s="126"/>
    </row>
    <row r="275" spans="1:11" ht="9" hidden="1" customHeight="1" thickBot="1" x14ac:dyDescent="0.3">
      <c r="A275" s="493"/>
      <c r="B275" s="130" t="s">
        <v>6</v>
      </c>
      <c r="C275" s="130" t="s">
        <v>7</v>
      </c>
      <c r="D275" s="130" t="s">
        <v>7</v>
      </c>
      <c r="E275" s="130" t="s">
        <v>7</v>
      </c>
      <c r="F275" s="126"/>
      <c r="G275" s="126"/>
      <c r="H275" s="126"/>
    </row>
    <row r="276" spans="1:11" ht="15.75" hidden="1" thickBot="1" x14ac:dyDescent="0.3">
      <c r="A276" s="125" t="s">
        <v>9</v>
      </c>
      <c r="B276" s="108"/>
      <c r="C276" s="108"/>
      <c r="D276" s="108"/>
      <c r="E276" s="108"/>
      <c r="F276" s="126"/>
      <c r="G276" s="126"/>
      <c r="H276" s="126"/>
    </row>
    <row r="277" spans="1:11" ht="15.75" hidden="1" thickBot="1" x14ac:dyDescent="0.3">
      <c r="A277" s="125" t="s">
        <v>16</v>
      </c>
      <c r="B277" s="108"/>
      <c r="C277" s="108"/>
      <c r="D277" s="108"/>
      <c r="E277" s="108"/>
      <c r="F277" s="126"/>
      <c r="G277" s="126"/>
      <c r="H277" s="126"/>
    </row>
    <row r="278" spans="1:11" ht="15.75" hidden="1" thickBot="1" x14ac:dyDescent="0.3">
      <c r="A278" s="125" t="s">
        <v>25</v>
      </c>
      <c r="B278" s="108" t="e">
        <f>B277/B276</f>
        <v>#DIV/0!</v>
      </c>
      <c r="C278" s="108" t="e">
        <f>C277/C276</f>
        <v>#DIV/0!</v>
      </c>
      <c r="D278" s="108" t="e">
        <f>D277/D276</f>
        <v>#DIV/0!</v>
      </c>
      <c r="E278" s="108" t="e">
        <f>E277/E276</f>
        <v>#DIV/0!</v>
      </c>
      <c r="F278" s="126"/>
      <c r="G278" s="126"/>
      <c r="H278" s="126"/>
    </row>
    <row r="279" spans="1:11" ht="15.75" hidden="1" thickBot="1" x14ac:dyDescent="0.3">
      <c r="A279" s="125" t="s">
        <v>17</v>
      </c>
      <c r="B279" s="208" t="s">
        <v>24</v>
      </c>
      <c r="C279" s="110" t="e">
        <f t="shared" ref="C279:E281" si="11">C276/B276-1</f>
        <v>#DIV/0!</v>
      </c>
      <c r="D279" s="110" t="e">
        <f t="shared" si="11"/>
        <v>#DIV/0!</v>
      </c>
      <c r="E279" s="110" t="e">
        <f t="shared" si="11"/>
        <v>#DIV/0!</v>
      </c>
      <c r="F279" s="126"/>
      <c r="G279" s="253"/>
      <c r="H279" s="253"/>
      <c r="I279" s="6"/>
      <c r="J279" s="6"/>
      <c r="K279" s="6"/>
    </row>
    <row r="280" spans="1:11" ht="15.75" hidden="1" thickBot="1" x14ac:dyDescent="0.3">
      <c r="A280" s="125" t="s">
        <v>18</v>
      </c>
      <c r="B280" s="208" t="s">
        <v>24</v>
      </c>
      <c r="C280" s="110" t="e">
        <f t="shared" si="11"/>
        <v>#DIV/0!</v>
      </c>
      <c r="D280" s="110" t="e">
        <f t="shared" si="11"/>
        <v>#DIV/0!</v>
      </c>
      <c r="E280" s="110" t="e">
        <f t="shared" si="11"/>
        <v>#DIV/0!</v>
      </c>
      <c r="F280" s="126"/>
      <c r="G280" s="126"/>
      <c r="H280" s="126"/>
    </row>
    <row r="281" spans="1:11" ht="23.25" hidden="1" thickBot="1" x14ac:dyDescent="0.3">
      <c r="A281" s="125" t="s">
        <v>19</v>
      </c>
      <c r="B281" s="208" t="s">
        <v>24</v>
      </c>
      <c r="C281" s="110" t="e">
        <f t="shared" si="11"/>
        <v>#DIV/0!</v>
      </c>
      <c r="D281" s="110" t="e">
        <f t="shared" si="11"/>
        <v>#DIV/0!</v>
      </c>
      <c r="E281" s="110" t="e">
        <f t="shared" si="11"/>
        <v>#DIV/0!</v>
      </c>
      <c r="F281" s="126"/>
      <c r="G281" s="126"/>
      <c r="H281" s="126"/>
    </row>
    <row r="282" spans="1:11" ht="15.75" hidden="1" thickBot="1" x14ac:dyDescent="0.3">
      <c r="A282" s="560" t="s">
        <v>60</v>
      </c>
      <c r="B282" s="561"/>
      <c r="C282" s="561"/>
      <c r="D282" s="561"/>
      <c r="E282" s="562"/>
      <c r="F282" s="126"/>
      <c r="G282" s="126"/>
      <c r="H282" s="126"/>
    </row>
    <row r="283" spans="1:11" ht="12.75" hidden="1" customHeight="1" x14ac:dyDescent="0.3">
      <c r="A283" s="492"/>
      <c r="B283" s="129">
        <v>2018</v>
      </c>
      <c r="C283" s="129">
        <v>2019</v>
      </c>
      <c r="D283" s="129">
        <v>2020</v>
      </c>
      <c r="E283" s="129">
        <v>2021</v>
      </c>
      <c r="F283" s="126"/>
      <c r="G283" s="126"/>
      <c r="H283" s="126"/>
    </row>
    <row r="284" spans="1:11" ht="9" hidden="1" customHeight="1" thickBot="1" x14ac:dyDescent="0.3">
      <c r="A284" s="493"/>
      <c r="B284" s="130" t="s">
        <v>6</v>
      </c>
      <c r="C284" s="130" t="s">
        <v>7</v>
      </c>
      <c r="D284" s="130" t="s">
        <v>7</v>
      </c>
      <c r="E284" s="130" t="s">
        <v>7</v>
      </c>
      <c r="F284" s="126"/>
      <c r="G284" s="126"/>
      <c r="H284" s="126"/>
    </row>
    <row r="285" spans="1:11" ht="15.75" hidden="1" thickBot="1" x14ac:dyDescent="0.3">
      <c r="A285" s="155" t="s">
        <v>142</v>
      </c>
      <c r="B285" s="111"/>
      <c r="C285" s="111"/>
      <c r="D285" s="111"/>
      <c r="E285" s="111"/>
      <c r="F285" s="126"/>
      <c r="G285" s="126"/>
      <c r="H285" s="126"/>
    </row>
    <row r="286" spans="1:11" ht="15.75" hidden="1" thickBot="1" x14ac:dyDescent="0.3">
      <c r="A286" s="155" t="s">
        <v>143</v>
      </c>
      <c r="B286" s="131"/>
      <c r="C286" s="111"/>
      <c r="D286" s="111"/>
      <c r="E286" s="111"/>
      <c r="F286" s="126"/>
      <c r="G286" s="126"/>
      <c r="H286" s="126"/>
    </row>
    <row r="287" spans="1:11" ht="15.75" hidden="1" thickBot="1" x14ac:dyDescent="0.3">
      <c r="A287" s="267" t="s">
        <v>59</v>
      </c>
      <c r="B287" s="131">
        <f>B286+B285</f>
        <v>0</v>
      </c>
      <c r="C287" s="131">
        <f>C286+C285</f>
        <v>0</v>
      </c>
      <c r="D287" s="131">
        <f>D286+D285</f>
        <v>0</v>
      </c>
      <c r="E287" s="131">
        <f>E286+E285</f>
        <v>0</v>
      </c>
      <c r="F287" s="126"/>
      <c r="G287" s="126"/>
      <c r="H287" s="126"/>
    </row>
    <row r="288" spans="1:11" ht="15.75" hidden="1" thickBot="1" x14ac:dyDescent="0.3">
      <c r="A288" s="125" t="s">
        <v>45</v>
      </c>
      <c r="B288" s="542" t="s">
        <v>44</v>
      </c>
      <c r="C288" s="543"/>
      <c r="D288" s="543"/>
      <c r="E288" s="544"/>
      <c r="F288" s="126"/>
      <c r="G288" s="126"/>
      <c r="H288" s="126"/>
    </row>
    <row r="289" spans="1:11" ht="23.25" hidden="1" thickBot="1" x14ac:dyDescent="0.3">
      <c r="A289" s="203" t="s">
        <v>141</v>
      </c>
      <c r="B289" s="539" t="s">
        <v>39</v>
      </c>
      <c r="C289" s="540"/>
      <c r="D289" s="540"/>
      <c r="E289" s="541"/>
      <c r="F289" s="126"/>
      <c r="G289" s="126"/>
      <c r="H289" s="126"/>
    </row>
    <row r="290" spans="1:11" ht="17.25" hidden="1" customHeight="1" thickBot="1" x14ac:dyDescent="0.3">
      <c r="A290" s="125" t="s">
        <v>10</v>
      </c>
      <c r="B290" s="452" t="s">
        <v>39</v>
      </c>
      <c r="C290" s="453"/>
      <c r="D290" s="453"/>
      <c r="E290" s="454"/>
      <c r="F290" s="126"/>
      <c r="G290" s="126"/>
      <c r="H290" s="126"/>
    </row>
    <row r="291" spans="1:11" ht="15.75" hidden="1" thickBot="1" x14ac:dyDescent="0.3">
      <c r="A291" s="125" t="s">
        <v>15</v>
      </c>
      <c r="B291" s="539" t="s">
        <v>39</v>
      </c>
      <c r="C291" s="540"/>
      <c r="D291" s="540"/>
      <c r="E291" s="541"/>
      <c r="F291" s="126"/>
      <c r="G291" s="126"/>
      <c r="H291" s="126"/>
    </row>
    <row r="292" spans="1:11" ht="12.75" hidden="1" customHeight="1" x14ac:dyDescent="0.3">
      <c r="A292" s="492"/>
      <c r="B292" s="129">
        <v>2018</v>
      </c>
      <c r="C292" s="129">
        <v>2019</v>
      </c>
      <c r="D292" s="129">
        <v>2020</v>
      </c>
      <c r="E292" s="129">
        <v>2021</v>
      </c>
      <c r="F292" s="126"/>
      <c r="G292" s="126"/>
      <c r="H292" s="126"/>
    </row>
    <row r="293" spans="1:11" ht="9" hidden="1" customHeight="1" thickBot="1" x14ac:dyDescent="0.3">
      <c r="A293" s="493"/>
      <c r="B293" s="130" t="s">
        <v>6</v>
      </c>
      <c r="C293" s="130" t="s">
        <v>7</v>
      </c>
      <c r="D293" s="130" t="s">
        <v>7</v>
      </c>
      <c r="E293" s="130" t="s">
        <v>7</v>
      </c>
      <c r="F293" s="126"/>
      <c r="G293" s="126"/>
      <c r="H293" s="126"/>
    </row>
    <row r="294" spans="1:11" ht="15.75" hidden="1" thickBot="1" x14ac:dyDescent="0.3">
      <c r="A294" s="125" t="s">
        <v>9</v>
      </c>
      <c r="B294" s="108"/>
      <c r="C294" s="108"/>
      <c r="D294" s="108"/>
      <c r="E294" s="108"/>
      <c r="F294" s="126"/>
      <c r="G294" s="126"/>
      <c r="H294" s="126"/>
    </row>
    <row r="295" spans="1:11" ht="15.75" hidden="1" thickBot="1" x14ac:dyDescent="0.3">
      <c r="A295" s="125" t="s">
        <v>16</v>
      </c>
      <c r="B295" s="108"/>
      <c r="C295" s="108"/>
      <c r="D295" s="108"/>
      <c r="E295" s="108"/>
      <c r="F295" s="126"/>
      <c r="G295" s="126"/>
      <c r="H295" s="126"/>
    </row>
    <row r="296" spans="1:11" ht="15.75" hidden="1" thickBot="1" x14ac:dyDescent="0.3">
      <c r="A296" s="125" t="s">
        <v>25</v>
      </c>
      <c r="B296" s="108" t="e">
        <f>B295/B294</f>
        <v>#DIV/0!</v>
      </c>
      <c r="C296" s="108" t="e">
        <f>C295/C294</f>
        <v>#DIV/0!</v>
      </c>
      <c r="D296" s="108" t="e">
        <f>D295/D294</f>
        <v>#DIV/0!</v>
      </c>
      <c r="E296" s="108" t="e">
        <f>E295/E294</f>
        <v>#DIV/0!</v>
      </c>
      <c r="F296" s="126"/>
      <c r="G296" s="126"/>
      <c r="H296" s="126"/>
    </row>
    <row r="297" spans="1:11" ht="15.75" hidden="1" thickBot="1" x14ac:dyDescent="0.3">
      <c r="A297" s="125" t="s">
        <v>17</v>
      </c>
      <c r="B297" s="208" t="s">
        <v>24</v>
      </c>
      <c r="C297" s="110" t="e">
        <f t="shared" ref="C297:E299" si="12">C294/B294-1</f>
        <v>#DIV/0!</v>
      </c>
      <c r="D297" s="110" t="e">
        <f t="shared" si="12"/>
        <v>#DIV/0!</v>
      </c>
      <c r="E297" s="110" t="e">
        <f t="shared" si="12"/>
        <v>#DIV/0!</v>
      </c>
      <c r="F297" s="126"/>
      <c r="G297" s="253"/>
      <c r="H297" s="253"/>
      <c r="I297" s="6"/>
      <c r="J297" s="6"/>
      <c r="K297" s="6"/>
    </row>
    <row r="298" spans="1:11" ht="15.75" hidden="1" thickBot="1" x14ac:dyDescent="0.3">
      <c r="A298" s="125" t="s">
        <v>18</v>
      </c>
      <c r="B298" s="208" t="s">
        <v>24</v>
      </c>
      <c r="C298" s="110" t="e">
        <f t="shared" si="12"/>
        <v>#DIV/0!</v>
      </c>
      <c r="D298" s="110" t="e">
        <f t="shared" si="12"/>
        <v>#DIV/0!</v>
      </c>
      <c r="E298" s="110" t="e">
        <f t="shared" si="12"/>
        <v>#DIV/0!</v>
      </c>
      <c r="F298" s="126"/>
      <c r="G298" s="126"/>
      <c r="H298" s="126"/>
    </row>
    <row r="299" spans="1:11" ht="23.25" hidden="1" thickBot="1" x14ac:dyDescent="0.3">
      <c r="A299" s="125" t="s">
        <v>19</v>
      </c>
      <c r="B299" s="208" t="s">
        <v>24</v>
      </c>
      <c r="C299" s="110" t="e">
        <f t="shared" si="12"/>
        <v>#DIV/0!</v>
      </c>
      <c r="D299" s="110" t="e">
        <f t="shared" si="12"/>
        <v>#DIV/0!</v>
      </c>
      <c r="E299" s="110" t="e">
        <f t="shared" si="12"/>
        <v>#DIV/0!</v>
      </c>
      <c r="F299" s="126"/>
      <c r="G299" s="126"/>
      <c r="H299" s="126"/>
    </row>
    <row r="300" spans="1:11" ht="15.75" hidden="1" thickBot="1" x14ac:dyDescent="0.3">
      <c r="A300" s="560" t="s">
        <v>66</v>
      </c>
      <c r="B300" s="561"/>
      <c r="C300" s="561"/>
      <c r="D300" s="561"/>
      <c r="E300" s="562"/>
      <c r="F300" s="126"/>
      <c r="G300" s="126"/>
      <c r="H300" s="126"/>
    </row>
    <row r="301" spans="1:11" ht="12.75" hidden="1" customHeight="1" x14ac:dyDescent="0.3">
      <c r="A301" s="492"/>
      <c r="B301" s="129">
        <v>2018</v>
      </c>
      <c r="C301" s="129">
        <v>2019</v>
      </c>
      <c r="D301" s="129">
        <v>2020</v>
      </c>
      <c r="E301" s="129">
        <v>2021</v>
      </c>
      <c r="F301" s="126"/>
      <c r="G301" s="126"/>
      <c r="H301" s="126"/>
    </row>
    <row r="302" spans="1:11" ht="9" hidden="1" customHeight="1" thickBot="1" x14ac:dyDescent="0.3">
      <c r="A302" s="493"/>
      <c r="B302" s="130" t="s">
        <v>6</v>
      </c>
      <c r="C302" s="130" t="s">
        <v>7</v>
      </c>
      <c r="D302" s="130" t="s">
        <v>7</v>
      </c>
      <c r="E302" s="130" t="s">
        <v>7</v>
      </c>
      <c r="F302" s="126"/>
      <c r="G302" s="126"/>
      <c r="H302" s="126"/>
    </row>
    <row r="303" spans="1:11" ht="15.75" hidden="1" thickBot="1" x14ac:dyDescent="0.3">
      <c r="A303" s="155" t="s">
        <v>142</v>
      </c>
      <c r="B303" s="111"/>
      <c r="C303" s="111"/>
      <c r="D303" s="111"/>
      <c r="E303" s="111"/>
      <c r="F303" s="126"/>
      <c r="G303" s="126"/>
      <c r="H303" s="126"/>
    </row>
    <row r="304" spans="1:11" ht="15.75" hidden="1" thickBot="1" x14ac:dyDescent="0.3">
      <c r="A304" s="155" t="s">
        <v>143</v>
      </c>
      <c r="B304" s="131"/>
      <c r="C304" s="111"/>
      <c r="D304" s="111"/>
      <c r="E304" s="111"/>
      <c r="F304" s="126"/>
      <c r="G304" s="126"/>
      <c r="H304" s="126"/>
    </row>
    <row r="305" spans="1:8" ht="24.75" hidden="1" thickBot="1" x14ac:dyDescent="0.3">
      <c r="A305" s="267" t="s">
        <v>62</v>
      </c>
      <c r="B305" s="131">
        <f>B304+B303</f>
        <v>0</v>
      </c>
      <c r="C305" s="131">
        <f>C304+C303</f>
        <v>0</v>
      </c>
      <c r="D305" s="131">
        <f>D304+D303</f>
        <v>0</v>
      </c>
      <c r="E305" s="131">
        <f>E304+E303</f>
        <v>0</v>
      </c>
      <c r="F305" s="126"/>
      <c r="G305" s="126"/>
      <c r="H305" s="126"/>
    </row>
    <row r="306" spans="1:8" s="254" customFormat="1" ht="33.75" customHeight="1" thickBot="1" x14ac:dyDescent="0.3">
      <c r="A306" s="194" t="s">
        <v>13</v>
      </c>
      <c r="B306" s="452" t="s">
        <v>305</v>
      </c>
      <c r="C306" s="453"/>
      <c r="D306" s="453"/>
      <c r="E306" s="454"/>
      <c r="F306" s="255"/>
      <c r="G306" s="255"/>
      <c r="H306" s="255"/>
    </row>
    <row r="307" spans="1:8" s="254" customFormat="1" ht="18" customHeight="1" thickBot="1" x14ac:dyDescent="0.3">
      <c r="A307" s="452" t="s">
        <v>14</v>
      </c>
      <c r="B307" s="453"/>
      <c r="C307" s="453"/>
      <c r="D307" s="453"/>
      <c r="E307" s="454"/>
      <c r="F307" s="255"/>
      <c r="G307" s="255"/>
      <c r="H307" s="255"/>
    </row>
    <row r="308" spans="1:8" s="254" customFormat="1" ht="42.75" customHeight="1" thickBot="1" x14ac:dyDescent="0.3">
      <c r="A308" s="261" t="s">
        <v>304</v>
      </c>
      <c r="B308" s="265">
        <v>8.7999999999999995E-2</v>
      </c>
      <c r="C308" s="265">
        <v>8.7999999999999995E-2</v>
      </c>
      <c r="D308" s="265">
        <v>0.17599999999999999</v>
      </c>
      <c r="E308" s="265">
        <v>0.17599999999999999</v>
      </c>
      <c r="F308" s="266"/>
      <c r="G308" s="255"/>
      <c r="H308" s="266"/>
    </row>
    <row r="309" spans="1:8" s="254" customFormat="1" ht="73.5" customHeight="1" thickBot="1" x14ac:dyDescent="0.3">
      <c r="A309" s="125" t="s">
        <v>303</v>
      </c>
      <c r="B309" s="265">
        <v>0.06</v>
      </c>
      <c r="C309" s="265">
        <v>6.5000000000000002E-2</v>
      </c>
      <c r="D309" s="265">
        <v>7.0000000000000007E-2</v>
      </c>
      <c r="E309" s="265">
        <v>7.4999999999999997E-2</v>
      </c>
      <c r="F309" s="255"/>
      <c r="G309" s="255"/>
      <c r="H309" s="255"/>
    </row>
    <row r="310" spans="1:8" s="254" customFormat="1" ht="15.75" thickBot="1" x14ac:dyDescent="0.3">
      <c r="A310" s="210" t="s">
        <v>58</v>
      </c>
      <c r="B310" s="211"/>
      <c r="C310" s="211"/>
      <c r="D310" s="211"/>
      <c r="E310" s="212"/>
      <c r="F310" s="255"/>
      <c r="G310" s="255"/>
      <c r="H310" s="255"/>
    </row>
    <row r="311" spans="1:8" s="254" customFormat="1" ht="15.75" thickBot="1" x14ac:dyDescent="0.3">
      <c r="A311" s="213" t="s">
        <v>145</v>
      </c>
      <c r="B311" s="214"/>
      <c r="C311" s="214"/>
      <c r="D311" s="214"/>
      <c r="E311" s="215"/>
      <c r="F311" s="255"/>
      <c r="G311" s="255"/>
      <c r="H311" s="255"/>
    </row>
    <row r="312" spans="1:8" s="254" customFormat="1" ht="24.75" customHeight="1" thickBot="1" x14ac:dyDescent="0.3">
      <c r="A312" s="260" t="s">
        <v>42</v>
      </c>
      <c r="B312" s="452" t="s">
        <v>302</v>
      </c>
      <c r="C312" s="453"/>
      <c r="D312" s="453"/>
      <c r="E312" s="454"/>
      <c r="F312" s="255"/>
      <c r="G312" s="255"/>
      <c r="H312" s="255"/>
    </row>
    <row r="313" spans="1:8" s="254" customFormat="1" ht="33" customHeight="1" thickBot="1" x14ac:dyDescent="0.3">
      <c r="A313" s="125" t="s">
        <v>10</v>
      </c>
      <c r="B313" s="452" t="s">
        <v>301</v>
      </c>
      <c r="C313" s="453"/>
      <c r="D313" s="453"/>
      <c r="E313" s="454"/>
      <c r="F313" s="255"/>
      <c r="G313" s="255"/>
      <c r="H313" s="255"/>
    </row>
    <row r="314" spans="1:8" s="254" customFormat="1" ht="24.75" customHeight="1" thickBot="1" x14ac:dyDescent="0.3">
      <c r="A314" s="125" t="s">
        <v>15</v>
      </c>
      <c r="B314" s="539" t="s">
        <v>300</v>
      </c>
      <c r="C314" s="540"/>
      <c r="D314" s="540"/>
      <c r="E314" s="541"/>
      <c r="F314" s="255"/>
      <c r="G314" s="255"/>
      <c r="H314" s="255"/>
    </row>
    <row r="315" spans="1:8" s="254" customFormat="1" x14ac:dyDescent="0.25">
      <c r="A315" s="207"/>
      <c r="B315" s="129">
        <v>2018</v>
      </c>
      <c r="C315" s="129">
        <v>2019</v>
      </c>
      <c r="D315" s="129">
        <v>2020</v>
      </c>
      <c r="E315" s="129">
        <v>2021</v>
      </c>
      <c r="F315" s="255"/>
      <c r="G315" s="255"/>
      <c r="H315" s="255"/>
    </row>
    <row r="316" spans="1:8" s="254" customFormat="1" ht="10.5" customHeight="1" thickBot="1" x14ac:dyDescent="0.3">
      <c r="A316" s="208"/>
      <c r="B316" s="130" t="s">
        <v>6</v>
      </c>
      <c r="C316" s="130" t="s">
        <v>7</v>
      </c>
      <c r="D316" s="130" t="s">
        <v>7</v>
      </c>
      <c r="E316" s="130" t="s">
        <v>7</v>
      </c>
      <c r="F316" s="255"/>
      <c r="G316" s="255"/>
      <c r="H316" s="255"/>
    </row>
    <row r="317" spans="1:8" s="254" customFormat="1" ht="16.5" customHeight="1" thickBot="1" x14ac:dyDescent="0.3">
      <c r="A317" s="125" t="s">
        <v>9</v>
      </c>
      <c r="B317" s="108">
        <v>245</v>
      </c>
      <c r="C317" s="108">
        <v>250</v>
      </c>
      <c r="D317" s="108">
        <v>255</v>
      </c>
      <c r="E317" s="108">
        <v>260</v>
      </c>
      <c r="F317" s="255"/>
      <c r="G317" s="255"/>
      <c r="H317" s="255"/>
    </row>
    <row r="318" spans="1:8" s="254" customFormat="1" ht="15.75" thickBot="1" x14ac:dyDescent="0.3">
      <c r="A318" s="125" t="s">
        <v>16</v>
      </c>
      <c r="B318" s="108">
        <v>32650</v>
      </c>
      <c r="C318" s="108">
        <v>32650</v>
      </c>
      <c r="D318" s="108">
        <v>32650</v>
      </c>
      <c r="E318" s="108">
        <v>32650</v>
      </c>
      <c r="F318" s="255"/>
      <c r="G318" s="255"/>
      <c r="H318" s="255"/>
    </row>
    <row r="319" spans="1:8" s="254" customFormat="1" ht="15.75" thickBot="1" x14ac:dyDescent="0.3">
      <c r="A319" s="125" t="s">
        <v>25</v>
      </c>
      <c r="B319" s="108">
        <f>B318/B317</f>
        <v>133.26530612244898</v>
      </c>
      <c r="C319" s="108">
        <f>C318/C317</f>
        <v>130.6</v>
      </c>
      <c r="D319" s="108">
        <f>D318/D317</f>
        <v>128.0392156862745</v>
      </c>
      <c r="E319" s="108">
        <f>E318/E317</f>
        <v>125.57692307692308</v>
      </c>
      <c r="F319" s="255"/>
      <c r="G319" s="255"/>
      <c r="H319" s="255"/>
    </row>
    <row r="320" spans="1:8" s="254" customFormat="1" ht="15.75" thickBot="1" x14ac:dyDescent="0.3">
      <c r="A320" s="125" t="s">
        <v>17</v>
      </c>
      <c r="B320" s="208" t="s">
        <v>24</v>
      </c>
      <c r="C320" s="110">
        <f t="shared" ref="C320:E322" si="13">C317/B317-1</f>
        <v>2.0408163265306145E-2</v>
      </c>
      <c r="D320" s="110">
        <f t="shared" si="13"/>
        <v>2.0000000000000018E-2</v>
      </c>
      <c r="E320" s="110">
        <f t="shared" si="13"/>
        <v>1.9607843137254832E-2</v>
      </c>
      <c r="F320" s="255"/>
      <c r="G320" s="255"/>
      <c r="H320" s="255"/>
    </row>
    <row r="321" spans="1:9" s="254" customFormat="1" ht="15.75" thickBot="1" x14ac:dyDescent="0.3">
      <c r="A321" s="125" t="s">
        <v>18</v>
      </c>
      <c r="B321" s="208" t="s">
        <v>24</v>
      </c>
      <c r="C321" s="110">
        <f t="shared" si="13"/>
        <v>0</v>
      </c>
      <c r="D321" s="110">
        <f t="shared" si="13"/>
        <v>0</v>
      </c>
      <c r="E321" s="110">
        <f t="shared" si="13"/>
        <v>0</v>
      </c>
      <c r="F321" s="258"/>
      <c r="G321" s="258"/>
      <c r="H321" s="258"/>
      <c r="I321" s="257"/>
    </row>
    <row r="322" spans="1:9" s="254" customFormat="1" ht="15.75" thickBot="1" x14ac:dyDescent="0.3">
      <c r="A322" s="125" t="s">
        <v>19</v>
      </c>
      <c r="B322" s="208" t="s">
        <v>24</v>
      </c>
      <c r="C322" s="110">
        <f t="shared" si="13"/>
        <v>-2.0000000000000018E-2</v>
      </c>
      <c r="D322" s="110">
        <f t="shared" si="13"/>
        <v>-1.9607843137254943E-2</v>
      </c>
      <c r="E322" s="110">
        <f t="shared" si="13"/>
        <v>-1.9230769230769162E-2</v>
      </c>
      <c r="F322" s="255"/>
      <c r="G322" s="255"/>
      <c r="H322" s="255"/>
    </row>
    <row r="323" spans="1:9" s="254" customFormat="1" ht="23.25" thickBot="1" x14ac:dyDescent="0.3">
      <c r="A323" s="222" t="s">
        <v>289</v>
      </c>
      <c r="B323" s="223"/>
      <c r="C323" s="223"/>
      <c r="D323" s="223"/>
      <c r="E323" s="224"/>
      <c r="F323" s="255"/>
      <c r="G323" s="255"/>
      <c r="H323" s="255"/>
    </row>
    <row r="324" spans="1:9" s="254" customFormat="1" ht="15.75" customHeight="1" x14ac:dyDescent="0.25">
      <c r="A324" s="207"/>
      <c r="B324" s="129">
        <v>2018</v>
      </c>
      <c r="C324" s="129">
        <v>2019</v>
      </c>
      <c r="D324" s="129">
        <v>2020</v>
      </c>
      <c r="E324" s="129">
        <v>2021</v>
      </c>
      <c r="F324" s="255"/>
      <c r="G324" s="255"/>
      <c r="H324" s="255"/>
    </row>
    <row r="325" spans="1:9" s="254" customFormat="1" ht="12.75" customHeight="1" thickBot="1" x14ac:dyDescent="0.3">
      <c r="A325" s="208"/>
      <c r="B325" s="130" t="s">
        <v>6</v>
      </c>
      <c r="C325" s="130" t="s">
        <v>7</v>
      </c>
      <c r="D325" s="130" t="s">
        <v>7</v>
      </c>
      <c r="E325" s="130" t="s">
        <v>7</v>
      </c>
      <c r="F325" s="255"/>
      <c r="G325" s="255"/>
      <c r="H325" s="255"/>
    </row>
    <row r="326" spans="1:9" s="254" customFormat="1" ht="11.25" customHeight="1" thickBot="1" x14ac:dyDescent="0.3">
      <c r="A326" s="155" t="s">
        <v>0</v>
      </c>
      <c r="B326" s="111">
        <v>19700</v>
      </c>
      <c r="C326" s="111">
        <v>19700</v>
      </c>
      <c r="D326" s="111">
        <v>19700</v>
      </c>
      <c r="E326" s="111">
        <v>19700</v>
      </c>
      <c r="F326" s="255"/>
      <c r="G326" s="255"/>
      <c r="H326" s="255"/>
    </row>
    <row r="327" spans="1:9" s="254" customFormat="1" ht="15.75" thickBot="1" x14ac:dyDescent="0.3">
      <c r="A327" s="155" t="s">
        <v>46</v>
      </c>
      <c r="B327" s="111">
        <v>3450</v>
      </c>
      <c r="C327" s="111">
        <v>3450</v>
      </c>
      <c r="D327" s="111">
        <v>3450</v>
      </c>
      <c r="E327" s="111">
        <v>3450</v>
      </c>
      <c r="F327" s="255"/>
      <c r="G327" s="255"/>
      <c r="H327" s="255"/>
    </row>
    <row r="328" spans="1:9" s="254" customFormat="1" ht="15.75" thickBot="1" x14ac:dyDescent="0.3">
      <c r="A328" s="155" t="s">
        <v>1</v>
      </c>
      <c r="B328" s="131">
        <v>9500</v>
      </c>
      <c r="C328" s="131">
        <v>9500</v>
      </c>
      <c r="D328" s="131">
        <v>9500</v>
      </c>
      <c r="E328" s="131">
        <v>9500</v>
      </c>
      <c r="F328" s="255"/>
      <c r="G328" s="255"/>
      <c r="H328" s="255"/>
    </row>
    <row r="329" spans="1:9" s="254" customFormat="1" ht="15.75" thickBot="1" x14ac:dyDescent="0.3">
      <c r="A329" s="155" t="s">
        <v>2</v>
      </c>
      <c r="B329" s="131"/>
      <c r="C329" s="111"/>
      <c r="D329" s="111"/>
      <c r="E329" s="111"/>
      <c r="F329" s="255"/>
      <c r="G329" s="255"/>
      <c r="H329" s="255"/>
    </row>
    <row r="330" spans="1:9" s="254" customFormat="1" ht="15.75" thickBot="1" x14ac:dyDescent="0.3">
      <c r="A330" s="155" t="s">
        <v>30</v>
      </c>
      <c r="B330" s="131"/>
      <c r="C330" s="111"/>
      <c r="D330" s="111"/>
      <c r="E330" s="111"/>
      <c r="F330" s="255"/>
      <c r="G330" s="255"/>
      <c r="H330" s="255"/>
    </row>
    <row r="331" spans="1:9" s="254" customFormat="1" ht="15.75" thickBot="1" x14ac:dyDescent="0.3">
      <c r="A331" s="155" t="s">
        <v>32</v>
      </c>
      <c r="B331" s="131"/>
      <c r="C331" s="111"/>
      <c r="D331" s="111"/>
      <c r="E331" s="111"/>
      <c r="F331" s="255"/>
      <c r="G331" s="255"/>
      <c r="H331" s="255"/>
    </row>
    <row r="332" spans="1:9" s="254" customFormat="1" ht="15.75" thickBot="1" x14ac:dyDescent="0.3">
      <c r="A332" s="155" t="s">
        <v>3</v>
      </c>
      <c r="B332" s="131"/>
      <c r="C332" s="111"/>
      <c r="D332" s="111"/>
      <c r="E332" s="111"/>
      <c r="F332" s="255"/>
      <c r="G332" s="255"/>
      <c r="H332" s="255"/>
    </row>
    <row r="333" spans="1:9" s="254" customFormat="1" ht="15.75" thickBot="1" x14ac:dyDescent="0.3">
      <c r="A333" s="256" t="s">
        <v>59</v>
      </c>
      <c r="B333" s="131">
        <f>B332+B331+B330+B329+B328+B327+B326</f>
        <v>32650</v>
      </c>
      <c r="C333" s="131">
        <f>C332+C331+C330+C329+C328+C327+C326</f>
        <v>32650</v>
      </c>
      <c r="D333" s="131">
        <f>D332+D331+D330+D329+D328+D327+D326</f>
        <v>32650</v>
      </c>
      <c r="E333" s="131">
        <f>E332+E331+E330+E329+E328+E327+E326</f>
        <v>32650</v>
      </c>
      <c r="F333" s="255"/>
      <c r="G333" s="255"/>
      <c r="H333" s="255"/>
    </row>
    <row r="334" spans="1:9" s="254" customFormat="1" ht="30.75" customHeight="1" x14ac:dyDescent="0.25">
      <c r="A334" s="263" t="s">
        <v>293</v>
      </c>
      <c r="B334" s="225"/>
      <c r="C334" s="226"/>
      <c r="D334" s="226"/>
      <c r="E334" s="227"/>
      <c r="F334" s="255"/>
      <c r="G334" s="255"/>
      <c r="H334" s="255"/>
    </row>
    <row r="335" spans="1:9" s="254" customFormat="1" ht="15" hidden="1" customHeight="1" x14ac:dyDescent="0.25">
      <c r="A335" s="262"/>
      <c r="B335" s="228"/>
      <c r="C335" s="229"/>
      <c r="D335" s="229"/>
      <c r="E335" s="230"/>
      <c r="F335" s="255"/>
      <c r="G335" s="255"/>
      <c r="H335" s="255"/>
    </row>
    <row r="336" spans="1:9" s="254" customFormat="1" ht="15.75" hidden="1" thickBot="1" x14ac:dyDescent="0.3">
      <c r="A336" s="261"/>
      <c r="B336" s="231"/>
      <c r="C336" s="232"/>
      <c r="D336" s="232"/>
      <c r="E336" s="233"/>
      <c r="F336" s="255"/>
      <c r="G336" s="255"/>
      <c r="H336" s="255"/>
    </row>
    <row r="337" spans="1:8" s="254" customFormat="1" ht="15.75" thickBot="1" x14ac:dyDescent="0.3">
      <c r="A337" s="194" t="s">
        <v>61</v>
      </c>
      <c r="B337" s="132">
        <f>IF(B333-B318=0,0,"Error")</f>
        <v>0</v>
      </c>
      <c r="C337" s="132">
        <f>IF(C333-C318=0,0,"Error")</f>
        <v>0</v>
      </c>
      <c r="D337" s="132">
        <f>IF(D333-D318=0,0,"Error")</f>
        <v>0</v>
      </c>
      <c r="E337" s="132">
        <f>IF(E333-E318=0,0,"Error")</f>
        <v>0</v>
      </c>
      <c r="F337" s="255"/>
      <c r="G337" s="255"/>
      <c r="H337" s="255"/>
    </row>
    <row r="338" spans="1:8" s="254" customFormat="1" ht="34.5" customHeight="1" thickBot="1" x14ac:dyDescent="0.3">
      <c r="A338" s="261" t="s">
        <v>299</v>
      </c>
      <c r="B338" s="452" t="s">
        <v>298</v>
      </c>
      <c r="C338" s="453"/>
      <c r="D338" s="453"/>
      <c r="E338" s="454"/>
      <c r="F338" s="255"/>
      <c r="G338" s="255"/>
      <c r="H338" s="255"/>
    </row>
    <row r="339" spans="1:8" s="254" customFormat="1" ht="63" customHeight="1" thickBot="1" x14ac:dyDescent="0.3">
      <c r="A339" s="125" t="s">
        <v>10</v>
      </c>
      <c r="B339" s="452" t="s">
        <v>297</v>
      </c>
      <c r="C339" s="453"/>
      <c r="D339" s="453"/>
      <c r="E339" s="454"/>
      <c r="F339" s="255"/>
      <c r="G339" s="255"/>
      <c r="H339" s="255"/>
    </row>
    <row r="340" spans="1:8" s="254" customFormat="1" ht="15.75" customHeight="1" thickBot="1" x14ac:dyDescent="0.3">
      <c r="A340" s="125" t="s">
        <v>15</v>
      </c>
      <c r="B340" s="539" t="s">
        <v>285</v>
      </c>
      <c r="C340" s="540"/>
      <c r="D340" s="540"/>
      <c r="E340" s="541"/>
      <c r="F340" s="255"/>
      <c r="G340" s="255"/>
      <c r="H340" s="255"/>
    </row>
    <row r="341" spans="1:8" s="254" customFormat="1" ht="15.75" thickBot="1" x14ac:dyDescent="0.3">
      <c r="A341" s="125" t="s">
        <v>9</v>
      </c>
      <c r="B341" s="108">
        <v>35000</v>
      </c>
      <c r="C341" s="108">
        <v>35500</v>
      </c>
      <c r="D341" s="108">
        <v>36000</v>
      </c>
      <c r="E341" s="108">
        <v>36500</v>
      </c>
      <c r="F341" s="255"/>
      <c r="G341" s="255"/>
      <c r="H341" s="255"/>
    </row>
    <row r="342" spans="1:8" s="254" customFormat="1" x14ac:dyDescent="0.25">
      <c r="A342" s="207"/>
      <c r="B342" s="129">
        <v>2018</v>
      </c>
      <c r="C342" s="129">
        <v>2019</v>
      </c>
      <c r="D342" s="129">
        <v>2020</v>
      </c>
      <c r="E342" s="129">
        <v>2021</v>
      </c>
      <c r="F342" s="255"/>
      <c r="G342" s="255"/>
      <c r="H342" s="255"/>
    </row>
    <row r="343" spans="1:8" s="254" customFormat="1" ht="12.75" customHeight="1" thickBot="1" x14ac:dyDescent="0.3">
      <c r="A343" s="208"/>
      <c r="B343" s="130" t="s">
        <v>6</v>
      </c>
      <c r="C343" s="130" t="s">
        <v>7</v>
      </c>
      <c r="D343" s="130" t="s">
        <v>7</v>
      </c>
      <c r="E343" s="130" t="s">
        <v>7</v>
      </c>
      <c r="F343" s="255"/>
      <c r="G343" s="255"/>
      <c r="H343" s="255"/>
    </row>
    <row r="344" spans="1:8" s="254" customFormat="1" ht="19.5" customHeight="1" thickBot="1" x14ac:dyDescent="0.3">
      <c r="A344" s="125" t="s">
        <v>16</v>
      </c>
      <c r="B344" s="108">
        <v>35606</v>
      </c>
      <c r="C344" s="108">
        <v>35606</v>
      </c>
      <c r="D344" s="108">
        <v>35606</v>
      </c>
      <c r="E344" s="108">
        <v>35606</v>
      </c>
      <c r="F344" s="255"/>
      <c r="G344" s="255"/>
      <c r="H344" s="255"/>
    </row>
    <row r="345" spans="1:8" s="254" customFormat="1" ht="15.75" thickBot="1" x14ac:dyDescent="0.3">
      <c r="A345" s="125" t="s">
        <v>25</v>
      </c>
      <c r="B345" s="108">
        <f>B344/B341</f>
        <v>1.0173142857142856</v>
      </c>
      <c r="C345" s="108">
        <f>C344/C341</f>
        <v>1.0029859154929577</v>
      </c>
      <c r="D345" s="108">
        <f>D344/D341</f>
        <v>0.98905555555555558</v>
      </c>
      <c r="E345" s="108">
        <f>E344/E341</f>
        <v>0.97550684931506848</v>
      </c>
      <c r="F345" s="255"/>
      <c r="G345" s="255"/>
      <c r="H345" s="255"/>
    </row>
    <row r="346" spans="1:8" s="254" customFormat="1" ht="15.75" thickBot="1" x14ac:dyDescent="0.3">
      <c r="A346" s="125" t="s">
        <v>17</v>
      </c>
      <c r="B346" s="208"/>
      <c r="C346" s="110">
        <f>C341/B341-1</f>
        <v>1.4285714285714235E-2</v>
      </c>
      <c r="D346" s="110">
        <f>D341/C341-1</f>
        <v>1.4084507042253502E-2</v>
      </c>
      <c r="E346" s="110">
        <f>E341/D341-1</f>
        <v>1.388888888888884E-2</v>
      </c>
      <c r="F346" s="255"/>
      <c r="G346" s="255"/>
      <c r="H346" s="255"/>
    </row>
    <row r="347" spans="1:8" s="254" customFormat="1" ht="15.75" thickBot="1" x14ac:dyDescent="0.3">
      <c r="A347" s="125" t="s">
        <v>18</v>
      </c>
      <c r="B347" s="208"/>
      <c r="C347" s="110">
        <f t="shared" ref="C347:E348" si="14">C344/B344-1</f>
        <v>0</v>
      </c>
      <c r="D347" s="110">
        <f t="shared" si="14"/>
        <v>0</v>
      </c>
      <c r="E347" s="110">
        <f t="shared" si="14"/>
        <v>0</v>
      </c>
      <c r="F347" s="255"/>
      <c r="G347" s="255"/>
      <c r="H347" s="255"/>
    </row>
    <row r="348" spans="1:8" s="254" customFormat="1" ht="15.75" thickBot="1" x14ac:dyDescent="0.3">
      <c r="A348" s="125" t="s">
        <v>19</v>
      </c>
      <c r="B348" s="208"/>
      <c r="C348" s="110">
        <f t="shared" si="14"/>
        <v>-1.4084507042253502E-2</v>
      </c>
      <c r="D348" s="110">
        <f t="shared" si="14"/>
        <v>-1.388888888888884E-2</v>
      </c>
      <c r="E348" s="110">
        <f t="shared" si="14"/>
        <v>-1.3698630136986356E-2</v>
      </c>
      <c r="F348" s="255"/>
      <c r="G348" s="255"/>
      <c r="H348" s="255"/>
    </row>
    <row r="349" spans="1:8" s="254" customFormat="1" ht="23.25" thickBot="1" x14ac:dyDescent="0.3">
      <c r="A349" s="222" t="s">
        <v>284</v>
      </c>
      <c r="B349" s="223"/>
      <c r="C349" s="223"/>
      <c r="D349" s="223"/>
      <c r="E349" s="224"/>
      <c r="F349" s="255"/>
      <c r="G349" s="255"/>
      <c r="H349" s="255"/>
    </row>
    <row r="350" spans="1:8" s="254" customFormat="1" ht="24.75" customHeight="1" x14ac:dyDescent="0.25">
      <c r="A350" s="207"/>
      <c r="B350" s="129">
        <v>2018</v>
      </c>
      <c r="C350" s="129">
        <v>2019</v>
      </c>
      <c r="D350" s="129">
        <v>2020</v>
      </c>
      <c r="E350" s="129">
        <v>2021</v>
      </c>
      <c r="F350" s="255"/>
      <c r="G350" s="255"/>
      <c r="H350" s="255"/>
    </row>
    <row r="351" spans="1:8" s="254" customFormat="1" ht="12.75" customHeight="1" thickBot="1" x14ac:dyDescent="0.3">
      <c r="A351" s="208"/>
      <c r="B351" s="130" t="s">
        <v>6</v>
      </c>
      <c r="C351" s="130" t="s">
        <v>7</v>
      </c>
      <c r="D351" s="130" t="s">
        <v>7</v>
      </c>
      <c r="E351" s="130" t="s">
        <v>7</v>
      </c>
      <c r="F351" s="255"/>
      <c r="G351" s="255"/>
      <c r="H351" s="255"/>
    </row>
    <row r="352" spans="1:8" s="254" customFormat="1" ht="18.75" customHeight="1" thickBot="1" x14ac:dyDescent="0.3">
      <c r="A352" s="155" t="s">
        <v>0</v>
      </c>
      <c r="B352" s="111">
        <v>21500</v>
      </c>
      <c r="C352" s="111">
        <v>21500</v>
      </c>
      <c r="D352" s="111">
        <v>21500</v>
      </c>
      <c r="E352" s="111">
        <v>21500</v>
      </c>
      <c r="F352" s="255"/>
      <c r="G352" s="255"/>
      <c r="H352" s="255"/>
    </row>
    <row r="353" spans="1:8" s="254" customFormat="1" ht="24.75" customHeight="1" thickBot="1" x14ac:dyDescent="0.3">
      <c r="A353" s="155" t="s">
        <v>46</v>
      </c>
      <c r="B353" s="111">
        <v>3606</v>
      </c>
      <c r="C353" s="111">
        <v>3606</v>
      </c>
      <c r="D353" s="111">
        <v>3606</v>
      </c>
      <c r="E353" s="111">
        <v>3606</v>
      </c>
      <c r="F353" s="255"/>
      <c r="G353" s="255"/>
      <c r="H353" s="255"/>
    </row>
    <row r="354" spans="1:8" s="254" customFormat="1" ht="35.25" customHeight="1" thickBot="1" x14ac:dyDescent="0.3">
      <c r="A354" s="155" t="s">
        <v>1</v>
      </c>
      <c r="B354" s="131">
        <v>10500</v>
      </c>
      <c r="C354" s="131">
        <v>10500</v>
      </c>
      <c r="D354" s="131">
        <v>10500</v>
      </c>
      <c r="E354" s="131">
        <v>10500</v>
      </c>
      <c r="F354" s="255"/>
      <c r="G354" s="255"/>
      <c r="H354" s="255"/>
    </row>
    <row r="355" spans="1:8" s="254" customFormat="1" ht="24.75" thickBot="1" x14ac:dyDescent="0.3">
      <c r="A355" s="264" t="s">
        <v>62</v>
      </c>
      <c r="B355" s="131">
        <f>B352+B353+B354</f>
        <v>35606</v>
      </c>
      <c r="C355" s="131">
        <f>C352+C353+C354</f>
        <v>35606</v>
      </c>
      <c r="D355" s="131">
        <f>D352+D353+D354</f>
        <v>35606</v>
      </c>
      <c r="E355" s="131">
        <f>E352+E353+E354</f>
        <v>35606</v>
      </c>
      <c r="F355" s="255"/>
      <c r="G355" s="255"/>
      <c r="H355" s="255"/>
    </row>
    <row r="356" spans="1:8" s="254" customFormat="1" ht="22.5" x14ac:dyDescent="0.25">
      <c r="A356" s="263" t="s">
        <v>296</v>
      </c>
      <c r="B356" s="226"/>
      <c r="C356" s="226"/>
      <c r="D356" s="226"/>
      <c r="E356" s="227"/>
      <c r="F356" s="255"/>
      <c r="G356" s="255"/>
      <c r="H356" s="255"/>
    </row>
    <row r="357" spans="1:8" s="254" customFormat="1" ht="9" customHeight="1" x14ac:dyDescent="0.25">
      <c r="A357" s="262"/>
      <c r="B357" s="229"/>
      <c r="C357" s="229"/>
      <c r="D357" s="229"/>
      <c r="E357" s="230"/>
      <c r="F357" s="255"/>
      <c r="G357" s="255"/>
      <c r="H357" s="255"/>
    </row>
    <row r="358" spans="1:8" s="254" customFormat="1" ht="3" customHeight="1" thickBot="1" x14ac:dyDescent="0.3">
      <c r="A358" s="261"/>
      <c r="B358" s="232"/>
      <c r="C358" s="232"/>
      <c r="D358" s="232"/>
      <c r="E358" s="233"/>
      <c r="F358" s="255"/>
      <c r="G358" s="255"/>
      <c r="H358" s="255"/>
    </row>
    <row r="359" spans="1:8" s="254" customFormat="1" ht="25.5" customHeight="1" thickBot="1" x14ac:dyDescent="0.3">
      <c r="A359" s="194" t="s">
        <v>61</v>
      </c>
      <c r="B359" s="132">
        <f>IF(B355-B344=0,0,"Error")</f>
        <v>0</v>
      </c>
      <c r="C359" s="132">
        <f>IF(C355-C344=0,0,"Error")</f>
        <v>0</v>
      </c>
      <c r="D359" s="132">
        <f>IF(D355-D344=0,0,"Error")</f>
        <v>0</v>
      </c>
      <c r="E359" s="132">
        <f>IF(E355-E344=0,0,"Error")</f>
        <v>0</v>
      </c>
      <c r="F359" s="255"/>
      <c r="G359" s="255"/>
      <c r="H359" s="255"/>
    </row>
    <row r="360" spans="1:8" s="254" customFormat="1" ht="39" customHeight="1" thickBot="1" x14ac:dyDescent="0.3">
      <c r="A360" s="260" t="s">
        <v>186</v>
      </c>
      <c r="B360" s="452" t="s">
        <v>295</v>
      </c>
      <c r="C360" s="453"/>
      <c r="D360" s="453"/>
      <c r="E360" s="454"/>
      <c r="F360" s="255"/>
      <c r="G360" s="255"/>
      <c r="H360" s="255"/>
    </row>
    <row r="361" spans="1:8" s="254" customFormat="1" ht="70.5" customHeight="1" thickBot="1" x14ac:dyDescent="0.3">
      <c r="A361" s="125" t="s">
        <v>10</v>
      </c>
      <c r="B361" s="452" t="s">
        <v>294</v>
      </c>
      <c r="C361" s="453"/>
      <c r="D361" s="453"/>
      <c r="E361" s="454"/>
      <c r="F361" s="255"/>
      <c r="G361" s="255"/>
      <c r="H361" s="255"/>
    </row>
    <row r="362" spans="1:8" s="254" customFormat="1" ht="30" customHeight="1" thickBot="1" x14ac:dyDescent="0.3">
      <c r="A362" s="125" t="s">
        <v>15</v>
      </c>
      <c r="B362" s="539" t="s">
        <v>285</v>
      </c>
      <c r="C362" s="540"/>
      <c r="D362" s="540"/>
      <c r="E362" s="541"/>
      <c r="F362" s="255"/>
      <c r="G362" s="255"/>
      <c r="H362" s="255"/>
    </row>
    <row r="363" spans="1:8" s="254" customFormat="1" ht="17.25" customHeight="1" x14ac:dyDescent="0.25">
      <c r="A363" s="207"/>
      <c r="B363" s="129">
        <v>2018</v>
      </c>
      <c r="C363" s="129">
        <v>2019</v>
      </c>
      <c r="D363" s="129">
        <v>2020</v>
      </c>
      <c r="E363" s="129">
        <v>2021</v>
      </c>
      <c r="F363" s="255"/>
      <c r="G363" s="255"/>
      <c r="H363" s="255"/>
    </row>
    <row r="364" spans="1:8" s="254" customFormat="1" ht="17.25" customHeight="1" thickBot="1" x14ac:dyDescent="0.3">
      <c r="A364" s="208"/>
      <c r="B364" s="130" t="s">
        <v>6</v>
      </c>
      <c r="C364" s="130" t="s">
        <v>7</v>
      </c>
      <c r="D364" s="130" t="s">
        <v>7</v>
      </c>
      <c r="E364" s="130" t="s">
        <v>7</v>
      </c>
      <c r="F364" s="255"/>
      <c r="G364" s="255"/>
      <c r="H364" s="255"/>
    </row>
    <row r="365" spans="1:8" s="254" customFormat="1" ht="17.25" customHeight="1" thickBot="1" x14ac:dyDescent="0.3">
      <c r="A365" s="125" t="s">
        <v>9</v>
      </c>
      <c r="B365" s="108">
        <v>38000</v>
      </c>
      <c r="C365" s="108">
        <v>38500</v>
      </c>
      <c r="D365" s="108">
        <v>39000</v>
      </c>
      <c r="E365" s="108">
        <v>39500</v>
      </c>
      <c r="F365" s="255"/>
      <c r="G365" s="255"/>
      <c r="H365" s="255"/>
    </row>
    <row r="366" spans="1:8" s="254" customFormat="1" ht="17.25" customHeight="1" thickBot="1" x14ac:dyDescent="0.3">
      <c r="A366" s="125" t="s">
        <v>16</v>
      </c>
      <c r="B366" s="108">
        <v>38482</v>
      </c>
      <c r="C366" s="108">
        <v>38482</v>
      </c>
      <c r="D366" s="108">
        <v>38482</v>
      </c>
      <c r="E366" s="108">
        <v>38482</v>
      </c>
      <c r="F366" s="255"/>
      <c r="G366" s="255"/>
      <c r="H366" s="255"/>
    </row>
    <row r="367" spans="1:8" s="254" customFormat="1" ht="17.25" customHeight="1" thickBot="1" x14ac:dyDescent="0.3">
      <c r="A367" s="125" t="s">
        <v>25</v>
      </c>
      <c r="B367" s="108">
        <f>B366/B365</f>
        <v>1.0126842105263159</v>
      </c>
      <c r="C367" s="108">
        <f>C366/C365</f>
        <v>0.99953246753246749</v>
      </c>
      <c r="D367" s="108">
        <f>D366/D365</f>
        <v>0.98671794871794871</v>
      </c>
      <c r="E367" s="108">
        <f>E366/E365</f>
        <v>0.97422784810126584</v>
      </c>
      <c r="F367" s="255"/>
      <c r="G367" s="255"/>
      <c r="H367" s="255"/>
    </row>
    <row r="368" spans="1:8" s="254" customFormat="1" ht="17.25" customHeight="1" thickBot="1" x14ac:dyDescent="0.3">
      <c r="A368" s="125" t="s">
        <v>17</v>
      </c>
      <c r="B368" s="208" t="s">
        <v>24</v>
      </c>
      <c r="C368" s="110">
        <f t="shared" ref="C368:E370" si="15">C365/B365-1</f>
        <v>1.3157894736842035E-2</v>
      </c>
      <c r="D368" s="110">
        <f t="shared" si="15"/>
        <v>1.298701298701288E-2</v>
      </c>
      <c r="E368" s="110">
        <f t="shared" si="15"/>
        <v>1.2820512820512775E-2</v>
      </c>
      <c r="F368" s="255"/>
      <c r="G368" s="255"/>
      <c r="H368" s="255"/>
    </row>
    <row r="369" spans="1:8" s="254" customFormat="1" ht="17.25" customHeight="1" thickBot="1" x14ac:dyDescent="0.3">
      <c r="A369" s="125" t="s">
        <v>18</v>
      </c>
      <c r="B369" s="208" t="s">
        <v>24</v>
      </c>
      <c r="C369" s="110">
        <f t="shared" si="15"/>
        <v>0</v>
      </c>
      <c r="D369" s="110">
        <f t="shared" si="15"/>
        <v>0</v>
      </c>
      <c r="E369" s="110">
        <f t="shared" si="15"/>
        <v>0</v>
      </c>
      <c r="F369" s="255"/>
      <c r="G369" s="255"/>
      <c r="H369" s="255"/>
    </row>
    <row r="370" spans="1:8" s="254" customFormat="1" ht="17.25" customHeight="1" thickBot="1" x14ac:dyDescent="0.3">
      <c r="A370" s="125" t="s">
        <v>19</v>
      </c>
      <c r="B370" s="208" t="s">
        <v>24</v>
      </c>
      <c r="C370" s="110">
        <f t="shared" si="15"/>
        <v>-1.2987012987013102E-2</v>
      </c>
      <c r="D370" s="110">
        <f t="shared" si="15"/>
        <v>-1.2820512820512775E-2</v>
      </c>
      <c r="E370" s="110">
        <f t="shared" si="15"/>
        <v>-1.2658227848101222E-2</v>
      </c>
      <c r="F370" s="255"/>
      <c r="G370" s="255"/>
      <c r="H370" s="255"/>
    </row>
    <row r="371" spans="1:8" s="254" customFormat="1" ht="17.25" customHeight="1" thickBot="1" x14ac:dyDescent="0.3">
      <c r="A371" s="222" t="s">
        <v>279</v>
      </c>
      <c r="B371" s="223"/>
      <c r="C371" s="223"/>
      <c r="D371" s="223"/>
      <c r="E371" s="224"/>
      <c r="F371" s="255"/>
      <c r="G371" s="255"/>
      <c r="H371" s="255"/>
    </row>
    <row r="372" spans="1:8" s="254" customFormat="1" ht="17.25" customHeight="1" x14ac:dyDescent="0.25">
      <c r="A372" s="207"/>
      <c r="B372" s="129">
        <v>2018</v>
      </c>
      <c r="C372" s="129">
        <v>2019</v>
      </c>
      <c r="D372" s="129">
        <v>2020</v>
      </c>
      <c r="E372" s="129">
        <v>2021</v>
      </c>
      <c r="F372" s="255"/>
      <c r="G372" s="255"/>
      <c r="H372" s="255"/>
    </row>
    <row r="373" spans="1:8" s="254" customFormat="1" ht="17.25" customHeight="1" thickBot="1" x14ac:dyDescent="0.3">
      <c r="A373" s="208"/>
      <c r="B373" s="130" t="s">
        <v>6</v>
      </c>
      <c r="C373" s="130" t="s">
        <v>7</v>
      </c>
      <c r="D373" s="130" t="s">
        <v>7</v>
      </c>
      <c r="E373" s="130" t="s">
        <v>7</v>
      </c>
      <c r="F373" s="255"/>
      <c r="G373" s="255"/>
      <c r="H373" s="255"/>
    </row>
    <row r="374" spans="1:8" s="254" customFormat="1" ht="17.25" customHeight="1" thickBot="1" x14ac:dyDescent="0.3">
      <c r="A374" s="155" t="s">
        <v>0</v>
      </c>
      <c r="B374" s="111">
        <v>23582</v>
      </c>
      <c r="C374" s="111">
        <v>23582</v>
      </c>
      <c r="D374" s="111">
        <v>23582</v>
      </c>
      <c r="E374" s="111">
        <v>23582</v>
      </c>
      <c r="F374" s="255"/>
      <c r="G374" s="255"/>
      <c r="H374" s="255"/>
    </row>
    <row r="375" spans="1:8" s="254" customFormat="1" ht="17.25" customHeight="1" thickBot="1" x14ac:dyDescent="0.3">
      <c r="A375" s="155" t="s">
        <v>46</v>
      </c>
      <c r="B375" s="111">
        <v>3900</v>
      </c>
      <c r="C375" s="111">
        <v>3900</v>
      </c>
      <c r="D375" s="111">
        <v>3900</v>
      </c>
      <c r="E375" s="111">
        <v>3900</v>
      </c>
      <c r="F375" s="255"/>
      <c r="G375" s="255"/>
      <c r="H375" s="255"/>
    </row>
    <row r="376" spans="1:8" s="254" customFormat="1" ht="17.25" customHeight="1" thickBot="1" x14ac:dyDescent="0.3">
      <c r="A376" s="155" t="s">
        <v>1</v>
      </c>
      <c r="B376" s="131">
        <v>11000</v>
      </c>
      <c r="C376" s="131">
        <v>11000</v>
      </c>
      <c r="D376" s="131">
        <v>11000</v>
      </c>
      <c r="E376" s="131">
        <v>11000</v>
      </c>
      <c r="F376" s="255"/>
      <c r="G376" s="255"/>
      <c r="H376" s="255"/>
    </row>
    <row r="377" spans="1:8" s="254" customFormat="1" ht="17.25" customHeight="1" thickBot="1" x14ac:dyDescent="0.3">
      <c r="A377" s="256" t="s">
        <v>59</v>
      </c>
      <c r="B377" s="131">
        <f>B374+B375+B376</f>
        <v>38482</v>
      </c>
      <c r="C377" s="131">
        <f>C374+C375+C376</f>
        <v>38482</v>
      </c>
      <c r="D377" s="131">
        <f>D374+D375+D376</f>
        <v>38482</v>
      </c>
      <c r="E377" s="131">
        <f>E374+E375+E376</f>
        <v>38482</v>
      </c>
      <c r="F377" s="255"/>
      <c r="G377" s="255"/>
      <c r="H377" s="255"/>
    </row>
    <row r="378" spans="1:8" s="254" customFormat="1" ht="17.25" customHeight="1" x14ac:dyDescent="0.25">
      <c r="A378" s="263" t="s">
        <v>293</v>
      </c>
      <c r="B378" s="225"/>
      <c r="C378" s="226"/>
      <c r="D378" s="226"/>
      <c r="E378" s="227"/>
      <c r="F378" s="255"/>
      <c r="G378" s="255"/>
      <c r="H378" s="255"/>
    </row>
    <row r="379" spans="1:8" s="254" customFormat="1" ht="17.25" customHeight="1" x14ac:dyDescent="0.25">
      <c r="A379" s="262"/>
      <c r="B379" s="228"/>
      <c r="C379" s="229"/>
      <c r="D379" s="229"/>
      <c r="E379" s="230"/>
      <c r="F379" s="255"/>
      <c r="G379" s="255"/>
      <c r="H379" s="255"/>
    </row>
    <row r="380" spans="1:8" s="254" customFormat="1" ht="17.25" customHeight="1" thickBot="1" x14ac:dyDescent="0.3">
      <c r="A380" s="261"/>
      <c r="B380" s="231"/>
      <c r="C380" s="232"/>
      <c r="D380" s="232"/>
      <c r="E380" s="233"/>
      <c r="F380" s="255"/>
      <c r="G380" s="255"/>
      <c r="H380" s="255"/>
    </row>
    <row r="381" spans="1:8" s="254" customFormat="1" ht="17.25" customHeight="1" thickBot="1" x14ac:dyDescent="0.3">
      <c r="A381" s="194" t="s">
        <v>61</v>
      </c>
      <c r="B381" s="132">
        <f>IF(B377-B366=0,0,"Error")</f>
        <v>0</v>
      </c>
      <c r="C381" s="132">
        <f>IF(C377-C366=0,0,"Error")</f>
        <v>0</v>
      </c>
      <c r="D381" s="132">
        <f>IF(D377-D366=0,0,"Error")</f>
        <v>0</v>
      </c>
      <c r="E381" s="132">
        <f>IF(E377-E366=0,0,"Error")</f>
        <v>0</v>
      </c>
      <c r="F381" s="255"/>
      <c r="G381" s="255"/>
      <c r="H381" s="255"/>
    </row>
    <row r="382" spans="1:8" s="254" customFormat="1" ht="17.25" customHeight="1" thickBot="1" x14ac:dyDescent="0.3">
      <c r="A382" s="213" t="s">
        <v>292</v>
      </c>
      <c r="B382" s="214"/>
      <c r="C382" s="214"/>
      <c r="D382" s="214"/>
      <c r="E382" s="215"/>
      <c r="F382" s="255"/>
      <c r="G382" s="255"/>
      <c r="H382" s="255"/>
    </row>
    <row r="383" spans="1:8" s="254" customFormat="1" ht="15.75" thickBot="1" x14ac:dyDescent="0.3">
      <c r="A383" s="213" t="s">
        <v>144</v>
      </c>
      <c r="B383" s="214"/>
      <c r="C383" s="214"/>
      <c r="D383" s="214"/>
      <c r="E383" s="215"/>
      <c r="F383" s="255"/>
      <c r="G383" s="255"/>
      <c r="H383" s="255"/>
    </row>
    <row r="384" spans="1:8" s="254" customFormat="1" ht="15.75" thickBot="1" x14ac:dyDescent="0.3">
      <c r="A384" s="125" t="s">
        <v>153</v>
      </c>
      <c r="B384" s="216"/>
      <c r="C384" s="217"/>
      <c r="D384" s="217"/>
      <c r="E384" s="218"/>
      <c r="F384" s="255"/>
      <c r="G384" s="255"/>
      <c r="H384" s="255"/>
    </row>
    <row r="385" spans="1:9" s="254" customFormat="1" ht="15.75" thickBot="1" x14ac:dyDescent="0.3">
      <c r="A385" s="260" t="s">
        <v>42</v>
      </c>
      <c r="B385" s="539" t="s">
        <v>291</v>
      </c>
      <c r="C385" s="540"/>
      <c r="D385" s="540"/>
      <c r="E385" s="541"/>
      <c r="F385" s="255"/>
      <c r="G385" s="255"/>
      <c r="H385" s="255"/>
    </row>
    <row r="386" spans="1:9" s="254" customFormat="1" ht="32.25" customHeight="1" thickBot="1" x14ac:dyDescent="0.3">
      <c r="A386" s="125" t="s">
        <v>10</v>
      </c>
      <c r="B386" s="452" t="s">
        <v>290</v>
      </c>
      <c r="C386" s="453"/>
      <c r="D386" s="453"/>
      <c r="E386" s="454"/>
      <c r="F386" s="255"/>
      <c r="G386" s="255"/>
      <c r="H386" s="255"/>
    </row>
    <row r="387" spans="1:9" s="254" customFormat="1" ht="27" customHeight="1" thickBot="1" x14ac:dyDescent="0.3">
      <c r="A387" s="125" t="s">
        <v>15</v>
      </c>
      <c r="B387" s="219" t="s">
        <v>280</v>
      </c>
      <c r="C387" s="220"/>
      <c r="D387" s="220"/>
      <c r="E387" s="221"/>
      <c r="F387" s="255"/>
      <c r="G387" s="255"/>
      <c r="H387" s="255"/>
    </row>
    <row r="388" spans="1:9" s="254" customFormat="1" x14ac:dyDescent="0.25">
      <c r="A388" s="207"/>
      <c r="B388" s="129">
        <v>2018</v>
      </c>
      <c r="C388" s="129">
        <v>2019</v>
      </c>
      <c r="D388" s="129">
        <v>2020</v>
      </c>
      <c r="E388" s="129">
        <v>2021</v>
      </c>
      <c r="F388" s="255"/>
      <c r="G388" s="255"/>
      <c r="H388" s="255"/>
    </row>
    <row r="389" spans="1:9" s="254" customFormat="1" ht="12.75" customHeight="1" thickBot="1" x14ac:dyDescent="0.3">
      <c r="A389" s="208"/>
      <c r="B389" s="130" t="s">
        <v>6</v>
      </c>
      <c r="C389" s="130" t="s">
        <v>7</v>
      </c>
      <c r="D389" s="130" t="s">
        <v>7</v>
      </c>
      <c r="E389" s="130" t="s">
        <v>7</v>
      </c>
      <c r="F389" s="255"/>
      <c r="G389" s="255"/>
      <c r="H389" s="255"/>
    </row>
    <row r="390" spans="1:9" s="254" customFormat="1" ht="15" customHeight="1" thickBot="1" x14ac:dyDescent="0.3">
      <c r="A390" s="125" t="s">
        <v>9</v>
      </c>
      <c r="B390" s="259">
        <v>22.5</v>
      </c>
      <c r="C390" s="259">
        <v>40</v>
      </c>
      <c r="D390" s="259">
        <v>75</v>
      </c>
      <c r="E390" s="259">
        <v>525</v>
      </c>
      <c r="F390" s="255"/>
      <c r="G390" s="255"/>
      <c r="H390" s="255"/>
    </row>
    <row r="391" spans="1:9" s="254" customFormat="1" ht="15.75" thickBot="1" x14ac:dyDescent="0.3">
      <c r="A391" s="125" t="s">
        <v>16</v>
      </c>
      <c r="B391" s="108">
        <v>3000</v>
      </c>
      <c r="C391" s="108">
        <v>5300</v>
      </c>
      <c r="D391" s="108">
        <v>10000</v>
      </c>
      <c r="E391" s="108">
        <v>20000</v>
      </c>
      <c r="F391" s="255"/>
      <c r="G391" s="255"/>
      <c r="H391" s="255"/>
    </row>
    <row r="392" spans="1:9" s="254" customFormat="1" ht="15.75" thickBot="1" x14ac:dyDescent="0.3">
      <c r="A392" s="125" t="s">
        <v>25</v>
      </c>
      <c r="B392" s="108">
        <f>B391/B390</f>
        <v>133.33333333333334</v>
      </c>
      <c r="C392" s="108">
        <f>C391/C390</f>
        <v>132.5</v>
      </c>
      <c r="D392" s="108">
        <f>D391/D390</f>
        <v>133.33333333333334</v>
      </c>
      <c r="E392" s="108">
        <f>E391/E390</f>
        <v>38.095238095238095</v>
      </c>
      <c r="F392" s="255"/>
      <c r="G392" s="255"/>
      <c r="H392" s="255"/>
    </row>
    <row r="393" spans="1:9" s="254" customFormat="1" ht="15.75" thickBot="1" x14ac:dyDescent="0.3">
      <c r="A393" s="125" t="s">
        <v>17</v>
      </c>
      <c r="B393" s="208" t="s">
        <v>24</v>
      </c>
      <c r="C393" s="110">
        <f t="shared" ref="C393:E395" si="16">C390/B390-1</f>
        <v>0.77777777777777768</v>
      </c>
      <c r="D393" s="110">
        <f t="shared" si="16"/>
        <v>0.875</v>
      </c>
      <c r="E393" s="110">
        <f t="shared" si="16"/>
        <v>6</v>
      </c>
      <c r="F393" s="255"/>
      <c r="G393" s="255"/>
      <c r="H393" s="255"/>
    </row>
    <row r="394" spans="1:9" s="254" customFormat="1" ht="15.75" thickBot="1" x14ac:dyDescent="0.3">
      <c r="A394" s="125" t="s">
        <v>18</v>
      </c>
      <c r="B394" s="208" t="s">
        <v>24</v>
      </c>
      <c r="C394" s="110">
        <f t="shared" si="16"/>
        <v>0.76666666666666661</v>
      </c>
      <c r="D394" s="110">
        <f t="shared" si="16"/>
        <v>0.8867924528301887</v>
      </c>
      <c r="E394" s="110">
        <f t="shared" si="16"/>
        <v>1</v>
      </c>
      <c r="F394" s="258"/>
      <c r="G394" s="258"/>
      <c r="H394" s="258"/>
      <c r="I394" s="257"/>
    </row>
    <row r="395" spans="1:9" s="254" customFormat="1" ht="15.75" thickBot="1" x14ac:dyDescent="0.3">
      <c r="A395" s="125" t="s">
        <v>19</v>
      </c>
      <c r="B395" s="208" t="s">
        <v>24</v>
      </c>
      <c r="C395" s="110">
        <f t="shared" si="16"/>
        <v>-6.2500000000000888E-3</v>
      </c>
      <c r="D395" s="110">
        <f t="shared" si="16"/>
        <v>6.2893081761006275E-3</v>
      </c>
      <c r="E395" s="110">
        <f t="shared" si="16"/>
        <v>-0.7142857142857143</v>
      </c>
      <c r="F395" s="255"/>
      <c r="G395" s="255"/>
      <c r="H395" s="255"/>
    </row>
    <row r="396" spans="1:9" s="254" customFormat="1" ht="23.25" thickBot="1" x14ac:dyDescent="0.3">
      <c r="A396" s="222" t="s">
        <v>289</v>
      </c>
      <c r="B396" s="223"/>
      <c r="C396" s="223"/>
      <c r="D396" s="223"/>
      <c r="E396" s="224"/>
      <c r="F396" s="255"/>
      <c r="G396" s="255"/>
      <c r="H396" s="255"/>
    </row>
    <row r="397" spans="1:9" s="254" customFormat="1" ht="15.75" customHeight="1" x14ac:dyDescent="0.25">
      <c r="A397" s="207"/>
      <c r="B397" s="129">
        <v>2018</v>
      </c>
      <c r="C397" s="129">
        <v>2019</v>
      </c>
      <c r="D397" s="129">
        <v>2020</v>
      </c>
      <c r="E397" s="129">
        <v>2021</v>
      </c>
      <c r="F397" s="255"/>
      <c r="G397" s="255"/>
      <c r="H397" s="255"/>
    </row>
    <row r="398" spans="1:9" s="254" customFormat="1" ht="12.75" customHeight="1" thickBot="1" x14ac:dyDescent="0.3">
      <c r="A398" s="208"/>
      <c r="B398" s="130" t="s">
        <v>6</v>
      </c>
      <c r="C398" s="130" t="s">
        <v>7</v>
      </c>
      <c r="D398" s="130" t="s">
        <v>7</v>
      </c>
      <c r="E398" s="130" t="s">
        <v>7</v>
      </c>
      <c r="F398" s="255"/>
      <c r="G398" s="255"/>
      <c r="H398" s="255"/>
    </row>
    <row r="399" spans="1:9" s="254" customFormat="1" ht="15" customHeight="1" thickBot="1" x14ac:dyDescent="0.3">
      <c r="A399" s="155" t="s">
        <v>142</v>
      </c>
      <c r="B399" s="111"/>
      <c r="C399" s="111"/>
      <c r="D399" s="111"/>
      <c r="E399" s="111"/>
      <c r="F399" s="255"/>
      <c r="G399" s="255"/>
      <c r="H399" s="255"/>
    </row>
    <row r="400" spans="1:9" s="254" customFormat="1" ht="15.75" thickBot="1" x14ac:dyDescent="0.3">
      <c r="A400" s="155" t="s">
        <v>143</v>
      </c>
      <c r="B400" s="131">
        <v>3000</v>
      </c>
      <c r="C400" s="111">
        <v>5300</v>
      </c>
      <c r="D400" s="111">
        <v>10000</v>
      </c>
      <c r="E400" s="111">
        <v>75000</v>
      </c>
      <c r="F400" s="255"/>
      <c r="G400" s="255"/>
      <c r="H400" s="255"/>
    </row>
    <row r="401" spans="1:9" s="254" customFormat="1" ht="15.75" thickBot="1" x14ac:dyDescent="0.3">
      <c r="A401" s="256" t="s">
        <v>59</v>
      </c>
      <c r="B401" s="131">
        <f>B400+B399</f>
        <v>3000</v>
      </c>
      <c r="C401" s="131">
        <f>C400+C399</f>
        <v>5300</v>
      </c>
      <c r="D401" s="131">
        <f>D400+D399</f>
        <v>10000</v>
      </c>
      <c r="E401" s="131">
        <f>E400+E399</f>
        <v>75000</v>
      </c>
      <c r="F401" s="255"/>
      <c r="G401" s="255"/>
      <c r="H401" s="255"/>
    </row>
    <row r="402" spans="1:9" s="254" customFormat="1" ht="16.5" customHeight="1" thickBot="1" x14ac:dyDescent="0.3">
      <c r="A402" s="263" t="s">
        <v>140</v>
      </c>
      <c r="B402" s="225"/>
      <c r="C402" s="226"/>
      <c r="D402" s="226"/>
      <c r="E402" s="227"/>
      <c r="F402" s="255"/>
      <c r="G402" s="255"/>
      <c r="H402" s="255"/>
    </row>
    <row r="403" spans="1:9" s="254" customFormat="1" ht="6" hidden="1" customHeight="1" thickBot="1" x14ac:dyDescent="0.3">
      <c r="A403" s="262"/>
      <c r="B403" s="228"/>
      <c r="C403" s="229"/>
      <c r="D403" s="229"/>
      <c r="E403" s="230"/>
      <c r="F403" s="255"/>
      <c r="G403" s="255"/>
      <c r="H403" s="255"/>
    </row>
    <row r="404" spans="1:9" s="254" customFormat="1" ht="4.5" hidden="1" customHeight="1" thickBot="1" x14ac:dyDescent="0.3">
      <c r="A404" s="261"/>
      <c r="B404" s="231"/>
      <c r="C404" s="232"/>
      <c r="D404" s="232"/>
      <c r="E404" s="233"/>
      <c r="F404" s="255"/>
      <c r="G404" s="255"/>
      <c r="H404" s="255"/>
    </row>
    <row r="405" spans="1:9" s="254" customFormat="1" ht="15.75" thickBot="1" x14ac:dyDescent="0.3">
      <c r="A405" s="125" t="s">
        <v>45</v>
      </c>
      <c r="B405" s="542" t="s">
        <v>287</v>
      </c>
      <c r="C405" s="543"/>
      <c r="D405" s="543"/>
      <c r="E405" s="544"/>
      <c r="F405" s="255"/>
      <c r="G405" s="255"/>
      <c r="H405" s="255"/>
    </row>
    <row r="406" spans="1:9" s="254" customFormat="1" ht="23.25" thickBot="1" x14ac:dyDescent="0.3">
      <c r="A406" s="260" t="s">
        <v>288</v>
      </c>
      <c r="B406" s="542" t="s">
        <v>287</v>
      </c>
      <c r="C406" s="543"/>
      <c r="D406" s="543"/>
      <c r="E406" s="544"/>
      <c r="F406" s="255"/>
      <c r="G406" s="255"/>
      <c r="H406" s="255"/>
    </row>
    <row r="407" spans="1:9" s="254" customFormat="1" ht="45.75" customHeight="1" thickBot="1" x14ac:dyDescent="0.3">
      <c r="A407" s="125" t="s">
        <v>10</v>
      </c>
      <c r="B407" s="452" t="s">
        <v>286</v>
      </c>
      <c r="C407" s="453"/>
      <c r="D407" s="453"/>
      <c r="E407" s="454"/>
      <c r="F407" s="255"/>
      <c r="G407" s="255"/>
      <c r="H407" s="255"/>
    </row>
    <row r="408" spans="1:9" s="254" customFormat="1" ht="29.25" customHeight="1" thickBot="1" x14ac:dyDescent="0.3">
      <c r="A408" s="125" t="s">
        <v>15</v>
      </c>
      <c r="B408" s="219" t="s">
        <v>285</v>
      </c>
      <c r="C408" s="220"/>
      <c r="D408" s="220"/>
      <c r="E408" s="221"/>
      <c r="F408" s="255"/>
      <c r="G408" s="255"/>
      <c r="H408" s="255"/>
    </row>
    <row r="409" spans="1:9" s="254" customFormat="1" x14ac:dyDescent="0.25">
      <c r="A409" s="207"/>
      <c r="B409" s="129">
        <v>2018</v>
      </c>
      <c r="C409" s="129">
        <v>2019</v>
      </c>
      <c r="D409" s="129">
        <v>2020</v>
      </c>
      <c r="E409" s="129">
        <v>2021</v>
      </c>
      <c r="F409" s="255"/>
      <c r="G409" s="255"/>
      <c r="H409" s="255"/>
    </row>
    <row r="410" spans="1:9" s="254" customFormat="1" ht="12.75" customHeight="1" thickBot="1" x14ac:dyDescent="0.3">
      <c r="A410" s="208"/>
      <c r="B410" s="130" t="s">
        <v>6</v>
      </c>
      <c r="C410" s="130" t="s">
        <v>7</v>
      </c>
      <c r="D410" s="130" t="s">
        <v>7</v>
      </c>
      <c r="E410" s="130" t="s">
        <v>7</v>
      </c>
      <c r="F410" s="255"/>
      <c r="G410" s="255"/>
      <c r="H410" s="255"/>
    </row>
    <row r="411" spans="1:9" s="254" customFormat="1" ht="14.25" customHeight="1" thickBot="1" x14ac:dyDescent="0.3">
      <c r="A411" s="125" t="s">
        <v>9</v>
      </c>
      <c r="B411" s="108">
        <v>400</v>
      </c>
      <c r="C411" s="108">
        <v>0</v>
      </c>
      <c r="D411" s="108">
        <v>0</v>
      </c>
      <c r="E411" s="108">
        <v>0</v>
      </c>
      <c r="F411" s="255"/>
      <c r="G411" s="255"/>
      <c r="H411" s="255"/>
    </row>
    <row r="412" spans="1:9" s="254" customFormat="1" ht="15.75" thickBot="1" x14ac:dyDescent="0.3">
      <c r="A412" s="125" t="s">
        <v>16</v>
      </c>
      <c r="B412" s="108">
        <v>2200</v>
      </c>
      <c r="C412" s="108">
        <v>0</v>
      </c>
      <c r="D412" s="108">
        <v>0</v>
      </c>
      <c r="E412" s="108">
        <v>0</v>
      </c>
      <c r="F412" s="255"/>
      <c r="G412" s="255"/>
      <c r="H412" s="255"/>
    </row>
    <row r="413" spans="1:9" s="254" customFormat="1" ht="15.75" thickBot="1" x14ac:dyDescent="0.3">
      <c r="A413" s="125" t="s">
        <v>25</v>
      </c>
      <c r="B413" s="108">
        <f>B412/B411</f>
        <v>5.5</v>
      </c>
      <c r="C413" s="108" t="e">
        <f>C412/C411</f>
        <v>#DIV/0!</v>
      </c>
      <c r="D413" s="108" t="e">
        <f>D412/D411</f>
        <v>#DIV/0!</v>
      </c>
      <c r="E413" s="108" t="e">
        <f>E412/E411</f>
        <v>#DIV/0!</v>
      </c>
      <c r="F413" s="255"/>
      <c r="G413" s="255"/>
      <c r="H413" s="255"/>
    </row>
    <row r="414" spans="1:9" s="254" customFormat="1" ht="15.75" thickBot="1" x14ac:dyDescent="0.3">
      <c r="A414" s="125" t="s">
        <v>17</v>
      </c>
      <c r="B414" s="208" t="s">
        <v>24</v>
      </c>
      <c r="C414" s="110">
        <f t="shared" ref="C414:E416" si="17">C411/B411-1</f>
        <v>-1</v>
      </c>
      <c r="D414" s="110" t="e">
        <f t="shared" si="17"/>
        <v>#DIV/0!</v>
      </c>
      <c r="E414" s="110" t="e">
        <f t="shared" si="17"/>
        <v>#DIV/0!</v>
      </c>
      <c r="F414" s="255"/>
      <c r="G414" s="255"/>
      <c r="H414" s="255"/>
    </row>
    <row r="415" spans="1:9" s="254" customFormat="1" ht="15.75" thickBot="1" x14ac:dyDescent="0.3">
      <c r="A415" s="125" t="s">
        <v>18</v>
      </c>
      <c r="B415" s="208" t="s">
        <v>24</v>
      </c>
      <c r="C415" s="110">
        <f t="shared" si="17"/>
        <v>-1</v>
      </c>
      <c r="D415" s="110" t="e">
        <f t="shared" si="17"/>
        <v>#DIV/0!</v>
      </c>
      <c r="E415" s="110" t="e">
        <f t="shared" si="17"/>
        <v>#DIV/0!</v>
      </c>
      <c r="F415" s="258"/>
      <c r="G415" s="258"/>
      <c r="H415" s="258"/>
      <c r="I415" s="257"/>
    </row>
    <row r="416" spans="1:9" s="254" customFormat="1" ht="15.75" thickBot="1" x14ac:dyDescent="0.3">
      <c r="A416" s="125" t="s">
        <v>19</v>
      </c>
      <c r="B416" s="208" t="s">
        <v>24</v>
      </c>
      <c r="C416" s="110" t="e">
        <f t="shared" si="17"/>
        <v>#DIV/0!</v>
      </c>
      <c r="D416" s="110" t="e">
        <f t="shared" si="17"/>
        <v>#DIV/0!</v>
      </c>
      <c r="E416" s="110" t="e">
        <f t="shared" si="17"/>
        <v>#DIV/0!</v>
      </c>
      <c r="F416" s="255"/>
      <c r="G416" s="255"/>
      <c r="H416" s="255"/>
    </row>
    <row r="417" spans="1:8" s="254" customFormat="1" ht="23.25" thickBot="1" x14ac:dyDescent="0.3">
      <c r="A417" s="222" t="s">
        <v>284</v>
      </c>
      <c r="B417" s="223"/>
      <c r="C417" s="223"/>
      <c r="D417" s="223"/>
      <c r="E417" s="224"/>
      <c r="F417" s="255"/>
      <c r="G417" s="255"/>
      <c r="H417" s="255"/>
    </row>
    <row r="418" spans="1:8" s="254" customFormat="1" ht="15.75" customHeight="1" x14ac:dyDescent="0.25">
      <c r="A418" s="207"/>
      <c r="B418" s="129">
        <v>2018</v>
      </c>
      <c r="C418" s="129">
        <v>2019</v>
      </c>
      <c r="D418" s="129">
        <v>2020</v>
      </c>
      <c r="E418" s="129">
        <v>2021</v>
      </c>
      <c r="F418" s="255"/>
      <c r="G418" s="255"/>
      <c r="H418" s="255"/>
    </row>
    <row r="419" spans="1:8" s="254" customFormat="1" ht="12.75" customHeight="1" thickBot="1" x14ac:dyDescent="0.3">
      <c r="A419" s="208"/>
      <c r="B419" s="130" t="s">
        <v>6</v>
      </c>
      <c r="C419" s="130" t="s">
        <v>7</v>
      </c>
      <c r="D419" s="130" t="s">
        <v>7</v>
      </c>
      <c r="E419" s="130" t="s">
        <v>7</v>
      </c>
      <c r="F419" s="255"/>
      <c r="G419" s="255"/>
      <c r="H419" s="255"/>
    </row>
    <row r="420" spans="1:8" s="254" customFormat="1" ht="22.5" customHeight="1" thickBot="1" x14ac:dyDescent="0.3">
      <c r="A420" s="155" t="s">
        <v>142</v>
      </c>
      <c r="B420" s="111"/>
      <c r="C420" s="111"/>
      <c r="D420" s="111"/>
      <c r="E420" s="111"/>
      <c r="F420" s="255"/>
      <c r="G420" s="255"/>
      <c r="H420" s="255"/>
    </row>
    <row r="421" spans="1:8" s="254" customFormat="1" ht="15.75" thickBot="1" x14ac:dyDescent="0.3">
      <c r="A421" s="155" t="s">
        <v>143</v>
      </c>
      <c r="B421" s="131">
        <v>2200</v>
      </c>
      <c r="C421" s="111">
        <v>0</v>
      </c>
      <c r="D421" s="111">
        <v>0</v>
      </c>
      <c r="E421" s="111">
        <v>0</v>
      </c>
      <c r="F421" s="255"/>
      <c r="G421" s="255"/>
      <c r="H421" s="255"/>
    </row>
    <row r="422" spans="1:8" s="254" customFormat="1" ht="15.75" thickBot="1" x14ac:dyDescent="0.3">
      <c r="A422" s="256" t="s">
        <v>263</v>
      </c>
      <c r="B422" s="131">
        <f>B421+B420</f>
        <v>2200</v>
      </c>
      <c r="C422" s="131">
        <f>C421+C420</f>
        <v>0</v>
      </c>
      <c r="D422" s="131">
        <f>D421+D420</f>
        <v>0</v>
      </c>
      <c r="E422" s="131">
        <f>E421+E420</f>
        <v>0</v>
      </c>
      <c r="F422" s="255"/>
      <c r="G422" s="255"/>
      <c r="H422" s="255"/>
    </row>
    <row r="423" spans="1:8" s="254" customFormat="1" ht="20.25" customHeight="1" thickBot="1" x14ac:dyDescent="0.3">
      <c r="A423" s="263" t="s">
        <v>283</v>
      </c>
      <c r="B423" s="225"/>
      <c r="C423" s="226"/>
      <c r="D423" s="226"/>
      <c r="E423" s="227"/>
      <c r="F423" s="255"/>
      <c r="G423" s="255"/>
      <c r="H423" s="255"/>
    </row>
    <row r="424" spans="1:8" s="254" customFormat="1" ht="15" hidden="1" customHeight="1" thickBot="1" x14ac:dyDescent="0.3">
      <c r="A424" s="262"/>
      <c r="B424" s="228"/>
      <c r="C424" s="229"/>
      <c r="D424" s="229"/>
      <c r="E424" s="230"/>
      <c r="F424" s="255"/>
      <c r="G424" s="255"/>
      <c r="H424" s="255"/>
    </row>
    <row r="425" spans="1:8" s="254" customFormat="1" ht="15.75" hidden="1" thickBot="1" x14ac:dyDescent="0.3">
      <c r="A425" s="261"/>
      <c r="B425" s="231"/>
      <c r="C425" s="232"/>
      <c r="D425" s="232"/>
      <c r="E425" s="233"/>
      <c r="F425" s="255"/>
      <c r="G425" s="255"/>
      <c r="H425" s="255"/>
    </row>
    <row r="426" spans="1:8" s="254" customFormat="1" ht="15.75" thickBot="1" x14ac:dyDescent="0.3">
      <c r="A426" s="125" t="s">
        <v>153</v>
      </c>
      <c r="B426" s="216" t="s">
        <v>39</v>
      </c>
      <c r="C426" s="217"/>
      <c r="D426" s="217"/>
      <c r="E426" s="218"/>
      <c r="F426" s="255"/>
      <c r="G426" s="255"/>
      <c r="H426" s="255"/>
    </row>
    <row r="427" spans="1:8" s="254" customFormat="1" ht="15.75" thickBot="1" x14ac:dyDescent="0.3">
      <c r="A427" s="260" t="s">
        <v>186</v>
      </c>
      <c r="B427" s="539" t="s">
        <v>282</v>
      </c>
      <c r="C427" s="540"/>
      <c r="D427" s="540"/>
      <c r="E427" s="541"/>
      <c r="F427" s="255"/>
      <c r="G427" s="255"/>
      <c r="H427" s="255"/>
    </row>
    <row r="428" spans="1:8" s="254" customFormat="1" ht="30.75" customHeight="1" thickBot="1" x14ac:dyDescent="0.3">
      <c r="A428" s="125" t="s">
        <v>10</v>
      </c>
      <c r="B428" s="452" t="s">
        <v>281</v>
      </c>
      <c r="C428" s="453"/>
      <c r="D428" s="453"/>
      <c r="E428" s="454"/>
      <c r="F428" s="255"/>
      <c r="G428" s="255"/>
      <c r="H428" s="255"/>
    </row>
    <row r="429" spans="1:8" s="254" customFormat="1" ht="15.75" customHeight="1" thickBot="1" x14ac:dyDescent="0.3">
      <c r="A429" s="125" t="s">
        <v>15</v>
      </c>
      <c r="B429" s="219" t="s">
        <v>280</v>
      </c>
      <c r="C429" s="220"/>
      <c r="D429" s="220"/>
      <c r="E429" s="221"/>
      <c r="F429" s="255"/>
      <c r="G429" s="255"/>
      <c r="H429" s="255"/>
    </row>
    <row r="430" spans="1:8" s="254" customFormat="1" x14ac:dyDescent="0.25">
      <c r="A430" s="207"/>
      <c r="B430" s="129">
        <v>2018</v>
      </c>
      <c r="C430" s="129">
        <v>2019</v>
      </c>
      <c r="D430" s="129">
        <v>2020</v>
      </c>
      <c r="E430" s="129">
        <v>2021</v>
      </c>
      <c r="F430" s="255"/>
      <c r="G430" s="255"/>
      <c r="H430" s="255"/>
    </row>
    <row r="431" spans="1:8" s="254" customFormat="1" ht="12.75" customHeight="1" thickBot="1" x14ac:dyDescent="0.3">
      <c r="A431" s="208"/>
      <c r="B431" s="130" t="s">
        <v>6</v>
      </c>
      <c r="C431" s="130" t="s">
        <v>7</v>
      </c>
      <c r="D431" s="130" t="s">
        <v>7</v>
      </c>
      <c r="E431" s="130" t="s">
        <v>7</v>
      </c>
      <c r="F431" s="255"/>
      <c r="G431" s="255"/>
      <c r="H431" s="255"/>
    </row>
    <row r="432" spans="1:8" s="254" customFormat="1" ht="14.25" customHeight="1" thickBot="1" x14ac:dyDescent="0.3">
      <c r="A432" s="125" t="s">
        <v>9</v>
      </c>
      <c r="B432" s="259">
        <v>960</v>
      </c>
      <c r="C432" s="259">
        <v>960</v>
      </c>
      <c r="D432" s="259">
        <v>2500</v>
      </c>
      <c r="E432" s="259">
        <v>5000</v>
      </c>
      <c r="F432" s="255"/>
      <c r="G432" s="255"/>
      <c r="H432" s="255"/>
    </row>
    <row r="433" spans="1:9" s="254" customFormat="1" ht="15.75" thickBot="1" x14ac:dyDescent="0.3">
      <c r="A433" s="125" t="s">
        <v>16</v>
      </c>
      <c r="B433" s="108">
        <v>4800</v>
      </c>
      <c r="C433" s="108">
        <v>4700</v>
      </c>
      <c r="D433" s="108">
        <v>10000</v>
      </c>
      <c r="E433" s="108">
        <v>45000</v>
      </c>
      <c r="F433" s="255"/>
      <c r="G433" s="255"/>
      <c r="H433" s="255"/>
    </row>
    <row r="434" spans="1:9" s="254" customFormat="1" ht="15.75" thickBot="1" x14ac:dyDescent="0.3">
      <c r="A434" s="125" t="s">
        <v>25</v>
      </c>
      <c r="B434" s="108">
        <f>B433/B432</f>
        <v>5</v>
      </c>
      <c r="C434" s="108">
        <f>C433/C432</f>
        <v>4.895833333333333</v>
      </c>
      <c r="D434" s="108">
        <f>D433/D432</f>
        <v>4</v>
      </c>
      <c r="E434" s="108">
        <f>E433/E432</f>
        <v>9</v>
      </c>
      <c r="F434" s="255"/>
      <c r="G434" s="255"/>
      <c r="H434" s="255"/>
    </row>
    <row r="435" spans="1:9" s="254" customFormat="1" ht="15.75" thickBot="1" x14ac:dyDescent="0.3">
      <c r="A435" s="125" t="s">
        <v>17</v>
      </c>
      <c r="B435" s="208" t="s">
        <v>24</v>
      </c>
      <c r="C435" s="110">
        <f t="shared" ref="C435:E437" si="18">C432/B432-1</f>
        <v>0</v>
      </c>
      <c r="D435" s="110">
        <f t="shared" si="18"/>
        <v>1.6041666666666665</v>
      </c>
      <c r="E435" s="110">
        <f t="shared" si="18"/>
        <v>1</v>
      </c>
      <c r="F435" s="255"/>
      <c r="G435" s="255"/>
      <c r="H435" s="255"/>
    </row>
    <row r="436" spans="1:9" s="254" customFormat="1" ht="15.75" thickBot="1" x14ac:dyDescent="0.3">
      <c r="A436" s="125" t="s">
        <v>18</v>
      </c>
      <c r="B436" s="208" t="s">
        <v>24</v>
      </c>
      <c r="C436" s="110">
        <f t="shared" si="18"/>
        <v>-2.083333333333337E-2</v>
      </c>
      <c r="D436" s="110">
        <f t="shared" si="18"/>
        <v>1.1276595744680851</v>
      </c>
      <c r="E436" s="110">
        <f t="shared" si="18"/>
        <v>3.5</v>
      </c>
      <c r="F436" s="258"/>
      <c r="G436" s="258"/>
      <c r="H436" s="258"/>
      <c r="I436" s="257"/>
    </row>
    <row r="437" spans="1:9" s="254" customFormat="1" ht="15.75" thickBot="1" x14ac:dyDescent="0.3">
      <c r="A437" s="125" t="s">
        <v>19</v>
      </c>
      <c r="B437" s="208" t="s">
        <v>24</v>
      </c>
      <c r="C437" s="110">
        <f t="shared" si="18"/>
        <v>-2.083333333333337E-2</v>
      </c>
      <c r="D437" s="110">
        <f t="shared" si="18"/>
        <v>-0.18297872340425525</v>
      </c>
      <c r="E437" s="110">
        <f t="shared" si="18"/>
        <v>1.25</v>
      </c>
      <c r="F437" s="255"/>
      <c r="G437" s="255"/>
      <c r="H437" s="255"/>
    </row>
    <row r="438" spans="1:9" s="254" customFormat="1" ht="23.25" thickBot="1" x14ac:dyDescent="0.3">
      <c r="A438" s="222" t="s">
        <v>279</v>
      </c>
      <c r="B438" s="223"/>
      <c r="C438" s="223"/>
      <c r="D438" s="223"/>
      <c r="E438" s="224"/>
      <c r="F438" s="255"/>
      <c r="G438" s="255"/>
      <c r="H438" s="255"/>
    </row>
    <row r="439" spans="1:9" s="254" customFormat="1" ht="15.75" customHeight="1" x14ac:dyDescent="0.25">
      <c r="A439" s="207"/>
      <c r="B439" s="129">
        <v>2018</v>
      </c>
      <c r="C439" s="129">
        <v>2019</v>
      </c>
      <c r="D439" s="129">
        <v>2020</v>
      </c>
      <c r="E439" s="129">
        <v>2021</v>
      </c>
      <c r="F439" s="255"/>
      <c r="G439" s="255"/>
      <c r="H439" s="255"/>
    </row>
    <row r="440" spans="1:9" s="254" customFormat="1" ht="12.75" customHeight="1" thickBot="1" x14ac:dyDescent="0.3">
      <c r="A440" s="208"/>
      <c r="B440" s="130" t="s">
        <v>6</v>
      </c>
      <c r="C440" s="130" t="s">
        <v>7</v>
      </c>
      <c r="D440" s="130" t="s">
        <v>7</v>
      </c>
      <c r="E440" s="130" t="s">
        <v>7</v>
      </c>
      <c r="F440" s="255"/>
      <c r="G440" s="255"/>
      <c r="H440" s="255"/>
    </row>
    <row r="441" spans="1:9" s="254" customFormat="1" ht="15.75" customHeight="1" thickBot="1" x14ac:dyDescent="0.3">
      <c r="A441" s="155" t="s">
        <v>142</v>
      </c>
      <c r="B441" s="111"/>
      <c r="C441" s="111"/>
      <c r="D441" s="111"/>
      <c r="E441" s="111"/>
      <c r="F441" s="255"/>
      <c r="G441" s="255"/>
      <c r="H441" s="255"/>
    </row>
    <row r="442" spans="1:9" s="254" customFormat="1" ht="15.75" thickBot="1" x14ac:dyDescent="0.3">
      <c r="A442" s="155" t="s">
        <v>143</v>
      </c>
      <c r="B442" s="131">
        <v>4800</v>
      </c>
      <c r="C442" s="111">
        <v>4700</v>
      </c>
      <c r="D442" s="111">
        <v>10000</v>
      </c>
      <c r="E442" s="111">
        <v>45000</v>
      </c>
      <c r="F442" s="255"/>
      <c r="G442" s="255"/>
      <c r="H442" s="255"/>
    </row>
    <row r="443" spans="1:9" s="254" customFormat="1" ht="15.75" thickBot="1" x14ac:dyDescent="0.3">
      <c r="A443" s="256" t="s">
        <v>188</v>
      </c>
      <c r="B443" s="131">
        <f>B442+B441</f>
        <v>4800</v>
      </c>
      <c r="C443" s="131">
        <f>C442+C441</f>
        <v>4700</v>
      </c>
      <c r="D443" s="131">
        <f>D442+D441</f>
        <v>10000</v>
      </c>
      <c r="E443" s="131">
        <f>E442+E441</f>
        <v>45000</v>
      </c>
      <c r="F443" s="255"/>
      <c r="G443" s="255"/>
      <c r="H443" s="255"/>
    </row>
    <row r="444" spans="1:9" ht="45" customHeight="1" thickBot="1" x14ac:dyDescent="0.3">
      <c r="A444" s="194" t="s">
        <v>157</v>
      </c>
      <c r="B444" s="132">
        <f>B445</f>
        <v>299738</v>
      </c>
      <c r="C444" s="132">
        <f>C445</f>
        <v>305000</v>
      </c>
      <c r="D444" s="132">
        <f>D445</f>
        <v>315000</v>
      </c>
      <c r="E444" s="132">
        <f>E445</f>
        <v>415000</v>
      </c>
      <c r="F444" s="253"/>
      <c r="G444" s="253"/>
      <c r="H444" s="253"/>
      <c r="I444" s="6"/>
    </row>
    <row r="445" spans="1:9" ht="24.75" thickBot="1" x14ac:dyDescent="0.3">
      <c r="A445" s="194" t="s">
        <v>158</v>
      </c>
      <c r="B445" s="132">
        <f>B447+B449+B451+B455+B457+B463</f>
        <v>299738</v>
      </c>
      <c r="C445" s="132">
        <f>C447+C449+C451+C455+C457+C463</f>
        <v>305000</v>
      </c>
      <c r="D445" s="132">
        <f>D447+D449+D451+D455+D457+D463</f>
        <v>315000</v>
      </c>
      <c r="E445" s="132">
        <f>E447+E449+E451+E455+E457+E463</f>
        <v>415000</v>
      </c>
      <c r="F445" s="126"/>
      <c r="G445" s="126"/>
      <c r="H445" s="126"/>
    </row>
    <row r="446" spans="1:9" ht="24.75" customHeight="1" thickBot="1" x14ac:dyDescent="0.3">
      <c r="A446" s="195" t="s">
        <v>26</v>
      </c>
      <c r="B446" s="133"/>
      <c r="C446" s="134">
        <f>C445/B445-1</f>
        <v>1.7555331656313289E-2</v>
      </c>
      <c r="D446" s="134">
        <f>D445/C445-1</f>
        <v>3.2786885245901676E-2</v>
      </c>
      <c r="E446" s="134">
        <f>E445/D445-1</f>
        <v>0.31746031746031744</v>
      </c>
      <c r="F446" s="126"/>
      <c r="G446" s="126"/>
      <c r="H446" s="126"/>
    </row>
    <row r="447" spans="1:9" ht="15.75" thickBot="1" x14ac:dyDescent="0.3">
      <c r="A447" s="155" t="s">
        <v>0</v>
      </c>
      <c r="B447" s="111">
        <f>B326+B352+B374</f>
        <v>64782</v>
      </c>
      <c r="C447" s="111">
        <f>C326+C352+C374</f>
        <v>64782</v>
      </c>
      <c r="D447" s="111">
        <f>D326+D352+D374</f>
        <v>64782</v>
      </c>
      <c r="E447" s="111">
        <f>E326+E352+E374</f>
        <v>64782</v>
      </c>
      <c r="F447" s="126"/>
      <c r="G447" s="126"/>
      <c r="H447" s="126"/>
    </row>
    <row r="448" spans="1:9" ht="15.75" thickBot="1" x14ac:dyDescent="0.3">
      <c r="A448" s="196" t="s">
        <v>27</v>
      </c>
      <c r="B448" s="131"/>
      <c r="C448" s="113">
        <f>C447/B447-1</f>
        <v>0</v>
      </c>
      <c r="D448" s="113">
        <f>D447/C447-1</f>
        <v>0</v>
      </c>
      <c r="E448" s="113">
        <f>E447/D447-1</f>
        <v>0</v>
      </c>
      <c r="F448" s="126"/>
      <c r="G448" s="126"/>
      <c r="H448" s="126"/>
    </row>
    <row r="449" spans="1:8" ht="15.75" thickBot="1" x14ac:dyDescent="0.3">
      <c r="A449" s="155" t="s">
        <v>46</v>
      </c>
      <c r="B449" s="111">
        <f>B327+B353+B375</f>
        <v>10956</v>
      </c>
      <c r="C449" s="111">
        <f>C327+C353+C375</f>
        <v>10956</v>
      </c>
      <c r="D449" s="111">
        <f>D327+D353+D375</f>
        <v>10956</v>
      </c>
      <c r="E449" s="111">
        <f>E327+E353+E375</f>
        <v>10956</v>
      </c>
      <c r="F449" s="126"/>
      <c r="G449" s="126"/>
      <c r="H449" s="126"/>
    </row>
    <row r="450" spans="1:8" ht="24.75" thickBot="1" x14ac:dyDescent="0.3">
      <c r="A450" s="196" t="s">
        <v>47</v>
      </c>
      <c r="B450" s="131"/>
      <c r="C450" s="113">
        <f>C449/B449-1</f>
        <v>0</v>
      </c>
      <c r="D450" s="113">
        <f>D449/C449-1</f>
        <v>0</v>
      </c>
      <c r="E450" s="113">
        <f>E449/D449-1</f>
        <v>0</v>
      </c>
      <c r="F450" s="126"/>
      <c r="G450" s="126"/>
      <c r="H450" s="126"/>
    </row>
    <row r="451" spans="1:8" ht="15.75" thickBot="1" x14ac:dyDescent="0.3">
      <c r="A451" s="155" t="s">
        <v>1</v>
      </c>
      <c r="B451" s="111">
        <f>B223+B200+B65+B42+B376+B354+B328</f>
        <v>80000</v>
      </c>
      <c r="C451" s="111">
        <f>C223+C200+C65+C42+C376+C354+C328</f>
        <v>85262</v>
      </c>
      <c r="D451" s="111">
        <f>D223+D200+D65+D42+D376+D354+D328</f>
        <v>85262</v>
      </c>
      <c r="E451" s="111">
        <f>E223+E200+E65+E42+E376+E354+E328</f>
        <v>85262</v>
      </c>
      <c r="F451" s="126"/>
      <c r="G451" s="126"/>
      <c r="H451" s="126"/>
    </row>
    <row r="452" spans="1:8" ht="15.75" thickBot="1" x14ac:dyDescent="0.3">
      <c r="A452" s="196" t="s">
        <v>28</v>
      </c>
      <c r="B452" s="131"/>
      <c r="C452" s="113">
        <f>C451/B451-1</f>
        <v>6.5774999999999917E-2</v>
      </c>
      <c r="D452" s="113">
        <f>D451/C451-1</f>
        <v>0</v>
      </c>
      <c r="E452" s="113">
        <f>E451/D451-1</f>
        <v>0</v>
      </c>
      <c r="F452" s="126"/>
      <c r="G452" s="253"/>
      <c r="H452" s="126"/>
    </row>
    <row r="453" spans="1:8" ht="15.75" thickBot="1" x14ac:dyDescent="0.3">
      <c r="A453" s="155" t="s">
        <v>2</v>
      </c>
      <c r="B453" s="111">
        <f>B224+B201+B66+B43</f>
        <v>0</v>
      </c>
      <c r="C453" s="111">
        <f>C224+C201+C66+C43</f>
        <v>0</v>
      </c>
      <c r="D453" s="111">
        <f>D224+D201+D66+D43</f>
        <v>0</v>
      </c>
      <c r="E453" s="111">
        <f>E224+E201+E66+E43</f>
        <v>0</v>
      </c>
      <c r="F453" s="126"/>
      <c r="G453" s="126"/>
      <c r="H453" s="126"/>
    </row>
    <row r="454" spans="1:8" ht="15.75" thickBot="1" x14ac:dyDescent="0.3">
      <c r="A454" s="196" t="s">
        <v>29</v>
      </c>
      <c r="B454" s="131"/>
      <c r="C454" s="113" t="e">
        <f>C453/B453-1</f>
        <v>#DIV/0!</v>
      </c>
      <c r="D454" s="113" t="e">
        <f>D453/C453-1</f>
        <v>#DIV/0!</v>
      </c>
      <c r="E454" s="113" t="e">
        <f>E453/D453-1</f>
        <v>#DIV/0!</v>
      </c>
      <c r="F454" s="126"/>
      <c r="G454" s="126"/>
      <c r="H454" s="126"/>
    </row>
    <row r="455" spans="1:8" ht="15.75" thickBot="1" x14ac:dyDescent="0.3">
      <c r="A455" s="155" t="s">
        <v>30</v>
      </c>
      <c r="B455" s="111">
        <v>130000</v>
      </c>
      <c r="C455" s="111">
        <f>'[2]Formati 2 Politika Ekzistuese'!E656</f>
        <v>130000</v>
      </c>
      <c r="D455" s="111">
        <f>'[2]Formati 2 Politika Ekzistuese'!F656</f>
        <v>130000</v>
      </c>
      <c r="E455" s="111">
        <f>'[2]Formati 2 Politika Ekzistuese'!G656</f>
        <v>130000</v>
      </c>
      <c r="F455" s="126"/>
      <c r="G455" s="126"/>
      <c r="H455" s="126"/>
    </row>
    <row r="456" spans="1:8" ht="15.75" thickBot="1" x14ac:dyDescent="0.3">
      <c r="A456" s="196" t="s">
        <v>31</v>
      </c>
      <c r="B456" s="131"/>
      <c r="C456" s="113">
        <f>C455/B455-1</f>
        <v>0</v>
      </c>
      <c r="D456" s="113">
        <f>D455/C455-1</f>
        <v>0</v>
      </c>
      <c r="E456" s="113">
        <f>E455/D455-1</f>
        <v>0</v>
      </c>
      <c r="F456" s="126"/>
      <c r="G456" s="126"/>
      <c r="H456" s="126"/>
    </row>
    <row r="457" spans="1:8" ht="15.75" thickBot="1" x14ac:dyDescent="0.3">
      <c r="A457" s="155" t="s">
        <v>32</v>
      </c>
      <c r="B457" s="111">
        <f>B226+B203+B68+B45</f>
        <v>4000</v>
      </c>
      <c r="C457" s="111">
        <f>C226+C203+C68+C45</f>
        <v>4000</v>
      </c>
      <c r="D457" s="111">
        <f>D226+D203+D68+D45</f>
        <v>4000</v>
      </c>
      <c r="E457" s="111">
        <f>E226+E203+E68+E45</f>
        <v>4000</v>
      </c>
      <c r="F457" s="126"/>
      <c r="G457" s="126"/>
      <c r="H457" s="126"/>
    </row>
    <row r="458" spans="1:8" ht="15.75" thickBot="1" x14ac:dyDescent="0.3">
      <c r="A458" s="196" t="s">
        <v>33</v>
      </c>
      <c r="B458" s="131"/>
      <c r="C458" s="113">
        <f>C457/B457-1</f>
        <v>0</v>
      </c>
      <c r="D458" s="113">
        <f>D457/C457-1</f>
        <v>0</v>
      </c>
      <c r="E458" s="113">
        <f>E457/D457-1</f>
        <v>0</v>
      </c>
      <c r="F458" s="126"/>
      <c r="G458" s="126"/>
      <c r="H458" s="126"/>
    </row>
    <row r="459" spans="1:8" ht="15.75" thickBot="1" x14ac:dyDescent="0.3">
      <c r="A459" s="155" t="s">
        <v>3</v>
      </c>
      <c r="B459" s="111">
        <f>B227+B204+B69+B46</f>
        <v>0</v>
      </c>
      <c r="C459" s="111">
        <f>C227+C204+C69+C46</f>
        <v>0</v>
      </c>
      <c r="D459" s="111">
        <f>D227+D204+D69+D46</f>
        <v>0</v>
      </c>
      <c r="E459" s="111">
        <f>E227+E204+E69+E46</f>
        <v>0</v>
      </c>
      <c r="F459" s="126"/>
      <c r="G459" s="126"/>
      <c r="H459" s="126"/>
    </row>
    <row r="460" spans="1:8" ht="26.25" customHeight="1" thickBot="1" x14ac:dyDescent="0.3">
      <c r="A460" s="196" t="s">
        <v>34</v>
      </c>
      <c r="B460" s="131"/>
      <c r="C460" s="113" t="e">
        <f>C459/B459-1</f>
        <v>#DIV/0!</v>
      </c>
      <c r="D460" s="113" t="e">
        <f>D459/C459-1</f>
        <v>#DIV/0!</v>
      </c>
      <c r="E460" s="113" t="e">
        <f>E459/D459-1</f>
        <v>#DIV/0!</v>
      </c>
      <c r="F460" s="126"/>
      <c r="G460" s="126"/>
      <c r="H460" s="126"/>
    </row>
    <row r="461" spans="1:8" ht="15.75" thickBot="1" x14ac:dyDescent="0.3">
      <c r="A461" s="155" t="s">
        <v>20</v>
      </c>
      <c r="B461" s="111">
        <f>B111+B132+B152+B170+B247+B265+B285+B303</f>
        <v>0</v>
      </c>
      <c r="C461" s="111">
        <f>C111+C132+C152+C170+C247+C265+C285+C303</f>
        <v>0</v>
      </c>
      <c r="D461" s="111">
        <f>D111+D132+D152+D170+D247+D265+D285+D303</f>
        <v>0</v>
      </c>
      <c r="E461" s="111">
        <f>E111+E132+E152+E170+E247+E265+E285+E303</f>
        <v>0</v>
      </c>
      <c r="F461" s="126"/>
      <c r="G461" s="126"/>
      <c r="H461" s="126"/>
    </row>
    <row r="462" spans="1:8" ht="15.75" thickBot="1" x14ac:dyDescent="0.3">
      <c r="A462" s="196" t="s">
        <v>35</v>
      </c>
      <c r="B462" s="131"/>
      <c r="C462" s="113" t="e">
        <f>C461/B461-1</f>
        <v>#DIV/0!</v>
      </c>
      <c r="D462" s="113" t="e">
        <f>D461/C461-1</f>
        <v>#DIV/0!</v>
      </c>
      <c r="E462" s="113" t="e">
        <f>E461/D461-1</f>
        <v>#DIV/0!</v>
      </c>
      <c r="F462" s="126"/>
      <c r="G462" s="126"/>
      <c r="H462" s="126"/>
    </row>
    <row r="463" spans="1:8" ht="15.75" thickBot="1" x14ac:dyDescent="0.3">
      <c r="A463" s="155" t="s">
        <v>21</v>
      </c>
      <c r="B463" s="111">
        <f>B442+B421+B400</f>
        <v>10000</v>
      </c>
      <c r="C463" s="111">
        <f>C442+C421+C400</f>
        <v>10000</v>
      </c>
      <c r="D463" s="111">
        <f>D442+D421+D400</f>
        <v>20000</v>
      </c>
      <c r="E463" s="111">
        <f>E442+E421+E400</f>
        <v>120000</v>
      </c>
      <c r="F463" s="126"/>
      <c r="G463" s="126"/>
      <c r="H463" s="126"/>
    </row>
    <row r="464" spans="1:8" ht="15.75" thickBot="1" x14ac:dyDescent="0.3">
      <c r="A464" s="196" t="s">
        <v>36</v>
      </c>
      <c r="B464" s="131"/>
      <c r="C464" s="113">
        <f>C463/B463-1</f>
        <v>0</v>
      </c>
      <c r="D464" s="113">
        <f>D463/C463-1</f>
        <v>1</v>
      </c>
      <c r="E464" s="113">
        <f>E463/D463-1</f>
        <v>5</v>
      </c>
      <c r="F464" s="126"/>
      <c r="G464" s="126"/>
      <c r="H464" s="126"/>
    </row>
    <row r="465" spans="1:8" ht="15.75" thickBot="1" x14ac:dyDescent="0.3">
      <c r="A465" s="197" t="s">
        <v>61</v>
      </c>
      <c r="B465" s="132">
        <f>IF(B445-B444=0,0,"Error")</f>
        <v>0</v>
      </c>
      <c r="C465" s="132">
        <f>IF(C445-C444=0,0,"Error")</f>
        <v>0</v>
      </c>
      <c r="D465" s="132">
        <f>IF(D445-D444=0,0,"Error")</f>
        <v>0</v>
      </c>
      <c r="E465" s="132">
        <f>IF(E445-E444=0,0,"Error")</f>
        <v>0</v>
      </c>
      <c r="F465" s="126"/>
      <c r="G465" s="126"/>
      <c r="H465" s="126"/>
    </row>
    <row r="466" spans="1:8" ht="32.25" customHeight="1" thickBot="1" x14ac:dyDescent="0.3">
      <c r="A466" s="198" t="s">
        <v>50</v>
      </c>
      <c r="B466" s="111">
        <v>113</v>
      </c>
      <c r="C466" s="111">
        <v>95</v>
      </c>
      <c r="D466" s="111">
        <v>95</v>
      </c>
      <c r="E466" s="111">
        <v>95</v>
      </c>
      <c r="F466" s="126"/>
      <c r="G466" s="126"/>
      <c r="H466" s="126"/>
    </row>
    <row r="467" spans="1:8" ht="21.75" customHeight="1" thickBot="1" x14ac:dyDescent="0.3">
      <c r="A467" s="198" t="s">
        <v>56</v>
      </c>
      <c r="B467" s="111" t="s">
        <v>24</v>
      </c>
      <c r="C467" s="111" t="s">
        <v>24</v>
      </c>
      <c r="D467" s="111" t="s">
        <v>24</v>
      </c>
      <c r="E467" s="111" t="s">
        <v>24</v>
      </c>
      <c r="F467" s="126"/>
      <c r="G467" s="126"/>
      <c r="H467" s="126"/>
    </row>
  </sheetData>
  <mergeCells count="133">
    <mergeCell ref="B5:E5"/>
    <mergeCell ref="B6:E6"/>
    <mergeCell ref="B7:E7"/>
    <mergeCell ref="A8:E8"/>
    <mergeCell ref="A9:E11"/>
    <mergeCell ref="B12:E12"/>
    <mergeCell ref="A13:A14"/>
    <mergeCell ref="B19:E19"/>
    <mergeCell ref="A20:E20"/>
    <mergeCell ref="A24:E24"/>
    <mergeCell ref="A38:A39"/>
    <mergeCell ref="B49:E49"/>
    <mergeCell ref="B50:E50"/>
    <mergeCell ref="B51:E51"/>
    <mergeCell ref="A25:E25"/>
    <mergeCell ref="B26:E26"/>
    <mergeCell ref="B27:E27"/>
    <mergeCell ref="B28:E28"/>
    <mergeCell ref="A29:A30"/>
    <mergeCell ref="A37:E37"/>
    <mergeCell ref="A95:E95"/>
    <mergeCell ref="B96:E96"/>
    <mergeCell ref="B97:E97"/>
    <mergeCell ref="B98:E98"/>
    <mergeCell ref="B99:E99"/>
    <mergeCell ref="A100:A101"/>
    <mergeCell ref="B119:E119"/>
    <mergeCell ref="B120:E120"/>
    <mergeCell ref="A53:A54"/>
    <mergeCell ref="A60:E60"/>
    <mergeCell ref="A61:A62"/>
    <mergeCell ref="A94:E94"/>
    <mergeCell ref="B71:E71"/>
    <mergeCell ref="B72:E72"/>
    <mergeCell ref="B73:E73"/>
    <mergeCell ref="A75:A76"/>
    <mergeCell ref="A82:E82"/>
    <mergeCell ref="A83:A84"/>
    <mergeCell ref="A121:A122"/>
    <mergeCell ref="A129:E129"/>
    <mergeCell ref="A130:A131"/>
    <mergeCell ref="A108:E108"/>
    <mergeCell ref="A109:A110"/>
    <mergeCell ref="A114:A116"/>
    <mergeCell ref="B114:E116"/>
    <mergeCell ref="B117:E117"/>
    <mergeCell ref="A141:A142"/>
    <mergeCell ref="B118:E118"/>
    <mergeCell ref="A167:E167"/>
    <mergeCell ref="A168:A169"/>
    <mergeCell ref="A149:E149"/>
    <mergeCell ref="A150:A151"/>
    <mergeCell ref="B155:E155"/>
    <mergeCell ref="A135:E135"/>
    <mergeCell ref="A136:E136"/>
    <mergeCell ref="B137:E137"/>
    <mergeCell ref="B138:E138"/>
    <mergeCell ref="B139:E139"/>
    <mergeCell ref="B140:E140"/>
    <mergeCell ref="B407:E407"/>
    <mergeCell ref="B427:E427"/>
    <mergeCell ref="B428:E428"/>
    <mergeCell ref="B306:E306"/>
    <mergeCell ref="B338:E338"/>
    <mergeCell ref="B339:E339"/>
    <mergeCell ref="B340:E340"/>
    <mergeCell ref="A300:E300"/>
    <mergeCell ref="B361:E361"/>
    <mergeCell ref="B362:E362"/>
    <mergeCell ref="B385:E385"/>
    <mergeCell ref="B386:E386"/>
    <mergeCell ref="B405:E405"/>
    <mergeCell ref="B360:E360"/>
    <mergeCell ref="B312:E312"/>
    <mergeCell ref="B314:E314"/>
    <mergeCell ref="A195:E195"/>
    <mergeCell ref="A196:A197"/>
    <mergeCell ref="B207:E207"/>
    <mergeCell ref="B208:E208"/>
    <mergeCell ref="A236:A237"/>
    <mergeCell ref="B406:E406"/>
    <mergeCell ref="A244:E244"/>
    <mergeCell ref="A245:A246"/>
    <mergeCell ref="B250:E250"/>
    <mergeCell ref="A230:E230"/>
    <mergeCell ref="A231:E231"/>
    <mergeCell ref="B232:E232"/>
    <mergeCell ref="B233:E233"/>
    <mergeCell ref="B234:E234"/>
    <mergeCell ref="B235:E235"/>
    <mergeCell ref="B209:E209"/>
    <mergeCell ref="A210:A211"/>
    <mergeCell ref="A218:E218"/>
    <mergeCell ref="A219:A220"/>
    <mergeCell ref="B313:E313"/>
    <mergeCell ref="B288:E288"/>
    <mergeCell ref="B289:E289"/>
    <mergeCell ref="B290:E290"/>
    <mergeCell ref="B291:E291"/>
    <mergeCell ref="B270:E270"/>
    <mergeCell ref="B271:E271"/>
    <mergeCell ref="B251:E251"/>
    <mergeCell ref="B252:E252"/>
    <mergeCell ref="A307:E307"/>
    <mergeCell ref="B253:E253"/>
    <mergeCell ref="A254:A255"/>
    <mergeCell ref="A262:E262"/>
    <mergeCell ref="A263:A264"/>
    <mergeCell ref="A292:A293"/>
    <mergeCell ref="A2:E2"/>
    <mergeCell ref="A3:E3"/>
    <mergeCell ref="A301:A302"/>
    <mergeCell ref="B272:E272"/>
    <mergeCell ref="B273:E273"/>
    <mergeCell ref="A274:A275"/>
    <mergeCell ref="A282:E282"/>
    <mergeCell ref="A283:A284"/>
    <mergeCell ref="A268:E268"/>
    <mergeCell ref="A269:E269"/>
    <mergeCell ref="A180:A181"/>
    <mergeCell ref="B182:E182"/>
    <mergeCell ref="B183:E183"/>
    <mergeCell ref="B184:E184"/>
    <mergeCell ref="A185:A186"/>
    <mergeCell ref="A193:A194"/>
    <mergeCell ref="B173:E173"/>
    <mergeCell ref="A174:E174"/>
    <mergeCell ref="A178:E178"/>
    <mergeCell ref="A179:E179"/>
    <mergeCell ref="B156:E156"/>
    <mergeCell ref="B157:E157"/>
    <mergeCell ref="B158:E158"/>
    <mergeCell ref="A159:A160"/>
  </mergeCells>
  <printOptions horizontalCentered="1" verticalCentered="1"/>
  <pageMargins left="0.47244094488188981" right="0.55118110236220474" top="0.17" bottom="0.21" header="0.31496062992125984" footer="0.31496062992125984"/>
  <pageSetup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0"/>
  <sheetViews>
    <sheetView topLeftCell="A4" zoomScale="106" zoomScaleNormal="106" workbookViewId="0">
      <selection activeCell="I28" sqref="I28"/>
    </sheetView>
  </sheetViews>
  <sheetFormatPr defaultRowHeight="15" x14ac:dyDescent="0.25"/>
  <cols>
    <col min="1" max="1" width="10" style="147" customWidth="1"/>
    <col min="2" max="2" width="29.7109375" style="147" customWidth="1"/>
    <col min="3" max="3" width="16.5703125" style="147" customWidth="1"/>
    <col min="4" max="5" width="13.42578125" style="147" customWidth="1"/>
    <col min="6" max="6" width="18.42578125" style="147" customWidth="1"/>
    <col min="7" max="7" width="9.85546875" style="147" customWidth="1"/>
    <col min="8" max="8" width="9.140625" style="147"/>
    <col min="9" max="9" width="11.28515625" style="147" customWidth="1"/>
    <col min="10" max="10" width="11.7109375" style="147" customWidth="1"/>
    <col min="11" max="11" width="13.42578125" style="147" customWidth="1"/>
    <col min="12" max="16384" width="9.140625" style="147"/>
  </cols>
  <sheetData>
    <row r="2" spans="2:8" ht="18" customHeight="1" x14ac:dyDescent="0.25">
      <c r="B2" s="857" t="s">
        <v>80</v>
      </c>
      <c r="C2" s="857"/>
      <c r="D2" s="857"/>
      <c r="E2" s="857"/>
      <c r="F2" s="857"/>
      <c r="G2" s="165"/>
    </row>
    <row r="3" spans="2:8" ht="18" customHeight="1" x14ac:dyDescent="0.25">
      <c r="B3" s="858" t="s">
        <v>41</v>
      </c>
      <c r="C3" s="858"/>
      <c r="D3" s="858"/>
      <c r="E3" s="858"/>
      <c r="F3" s="858"/>
      <c r="H3" s="165"/>
    </row>
    <row r="4" spans="2:8" ht="15.75" thickBot="1" x14ac:dyDescent="0.3"/>
    <row r="5" spans="2:8" ht="15.75" thickBot="1" x14ac:dyDescent="0.3">
      <c r="B5" s="166" t="s">
        <v>23</v>
      </c>
      <c r="C5" s="877" t="s">
        <v>201</v>
      </c>
      <c r="D5" s="877"/>
      <c r="E5" s="877"/>
      <c r="F5" s="877"/>
    </row>
    <row r="6" spans="2:8" ht="15.75" thickBot="1" x14ac:dyDescent="0.3">
      <c r="B6" s="166" t="s">
        <v>4</v>
      </c>
      <c r="C6" s="847" t="s">
        <v>202</v>
      </c>
      <c r="D6" s="848"/>
      <c r="E6" s="848"/>
      <c r="F6" s="849"/>
    </row>
    <row r="7" spans="2:8" ht="15.75" thickBot="1" x14ac:dyDescent="0.3">
      <c r="B7" s="166" t="s">
        <v>37</v>
      </c>
      <c r="C7" s="881" t="s">
        <v>5</v>
      </c>
      <c r="D7" s="882"/>
      <c r="E7" s="882"/>
      <c r="F7" s="883"/>
    </row>
    <row r="8" spans="2:8" ht="24" customHeight="1" thickBot="1" x14ac:dyDescent="0.3">
      <c r="B8" s="167" t="s">
        <v>190</v>
      </c>
      <c r="C8" s="884" t="s">
        <v>208</v>
      </c>
      <c r="D8" s="885"/>
      <c r="E8" s="885"/>
      <c r="F8" s="886"/>
    </row>
    <row r="9" spans="2:8" ht="15.75" thickBot="1" x14ac:dyDescent="0.3">
      <c r="B9" s="868" t="s">
        <v>38</v>
      </c>
      <c r="C9" s="869"/>
      <c r="D9" s="869"/>
      <c r="E9" s="869"/>
      <c r="F9" s="870"/>
    </row>
    <row r="10" spans="2:8" ht="15.75" thickBot="1" x14ac:dyDescent="0.3">
      <c r="B10" s="154"/>
      <c r="C10" s="153" t="s">
        <v>181</v>
      </c>
      <c r="D10" s="153" t="s">
        <v>181</v>
      </c>
      <c r="E10" s="153" t="s">
        <v>181</v>
      </c>
      <c r="F10" s="153" t="s">
        <v>182</v>
      </c>
    </row>
    <row r="11" spans="2:8" ht="15.75" thickBot="1" x14ac:dyDescent="0.3">
      <c r="B11" s="154"/>
      <c r="C11" s="153" t="s">
        <v>181</v>
      </c>
      <c r="D11" s="153" t="s">
        <v>181</v>
      </c>
      <c r="E11" s="153" t="s">
        <v>181</v>
      </c>
      <c r="F11" s="153" t="s">
        <v>181</v>
      </c>
    </row>
    <row r="12" spans="2:8" ht="15.75" thickBot="1" x14ac:dyDescent="0.3">
      <c r="B12" s="154"/>
      <c r="C12" s="153"/>
      <c r="D12" s="153"/>
      <c r="E12" s="153"/>
      <c r="F12" s="153"/>
    </row>
    <row r="13" spans="2:8" ht="15.75" thickBot="1" x14ac:dyDescent="0.3">
      <c r="B13" s="168" t="s">
        <v>175</v>
      </c>
      <c r="C13" s="871" t="s">
        <v>180</v>
      </c>
      <c r="D13" s="872"/>
      <c r="E13" s="872"/>
      <c r="F13" s="873"/>
    </row>
    <row r="14" spans="2:8" ht="56.25" customHeight="1" thickBot="1" x14ac:dyDescent="0.3">
      <c r="B14" s="169" t="s">
        <v>10</v>
      </c>
      <c r="C14" s="874" t="s">
        <v>185</v>
      </c>
      <c r="D14" s="875"/>
      <c r="E14" s="875"/>
      <c r="F14" s="876"/>
    </row>
    <row r="15" spans="2:8" ht="15.75" thickBot="1" x14ac:dyDescent="0.3">
      <c r="B15" s="169" t="s">
        <v>15</v>
      </c>
      <c r="C15" s="865" t="s">
        <v>39</v>
      </c>
      <c r="D15" s="866"/>
      <c r="E15" s="866"/>
      <c r="F15" s="867"/>
    </row>
    <row r="16" spans="2:8" ht="12.75" customHeight="1" x14ac:dyDescent="0.25">
      <c r="B16" s="170"/>
      <c r="C16" s="171">
        <v>2018</v>
      </c>
      <c r="D16" s="171">
        <v>2019</v>
      </c>
      <c r="E16" s="171">
        <v>2020</v>
      </c>
      <c r="F16" s="171">
        <v>2021</v>
      </c>
    </row>
    <row r="17" spans="2:6" ht="9" customHeight="1" thickBot="1" x14ac:dyDescent="0.3">
      <c r="B17" s="172"/>
      <c r="C17" s="173" t="s">
        <v>6</v>
      </c>
      <c r="D17" s="173" t="s">
        <v>7</v>
      </c>
      <c r="E17" s="173" t="s">
        <v>7</v>
      </c>
      <c r="F17" s="173" t="s">
        <v>7</v>
      </c>
    </row>
    <row r="18" spans="2:6" ht="15.75" thickBot="1" x14ac:dyDescent="0.3">
      <c r="B18" s="169" t="s">
        <v>9</v>
      </c>
      <c r="C18" s="156"/>
      <c r="D18" s="174"/>
      <c r="E18" s="174"/>
      <c r="F18" s="174"/>
    </row>
    <row r="19" spans="2:6" ht="15.75" thickBot="1" x14ac:dyDescent="0.3">
      <c r="B19" s="169" t="s">
        <v>16</v>
      </c>
      <c r="C19" s="156"/>
      <c r="D19" s="156">
        <v>877720</v>
      </c>
      <c r="E19" s="156">
        <v>845320</v>
      </c>
      <c r="F19" s="156">
        <v>2031421</v>
      </c>
    </row>
    <row r="20" spans="2:6" ht="15.75" thickBot="1" x14ac:dyDescent="0.3">
      <c r="B20" s="169" t="s">
        <v>25</v>
      </c>
      <c r="C20" s="156"/>
      <c r="D20" s="174"/>
      <c r="E20" s="174"/>
      <c r="F20" s="174"/>
    </row>
    <row r="21" spans="2:6" ht="15.75" thickBot="1" x14ac:dyDescent="0.3">
      <c r="B21" s="169" t="s">
        <v>17</v>
      </c>
      <c r="C21" s="172"/>
      <c r="D21" s="175" t="e">
        <f>D18/C18-1</f>
        <v>#DIV/0!</v>
      </c>
      <c r="E21" s="175" t="e">
        <f t="shared" ref="E21:F23" si="0">E18/D18-1</f>
        <v>#DIV/0!</v>
      </c>
      <c r="F21" s="175" t="e">
        <f t="shared" si="0"/>
        <v>#DIV/0!</v>
      </c>
    </row>
    <row r="22" spans="2:6" ht="15.75" thickBot="1" x14ac:dyDescent="0.3">
      <c r="B22" s="169" t="s">
        <v>18</v>
      </c>
      <c r="C22" s="172"/>
      <c r="D22" s="175" t="e">
        <f>D19/C19-1</f>
        <v>#DIV/0!</v>
      </c>
      <c r="E22" s="175">
        <f t="shared" si="0"/>
        <v>-3.6913822175636879E-2</v>
      </c>
      <c r="F22" s="175">
        <f t="shared" si="0"/>
        <v>1.4031384564425307</v>
      </c>
    </row>
    <row r="23" spans="2:6" ht="15.75" thickBot="1" x14ac:dyDescent="0.3">
      <c r="B23" s="169" t="s">
        <v>19</v>
      </c>
      <c r="C23" s="172"/>
      <c r="D23" s="175" t="e">
        <f>D20/C20-1</f>
        <v>#DIV/0!</v>
      </c>
      <c r="E23" s="175" t="e">
        <f t="shared" si="0"/>
        <v>#DIV/0!</v>
      </c>
      <c r="F23" s="175" t="e">
        <f t="shared" si="0"/>
        <v>#DIV/0!</v>
      </c>
    </row>
    <row r="24" spans="2:6" ht="15.75" thickBot="1" x14ac:dyDescent="0.3">
      <c r="B24" s="868" t="s">
        <v>69</v>
      </c>
      <c r="C24" s="869"/>
      <c r="D24" s="869"/>
      <c r="E24" s="869"/>
      <c r="F24" s="870"/>
    </row>
    <row r="25" spans="2:6" ht="15.75" thickBot="1" x14ac:dyDescent="0.3">
      <c r="B25" s="176" t="s">
        <v>0</v>
      </c>
      <c r="C25" s="174"/>
      <c r="D25" s="174">
        <v>0</v>
      </c>
      <c r="E25" s="174">
        <v>0</v>
      </c>
      <c r="F25" s="174">
        <v>0</v>
      </c>
    </row>
    <row r="26" spans="2:6" ht="24.75" thickBot="1" x14ac:dyDescent="0.3">
      <c r="B26" s="176" t="s">
        <v>57</v>
      </c>
      <c r="C26" s="174"/>
      <c r="D26" s="174">
        <v>0</v>
      </c>
      <c r="E26" s="174">
        <v>0</v>
      </c>
      <c r="F26" s="174">
        <v>0</v>
      </c>
    </row>
    <row r="27" spans="2:6" ht="15.75" thickBot="1" x14ac:dyDescent="0.3">
      <c r="B27" s="176" t="s">
        <v>1</v>
      </c>
      <c r="C27" s="174"/>
      <c r="D27" s="174">
        <v>400000</v>
      </c>
      <c r="E27" s="174">
        <v>410000</v>
      </c>
      <c r="F27" s="174">
        <v>410000</v>
      </c>
    </row>
    <row r="28" spans="2:6" ht="15.75" thickBot="1" x14ac:dyDescent="0.3">
      <c r="B28" s="176" t="s">
        <v>2</v>
      </c>
      <c r="C28" s="174"/>
      <c r="D28" s="174"/>
      <c r="E28" s="174"/>
      <c r="F28" s="174"/>
    </row>
    <row r="29" spans="2:6" ht="15.75" thickBot="1" x14ac:dyDescent="0.3">
      <c r="B29" s="176" t="s">
        <v>30</v>
      </c>
      <c r="C29" s="174"/>
      <c r="D29" s="174"/>
      <c r="E29" s="174"/>
      <c r="F29" s="174"/>
    </row>
    <row r="30" spans="2:6" ht="15.75" thickBot="1" x14ac:dyDescent="0.3">
      <c r="B30" s="176" t="s">
        <v>32</v>
      </c>
      <c r="C30" s="174"/>
      <c r="D30" s="174"/>
      <c r="E30" s="174"/>
      <c r="F30" s="174"/>
    </row>
    <row r="31" spans="2:6" ht="24.75" thickBot="1" x14ac:dyDescent="0.3">
      <c r="B31" s="176" t="s">
        <v>3</v>
      </c>
      <c r="C31" s="174"/>
      <c r="D31" s="174"/>
      <c r="E31" s="174"/>
      <c r="F31" s="174"/>
    </row>
    <row r="32" spans="2:6" ht="15.75" thickBot="1" x14ac:dyDescent="0.3">
      <c r="B32" s="176" t="s">
        <v>20</v>
      </c>
      <c r="C32" s="174"/>
      <c r="D32" s="174"/>
      <c r="E32" s="174"/>
      <c r="F32" s="174"/>
    </row>
    <row r="33" spans="2:6" ht="15.75" thickBot="1" x14ac:dyDescent="0.3">
      <c r="B33" s="176" t="s">
        <v>21</v>
      </c>
      <c r="C33" s="174"/>
      <c r="D33" s="174">
        <v>477720</v>
      </c>
      <c r="E33" s="174">
        <v>435320</v>
      </c>
      <c r="F33" s="174">
        <v>1621421</v>
      </c>
    </row>
    <row r="34" spans="2:6" ht="15.75" thickBot="1" x14ac:dyDescent="0.3">
      <c r="B34" s="177" t="s">
        <v>72</v>
      </c>
      <c r="C34" s="178">
        <f>SUM(C25:C33)</f>
        <v>0</v>
      </c>
      <c r="D34" s="178">
        <f t="shared" ref="D34:F34" si="1">SUM(D25:D33)</f>
        <v>877720</v>
      </c>
      <c r="E34" s="178">
        <f t="shared" si="1"/>
        <v>845320</v>
      </c>
      <c r="F34" s="178">
        <f t="shared" si="1"/>
        <v>2031421</v>
      </c>
    </row>
    <row r="35" spans="2:6" ht="15.75" thickBot="1" x14ac:dyDescent="0.3">
      <c r="B35" s="176"/>
      <c r="C35" s="179"/>
      <c r="D35" s="179"/>
      <c r="E35" s="179"/>
      <c r="F35" s="174"/>
    </row>
    <row r="36" spans="2:6" ht="15.75" thickBot="1" x14ac:dyDescent="0.3">
      <c r="B36" s="169" t="s">
        <v>174</v>
      </c>
      <c r="C36" s="859" t="s">
        <v>44</v>
      </c>
      <c r="D36" s="860"/>
      <c r="E36" s="860"/>
      <c r="F36" s="861"/>
    </row>
    <row r="37" spans="2:6" ht="15.75" customHeight="1" thickBot="1" x14ac:dyDescent="0.3">
      <c r="B37" s="168" t="s">
        <v>189</v>
      </c>
      <c r="C37" s="865" t="s">
        <v>184</v>
      </c>
      <c r="D37" s="866"/>
      <c r="E37" s="866"/>
      <c r="F37" s="867"/>
    </row>
    <row r="38" spans="2:6" ht="36.75" customHeight="1" thickBot="1" x14ac:dyDescent="0.3">
      <c r="B38" s="169" t="s">
        <v>10</v>
      </c>
      <c r="C38" s="868" t="s">
        <v>183</v>
      </c>
      <c r="D38" s="869"/>
      <c r="E38" s="869"/>
      <c r="F38" s="870"/>
    </row>
    <row r="39" spans="2:6" ht="15.75" thickBot="1" x14ac:dyDescent="0.3">
      <c r="B39" s="169" t="s">
        <v>15</v>
      </c>
      <c r="C39" s="865" t="s">
        <v>39</v>
      </c>
      <c r="D39" s="866"/>
      <c r="E39" s="866"/>
      <c r="F39" s="867"/>
    </row>
    <row r="40" spans="2:6" ht="15.75" thickBot="1" x14ac:dyDescent="0.3">
      <c r="B40" s="169" t="s">
        <v>9</v>
      </c>
      <c r="C40" s="156"/>
      <c r="D40" s="174"/>
      <c r="E40" s="174"/>
      <c r="F40" s="174"/>
    </row>
    <row r="41" spans="2:6" ht="15.75" thickBot="1" x14ac:dyDescent="0.3">
      <c r="B41" s="169" t="s">
        <v>16</v>
      </c>
      <c r="C41" s="156"/>
      <c r="D41" s="156">
        <v>7410</v>
      </c>
      <c r="E41" s="156">
        <v>0</v>
      </c>
      <c r="F41" s="156">
        <v>0</v>
      </c>
    </row>
    <row r="42" spans="2:6" ht="15.75" thickBot="1" x14ac:dyDescent="0.3">
      <c r="B42" s="169" t="s">
        <v>25</v>
      </c>
      <c r="C42" s="156"/>
      <c r="D42" s="174"/>
      <c r="E42" s="174"/>
      <c r="F42" s="174"/>
    </row>
    <row r="43" spans="2:6" ht="15.75" thickBot="1" x14ac:dyDescent="0.3">
      <c r="B43" s="169" t="s">
        <v>17</v>
      </c>
      <c r="C43" s="172"/>
      <c r="D43" s="175" t="e">
        <f>D40/C40-1</f>
        <v>#DIV/0!</v>
      </c>
      <c r="E43" s="175" t="e">
        <f t="shared" ref="E43:E45" si="2">E40/D40-1</f>
        <v>#DIV/0!</v>
      </c>
      <c r="F43" s="175" t="e">
        <f t="shared" ref="F43:F45" si="3">F40/E40-1</f>
        <v>#DIV/0!</v>
      </c>
    </row>
    <row r="44" spans="2:6" ht="15.75" thickBot="1" x14ac:dyDescent="0.3">
      <c r="B44" s="169" t="s">
        <v>18</v>
      </c>
      <c r="C44" s="172"/>
      <c r="D44" s="175" t="e">
        <f>D41/C41-1</f>
        <v>#DIV/0!</v>
      </c>
      <c r="E44" s="175">
        <f t="shared" si="2"/>
        <v>-1</v>
      </c>
      <c r="F44" s="175" t="e">
        <f t="shared" si="3"/>
        <v>#DIV/0!</v>
      </c>
    </row>
    <row r="45" spans="2:6" ht="15.75" thickBot="1" x14ac:dyDescent="0.3">
      <c r="B45" s="169" t="s">
        <v>19</v>
      </c>
      <c r="C45" s="172"/>
      <c r="D45" s="175" t="e">
        <f>D42/C42-1</f>
        <v>#DIV/0!</v>
      </c>
      <c r="E45" s="175" t="e">
        <f t="shared" si="2"/>
        <v>#DIV/0!</v>
      </c>
      <c r="F45" s="175" t="e">
        <f t="shared" si="3"/>
        <v>#DIV/0!</v>
      </c>
    </row>
    <row r="46" spans="2:6" ht="15.75" thickBot="1" x14ac:dyDescent="0.3">
      <c r="B46" s="868" t="s">
        <v>191</v>
      </c>
      <c r="C46" s="869"/>
      <c r="D46" s="869"/>
      <c r="E46" s="869"/>
      <c r="F46" s="870"/>
    </row>
    <row r="47" spans="2:6" ht="12.75" customHeight="1" x14ac:dyDescent="0.25">
      <c r="B47" s="170"/>
      <c r="C47" s="171">
        <v>2018</v>
      </c>
      <c r="D47" s="171">
        <v>2019</v>
      </c>
      <c r="E47" s="171">
        <v>2020</v>
      </c>
      <c r="F47" s="171">
        <v>2021</v>
      </c>
    </row>
    <row r="48" spans="2:6" ht="9" customHeight="1" thickBot="1" x14ac:dyDescent="0.3">
      <c r="B48" s="172"/>
      <c r="C48" s="173" t="s">
        <v>6</v>
      </c>
      <c r="D48" s="173" t="s">
        <v>7</v>
      </c>
      <c r="E48" s="173" t="s">
        <v>7</v>
      </c>
      <c r="F48" s="173" t="s">
        <v>7</v>
      </c>
    </row>
    <row r="49" spans="2:6" ht="15.75" thickBot="1" x14ac:dyDescent="0.3">
      <c r="B49" s="176" t="s">
        <v>0</v>
      </c>
      <c r="C49" s="174"/>
      <c r="D49" s="174"/>
      <c r="E49" s="174"/>
      <c r="F49" s="174"/>
    </row>
    <row r="50" spans="2:6" ht="24.75" thickBot="1" x14ac:dyDescent="0.3">
      <c r="B50" s="176" t="s">
        <v>57</v>
      </c>
      <c r="C50" s="174"/>
      <c r="D50" s="174"/>
      <c r="E50" s="174"/>
      <c r="F50" s="174"/>
    </row>
    <row r="51" spans="2:6" ht="15.75" thickBot="1" x14ac:dyDescent="0.3">
      <c r="B51" s="176" t="s">
        <v>1</v>
      </c>
      <c r="C51" s="174"/>
      <c r="D51" s="174"/>
      <c r="E51" s="174"/>
      <c r="F51" s="174"/>
    </row>
    <row r="52" spans="2:6" ht="15.75" thickBot="1" x14ac:dyDescent="0.3">
      <c r="B52" s="176" t="s">
        <v>2</v>
      </c>
      <c r="C52" s="174"/>
      <c r="D52" s="174"/>
      <c r="E52" s="174"/>
      <c r="F52" s="174"/>
    </row>
    <row r="53" spans="2:6" ht="15.75" thickBot="1" x14ac:dyDescent="0.3">
      <c r="B53" s="176" t="s">
        <v>30</v>
      </c>
      <c r="C53" s="174"/>
      <c r="D53" s="174"/>
      <c r="E53" s="174"/>
      <c r="F53" s="174"/>
    </row>
    <row r="54" spans="2:6" ht="15.75" thickBot="1" x14ac:dyDescent="0.3">
      <c r="B54" s="176" t="s">
        <v>32</v>
      </c>
      <c r="C54" s="174"/>
      <c r="D54" s="174"/>
      <c r="E54" s="174"/>
      <c r="F54" s="174"/>
    </row>
    <row r="55" spans="2:6" ht="24.75" thickBot="1" x14ac:dyDescent="0.3">
      <c r="B55" s="176" t="s">
        <v>3</v>
      </c>
      <c r="C55" s="174"/>
      <c r="D55" s="174"/>
      <c r="E55" s="174"/>
      <c r="F55" s="174"/>
    </row>
    <row r="56" spans="2:6" ht="15.75" thickBot="1" x14ac:dyDescent="0.3">
      <c r="B56" s="176" t="s">
        <v>20</v>
      </c>
      <c r="C56" s="174"/>
      <c r="D56" s="174"/>
      <c r="E56" s="174"/>
      <c r="F56" s="174"/>
    </row>
    <row r="57" spans="2:6" ht="15.75" thickBot="1" x14ac:dyDescent="0.3">
      <c r="B57" s="176" t="s">
        <v>21</v>
      </c>
      <c r="C57" s="174">
        <v>0</v>
      </c>
      <c r="D57" s="174">
        <v>7410</v>
      </c>
      <c r="E57" s="174">
        <v>0</v>
      </c>
      <c r="F57" s="174">
        <v>0</v>
      </c>
    </row>
    <row r="58" spans="2:6" ht="15.75" thickBot="1" x14ac:dyDescent="0.3">
      <c r="B58" s="177" t="s">
        <v>72</v>
      </c>
      <c r="C58" s="174">
        <f>SUM(C49:C57)</f>
        <v>0</v>
      </c>
      <c r="D58" s="174">
        <f t="shared" ref="D58:F58" si="4">SUM(D49:D57)</f>
        <v>7410</v>
      </c>
      <c r="E58" s="174">
        <f t="shared" si="4"/>
        <v>0</v>
      </c>
      <c r="F58" s="174">
        <f t="shared" si="4"/>
        <v>0</v>
      </c>
    </row>
    <row r="59" spans="2:6" ht="15.75" thickBot="1" x14ac:dyDescent="0.3">
      <c r="B59" s="177" t="s">
        <v>61</v>
      </c>
      <c r="C59" s="178">
        <f>IF(C60-C61=0,0,"Error")</f>
        <v>0</v>
      </c>
      <c r="D59" s="178">
        <f t="shared" ref="D59:F59" si="5">IF(D60-D61=0,0,"Error")</f>
        <v>0</v>
      </c>
      <c r="E59" s="178">
        <f t="shared" si="5"/>
        <v>0</v>
      </c>
      <c r="F59" s="178">
        <f t="shared" si="5"/>
        <v>0</v>
      </c>
    </row>
    <row r="60" spans="2:6" ht="36.75" thickBot="1" x14ac:dyDescent="0.3">
      <c r="B60" s="167" t="s">
        <v>70</v>
      </c>
      <c r="C60" s="178">
        <f>C19+C41</f>
        <v>0</v>
      </c>
      <c r="D60" s="178">
        <f>D19+D41</f>
        <v>885130</v>
      </c>
      <c r="E60" s="178">
        <f>E19+E41</f>
        <v>845320</v>
      </c>
      <c r="F60" s="178">
        <f>F19+F41</f>
        <v>2031421</v>
      </c>
    </row>
    <row r="61" spans="2:6" ht="24.75" thickBot="1" x14ac:dyDescent="0.3">
      <c r="B61" s="167" t="s">
        <v>71</v>
      </c>
      <c r="C61" s="178">
        <f>SUM(C62:C70)</f>
        <v>0</v>
      </c>
      <c r="D61" s="178">
        <f t="shared" ref="D61:F61" si="6">SUM(D62:D70)</f>
        <v>885130</v>
      </c>
      <c r="E61" s="178">
        <f t="shared" si="6"/>
        <v>845320</v>
      </c>
      <c r="F61" s="178">
        <f t="shared" si="6"/>
        <v>2031421</v>
      </c>
    </row>
    <row r="62" spans="2:6" ht="15.75" thickBot="1" x14ac:dyDescent="0.3">
      <c r="B62" s="176" t="s">
        <v>0</v>
      </c>
      <c r="C62" s="174"/>
      <c r="D62" s="174"/>
      <c r="E62" s="174"/>
      <c r="F62" s="174"/>
    </row>
    <row r="63" spans="2:6" ht="24.75" thickBot="1" x14ac:dyDescent="0.3">
      <c r="B63" s="176" t="s">
        <v>57</v>
      </c>
      <c r="C63" s="174"/>
      <c r="D63" s="174"/>
      <c r="E63" s="174"/>
      <c r="F63" s="174"/>
    </row>
    <row r="64" spans="2:6" ht="15.75" thickBot="1" x14ac:dyDescent="0.3">
      <c r="B64" s="176" t="s">
        <v>1</v>
      </c>
      <c r="C64" s="174"/>
      <c r="D64" s="174">
        <f>D27</f>
        <v>400000</v>
      </c>
      <c r="E64" s="174">
        <f t="shared" ref="E64:F64" si="7">E27</f>
        <v>410000</v>
      </c>
      <c r="F64" s="174">
        <f t="shared" si="7"/>
        <v>410000</v>
      </c>
    </row>
    <row r="65" spans="1:9" ht="15.75" thickBot="1" x14ac:dyDescent="0.3">
      <c r="B65" s="176" t="s">
        <v>2</v>
      </c>
      <c r="C65" s="174"/>
      <c r="D65" s="174"/>
      <c r="E65" s="174"/>
      <c r="F65" s="174"/>
    </row>
    <row r="66" spans="1:9" ht="15.75" thickBot="1" x14ac:dyDescent="0.3">
      <c r="B66" s="176" t="s">
        <v>30</v>
      </c>
      <c r="C66" s="174"/>
      <c r="D66" s="174"/>
      <c r="E66" s="174"/>
      <c r="F66" s="174"/>
    </row>
    <row r="67" spans="1:9" ht="15.75" thickBot="1" x14ac:dyDescent="0.3">
      <c r="B67" s="176" t="s">
        <v>32</v>
      </c>
      <c r="C67" s="174"/>
      <c r="D67" s="174"/>
      <c r="E67" s="174"/>
      <c r="F67" s="174"/>
    </row>
    <row r="68" spans="1:9" ht="24.75" thickBot="1" x14ac:dyDescent="0.3">
      <c r="B68" s="176" t="s">
        <v>3</v>
      </c>
      <c r="C68" s="174"/>
      <c r="D68" s="174"/>
      <c r="E68" s="174"/>
      <c r="F68" s="174"/>
    </row>
    <row r="69" spans="1:9" ht="15.75" thickBot="1" x14ac:dyDescent="0.3">
      <c r="B69" s="176" t="s">
        <v>20</v>
      </c>
      <c r="C69" s="174"/>
      <c r="D69" s="174"/>
      <c r="E69" s="174"/>
      <c r="F69" s="174"/>
    </row>
    <row r="70" spans="1:9" ht="15.75" thickBot="1" x14ac:dyDescent="0.3">
      <c r="B70" s="176" t="s">
        <v>21</v>
      </c>
      <c r="C70" s="174"/>
      <c r="D70" s="174">
        <f>D33+D57</f>
        <v>485130</v>
      </c>
      <c r="E70" s="174">
        <f>E33+E57</f>
        <v>435320</v>
      </c>
      <c r="F70" s="174">
        <f>F33+F57</f>
        <v>1621421</v>
      </c>
    </row>
    <row r="71" spans="1:9" ht="15.75" thickBot="1" x14ac:dyDescent="0.3"/>
    <row r="72" spans="1:9" ht="75" customHeight="1" x14ac:dyDescent="0.25">
      <c r="A72" s="850" t="s">
        <v>166</v>
      </c>
      <c r="B72" s="180" t="s">
        <v>75</v>
      </c>
      <c r="C72" s="148" t="s">
        <v>197</v>
      </c>
      <c r="D72" s="850" t="s">
        <v>78</v>
      </c>
      <c r="E72" s="180" t="s">
        <v>75</v>
      </c>
      <c r="F72" s="181" t="e">
        <f>PMA!#REF!</f>
        <v>#REF!</v>
      </c>
      <c r="G72" s="853"/>
      <c r="H72" s="182"/>
      <c r="I72" s="182"/>
    </row>
    <row r="73" spans="1:9" x14ac:dyDescent="0.25">
      <c r="A73" s="851"/>
      <c r="B73" s="149" t="s">
        <v>76</v>
      </c>
      <c r="C73" s="150"/>
      <c r="D73" s="851"/>
      <c r="E73" s="149" t="s">
        <v>76</v>
      </c>
      <c r="F73" s="150"/>
      <c r="G73" s="853"/>
      <c r="H73" s="182"/>
      <c r="I73" s="182"/>
    </row>
    <row r="74" spans="1:9" ht="30" customHeight="1" thickBot="1" x14ac:dyDescent="0.3">
      <c r="A74" s="852"/>
      <c r="B74" s="151" t="s">
        <v>77</v>
      </c>
      <c r="C74" s="152">
        <f>'Formati 2 Politika Ekzistuese'!C117</f>
        <v>0</v>
      </c>
      <c r="D74" s="852"/>
      <c r="E74" s="151" t="s">
        <v>77</v>
      </c>
      <c r="F74" s="152">
        <f>C74</f>
        <v>0</v>
      </c>
      <c r="G74" s="853"/>
      <c r="H74" s="182"/>
      <c r="I74" s="182"/>
    </row>
    <row r="75" spans="1:9" ht="15.75" thickBot="1" x14ac:dyDescent="0.3">
      <c r="A75" s="183"/>
      <c r="B75" s="182"/>
      <c r="C75" s="182"/>
      <c r="E75" s="183"/>
      <c r="F75" s="182"/>
      <c r="G75" s="182"/>
    </row>
    <row r="76" spans="1:9" ht="15.75" thickBot="1" x14ac:dyDescent="0.3">
      <c r="A76" s="183"/>
      <c r="B76" s="184" t="s">
        <v>81</v>
      </c>
      <c r="C76" s="182"/>
      <c r="E76" s="183"/>
      <c r="F76" s="182"/>
      <c r="G76" s="182"/>
    </row>
    <row r="77" spans="1:9" ht="29.25" customHeight="1" x14ac:dyDescent="0.25">
      <c r="B77" s="862" t="s">
        <v>173</v>
      </c>
      <c r="C77" s="863"/>
      <c r="D77" s="863"/>
      <c r="E77" s="863"/>
      <c r="F77" s="864"/>
    </row>
    <row r="78" spans="1:9" ht="21" customHeight="1" x14ac:dyDescent="0.25">
      <c r="B78" s="887" t="s">
        <v>177</v>
      </c>
      <c r="C78" s="888"/>
      <c r="D78" s="888"/>
      <c r="E78" s="888"/>
      <c r="F78" s="889"/>
    </row>
    <row r="79" spans="1:9" ht="30" customHeight="1" x14ac:dyDescent="0.25">
      <c r="B79" s="878" t="s">
        <v>176</v>
      </c>
      <c r="C79" s="879"/>
      <c r="D79" s="879"/>
      <c r="E79" s="879"/>
      <c r="F79" s="880"/>
    </row>
    <row r="80" spans="1:9" ht="27" customHeight="1" thickBot="1" x14ac:dyDescent="0.3">
      <c r="B80" s="854" t="s">
        <v>178</v>
      </c>
      <c r="C80" s="855"/>
      <c r="D80" s="855"/>
      <c r="E80" s="855"/>
      <c r="F80" s="856"/>
    </row>
  </sheetData>
  <mergeCells count="23">
    <mergeCell ref="D72:D74"/>
    <mergeCell ref="B79:F79"/>
    <mergeCell ref="B46:F46"/>
    <mergeCell ref="C7:F7"/>
    <mergeCell ref="C8:F8"/>
    <mergeCell ref="B24:F24"/>
    <mergeCell ref="B78:F78"/>
    <mergeCell ref="C6:F6"/>
    <mergeCell ref="A72:A74"/>
    <mergeCell ref="G72:G74"/>
    <mergeCell ref="B80:F80"/>
    <mergeCell ref="B2:F2"/>
    <mergeCell ref="B3:F3"/>
    <mergeCell ref="C36:F36"/>
    <mergeCell ref="B77:F77"/>
    <mergeCell ref="C37:F37"/>
    <mergeCell ref="C38:F38"/>
    <mergeCell ref="C39:F39"/>
    <mergeCell ref="B9:F9"/>
    <mergeCell ref="C13:F13"/>
    <mergeCell ref="C14:F14"/>
    <mergeCell ref="C15:F15"/>
    <mergeCell ref="C5:F5"/>
  </mergeCells>
  <printOptions horizontalCentered="1" verticalCentered="1"/>
  <pageMargins left="0.7" right="0.7" top="0.75" bottom="0.75" header="0.3" footer="0.3"/>
  <pageSetup scale="85" orientation="portrait"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Formati 1 Misioni</vt:lpstr>
      <vt:lpstr>Formati 2 Politika Ekzistuese</vt:lpstr>
      <vt:lpstr>PMA</vt:lpstr>
      <vt:lpstr>Mbeshtetja e Luftimit</vt:lpstr>
      <vt:lpstr>Arsimimi Ushtarak</vt:lpstr>
      <vt:lpstr>Forcat e Luftimit</vt:lpstr>
      <vt:lpstr>Mbeshtetje per Shendetesine</vt:lpstr>
      <vt:lpstr>Emergjencat Civile</vt:lpstr>
      <vt:lpstr>Formati 3 Politika te reja</vt:lpstr>
      <vt:lpstr>F.4. Alokimi i tavaneve per PE</vt:lpstr>
      <vt:lpstr>F.5. Investimet ne vazhdim</vt:lpstr>
      <vt:lpstr>F.6.Investime te reja</vt:lpstr>
      <vt:lpstr>Sheet1</vt:lpstr>
      <vt:lpstr>'Emergjencat Civile'!Print_Area</vt:lpstr>
      <vt:lpstr>'Forcat e Luftimit'!Print_Area</vt:lpstr>
      <vt:lpstr>'Formati 1 Misioni'!Print_Area</vt:lpstr>
      <vt:lpstr>'Mbeshtetja e Luftimit'!Print_Area</vt:lpstr>
      <vt:lpstr>PMA!Print_Area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2018-05-02T14:18:19Z</cp:lastPrinted>
  <dcterms:created xsi:type="dcterms:W3CDTF">2018-03-05T12:29:59Z</dcterms:created>
  <dcterms:modified xsi:type="dcterms:W3CDTF">2018-10-16T08:10:45Z</dcterms:modified>
</cp:coreProperties>
</file>