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685" windowHeight="9510" tabRatio="890"/>
  </bookViews>
  <sheets>
    <sheet name="Formati 1 Misioni" sheetId="5" r:id="rId1"/>
    <sheet name="Formati 2 Planifikimi" sheetId="3" r:id="rId2"/>
    <sheet name="Formati 2 Arti" sheetId="6" r:id="rId3"/>
    <sheet name="Formati 2 Trashegimia" sheetId="7" r:id="rId4"/>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03" i="7" l="1"/>
  <c r="D603" i="7"/>
  <c r="C603" i="7"/>
  <c r="B603" i="7"/>
  <c r="E601" i="7"/>
  <c r="D601" i="7"/>
  <c r="C601" i="7"/>
  <c r="B601" i="7"/>
  <c r="E599" i="7"/>
  <c r="D599" i="7"/>
  <c r="C599" i="7"/>
  <c r="B599" i="7"/>
  <c r="E597" i="7"/>
  <c r="D597" i="7"/>
  <c r="C597" i="7"/>
  <c r="B597" i="7"/>
  <c r="E595" i="7"/>
  <c r="D595" i="7"/>
  <c r="C595" i="7"/>
  <c r="B595" i="7"/>
  <c r="E593" i="7"/>
  <c r="D593" i="7"/>
  <c r="C593" i="7"/>
  <c r="B593" i="7"/>
  <c r="E591" i="7"/>
  <c r="D591" i="7"/>
  <c r="C591" i="7"/>
  <c r="B591" i="7"/>
  <c r="E589" i="7"/>
  <c r="D589" i="7"/>
  <c r="C589" i="7"/>
  <c r="B589" i="7"/>
  <c r="E587" i="7"/>
  <c r="D587" i="7"/>
  <c r="C587" i="7"/>
  <c r="B587" i="7"/>
  <c r="B585" i="7" s="1"/>
  <c r="E584" i="7"/>
  <c r="D584" i="7"/>
  <c r="C584" i="7"/>
  <c r="B584" i="7"/>
  <c r="E579" i="7"/>
  <c r="D579" i="7"/>
  <c r="C579" i="7"/>
  <c r="B579" i="7"/>
  <c r="E572" i="7"/>
  <c r="D572" i="7"/>
  <c r="C572" i="7"/>
  <c r="E571" i="7"/>
  <c r="D571" i="7"/>
  <c r="C571" i="7"/>
  <c r="E570" i="7"/>
  <c r="D570" i="7"/>
  <c r="C570" i="7"/>
  <c r="B570" i="7"/>
  <c r="E558" i="7"/>
  <c r="D558" i="7"/>
  <c r="C558" i="7"/>
  <c r="B558" i="7"/>
  <c r="E551" i="7"/>
  <c r="D551" i="7"/>
  <c r="C551" i="7"/>
  <c r="E550" i="7"/>
  <c r="D550" i="7"/>
  <c r="C550" i="7"/>
  <c r="E549" i="7"/>
  <c r="D549" i="7"/>
  <c r="C549" i="7"/>
  <c r="B549" i="7"/>
  <c r="E537" i="7"/>
  <c r="D537" i="7"/>
  <c r="C537" i="7"/>
  <c r="B537" i="7"/>
  <c r="E530" i="7"/>
  <c r="D530" i="7"/>
  <c r="C530" i="7"/>
  <c r="E529" i="7"/>
  <c r="D529" i="7"/>
  <c r="C529" i="7"/>
  <c r="E528" i="7"/>
  <c r="D528" i="7"/>
  <c r="C528" i="7"/>
  <c r="B528" i="7"/>
  <c r="E516" i="7"/>
  <c r="D516" i="7"/>
  <c r="C516" i="7"/>
  <c r="B516" i="7"/>
  <c r="E509" i="7"/>
  <c r="D509" i="7"/>
  <c r="C509" i="7"/>
  <c r="E508" i="7"/>
  <c r="D508" i="7"/>
  <c r="C508" i="7"/>
  <c r="E507" i="7"/>
  <c r="D507" i="7"/>
  <c r="C507" i="7"/>
  <c r="B507" i="7"/>
  <c r="E496" i="7"/>
  <c r="D496" i="7"/>
  <c r="C496" i="7"/>
  <c r="B496" i="7"/>
  <c r="E489" i="7"/>
  <c r="D489" i="7"/>
  <c r="C489" i="7"/>
  <c r="E488" i="7"/>
  <c r="D488" i="7"/>
  <c r="C488" i="7"/>
  <c r="E487" i="7"/>
  <c r="D487" i="7"/>
  <c r="C487" i="7"/>
  <c r="B487" i="7"/>
  <c r="E478" i="7"/>
  <c r="D478" i="7"/>
  <c r="C478" i="7"/>
  <c r="B478" i="7"/>
  <c r="E471" i="7"/>
  <c r="D471" i="7"/>
  <c r="C471" i="7"/>
  <c r="E470" i="7"/>
  <c r="D470" i="7"/>
  <c r="C470" i="7"/>
  <c r="E469" i="7"/>
  <c r="D469" i="7"/>
  <c r="C469" i="7"/>
  <c r="B469" i="7"/>
  <c r="E454" i="7"/>
  <c r="E458" i="7" s="1"/>
  <c r="D454" i="7"/>
  <c r="D458" i="7" s="1"/>
  <c r="C454" i="7"/>
  <c r="C458" i="7" s="1"/>
  <c r="B454" i="7"/>
  <c r="B458" i="7" s="1"/>
  <c r="E428" i="7"/>
  <c r="D428" i="7"/>
  <c r="C428" i="7"/>
  <c r="E427" i="7"/>
  <c r="D427" i="7"/>
  <c r="C427" i="7"/>
  <c r="E426" i="7"/>
  <c r="D426" i="7"/>
  <c r="C426" i="7"/>
  <c r="B426" i="7"/>
  <c r="E414" i="7"/>
  <c r="E418" i="7" s="1"/>
  <c r="D414" i="7"/>
  <c r="D418" i="7" s="1"/>
  <c r="C414" i="7"/>
  <c r="C418" i="7" s="1"/>
  <c r="B414" i="7"/>
  <c r="B418" i="7" s="1"/>
  <c r="E386" i="7"/>
  <c r="D386" i="7"/>
  <c r="C386" i="7"/>
  <c r="E385" i="7"/>
  <c r="D385" i="7"/>
  <c r="C385" i="7"/>
  <c r="E384" i="7"/>
  <c r="D384" i="7"/>
  <c r="C384" i="7"/>
  <c r="B384" i="7"/>
  <c r="E360" i="7"/>
  <c r="D360" i="7"/>
  <c r="C360" i="7"/>
  <c r="B360" i="7"/>
  <c r="E353" i="7"/>
  <c r="D353" i="7"/>
  <c r="C353" i="7"/>
  <c r="E352" i="7"/>
  <c r="D352" i="7"/>
  <c r="C352" i="7"/>
  <c r="E351" i="7"/>
  <c r="D351" i="7"/>
  <c r="C351" i="7"/>
  <c r="B351" i="7"/>
  <c r="E339" i="7"/>
  <c r="D339" i="7"/>
  <c r="C339" i="7"/>
  <c r="B339" i="7"/>
  <c r="E332" i="7"/>
  <c r="D332" i="7"/>
  <c r="C332" i="7"/>
  <c r="E331" i="7"/>
  <c r="D331" i="7"/>
  <c r="C331" i="7"/>
  <c r="E330" i="7"/>
  <c r="D330" i="7"/>
  <c r="C330" i="7"/>
  <c r="B330" i="7"/>
  <c r="E318" i="7"/>
  <c r="D318" i="7"/>
  <c r="C318" i="7"/>
  <c r="B318" i="7"/>
  <c r="E311" i="7"/>
  <c r="D311" i="7"/>
  <c r="C311" i="7"/>
  <c r="E310" i="7"/>
  <c r="D310" i="7"/>
  <c r="C310" i="7"/>
  <c r="E309" i="7"/>
  <c r="D309" i="7"/>
  <c r="C309" i="7"/>
  <c r="B309" i="7"/>
  <c r="E297" i="7"/>
  <c r="D297" i="7"/>
  <c r="C297" i="7"/>
  <c r="B297" i="7"/>
  <c r="E290" i="7"/>
  <c r="D290" i="7"/>
  <c r="C290" i="7"/>
  <c r="E289" i="7"/>
  <c r="D289" i="7"/>
  <c r="C289" i="7"/>
  <c r="E288" i="7"/>
  <c r="D288" i="7"/>
  <c r="C288" i="7"/>
  <c r="B288" i="7"/>
  <c r="E276" i="7"/>
  <c r="D276" i="7"/>
  <c r="C276" i="7"/>
  <c r="B276" i="7"/>
  <c r="E269" i="7"/>
  <c r="D269" i="7"/>
  <c r="C269" i="7"/>
  <c r="E268" i="7"/>
  <c r="D268" i="7"/>
  <c r="C268" i="7"/>
  <c r="E267" i="7"/>
  <c r="D267" i="7"/>
  <c r="C267" i="7"/>
  <c r="B267" i="7"/>
  <c r="E255" i="7"/>
  <c r="D255" i="7"/>
  <c r="C255" i="7"/>
  <c r="B255" i="7"/>
  <c r="E248" i="7"/>
  <c r="D248" i="7"/>
  <c r="C248" i="7"/>
  <c r="E247" i="7"/>
  <c r="D247" i="7"/>
  <c r="C247" i="7"/>
  <c r="E246" i="7"/>
  <c r="D246" i="7"/>
  <c r="C246" i="7"/>
  <c r="B246" i="7"/>
  <c r="E234" i="7"/>
  <c r="D234" i="7"/>
  <c r="C234" i="7"/>
  <c r="B234" i="7"/>
  <c r="E227" i="7"/>
  <c r="D227" i="7"/>
  <c r="C227" i="7"/>
  <c r="E226" i="7"/>
  <c r="D226" i="7"/>
  <c r="C226" i="7"/>
  <c r="E225" i="7"/>
  <c r="D225" i="7"/>
  <c r="C225" i="7"/>
  <c r="B225" i="7"/>
  <c r="E213" i="7"/>
  <c r="D213" i="7"/>
  <c r="C213" i="7"/>
  <c r="B213" i="7"/>
  <c r="E206" i="7"/>
  <c r="D206" i="7"/>
  <c r="C206" i="7"/>
  <c r="E205" i="7"/>
  <c r="D205" i="7"/>
  <c r="C205" i="7"/>
  <c r="E204" i="7"/>
  <c r="D204" i="7"/>
  <c r="C204" i="7"/>
  <c r="B204" i="7"/>
  <c r="E192" i="7"/>
  <c r="D192" i="7"/>
  <c r="C192" i="7"/>
  <c r="B192" i="7"/>
  <c r="E185" i="7"/>
  <c r="D185" i="7"/>
  <c r="C185" i="7"/>
  <c r="E184" i="7"/>
  <c r="D184" i="7"/>
  <c r="C184" i="7"/>
  <c r="E183" i="7"/>
  <c r="D183" i="7"/>
  <c r="C183" i="7"/>
  <c r="B183" i="7"/>
  <c r="E171" i="7"/>
  <c r="D171" i="7"/>
  <c r="C171" i="7"/>
  <c r="B171" i="7"/>
  <c r="E164" i="7"/>
  <c r="D164" i="7"/>
  <c r="C164" i="7"/>
  <c r="E163" i="7"/>
  <c r="D163" i="7"/>
  <c r="C163" i="7"/>
  <c r="E162" i="7"/>
  <c r="D162" i="7"/>
  <c r="C162" i="7"/>
  <c r="B162" i="7"/>
  <c r="E150" i="7"/>
  <c r="D150" i="7"/>
  <c r="C150" i="7"/>
  <c r="B150" i="7"/>
  <c r="E143" i="7"/>
  <c r="D143" i="7"/>
  <c r="C143" i="7"/>
  <c r="E142" i="7"/>
  <c r="D142" i="7"/>
  <c r="C142" i="7"/>
  <c r="E141" i="7"/>
  <c r="D141" i="7"/>
  <c r="C141" i="7"/>
  <c r="B141" i="7"/>
  <c r="E127" i="7"/>
  <c r="D127" i="7"/>
  <c r="C127" i="7"/>
  <c r="B127" i="7"/>
  <c r="E120" i="7"/>
  <c r="D120" i="7"/>
  <c r="C120" i="7"/>
  <c r="E119" i="7"/>
  <c r="D119" i="7"/>
  <c r="C119" i="7"/>
  <c r="E118" i="7"/>
  <c r="D118" i="7"/>
  <c r="C118" i="7"/>
  <c r="B118" i="7"/>
  <c r="E103" i="7"/>
  <c r="E107" i="7" s="1"/>
  <c r="D103" i="7"/>
  <c r="D107" i="7" s="1"/>
  <c r="C103" i="7"/>
  <c r="C107" i="7" s="1"/>
  <c r="B103" i="7"/>
  <c r="B107" i="7" s="1"/>
  <c r="E77" i="7"/>
  <c r="D77" i="7"/>
  <c r="C77" i="7"/>
  <c r="E76" i="7"/>
  <c r="D76" i="7"/>
  <c r="C76" i="7"/>
  <c r="E75" i="7"/>
  <c r="D75" i="7"/>
  <c r="C75" i="7"/>
  <c r="B75" i="7"/>
  <c r="E63" i="7"/>
  <c r="E67" i="7" s="1"/>
  <c r="D63" i="7"/>
  <c r="D67" i="7" s="1"/>
  <c r="C63" i="7"/>
  <c r="C67" i="7" s="1"/>
  <c r="B63" i="7"/>
  <c r="B67" i="7" s="1"/>
  <c r="E37" i="7"/>
  <c r="D37" i="7"/>
  <c r="C37" i="7"/>
  <c r="E36" i="7"/>
  <c r="D36" i="7"/>
  <c r="C36" i="7"/>
  <c r="E35" i="7"/>
  <c r="D35" i="7"/>
  <c r="C35" i="7"/>
  <c r="B35" i="7"/>
  <c r="E78" i="7" l="1"/>
  <c r="C121" i="7"/>
  <c r="E121" i="7"/>
  <c r="C312" i="7"/>
  <c r="D333" i="7"/>
  <c r="E333" i="7"/>
  <c r="C387" i="7"/>
  <c r="E387" i="7"/>
  <c r="E429" i="7"/>
  <c r="C472" i="7"/>
  <c r="C490" i="7"/>
  <c r="E490" i="7"/>
  <c r="C510" i="7"/>
  <c r="E510" i="7"/>
  <c r="C531" i="7"/>
  <c r="E531" i="7"/>
  <c r="C552" i="7"/>
  <c r="E552" i="7"/>
  <c r="C186" i="7"/>
  <c r="D186" i="7"/>
  <c r="E228" i="7"/>
  <c r="D270" i="7"/>
  <c r="C291" i="7"/>
  <c r="D291" i="7"/>
  <c r="B608" i="7"/>
  <c r="D588" i="7"/>
  <c r="C590" i="7"/>
  <c r="E592" i="7"/>
  <c r="D594" i="7"/>
  <c r="C596" i="7"/>
  <c r="D596" i="7"/>
  <c r="C598" i="7"/>
  <c r="E600" i="7"/>
  <c r="D602" i="7"/>
  <c r="C604" i="7"/>
  <c r="D604" i="7"/>
  <c r="E38" i="7"/>
  <c r="C78" i="7"/>
  <c r="D78" i="7"/>
  <c r="D121" i="7"/>
  <c r="C144" i="7"/>
  <c r="D165" i="7"/>
  <c r="E165" i="7"/>
  <c r="E186" i="7"/>
  <c r="C207" i="7"/>
  <c r="C228" i="7"/>
  <c r="D249" i="7"/>
  <c r="E249" i="7"/>
  <c r="E270" i="7"/>
  <c r="D354" i="7"/>
  <c r="D387" i="7"/>
  <c r="D429" i="7"/>
  <c r="D472" i="7"/>
  <c r="D490" i="7"/>
  <c r="D510" i="7"/>
  <c r="D552" i="7"/>
  <c r="D573" i="7"/>
  <c r="D585" i="7"/>
  <c r="E588" i="7"/>
  <c r="E590" i="7"/>
  <c r="E596" i="7"/>
  <c r="D598" i="7"/>
  <c r="E598" i="7"/>
  <c r="E604" i="7"/>
  <c r="E472" i="7"/>
  <c r="E144" i="7"/>
  <c r="D207" i="7"/>
  <c r="E291" i="7"/>
  <c r="E354" i="7"/>
  <c r="C429" i="7"/>
  <c r="D531" i="7"/>
  <c r="C573" i="7"/>
  <c r="C585" i="7"/>
  <c r="C586" i="7" s="1"/>
  <c r="C592" i="7"/>
  <c r="C594" i="7"/>
  <c r="C600" i="7"/>
  <c r="C602" i="7"/>
  <c r="E207" i="7"/>
  <c r="C354" i="7"/>
  <c r="D38" i="7"/>
  <c r="C270" i="7"/>
  <c r="E312" i="7"/>
  <c r="E573" i="7"/>
  <c r="D592" i="7"/>
  <c r="E594" i="7"/>
  <c r="E585" i="7"/>
  <c r="C588" i="7"/>
  <c r="D590" i="7"/>
  <c r="C38" i="7"/>
  <c r="D144" i="7"/>
  <c r="C165" i="7"/>
  <c r="D228" i="7"/>
  <c r="C249" i="7"/>
  <c r="D312" i="7"/>
  <c r="C333" i="7"/>
  <c r="D608" i="7"/>
  <c r="D600" i="7"/>
  <c r="E602" i="7"/>
  <c r="C608" i="7" l="1"/>
  <c r="D586" i="7"/>
  <c r="E608" i="7"/>
  <c r="E586" i="7"/>
  <c r="E601" i="6" l="1"/>
  <c r="D601" i="6"/>
  <c r="C601" i="6"/>
  <c r="C602" i="6" s="1"/>
  <c r="B601" i="6"/>
  <c r="E599" i="6"/>
  <c r="E600" i="6" s="1"/>
  <c r="D599" i="6"/>
  <c r="C599" i="6"/>
  <c r="C600" i="6" s="1"/>
  <c r="B599" i="6"/>
  <c r="E597" i="6"/>
  <c r="E598" i="6" s="1"/>
  <c r="D597" i="6"/>
  <c r="C597" i="6"/>
  <c r="B597" i="6"/>
  <c r="E595" i="6"/>
  <c r="E596" i="6" s="1"/>
  <c r="D595" i="6"/>
  <c r="C595" i="6"/>
  <c r="C596" i="6" s="1"/>
  <c r="B595" i="6"/>
  <c r="E593" i="6"/>
  <c r="D593" i="6"/>
  <c r="C593" i="6"/>
  <c r="C594" i="6" s="1"/>
  <c r="B593" i="6"/>
  <c r="E591" i="6"/>
  <c r="E592" i="6" s="1"/>
  <c r="D591" i="6"/>
  <c r="C591" i="6"/>
  <c r="C592" i="6" s="1"/>
  <c r="B591" i="6"/>
  <c r="E587" i="6"/>
  <c r="E588" i="6" s="1"/>
  <c r="D587" i="6"/>
  <c r="C587" i="6"/>
  <c r="C588" i="6" s="1"/>
  <c r="B587" i="6"/>
  <c r="E585" i="6"/>
  <c r="D585" i="6"/>
  <c r="C585" i="6"/>
  <c r="C586" i="6" s="1"/>
  <c r="B585" i="6"/>
  <c r="E582" i="6"/>
  <c r="D582" i="6"/>
  <c r="C582" i="6"/>
  <c r="B582" i="6"/>
  <c r="E577" i="6"/>
  <c r="D577" i="6"/>
  <c r="C577" i="6"/>
  <c r="B577" i="6"/>
  <c r="E570" i="6"/>
  <c r="D570" i="6"/>
  <c r="C570" i="6"/>
  <c r="E569" i="6"/>
  <c r="D569" i="6"/>
  <c r="C569" i="6"/>
  <c r="E568" i="6"/>
  <c r="D568" i="6"/>
  <c r="C568" i="6"/>
  <c r="B568" i="6"/>
  <c r="E556" i="6"/>
  <c r="D556" i="6"/>
  <c r="C556" i="6"/>
  <c r="B556" i="6"/>
  <c r="E549" i="6"/>
  <c r="D549" i="6"/>
  <c r="C549" i="6"/>
  <c r="E548" i="6"/>
  <c r="D548" i="6"/>
  <c r="C548" i="6"/>
  <c r="E547" i="6"/>
  <c r="E550" i="6" s="1"/>
  <c r="D547" i="6"/>
  <c r="C547" i="6"/>
  <c r="C550" i="6" s="1"/>
  <c r="B547" i="6"/>
  <c r="E535" i="6"/>
  <c r="D535" i="6"/>
  <c r="C535" i="6"/>
  <c r="B535" i="6"/>
  <c r="E528" i="6"/>
  <c r="D528" i="6"/>
  <c r="C528" i="6"/>
  <c r="E527" i="6"/>
  <c r="D527" i="6"/>
  <c r="C527" i="6"/>
  <c r="E526" i="6"/>
  <c r="D526" i="6"/>
  <c r="C526" i="6"/>
  <c r="B526" i="6"/>
  <c r="E514" i="6"/>
  <c r="D514" i="6"/>
  <c r="C514" i="6"/>
  <c r="B514" i="6"/>
  <c r="E507" i="6"/>
  <c r="D507" i="6"/>
  <c r="C507" i="6"/>
  <c r="E506" i="6"/>
  <c r="D506" i="6"/>
  <c r="C506" i="6"/>
  <c r="E505" i="6"/>
  <c r="D505" i="6"/>
  <c r="D508" i="6" s="1"/>
  <c r="B505" i="6"/>
  <c r="C508" i="6" s="1"/>
  <c r="E493" i="6"/>
  <c r="D493" i="6"/>
  <c r="C493" i="6"/>
  <c r="B493" i="6"/>
  <c r="E486" i="6"/>
  <c r="D486" i="6"/>
  <c r="C486" i="6"/>
  <c r="E485" i="6"/>
  <c r="D485" i="6"/>
  <c r="C485" i="6"/>
  <c r="E484" i="6"/>
  <c r="D484" i="6"/>
  <c r="C484" i="6"/>
  <c r="B484" i="6"/>
  <c r="E470" i="6"/>
  <c r="D470" i="6"/>
  <c r="C470" i="6"/>
  <c r="B470" i="6"/>
  <c r="E463" i="6"/>
  <c r="D463" i="6"/>
  <c r="C463" i="6"/>
  <c r="E462" i="6"/>
  <c r="D462" i="6"/>
  <c r="C462" i="6"/>
  <c r="E461" i="6"/>
  <c r="D461" i="6"/>
  <c r="D464" i="6" s="1"/>
  <c r="C461" i="6"/>
  <c r="B461" i="6"/>
  <c r="C464" i="6" s="1"/>
  <c r="E449" i="6"/>
  <c r="D449" i="6"/>
  <c r="C449" i="6"/>
  <c r="B449" i="6"/>
  <c r="E442" i="6"/>
  <c r="D442" i="6"/>
  <c r="C442" i="6"/>
  <c r="E441" i="6"/>
  <c r="D441" i="6"/>
  <c r="C441" i="6"/>
  <c r="E440" i="6"/>
  <c r="D440" i="6"/>
  <c r="D443" i="6" s="1"/>
  <c r="C440" i="6"/>
  <c r="B440" i="6"/>
  <c r="E425" i="6"/>
  <c r="E429" i="6" s="1"/>
  <c r="D425" i="6"/>
  <c r="D429" i="6" s="1"/>
  <c r="C425" i="6"/>
  <c r="C429" i="6" s="1"/>
  <c r="B425" i="6"/>
  <c r="B429" i="6" s="1"/>
  <c r="E399" i="6"/>
  <c r="D399" i="6"/>
  <c r="C399" i="6"/>
  <c r="E398" i="6"/>
  <c r="D398" i="6"/>
  <c r="C398" i="6"/>
  <c r="E397" i="6"/>
  <c r="D397" i="6"/>
  <c r="D400" i="6" s="1"/>
  <c r="C397" i="6"/>
  <c r="B397" i="6"/>
  <c r="E370" i="6"/>
  <c r="E385" i="6" s="1"/>
  <c r="E389" i="6" s="1"/>
  <c r="D370" i="6"/>
  <c r="D385" i="6" s="1"/>
  <c r="D389" i="6" s="1"/>
  <c r="C370" i="6"/>
  <c r="C385" i="6" s="1"/>
  <c r="C389" i="6" s="1"/>
  <c r="B370" i="6"/>
  <c r="B385" i="6" s="1"/>
  <c r="B389" i="6" s="1"/>
  <c r="E359" i="6"/>
  <c r="D359" i="6"/>
  <c r="C359" i="6"/>
  <c r="E358" i="6"/>
  <c r="D358" i="6"/>
  <c r="C358" i="6"/>
  <c r="E357" i="6"/>
  <c r="D357" i="6"/>
  <c r="C357" i="6"/>
  <c r="B357" i="6"/>
  <c r="E345" i="6"/>
  <c r="E349" i="6" s="1"/>
  <c r="D345" i="6"/>
  <c r="D349" i="6" s="1"/>
  <c r="C345" i="6"/>
  <c r="C349" i="6" s="1"/>
  <c r="B345" i="6"/>
  <c r="B349" i="6" s="1"/>
  <c r="E319" i="6"/>
  <c r="D319" i="6"/>
  <c r="C319" i="6"/>
  <c r="E318" i="6"/>
  <c r="D318" i="6"/>
  <c r="C318" i="6"/>
  <c r="E317" i="6"/>
  <c r="D317" i="6"/>
  <c r="D320" i="6" s="1"/>
  <c r="C317" i="6"/>
  <c r="B317" i="6"/>
  <c r="C320" i="6" s="1"/>
  <c r="E290" i="6"/>
  <c r="E305" i="6" s="1"/>
  <c r="E309" i="6" s="1"/>
  <c r="D290" i="6"/>
  <c r="D305" i="6" s="1"/>
  <c r="D309" i="6" s="1"/>
  <c r="C290" i="6"/>
  <c r="C305" i="6" s="1"/>
  <c r="C309" i="6" s="1"/>
  <c r="B290" i="6"/>
  <c r="B305" i="6" s="1"/>
  <c r="B309" i="6" s="1"/>
  <c r="E279" i="6"/>
  <c r="D279" i="6"/>
  <c r="C279" i="6"/>
  <c r="E278" i="6"/>
  <c r="D278" i="6"/>
  <c r="C278" i="6"/>
  <c r="E277" i="6"/>
  <c r="D277" i="6"/>
  <c r="D280" i="6" s="1"/>
  <c r="C277" i="6"/>
  <c r="B277" i="6"/>
  <c r="E250" i="6"/>
  <c r="E265" i="6" s="1"/>
  <c r="E269" i="6" s="1"/>
  <c r="D250" i="6"/>
  <c r="D265" i="6" s="1"/>
  <c r="D269" i="6" s="1"/>
  <c r="C250" i="6"/>
  <c r="C265" i="6" s="1"/>
  <c r="C269" i="6" s="1"/>
  <c r="B250" i="6"/>
  <c r="B265" i="6" s="1"/>
  <c r="B269" i="6" s="1"/>
  <c r="E239" i="6"/>
  <c r="D239" i="6"/>
  <c r="C239" i="6"/>
  <c r="E238" i="6"/>
  <c r="D238" i="6"/>
  <c r="C238" i="6"/>
  <c r="E237" i="6"/>
  <c r="D237" i="6"/>
  <c r="C237" i="6"/>
  <c r="B237" i="6"/>
  <c r="E225" i="6"/>
  <c r="E229" i="6" s="1"/>
  <c r="D225" i="6"/>
  <c r="D229" i="6" s="1"/>
  <c r="C225" i="6"/>
  <c r="C229" i="6" s="1"/>
  <c r="B225" i="6"/>
  <c r="B229" i="6" s="1"/>
  <c r="E199" i="6"/>
  <c r="D199" i="6"/>
  <c r="C199" i="6"/>
  <c r="E198" i="6"/>
  <c r="D198" i="6"/>
  <c r="C198" i="6"/>
  <c r="E197" i="6"/>
  <c r="D197" i="6"/>
  <c r="C197" i="6"/>
  <c r="B197" i="6"/>
  <c r="E170" i="6"/>
  <c r="E185" i="6" s="1"/>
  <c r="E189" i="6" s="1"/>
  <c r="D170" i="6"/>
  <c r="D185" i="6" s="1"/>
  <c r="D189" i="6" s="1"/>
  <c r="C170" i="6"/>
  <c r="C185" i="6" s="1"/>
  <c r="C189" i="6" s="1"/>
  <c r="B170" i="6"/>
  <c r="B185" i="6" s="1"/>
  <c r="B189" i="6" s="1"/>
  <c r="E159" i="6"/>
  <c r="D159" i="6"/>
  <c r="C159" i="6"/>
  <c r="E158" i="6"/>
  <c r="D158" i="6"/>
  <c r="C158" i="6"/>
  <c r="E157" i="6"/>
  <c r="D157" i="6"/>
  <c r="C157" i="6"/>
  <c r="B157" i="6"/>
  <c r="E130" i="6"/>
  <c r="E145" i="6" s="1"/>
  <c r="E149" i="6" s="1"/>
  <c r="D130" i="6"/>
  <c r="D145" i="6" s="1"/>
  <c r="D149" i="6" s="1"/>
  <c r="C130" i="6"/>
  <c r="C145" i="6" s="1"/>
  <c r="C149" i="6" s="1"/>
  <c r="B130" i="6"/>
  <c r="B145" i="6" s="1"/>
  <c r="B149" i="6" s="1"/>
  <c r="E119" i="6"/>
  <c r="D119" i="6"/>
  <c r="C119" i="6"/>
  <c r="E118" i="6"/>
  <c r="D118" i="6"/>
  <c r="C118" i="6"/>
  <c r="E117" i="6"/>
  <c r="D117" i="6"/>
  <c r="C117" i="6"/>
  <c r="B117" i="6"/>
  <c r="E90" i="6"/>
  <c r="E105" i="6" s="1"/>
  <c r="E109" i="6" s="1"/>
  <c r="D90" i="6"/>
  <c r="D105" i="6" s="1"/>
  <c r="D109" i="6" s="1"/>
  <c r="C90" i="6"/>
  <c r="C105" i="6" s="1"/>
  <c r="C109" i="6" s="1"/>
  <c r="B90" i="6"/>
  <c r="B105" i="6" s="1"/>
  <c r="B109" i="6" s="1"/>
  <c r="E79" i="6"/>
  <c r="D79" i="6"/>
  <c r="C79" i="6"/>
  <c r="E78" i="6"/>
  <c r="D78" i="6"/>
  <c r="C78" i="6"/>
  <c r="E77" i="6"/>
  <c r="D77" i="6"/>
  <c r="C77" i="6"/>
  <c r="B77" i="6"/>
  <c r="E50" i="6"/>
  <c r="E589" i="6" s="1"/>
  <c r="D50" i="6"/>
  <c r="C50" i="6"/>
  <c r="C589" i="6" s="1"/>
  <c r="B50" i="6"/>
  <c r="E39" i="6"/>
  <c r="D39" i="6"/>
  <c r="C39" i="6"/>
  <c r="E38" i="6"/>
  <c r="D38" i="6"/>
  <c r="C38" i="6"/>
  <c r="E37" i="6"/>
  <c r="D37" i="6"/>
  <c r="C37" i="6"/>
  <c r="B37" i="6"/>
  <c r="C40" i="6" l="1"/>
  <c r="E40" i="6"/>
  <c r="C120" i="6"/>
  <c r="E120" i="6"/>
  <c r="C200" i="6"/>
  <c r="E200" i="6"/>
  <c r="C240" i="6"/>
  <c r="E240" i="6"/>
  <c r="D80" i="6"/>
  <c r="D120" i="6"/>
  <c r="C160" i="6"/>
  <c r="D160" i="6"/>
  <c r="C280" i="6"/>
  <c r="E280" i="6"/>
  <c r="C360" i="6"/>
  <c r="E360" i="6"/>
  <c r="C443" i="6"/>
  <c r="E443" i="6"/>
  <c r="C487" i="6"/>
  <c r="E487" i="6"/>
  <c r="D529" i="6"/>
  <c r="D550" i="6"/>
  <c r="C571" i="6"/>
  <c r="D571" i="6"/>
  <c r="E80" i="6"/>
  <c r="D40" i="6"/>
  <c r="B589" i="6"/>
  <c r="B583" i="6" s="1"/>
  <c r="B606" i="6" s="1"/>
  <c r="D589" i="6"/>
  <c r="D590" i="6" s="1"/>
  <c r="B65" i="6"/>
  <c r="B69" i="6" s="1"/>
  <c r="C80" i="6"/>
  <c r="E160" i="6"/>
  <c r="D200" i="6"/>
  <c r="D240" i="6"/>
  <c r="E320" i="6"/>
  <c r="D360" i="6"/>
  <c r="C400" i="6"/>
  <c r="E464" i="6"/>
  <c r="D487" i="6"/>
  <c r="E508" i="6"/>
  <c r="C529" i="6"/>
  <c r="E571" i="6"/>
  <c r="D586" i="6"/>
  <c r="D588" i="6"/>
  <c r="D594" i="6"/>
  <c r="D596" i="6"/>
  <c r="C598" i="6"/>
  <c r="D598" i="6"/>
  <c r="D602" i="6"/>
  <c r="E400" i="6"/>
  <c r="E529" i="6"/>
  <c r="C590" i="6"/>
  <c r="C583" i="6"/>
  <c r="E594" i="6"/>
  <c r="E602" i="6"/>
  <c r="C65" i="6"/>
  <c r="C69" i="6" s="1"/>
  <c r="E586" i="6"/>
  <c r="D65" i="6"/>
  <c r="D69" i="6" s="1"/>
  <c r="E583" i="6"/>
  <c r="D592" i="6"/>
  <c r="D600" i="6"/>
  <c r="E65" i="6"/>
  <c r="E69" i="6" s="1"/>
  <c r="D583" i="6" l="1"/>
  <c r="D584" i="6" s="1"/>
  <c r="E590" i="6"/>
  <c r="C584" i="6"/>
  <c r="C606" i="6"/>
  <c r="E606" i="6"/>
  <c r="E32" i="3"/>
  <c r="D32" i="3"/>
  <c r="C32" i="3"/>
  <c r="C34" i="3"/>
  <c r="E33" i="3"/>
  <c r="D33" i="3"/>
  <c r="C33" i="3"/>
  <c r="B32" i="3"/>
  <c r="E584" i="6" l="1"/>
  <c r="E213" i="3"/>
  <c r="D213" i="3"/>
  <c r="C213" i="3"/>
  <c r="B213" i="3"/>
  <c r="E211" i="3"/>
  <c r="D211" i="3"/>
  <c r="C211" i="3"/>
  <c r="B211" i="3"/>
  <c r="E209" i="3"/>
  <c r="D209" i="3"/>
  <c r="C209" i="3"/>
  <c r="B209" i="3"/>
  <c r="E207" i="3"/>
  <c r="D207" i="3"/>
  <c r="C207" i="3"/>
  <c r="B207" i="3"/>
  <c r="E205" i="3"/>
  <c r="D205" i="3"/>
  <c r="C205" i="3"/>
  <c r="B205" i="3"/>
  <c r="E203" i="3"/>
  <c r="D203" i="3"/>
  <c r="C203" i="3"/>
  <c r="B203" i="3"/>
  <c r="C201" i="3"/>
  <c r="B201" i="3"/>
  <c r="E199" i="3"/>
  <c r="D199" i="3"/>
  <c r="C199" i="3"/>
  <c r="B199" i="3"/>
  <c r="E197" i="3"/>
  <c r="D197" i="3"/>
  <c r="C197" i="3"/>
  <c r="B197" i="3"/>
  <c r="E194" i="3"/>
  <c r="D194" i="3"/>
  <c r="C194" i="3"/>
  <c r="B194" i="3"/>
  <c r="E189" i="3"/>
  <c r="D189" i="3"/>
  <c r="C189" i="3"/>
  <c r="B189" i="3"/>
  <c r="E182" i="3"/>
  <c r="D182" i="3"/>
  <c r="C182" i="3"/>
  <c r="E181" i="3"/>
  <c r="D181" i="3"/>
  <c r="C181" i="3"/>
  <c r="E180" i="3"/>
  <c r="D180" i="3"/>
  <c r="C180" i="3"/>
  <c r="B180" i="3"/>
  <c r="E168" i="3"/>
  <c r="D168" i="3"/>
  <c r="C168" i="3"/>
  <c r="B168" i="3"/>
  <c r="E161" i="3"/>
  <c r="D161" i="3"/>
  <c r="C161" i="3"/>
  <c r="E160" i="3"/>
  <c r="D160" i="3"/>
  <c r="C160" i="3"/>
  <c r="E159" i="3"/>
  <c r="D159" i="3"/>
  <c r="C159" i="3"/>
  <c r="B159" i="3"/>
  <c r="E145" i="3"/>
  <c r="D145" i="3"/>
  <c r="C145" i="3"/>
  <c r="B145" i="3"/>
  <c r="E138" i="3"/>
  <c r="D138" i="3"/>
  <c r="C138" i="3"/>
  <c r="E137" i="3"/>
  <c r="D137" i="3"/>
  <c r="C137" i="3"/>
  <c r="E136" i="3"/>
  <c r="D136" i="3"/>
  <c r="C136" i="3"/>
  <c r="B136" i="3"/>
  <c r="E124" i="3"/>
  <c r="D124" i="3"/>
  <c r="C124" i="3"/>
  <c r="B124" i="3"/>
  <c r="E117" i="3"/>
  <c r="D117" i="3"/>
  <c r="C117" i="3"/>
  <c r="E116" i="3"/>
  <c r="D116" i="3"/>
  <c r="C116" i="3"/>
  <c r="E115" i="3"/>
  <c r="D115" i="3"/>
  <c r="C115" i="3"/>
  <c r="B115" i="3"/>
  <c r="B100" i="3"/>
  <c r="B104" i="3" s="1"/>
  <c r="D201" i="3"/>
  <c r="C100" i="3"/>
  <c r="C104" i="3" s="1"/>
  <c r="E74" i="3"/>
  <c r="D74" i="3"/>
  <c r="C74" i="3"/>
  <c r="E73" i="3"/>
  <c r="D73" i="3"/>
  <c r="C73" i="3"/>
  <c r="E72" i="3"/>
  <c r="D72" i="3"/>
  <c r="C72" i="3"/>
  <c r="B72" i="3"/>
  <c r="E60" i="3"/>
  <c r="E64" i="3" s="1"/>
  <c r="D60" i="3"/>
  <c r="D64" i="3" s="1"/>
  <c r="C60" i="3"/>
  <c r="C64" i="3" s="1"/>
  <c r="B60" i="3"/>
  <c r="B64" i="3" s="1"/>
  <c r="E34" i="3"/>
  <c r="D34" i="3"/>
  <c r="D139" i="3" l="1"/>
  <c r="D183" i="3"/>
  <c r="C118" i="3"/>
  <c r="D118" i="3"/>
  <c r="E139" i="3"/>
  <c r="C162" i="3"/>
  <c r="D198" i="3"/>
  <c r="C183" i="3"/>
  <c r="E198" i="3"/>
  <c r="E200" i="3"/>
  <c r="C204" i="3"/>
  <c r="C206" i="3"/>
  <c r="C210" i="3"/>
  <c r="C212" i="3"/>
  <c r="C214" i="3"/>
  <c r="E35" i="3"/>
  <c r="D35" i="3"/>
  <c r="E75" i="3"/>
  <c r="C75" i="3"/>
  <c r="D162" i="3"/>
  <c r="E183" i="3"/>
  <c r="B195" i="3"/>
  <c r="D204" i="3"/>
  <c r="D206" i="3"/>
  <c r="D208" i="3"/>
  <c r="D212" i="3"/>
  <c r="D214" i="3"/>
  <c r="E162" i="3"/>
  <c r="C35" i="3"/>
  <c r="D75" i="3"/>
  <c r="C139" i="3"/>
  <c r="C198" i="3"/>
  <c r="C202" i="3"/>
  <c r="E206" i="3"/>
  <c r="E208" i="3"/>
  <c r="E210" i="3"/>
  <c r="E214" i="3"/>
  <c r="E118" i="3"/>
  <c r="D200" i="3"/>
  <c r="C208" i="3"/>
  <c r="D202" i="3"/>
  <c r="D195" i="3"/>
  <c r="D100" i="3"/>
  <c r="D104" i="3" s="1"/>
  <c r="D210" i="3"/>
  <c r="C200" i="3"/>
  <c r="E204" i="3"/>
  <c r="E212" i="3"/>
  <c r="C195" i="3"/>
  <c r="B218" i="3" l="1"/>
  <c r="C196" i="3"/>
  <c r="C218" i="3"/>
  <c r="D196" i="3"/>
  <c r="D218" i="3"/>
  <c r="E201" i="3"/>
  <c r="E100" i="3"/>
  <c r="E104" i="3" s="1"/>
  <c r="E202" i="3" l="1"/>
  <c r="E195" i="3"/>
  <c r="E218" i="3" l="1"/>
  <c r="E196" i="3"/>
</calcChain>
</file>

<file path=xl/sharedStrings.xml><?xml version="1.0" encoding="utf-8"?>
<sst xmlns="http://schemas.openxmlformats.org/spreadsheetml/2006/main" count="1924" uniqueCount="369">
  <si>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</si>
  <si>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</si>
  <si>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</si>
  <si>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</si>
  <si>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</si>
  <si>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</si>
  <si>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</si>
  <si>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</si>
  <si>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</si>
  <si>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</si>
  <si>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</si>
  <si>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</si>
  <si>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</si>
  <si>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</si>
  <si>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</si>
  <si>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</si>
  <si>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</si>
  <si>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</si>
  <si>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</si>
  <si>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</si>
  <si>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</si>
  <si>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</si>
  <si>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</si>
  <si>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</si>
  <si>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</si>
  <si>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</si>
  <si>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</si>
  <si>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</si>
  <si>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</si>
  <si>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</si>
  <si>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</si>
  <si>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</si>
  <si>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</si>
  <si>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</si>
  <si>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</si>
  <si>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</si>
  <si>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</si>
  <si>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xxxxx</t>
  </si>
  <si>
    <t>Produkti 1</t>
  </si>
  <si>
    <t>Emërtimi i Projektit të Investimeve</t>
  </si>
  <si>
    <t>Kodi i Projektit të Investimeve</t>
  </si>
  <si>
    <t xml:space="preserve">Shënim: Shpjegoni supozimet dhe llogaritjet për Produktin X (Metoda 2) </t>
  </si>
  <si>
    <t>601. Sigurimet Shoqërore dhe Shendetësore</t>
  </si>
  <si>
    <t>Ndryshimi në % i Sigurimeve Shoqërore dhe Shëndetësore</t>
  </si>
  <si>
    <t>Ndryshimi në % i Pagave si pasojë e ndryshimit të kostos së produktit</t>
  </si>
  <si>
    <t>Ndryshimi në % i Pagave si pasojë e ndryshimit të sasisë së produktit</t>
  </si>
  <si>
    <t>Ndryshimi në % i Sigurimeve Shoqerore dhe Shendetësore si pasojë e ndryshimit të kostos së produktit</t>
  </si>
  <si>
    <t>Ndryshimi në % i Sigurimeve Shoqërore dhe Shendetësore si pasojë e ndryshimit të sasisë së produktit</t>
  </si>
  <si>
    <t>Numri i Punonjësve Organik të Programit Buxhetor</t>
  </si>
  <si>
    <t>Ndryshimi në % i Mallrave dhe Shërbimeve si pasojë e ndryshimit të kostos së produktit</t>
  </si>
  <si>
    <t>Ndryshimi në % i Mallrave dhe Shërbimeve si pasojë e ndryshimit të sasisë së produktit</t>
  </si>
  <si>
    <t>Ndryshimi në % i Subvencioneve si pasojë e ndryshimit të kostos së produktit</t>
  </si>
  <si>
    <t>Ndryshimi në % i Subvencioneve si pasojë e ndryshimit të sasisë së produktit</t>
  </si>
  <si>
    <t>Ndryshimi në % i Transfertave të brendshme si pasojë e ndryshimit të kostos së produktit</t>
  </si>
  <si>
    <t>Ndryshimi në % i Transfertave të brendshme si pasojë e ndryshimit të sasisë së produktit</t>
  </si>
  <si>
    <t>Ndryshimi në % i Transfertave të jashtme si pasojë e ndryshimit të kostos së produktit</t>
  </si>
  <si>
    <t>Ndryshimi në % i Transfertave të jashtme si pasojë e ndryshimit të sasisë së produktit</t>
  </si>
  <si>
    <t>Ndryshimi në % i Transfertave për familjet dhe individët si pasojë e ndryshimit të kostos së produktit</t>
  </si>
  <si>
    <t>Ndryshimi në % i Transfertave për familjet dhe individët si pasojë e ndryshimit të sasisë së produktit</t>
  </si>
  <si>
    <t>Numri i Punonjësve me Kontratë të Programit Buxhetor</t>
  </si>
  <si>
    <t>Produktet për Objektivin 1</t>
  </si>
  <si>
    <t>Kosto totale e produktit 1</t>
  </si>
  <si>
    <t>Kontroll</t>
  </si>
  <si>
    <t>Kosto totale e produktit X</t>
  </si>
  <si>
    <t>Programet Buxhetore</t>
  </si>
  <si>
    <t>Emërtimi i Njësisë së Qeverisjes Qendrore</t>
  </si>
  <si>
    <t>Kodi i Njësisë së Qeverisjes Qendrore</t>
  </si>
  <si>
    <t>Misioni I Njësisë së Qeverisjes Qendrore</t>
  </si>
  <si>
    <t>Kodi I Programit</t>
  </si>
  <si>
    <t>FORMATI 1: MISIONI I NJËSISË SË QEVERISJES QENDRORE</t>
  </si>
  <si>
    <t>Shpenzimet Kapitale</t>
  </si>
  <si>
    <t>Kategoria 1: Shpenzimet Administrative Kapitale</t>
  </si>
  <si>
    <t xml:space="preserve">Shënim: Shpjegoni supozimet dhe llogaritjet për Produktin 1 </t>
  </si>
  <si>
    <t>Produkti X (shto produkte sipas rastit)</t>
  </si>
  <si>
    <t>Shënim: Shpjegoni supozimet dhe llogaritjet për Produktin X</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</si>
  <si>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</si>
  <si>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</si>
  <si>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</si>
  <si>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</si>
  <si>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</si>
  <si>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</si>
  <si>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</si>
  <si>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</si>
  <si>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Programi "Planifikimi, Menaxhimi dhe Administrimi" siguron mbështetje juridike, financiare dhe me burime njerëzore në qëllim të përmbushjes së objektivave të Ministrise te Kulturës, në fushën e artit dhe kulturës, trashëgimise kulturore dhe diplomacisë kulturore shqiptare në përputhje me programin e Qeverisë së Republikës së Shqipërisë dhe detyrimeve që rrjedhin nga Marrëveshja e Stabilizim Asociimit (MSA). Ky program është gjithashtu garant për luftën kundër korrupsionit dhe vendim-marrjen bazuar mbi principet e transparencës dhe gjithpërfshirjes.</t>
  </si>
  <si>
    <t>Planifikimi, Menaxhimi dhe Administrimi</t>
  </si>
  <si>
    <t>Arti dhe Kultura</t>
  </si>
  <si>
    <t>Trashegimia Kulturore dhe Muzete</t>
  </si>
  <si>
    <t>01110</t>
  </si>
  <si>
    <t>08220</t>
  </si>
  <si>
    <t>08230</t>
  </si>
  <si>
    <t>Ministria e Kulturës</t>
  </si>
  <si>
    <t>12</t>
  </si>
  <si>
    <r>
      <t xml:space="preserve">Detajimi i Kostos Totale të </t>
    </r>
    <r>
      <rPr>
        <b/>
        <sz val="7"/>
        <color rgb="FFFF0000"/>
        <rFont val="Times New Roman"/>
        <family val="1"/>
      </rPr>
      <t>Produktit 1</t>
    </r>
    <r>
      <rPr>
        <b/>
        <sz val="7"/>
        <color theme="1"/>
        <rFont val="Times New Roman"/>
        <family val="1"/>
      </rPr>
      <t xml:space="preserve"> sipas Artikujve Ekonomikë</t>
    </r>
  </si>
  <si>
    <r>
      <t>Shënim: Shpjegoni supozimet dhe llogaritjet për Produktin 1 (Metoda 2)</t>
    </r>
    <r>
      <rPr>
        <b/>
        <sz val="7"/>
        <color rgb="FFFF0000"/>
        <rFont val="Times New Roman"/>
        <family val="1"/>
      </rPr>
      <t>***</t>
    </r>
  </si>
  <si>
    <r>
      <rPr>
        <b/>
        <sz val="7"/>
        <color rgb="FFFF0000"/>
        <rFont val="Times New Roman"/>
        <family val="1"/>
      </rPr>
      <t>Produkti X</t>
    </r>
    <r>
      <rPr>
        <sz val="7"/>
        <color theme="1"/>
        <rFont val="Times New Roman"/>
        <family val="1"/>
      </rPr>
      <t xml:space="preserve"> (shto produkte sipas rastit)</t>
    </r>
  </si>
  <si>
    <r>
      <t>Detajimi i Kostos Totale të</t>
    </r>
    <r>
      <rPr>
        <b/>
        <sz val="7"/>
        <color rgb="FFFF0000"/>
        <rFont val="Times New Roman"/>
        <family val="1"/>
      </rPr>
      <t xml:space="preserve"> Produktit X </t>
    </r>
    <r>
      <rPr>
        <b/>
        <sz val="7"/>
        <color theme="1"/>
        <rFont val="Times New Roman"/>
        <family val="1"/>
      </rPr>
      <t>sipas Artikujve Ekonomikë</t>
    </r>
  </si>
  <si>
    <r>
      <t xml:space="preserve">Detajimi i Kostos Totale të </t>
    </r>
    <r>
      <rPr>
        <b/>
        <sz val="7"/>
        <color rgb="FFFF0000"/>
        <rFont val="Times New Roman"/>
        <family val="1"/>
      </rPr>
      <t>Produktit X</t>
    </r>
    <r>
      <rPr>
        <b/>
        <sz val="7"/>
        <color theme="1"/>
        <rFont val="Times New Roman"/>
        <family val="1"/>
      </rPr>
      <t xml:space="preserve"> sipas Artikujve Ekonomikë</t>
    </r>
  </si>
  <si>
    <t>Hartimi dhe miratimi i akteve te reja ligjore dhe nenligjore ne perputhje me programin e qeverise dhe detyrimeve qe rrjedhin nga MSA sipas fushes se veprimtarise se MK.</t>
  </si>
  <si>
    <t>nr.aktesh</t>
  </si>
  <si>
    <t>nr.trajnimesh</t>
  </si>
  <si>
    <t>Ngritja e kapaciteteve planifikuese dhe menaxhuese per stafin e MK me qellim permbushjen me cilesi te detyrave</t>
  </si>
  <si>
    <t xml:space="preserve">Staf i trajnuar </t>
  </si>
  <si>
    <t xml:space="preserve">Ministria e Kulturës, në përputhje me drejtimet kryesore të politikës së përgjithshme shtetërore dhe me programin e Këshillit të Ministrave, ka mision: 1. Të hartojë, të programojë, të zhvillojë duke udhëhequr, mbështetur, mbrojtur dhe promovuar politikat kombëtare të kulturës, të trashëgimisë kulturore, materiale dhe shpirtërore, të rritjes së dialogut kulturor dhe integrimit kulturor në familjen, evropiane dhe botërore, në përputhje me programin e Qeverisë së Republikës së Shqipërisë. 2. Të hartojë dhe të bashkërendojë punën për politikat në fushën e artit e të kulturës nëpërmjet edukimit të popullsisë, rijetësimit të vlerave dhe trashëgimisë kulturore, nxitjes se investimeve, publike dhe private, në këta sektorë, monitorimit te mënyrës së përdorimit të fondeve publike në mbështetje të zhvillimit kulturor, edukimit ne kulturë, mbrojtjes së trashëgimisë kulturore, ruajtjes dhe vijimësisë së traditës së harmonisë fetare në kulturën shqiptare, si dhe të bashkëpunimit rajonal. 
</t>
  </si>
  <si>
    <t>Shënim: Shpjegoni supozimet dhe llogaritjet (Metoda 1)</t>
  </si>
  <si>
    <r>
      <t>Ndryshimi në % i Pagave si pasojë e ndryshimit të sasisë së produktit</t>
    </r>
    <r>
      <rPr>
        <b/>
        <sz val="7"/>
        <color rgb="FFFF0000"/>
        <rFont val="Times New Roman"/>
        <family val="1"/>
      </rPr>
      <t>**</t>
    </r>
  </si>
  <si>
    <r>
      <t>Ndryshimi në % i Sigurimeve Shoqërore dhe Shendetësore si pasojë e ndryshimit të sasisë së produktit</t>
    </r>
    <r>
      <rPr>
        <b/>
        <sz val="7"/>
        <color rgb="FFFF0000"/>
        <rFont val="Times New Roman"/>
        <family val="1"/>
      </rPr>
      <t>**</t>
    </r>
  </si>
  <si>
    <r>
      <t>Ndryshimi në % i Mallrave dhe Shërbimeve si pasojë e ndryshimit të sasisë së produktit</t>
    </r>
    <r>
      <rPr>
        <b/>
        <sz val="7"/>
        <color rgb="FFFF0000"/>
        <rFont val="Times New Roman"/>
        <family val="1"/>
      </rPr>
      <t>**</t>
    </r>
  </si>
  <si>
    <r>
      <t>Ndryshimi në % i Subvencioneve si pasojë e ndryshimit të sasisë së produktit</t>
    </r>
    <r>
      <rPr>
        <b/>
        <sz val="7"/>
        <color rgb="FFFF0000"/>
        <rFont val="Times New Roman"/>
        <family val="1"/>
      </rPr>
      <t>**</t>
    </r>
  </si>
  <si>
    <r>
      <t>Ndryshimi në % i Transfertave të brendshme si pasojë e ndryshimit të sasisë së produktit</t>
    </r>
    <r>
      <rPr>
        <b/>
        <sz val="7"/>
        <color rgb="FFFF0000"/>
        <rFont val="Times New Roman"/>
        <family val="1"/>
      </rPr>
      <t>**</t>
    </r>
  </si>
  <si>
    <r>
      <t>Ndryshimi në % i Transfertave të jashtme si pasojë e ndryshimit të sasisë së produktit</t>
    </r>
    <r>
      <rPr>
        <b/>
        <sz val="7"/>
        <color rgb="FFFF0000"/>
        <rFont val="Times New Roman"/>
        <family val="1"/>
      </rPr>
      <t>**</t>
    </r>
  </si>
  <si>
    <r>
      <t>Ndryshimi në % i Transfertave për familjet dhe individët si pasojë e ndryshimit të sasisë së produktit</t>
    </r>
    <r>
      <rPr>
        <b/>
        <sz val="7"/>
        <color rgb="FFFF0000"/>
        <rFont val="Times New Roman"/>
        <family val="1"/>
      </rPr>
      <t>**</t>
    </r>
  </si>
  <si>
    <t xml:space="preserve"> 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20 institucioneve në varësi të saj (si Instituti i Monumenteve te Kulturës, Agjencia e Shërbimit Arkeologjik, Muzetë Kombëtarë, QKVF, QKIPK, DRKK, Parqet Arkeologjike, etj.) </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</si>
  <si>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e Realizimit të Veprave të Artit, Arkivi Shtetëror Shqiptar i Filimit,  etj).</t>
  </si>
  <si>
    <t xml:space="preserve">Krijimi i një mjedisi të qëndrueshëm ligjor e institucional për zhvillimin e artit dhe kulturës </t>
  </si>
  <si>
    <t>Ndryshim ne rankim i MK ndaj ML, krahasuar me vitin 2017 referuar raportit te monitorimit te cilesise se sistemit te kontrollit te brendshem nga MFE</t>
  </si>
  <si>
    <t xml:space="preserve">Aplikime te fituara per thithje fondesh ne programe komunitare </t>
  </si>
  <si>
    <t xml:space="preserve">Nenshkrimi Marreveshjeve Bilaterale </t>
  </si>
  <si>
    <t xml:space="preserve">Raporte ne kuader te zbatimit te planit Kombetar te Integrimit Europian </t>
  </si>
  <si>
    <t>Akte ligjore/nenligjor te miratuara</t>
  </si>
  <si>
    <t>Mbështetje juridike, financiare dhe me burime njerëzore me qellim zhvillimin e artit dhe kulturës përmes instrumentave ligjorë, institucional e financiarë që fuqizojnë sektorët e artit letrar, muzikor, figurativ, dramatik e filmik, si edhe ruajtjes, mbrojtjes e promovimit të trashëgimisë kulturore.</t>
  </si>
  <si>
    <t>Institucione ne varesi te audituara ne raport me numrin total te institucioneve</t>
  </si>
  <si>
    <t>Numri I grave ne pozicione drejtuese ne raport me nr total bazuar ne strukturen aktuale ne fuqi</t>
  </si>
  <si>
    <t xml:space="preserve">Shlyerje te vendimeve gjyqesore </t>
  </si>
  <si>
    <t>Politikat Ekzistuese</t>
  </si>
  <si>
    <t xml:space="preserve">Politika e programit synon edukimin, zhvillimin dhe promovimin e  skenës artistike dhe vlerave kulturore Kombëtare.  </t>
  </si>
  <si>
    <t>Emërtimi i Treguesit 1 Rritja e numrit te audiencave në kulturë</t>
  </si>
  <si>
    <t xml:space="preserve">Emërtimi i Treguesit 2 Rritja e ofertës kulturore përmes decentralizimit, shpërndarjes gjeografike, modernizimit të shërbimeve. </t>
  </si>
  <si>
    <t xml:space="preserve">Rritja e interesit të publikut ndaj programeve kulturore permes  përmirësimit të shërbimeve në infrastrukturë si dhe rritjen e cilësisë artistike.  </t>
  </si>
  <si>
    <t>Emërtimi i Treguesit 1: Objekte të rikonstruktuara - Ne Institucionet e art kultures.</t>
  </si>
  <si>
    <t xml:space="preserve">Emërtimi i Treguesit 2: Aktivitete periodike të fushës së art-kultures kulturore të zhvilluara nga Institucionet qendrore publike te art - kultures </t>
  </si>
  <si>
    <t>trend rrites</t>
  </si>
  <si>
    <t>Emërtimi i Treguesit 3: (Emërtimi i Treguesit 2 - Aktivitete të fushës së art-kultures të mbështetura financiarisht nga MK (projekte me thirrje).</t>
  </si>
  <si>
    <t>Emërtimi i Treguesit 4: Raporti i grave artiste të mbështetura financiarisht ndaj totalit të përfituesve</t>
  </si>
  <si>
    <t>Emertimi I treguesit 5: Krijimi I hapësirave të reja të punësimit për Artistët e rinj pjesëmarrës në shfaqje dhe aktivitete kulturore</t>
  </si>
  <si>
    <t>Emertimi I treguesit 6: Ritja e audiencave dhe publikut pjesëmarrës në shfaqje kulturore</t>
  </si>
  <si>
    <t>Emertimi I treguesit 7:  Shtrirja gjeografike e aktiviteteve/shfaqjeve artistike në funskion të turizmit kulturor</t>
  </si>
  <si>
    <t xml:space="preserve">Emertimi I treguesit 8: Shtrirja e programeve te edukimit kulturor qytetar </t>
  </si>
  <si>
    <t>Emertimi I treguesit 9: Nxitja e krijimtarisë artistike përmes programeve të dedikuara me konkurrim.</t>
  </si>
  <si>
    <t>Emertimi I treguesit 10: Rritja e pesëmarrjeve në aktivitete/evente/panaire jashtë vendit</t>
  </si>
  <si>
    <t xml:space="preserve">
Premiera dhe shfaqje artistike të zhanrit skenik operistik, koreografik dhe folklorit kombëtar.
</t>
  </si>
  <si>
    <t xml:space="preserve">Veprimtari të arteve skenike që synojnë zhvillimin, prodhimin dhe promovimin e gjinive skenike të mëdha si opera, balet duke transmetuar vlerat më të mira në funksion të turizmit kulturor dhe diplomacisë kulturore në nivele ndërkombëtare. </t>
  </si>
  <si>
    <t>nr aktivitetesh</t>
  </si>
  <si>
    <t>Produkti 2</t>
  </si>
  <si>
    <t>Premiera dhe shfaqje artistike të zhanrit skenik teatror klasik dhe bashkëkohor.</t>
  </si>
  <si>
    <t xml:space="preserve">Veprimtari teatrore të autorëve shqiptarë dhe të huaj përmes zhvillimit, prodhimit dhe promovimit formave të reja të shprehjes skenike. </t>
  </si>
  <si>
    <t>Kosto totale e produktit 2</t>
  </si>
  <si>
    <t>Produkti 3</t>
  </si>
  <si>
    <t>Premiera dhe shfaqje artistike të zhanrit skenik teatror eksperimental klasik dhe bashkëkohor.</t>
  </si>
  <si>
    <t xml:space="preserve">Prodhimin dhe promovimin e Artit dhe kulturës Teatrore Eksperimentale në Shqipëri, me qëllim edukimin e brezave të rinj dhe zhvillimin e audiencave.  </t>
  </si>
  <si>
    <t>Kosto totale e produktit 3</t>
  </si>
  <si>
    <t>Produkti 4</t>
  </si>
  <si>
    <t>Ekspozita me vepra pjesë e fondit të GKA, të përkohshme të autorëve të traditës dhe bashkëkohore, autorë të diasporës dhe të huaj.</t>
  </si>
  <si>
    <t>Ekspozita  kombëtare dhe ndërkombëtare me qëllim prezantimin, promovimin e trashëgimisë kulturore materiale kombëtare të RSH në fushën e arteve pamore të traditës dhe atyre bashkëkohore.</t>
  </si>
  <si>
    <t>Kosto totale e produktit 4</t>
  </si>
  <si>
    <t>Produkti 5</t>
  </si>
  <si>
    <t>Vepra arti te restauruara dhe te mirembajtura</t>
  </si>
  <si>
    <t>Mirëmbajtje dhe realizimin e veprave monumentale në skulpturë, plastikë të parkut, zbukurime, dekoracione për interierë, dhe eksterierë me rëndësi për trashëgiminë kulturore kombëtare.</t>
  </si>
  <si>
    <t>nr objektesh</t>
  </si>
  <si>
    <t>Kosto totale e produktit 5</t>
  </si>
  <si>
    <t>Produkti 6</t>
  </si>
  <si>
    <t xml:space="preserve">Veprimtari edukuese të teatrit me dhe për fëmijë </t>
  </si>
  <si>
    <t>Veprimtari teatrore për fëmijë dhe edukimi i talenteve të reja që në vegjëli përmes shërbimeve të edukimit profesional artistik në fushat e muzikës, këngës, kërcimit, instrumenteve të ndryshëm muzikorë, pikturës etj.</t>
  </si>
  <si>
    <t>Kosto totale e produktit 6</t>
  </si>
  <si>
    <t>Produkti 7</t>
  </si>
  <si>
    <t xml:space="preserve">Veprimtari artistike në zhanrin e cirkut si dhe eksperimentimin  e formave  të reja të shprehjes skenike bashkëkohore.  </t>
  </si>
  <si>
    <t xml:space="preserve">Prodhimin dhe promovimin e artit të cirkut kombëtar me qëllim edukimin e brezave të rinj dhe zhvillimin e audiencave përmes formave artistike të akrobacisë, zhonglerimit, prestigjaturës, kllounatës dhe animacionit në mbështetje të traditës së cirkut shqiptar.  </t>
  </si>
  <si>
    <t>Kosto totale e produktit 7</t>
  </si>
  <si>
    <t>Produkti 8</t>
  </si>
  <si>
    <t>Veprimtari promovuese te materialeve filmike, pjesë e fondit të kinematografisë shqiptare dhe asaj të huaj.</t>
  </si>
  <si>
    <t>Veprimtari edukuese dhe promovuese duke  shfrytëzuar materialet arkivore filmike, si dokumente artistike, historike dhe me vlera të veçanta,  në mbrojtje  të Kinematografisë shqiptare dhe asaj të huaj.</t>
  </si>
  <si>
    <t>Kosto totale e produktit 8</t>
  </si>
  <si>
    <t>Produkti 9</t>
  </si>
  <si>
    <t>Veprimtari dhe shërbime te integruara dhe inovative per qytetaret përdorues dhe frekuentues te koleksioneve bibliotekare</t>
  </si>
  <si>
    <t>Sherbimeve dhe Veprimtari qe synojnë implementimin e teknologjive të reja në shërbimin e koleksioneve bibliotekare; ofrimit të paketës së shërbimeve për qytetarët të grupmoshave të ndryshme.</t>
  </si>
  <si>
    <t>Kosto totale e produktit 9</t>
  </si>
  <si>
    <t>Projekte dhe programe ne mbeshtetje te skenes se pavarur</t>
  </si>
  <si>
    <t xml:space="preserve"> Kalendaret e edukimit artistik duke respektuar barazine gjinore dhe pasurimin e kalendareve te  turizimit kulturor ne vend. Projekte artistike ne nivel kombetar dhe nderkombetar; Aktivitete artistike ne mbeshtetje te turizmit kulturor,  edukimit artistik dhe respektimit te barazise gjinore ne Shqiperi. Perfaqësimin e produktit artistik shqiptar në arenën elitare ndëkombëtare </t>
  </si>
  <si>
    <t>nr. aktivitetesh</t>
  </si>
  <si>
    <t>Kosto totale e produktit 10</t>
  </si>
  <si>
    <t>Produkti 1 (shto produkte sipas rastit)</t>
  </si>
  <si>
    <t>M120730</t>
  </si>
  <si>
    <t>Qendra kombetare Kulturore "Skena e Re"</t>
  </si>
  <si>
    <t xml:space="preserve">Ndërtese e re e skenes bashkëkohore, në nivel qendror,  hapësirë e re rikualifikimi; </t>
  </si>
  <si>
    <t>M120763</t>
  </si>
  <si>
    <t xml:space="preserve">Rikonsrtuksion TKOB </t>
  </si>
  <si>
    <t>Rikonstruksioni i  TKOB  me qëllim funskionimin komod  dhe me nievele standarde evropiane, të aktiviteteve  artistike që do të zhvillohen  në këtë objekt.</t>
  </si>
  <si>
    <t>Shënim: Shpjegoni supozimet dhe llogaritjet për Produktin 2</t>
  </si>
  <si>
    <t xml:space="preserve">Restaurimi, rikonstruksioni, riformulimi i Linjës muzeore në Muzeun Historik </t>
  </si>
  <si>
    <t>Rikonstruksioni i  MHK me qëllim funskionimin komod  dhe me nievele standarde evropiane, të aktiviteteve që do të zhvillohen  në këtë objekt.</t>
  </si>
  <si>
    <t>M120793</t>
  </si>
  <si>
    <t>Vlerësimi teknik mbi shkaqet e dëmeve të shkaktuara nga uji në ambjentet e nëndheshme të BK.</t>
  </si>
  <si>
    <t>Projekt</t>
  </si>
  <si>
    <t>M120794</t>
  </si>
  <si>
    <t>Plani i masave paraprake për eleminimin e pasojave të përmbytjes në BK</t>
  </si>
  <si>
    <r>
      <t xml:space="preserve">Detajimi i Kostos Totale të </t>
    </r>
    <r>
      <rPr>
        <b/>
        <sz val="9"/>
        <color rgb="FFFF0000"/>
        <rFont val="Times New Roman"/>
        <family val="1"/>
      </rPr>
      <t>Produktit 1</t>
    </r>
    <r>
      <rPr>
        <b/>
        <sz val="9"/>
        <color theme="1"/>
        <rFont val="Times New Roman"/>
        <family val="1"/>
      </rPr>
      <t xml:space="preserve"> sipas Artikujve Ekonomikë</t>
    </r>
  </si>
  <si>
    <r>
      <t>Ndryshimi në % i Pagave si pasojë e ndryshimit të sasisë së produktit</t>
    </r>
    <r>
      <rPr>
        <b/>
        <sz val="9"/>
        <color rgb="FFFF0000"/>
        <rFont val="Times New Roman"/>
        <family val="1"/>
      </rPr>
      <t>**</t>
    </r>
  </si>
  <si>
    <r>
      <t>Ndryshimi në % i Sigurimeve Shoqërore dhe Shendetësore si pasojë e ndryshimit të sasisë së produktit</t>
    </r>
    <r>
      <rPr>
        <b/>
        <sz val="9"/>
        <color rgb="FFFF0000"/>
        <rFont val="Times New Roman"/>
        <family val="1"/>
      </rPr>
      <t>**</t>
    </r>
  </si>
  <si>
    <r>
      <t>Ndryshimi në % i Mallrave dhe Shërbimeve si pasojë e ndryshimit të sasisë së produktit</t>
    </r>
    <r>
      <rPr>
        <b/>
        <sz val="9"/>
        <color rgb="FFFF0000"/>
        <rFont val="Times New Roman"/>
        <family val="1"/>
      </rPr>
      <t>**</t>
    </r>
  </si>
  <si>
    <r>
      <t>Ndryshimi në % i Subvencioneve si pasojë e ndryshimit të sasisë së produktit</t>
    </r>
    <r>
      <rPr>
        <b/>
        <sz val="9"/>
        <color rgb="FFFF0000"/>
        <rFont val="Times New Roman"/>
        <family val="1"/>
      </rPr>
      <t>**</t>
    </r>
  </si>
  <si>
    <r>
      <t>Ndryshimi në % i Transfertave të brendshme si pasojë e ndryshimit të sasisë së produktit</t>
    </r>
    <r>
      <rPr>
        <b/>
        <sz val="9"/>
        <color rgb="FFFF0000"/>
        <rFont val="Times New Roman"/>
        <family val="1"/>
      </rPr>
      <t>**</t>
    </r>
  </si>
  <si>
    <r>
      <t>Ndryshimi në % i Transfertave të jashtme si pasojë e ndryshimit të sasisë së produktit</t>
    </r>
    <r>
      <rPr>
        <b/>
        <sz val="9"/>
        <color rgb="FFFF0000"/>
        <rFont val="Times New Roman"/>
        <family val="1"/>
      </rPr>
      <t>**</t>
    </r>
  </si>
  <si>
    <r>
      <t>Ndryshimi në % i Transfertave për familjet dhe individët si pasojë e ndryshimit të sasisë së produktit</t>
    </r>
    <r>
      <rPr>
        <b/>
        <sz val="9"/>
        <color rgb="FFFF0000"/>
        <rFont val="Times New Roman"/>
        <family val="1"/>
      </rPr>
      <t>**</t>
    </r>
  </si>
  <si>
    <r>
      <t>Shënim: Shpjegoni supozimet dhe llogaritjet për Produktin 1 (Metoda 2)</t>
    </r>
    <r>
      <rPr>
        <b/>
        <sz val="9"/>
        <color rgb="FFFF0000"/>
        <rFont val="Times New Roman"/>
        <family val="1"/>
      </rPr>
      <t>***</t>
    </r>
  </si>
  <si>
    <r>
      <t xml:space="preserve">Detajimi i Kostos Totale të </t>
    </r>
    <r>
      <rPr>
        <b/>
        <sz val="9"/>
        <color rgb="FFFF0000"/>
        <rFont val="Times New Roman"/>
        <family val="1"/>
      </rPr>
      <t>Produktit 2</t>
    </r>
    <r>
      <rPr>
        <b/>
        <sz val="9"/>
        <color theme="1"/>
        <rFont val="Times New Roman"/>
        <family val="1"/>
      </rPr>
      <t xml:space="preserve"> sipas Artikujve Ekonomikë</t>
    </r>
  </si>
  <si>
    <r>
      <t xml:space="preserve">Detajimi i Kostos Totale të </t>
    </r>
    <r>
      <rPr>
        <b/>
        <sz val="9"/>
        <color rgb="FFFF0000"/>
        <rFont val="Times New Roman"/>
        <family val="1"/>
      </rPr>
      <t>Produktit 3</t>
    </r>
    <r>
      <rPr>
        <b/>
        <sz val="9"/>
        <color theme="1"/>
        <rFont val="Times New Roman"/>
        <family val="1"/>
      </rPr>
      <t xml:space="preserve"> sipas Artikujve Ekonomikë</t>
    </r>
  </si>
  <si>
    <r>
      <t xml:space="preserve">Detajimi i Kostos Totale të </t>
    </r>
    <r>
      <rPr>
        <b/>
        <sz val="9"/>
        <color rgb="FFFF0000"/>
        <rFont val="Times New Roman"/>
        <family val="1"/>
      </rPr>
      <t>Produktit 4</t>
    </r>
    <r>
      <rPr>
        <b/>
        <sz val="9"/>
        <color theme="1"/>
        <rFont val="Times New Roman"/>
        <family val="1"/>
      </rPr>
      <t xml:space="preserve"> sipas Artikujve Ekonomikë</t>
    </r>
  </si>
  <si>
    <r>
      <t xml:space="preserve">Detajimi i Kostos Totale të </t>
    </r>
    <r>
      <rPr>
        <b/>
        <sz val="9"/>
        <color rgb="FFFF0000"/>
        <rFont val="Times New Roman"/>
        <family val="1"/>
      </rPr>
      <t>Produktit 5</t>
    </r>
    <r>
      <rPr>
        <b/>
        <sz val="9"/>
        <color theme="1"/>
        <rFont val="Times New Roman"/>
        <family val="1"/>
      </rPr>
      <t xml:space="preserve"> sipas Artikujve Ekonomikë</t>
    </r>
  </si>
  <si>
    <r>
      <t xml:space="preserve">Detajimi i Kostos Totale të </t>
    </r>
    <r>
      <rPr>
        <b/>
        <sz val="9"/>
        <color rgb="FFFF0000"/>
        <rFont val="Times New Roman"/>
        <family val="1"/>
      </rPr>
      <t xml:space="preserve">Produktit 6 </t>
    </r>
    <r>
      <rPr>
        <b/>
        <sz val="9"/>
        <color theme="1"/>
        <rFont val="Times New Roman"/>
        <family val="1"/>
      </rPr>
      <t>sipas Artikujve Ekonomikë</t>
    </r>
  </si>
  <si>
    <r>
      <t xml:space="preserve">Detajimi i Kostos Totale të </t>
    </r>
    <r>
      <rPr>
        <b/>
        <sz val="9"/>
        <color rgb="FFFF0000"/>
        <rFont val="Times New Roman"/>
        <family val="1"/>
      </rPr>
      <t xml:space="preserve">Produktit 7 </t>
    </r>
    <r>
      <rPr>
        <b/>
        <sz val="9"/>
        <color theme="1"/>
        <rFont val="Times New Roman"/>
        <family val="1"/>
      </rPr>
      <t>sipas Artikujve Ekonomikë</t>
    </r>
  </si>
  <si>
    <r>
      <t xml:space="preserve">Detajimi i Kostos Totale të </t>
    </r>
    <r>
      <rPr>
        <b/>
        <sz val="9"/>
        <color rgb="FFFF0000"/>
        <rFont val="Times New Roman"/>
        <family val="1"/>
      </rPr>
      <t xml:space="preserve">Produktit 8 </t>
    </r>
    <r>
      <rPr>
        <b/>
        <sz val="9"/>
        <color theme="1"/>
        <rFont val="Times New Roman"/>
        <family val="1"/>
      </rPr>
      <t>sipas Artikujve Ekonomikë</t>
    </r>
  </si>
  <si>
    <r>
      <t xml:space="preserve">Detajimi i Kostos Totale të </t>
    </r>
    <r>
      <rPr>
        <b/>
        <sz val="9"/>
        <color rgb="FFFF0000"/>
        <rFont val="Times New Roman"/>
        <family val="1"/>
      </rPr>
      <t xml:space="preserve">Produktit 9 </t>
    </r>
    <r>
      <rPr>
        <b/>
        <sz val="9"/>
        <color theme="1"/>
        <rFont val="Times New Roman"/>
        <family val="1"/>
      </rPr>
      <t>sipas Artikujve Ekonomikë</t>
    </r>
  </si>
  <si>
    <r>
      <rPr>
        <b/>
        <sz val="9"/>
        <color rgb="FFFF0000"/>
        <rFont val="Times New Roman"/>
        <family val="1"/>
      </rPr>
      <t xml:space="preserve">Produkti 10 </t>
    </r>
    <r>
      <rPr>
        <sz val="9"/>
        <color theme="1"/>
        <rFont val="Times New Roman"/>
        <family val="1"/>
      </rPr>
      <t>(shto produkte sipas rastit)</t>
    </r>
  </si>
  <si>
    <r>
      <t>Detajimi i Kostos Totale të</t>
    </r>
    <r>
      <rPr>
        <b/>
        <sz val="9"/>
        <color rgb="FFFF0000"/>
        <rFont val="Times New Roman"/>
        <family val="1"/>
      </rPr>
      <t xml:space="preserve"> Produktit 10 </t>
    </r>
    <r>
      <rPr>
        <b/>
        <sz val="9"/>
        <color theme="1"/>
        <rFont val="Times New Roman"/>
        <family val="1"/>
      </rPr>
      <t>sipas Artikujve Ekonomikë</t>
    </r>
  </si>
  <si>
    <r>
      <t xml:space="preserve">Detajimi i Kostos Totale të </t>
    </r>
    <r>
      <rPr>
        <b/>
        <sz val="9"/>
        <color rgb="FFFF0000"/>
        <rFont val="Times New Roman"/>
        <family val="1"/>
      </rPr>
      <t>Produktit X</t>
    </r>
    <r>
      <rPr>
        <b/>
        <sz val="9"/>
        <color theme="1"/>
        <rFont val="Times New Roman"/>
        <family val="1"/>
      </rPr>
      <t xml:space="preserve"> sipas Artikujve Ekonomikë</t>
    </r>
  </si>
  <si>
    <r>
      <t xml:space="preserve">Detajimi i Kostos Totale të </t>
    </r>
    <r>
      <rPr>
        <b/>
        <sz val="9"/>
        <color rgb="FFFF0000"/>
        <rFont val="Times New Roman"/>
        <family val="1"/>
      </rPr>
      <t xml:space="preserve">Produktit 4 </t>
    </r>
    <r>
      <rPr>
        <b/>
        <sz val="9"/>
        <color theme="1"/>
        <rFont val="Times New Roman"/>
        <family val="1"/>
      </rPr>
      <t>sipas Artikujve Ekonomikë</t>
    </r>
  </si>
  <si>
    <t>Trashëgimia Kulturore dhe Muzetë</t>
  </si>
  <si>
    <t xml:space="preserve"> 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20 institucioneve në varësi të saj (si Instituti i Monumenteve te Kulturës, Agjencia e Shërbimit Arkeologjik, Muzetë Kombëtarë, QKVF, QKIPK, DRKK, Parqet Arkeologjike, etj.) </t>
  </si>
  <si>
    <t xml:space="preserve">Ruajtja, mbrojtja dhe promovimin e trashëgimisë kulturore materiale dhe jomateriale. </t>
  </si>
  <si>
    <t>Emërtimi i Treguesit 1 -Numri i objekteve të trashëgimisë arkitektonike dhe peisazhit të restauruara dhe mirëmbajtura kundrejt totalit.</t>
  </si>
  <si>
    <t>Emërtimi i Treguesit 2 -  Rritja e aksesit te publikut në Muze, Monumentet e kulturës dhe Parqe Arkeologjike në funksion  të turizmit kulturor.(nr. Vizitore)</t>
  </si>
  <si>
    <t>Emërtimi i Treguesit 3 - Numër në rritje i aktiviteteve, bartësve dhe ndjekësve të aktiviteteve, si rezultat i zbatimit të politikës së programit.</t>
  </si>
  <si>
    <t>Emërtimi i Treguesit 4 - Numri i nxënësve të shkollave 9-vjeçare dhe të mesme të përfshirë në aktivitete promovuese.</t>
  </si>
  <si>
    <t xml:space="preserve">Rehabilitimi i trashëgimisë arkitektonike dhe peisazhit përmes rritjes së nrumrit të monumenteve të rehabilituar. </t>
  </si>
  <si>
    <t>Emërtimi i Treguesit 1 Objekte të mirëmbajtura të trashëgimisë materiale</t>
  </si>
  <si>
    <t>Emërtimi i Treguesit 2 - Monumenteve te kulturës të Restauruara</t>
  </si>
  <si>
    <t>Emërtimi i Treguesit 3 - Numri i objekteve të aksesueshëm për publikun</t>
  </si>
  <si>
    <t>Emërtimi i Treguesit 4 - Numër objektesh të rregjistruara në databazën kombëtare të trashëgimisë.</t>
  </si>
  <si>
    <t>Emërtimi i Treguesit  - Qendra të trashegimisë kulturore të siguruara me shërbim roje kundrejt totalit të evidentuar.</t>
  </si>
  <si>
    <t>Objekte monument kulture të ruajtura dhe mbrojtura</t>
  </si>
  <si>
    <t xml:space="preserve">Ruajtja, mbrojtja, konservimi, restaurimi, studimi, promovimi,  mirmbajtja e objekteve të trashëgimisë kulturore materiale (monumenteve të kulturës, ansambleve arkitektonike, qyteteve muze, qendra historike, zonave dhe parqeve arkeologjike) dhe shnderrimi i tyre në të vizitueshëm për publikun. </t>
  </si>
  <si>
    <t xml:space="preserve">Nr. objekte monument kulture </t>
  </si>
  <si>
    <r>
      <t xml:space="preserve">Detajimi i Kostos Totale të </t>
    </r>
    <r>
      <rPr>
        <b/>
        <sz val="8"/>
        <color rgb="FFFF0000"/>
        <rFont val="Garamond"/>
        <family val="1"/>
      </rPr>
      <t>Produktit 1</t>
    </r>
    <r>
      <rPr>
        <b/>
        <sz val="8"/>
        <color theme="1"/>
        <rFont val="Garamond"/>
        <family val="1"/>
      </rPr>
      <t xml:space="preserve"> sipas Artikujve Ekonomikë</t>
    </r>
  </si>
  <si>
    <r>
      <t>Ndryshimi në % i Pagave si pasojë e ndryshimit të sasisë së produktit</t>
    </r>
    <r>
      <rPr>
        <b/>
        <i/>
        <sz val="8"/>
        <color rgb="FFFF0000"/>
        <rFont val="Garamond"/>
        <family val="1"/>
      </rPr>
      <t>**</t>
    </r>
  </si>
  <si>
    <r>
      <t>Ndryshimi në % i Sigurimeve Shoqërore dhe Shendetësore si pasojë e ndryshimit të sasisë së produktit</t>
    </r>
    <r>
      <rPr>
        <b/>
        <i/>
        <sz val="8"/>
        <color rgb="FFFF0000"/>
        <rFont val="Garamond"/>
        <family val="1"/>
      </rPr>
      <t>**</t>
    </r>
  </si>
  <si>
    <r>
      <t>Ndryshimi në % i Mallrave dhe Shërbimeve si pasojë e ndryshimit të sasisë së produktit</t>
    </r>
    <r>
      <rPr>
        <b/>
        <i/>
        <sz val="8"/>
        <color rgb="FFFF0000"/>
        <rFont val="Garamond"/>
        <family val="1"/>
      </rPr>
      <t>**</t>
    </r>
  </si>
  <si>
    <r>
      <t>Ndryshimi në % i Subvencioneve si pasojë e ndryshimit të sasisë së produktit</t>
    </r>
    <r>
      <rPr>
        <b/>
        <i/>
        <sz val="8"/>
        <color rgb="FFFF0000"/>
        <rFont val="Garamond"/>
        <family val="1"/>
      </rPr>
      <t>**</t>
    </r>
  </si>
  <si>
    <r>
      <t>Ndryshimi në % i Transfertave të brendshme si pasojë e ndryshimit të sasisë së produktit</t>
    </r>
    <r>
      <rPr>
        <b/>
        <i/>
        <sz val="8"/>
        <color rgb="FFFF0000"/>
        <rFont val="Garamond"/>
        <family val="1"/>
      </rPr>
      <t>**</t>
    </r>
  </si>
  <si>
    <r>
      <t>Ndryshimi në % i Transfertave të jashtme si pasojë e ndryshimit të sasisë së produktit</t>
    </r>
    <r>
      <rPr>
        <b/>
        <i/>
        <sz val="8"/>
        <color rgb="FFFF0000"/>
        <rFont val="Garamond"/>
        <family val="1"/>
      </rPr>
      <t>**</t>
    </r>
  </si>
  <si>
    <r>
      <t>Ndryshimi në % i Transfertave për familjet dhe individët si pasojë e ndryshimit të sasisë së produktit</t>
    </r>
    <r>
      <rPr>
        <b/>
        <i/>
        <sz val="8"/>
        <color rgb="FFFF0000"/>
        <rFont val="Garamond"/>
        <family val="1"/>
      </rPr>
      <t>**</t>
    </r>
  </si>
  <si>
    <r>
      <t>Shënim: Shpjegoni supozimet dhe llogaritjet për Produktin 1 (Metoda 2)</t>
    </r>
    <r>
      <rPr>
        <b/>
        <sz val="8"/>
        <color rgb="FFFF0000"/>
        <rFont val="Garamond"/>
        <family val="1"/>
      </rPr>
      <t>***</t>
    </r>
  </si>
  <si>
    <r>
      <rPr>
        <b/>
        <sz val="8"/>
        <color rgb="FFFF0000"/>
        <rFont val="Garamond"/>
        <family val="1"/>
      </rPr>
      <t>Produkti 2</t>
    </r>
    <r>
      <rPr>
        <sz val="8"/>
        <color theme="1"/>
        <rFont val="Garamond"/>
        <family val="1"/>
      </rPr>
      <t xml:space="preserve"> (shto produkte sipas rastit)</t>
    </r>
  </si>
  <si>
    <t xml:space="preserve"> Trashegimia materiale e jomateriale e inventarizuar.</t>
  </si>
  <si>
    <t xml:space="preserve">Inventarizim, katalogim, dixhitalizim, monitorim të lëvizjeve të trashegimisë materiale e jomateriale. Objekte të regjistruara dhe kataloguar në QKIPK </t>
  </si>
  <si>
    <t>nr. Kartelash</t>
  </si>
  <si>
    <r>
      <t>Detajimi i Kostos Totale të</t>
    </r>
    <r>
      <rPr>
        <b/>
        <sz val="8"/>
        <color rgb="FFFF0000"/>
        <rFont val="Garamond"/>
        <family val="1"/>
      </rPr>
      <t xml:space="preserve"> Produktit 2 </t>
    </r>
    <r>
      <rPr>
        <b/>
        <sz val="8"/>
        <color theme="1"/>
        <rFont val="Garamond"/>
        <family val="1"/>
      </rPr>
      <t>sipas Artikujve Ekonomikë</t>
    </r>
  </si>
  <si>
    <t>M120766</t>
  </si>
  <si>
    <t>Blerje Pajisje Kompjuterike</t>
  </si>
  <si>
    <t xml:space="preserve">Blerje Pajisje Kompjuterike </t>
  </si>
  <si>
    <t>7 komplete</t>
  </si>
  <si>
    <t xml:space="preserve">Blerje Pajisje Kompjuterike per kompletimin e kasave fiskale me kompjuter dhe printer </t>
  </si>
  <si>
    <t>M120783</t>
  </si>
  <si>
    <t>Restaurim me objekt "Ura e Kollorces 4 km në juglindje  të Gjirokastrës, Lazarat</t>
  </si>
  <si>
    <t xml:space="preserve">Restaurimi  i objektit monument kulture </t>
  </si>
  <si>
    <t xml:space="preserve">objekt </t>
  </si>
  <si>
    <t>Nga IMK është hartuar projekti për Restaurimin e Urës së Kollorcës, Gjirokastër</t>
  </si>
  <si>
    <t>M120786</t>
  </si>
  <si>
    <t xml:space="preserve">Produkti 2 </t>
  </si>
  <si>
    <t>Restaurimi Kisha Shën Merisë Peshkëpi e Sipërme- Gjirokastër</t>
  </si>
  <si>
    <t>Restaurimi i plote i  Kishës së Shën Merisë Peshkëpi e Sipërme- Gjirokastër</t>
  </si>
  <si>
    <r>
      <t xml:space="preserve">Detajimi i Kostos Totale të </t>
    </r>
    <r>
      <rPr>
        <b/>
        <sz val="8"/>
        <color rgb="FFFF0000"/>
        <rFont val="Garamond"/>
        <family val="1"/>
      </rPr>
      <t>Produktit 2</t>
    </r>
    <r>
      <rPr>
        <b/>
        <sz val="8"/>
        <color theme="1"/>
        <rFont val="Garamond"/>
        <family val="1"/>
      </rPr>
      <t xml:space="preserve"> sipas Artikujve Ekonomikë</t>
    </r>
  </si>
  <si>
    <t>Nga IMK eshte hartuar projekti per restaurimin Kisha Shën Merisë Peshkëpi e Sipërme- Gjirokastër</t>
  </si>
  <si>
    <t>M120787</t>
  </si>
  <si>
    <t xml:space="preserve">Produkti 3 </t>
  </si>
  <si>
    <t>Restaurimi me objekt "Kisha e Shen Apostujve",Hoshteve-Zagori</t>
  </si>
  <si>
    <t>Restaurim "Kisha e Shen Apostujve",Hoshteve-Zagori</t>
  </si>
  <si>
    <r>
      <t xml:space="preserve">Detajimi i Kostos Totale të </t>
    </r>
    <r>
      <rPr>
        <b/>
        <sz val="8"/>
        <color rgb="FFFF0000"/>
        <rFont val="Garamond"/>
        <family val="1"/>
      </rPr>
      <t>Produktit 3</t>
    </r>
    <r>
      <rPr>
        <b/>
        <sz val="8"/>
        <color theme="1"/>
        <rFont val="Garamond"/>
        <family val="1"/>
      </rPr>
      <t xml:space="preserve"> sipas Artikujve Ekonomikë</t>
    </r>
  </si>
  <si>
    <t>Nga IMK eshte hartuar projekti per Kisha e Shen Apostujve",Hoshteve-Zagori</t>
  </si>
  <si>
    <t>M120788</t>
  </si>
  <si>
    <t>Restaurim i Kishes se Shën Nikollit(vend varimi Skënderbeut) - Lezhë</t>
  </si>
  <si>
    <t>Restaurim i plotë i Kishes se Shën Nikollit (vend varimi Skënderbeut) - Lezhë</t>
  </si>
  <si>
    <t>objekt</t>
  </si>
  <si>
    <r>
      <t xml:space="preserve">Detajimi i Kostos Totale të </t>
    </r>
    <r>
      <rPr>
        <b/>
        <sz val="8"/>
        <color rgb="FFFF0000"/>
        <rFont val="Garamond"/>
        <family val="1"/>
      </rPr>
      <t>Produktit 4</t>
    </r>
    <r>
      <rPr>
        <b/>
        <sz val="8"/>
        <color theme="1"/>
        <rFont val="Garamond"/>
        <family val="1"/>
      </rPr>
      <t xml:space="preserve"> sipas Artikujve Ekonomikë</t>
    </r>
  </si>
  <si>
    <t>Shënim: Shpjegoni supozimet dhe llogaritjet për Produktin 4</t>
  </si>
  <si>
    <t>Nga IMK eshte hartuar projekti per Restaurim I Kishes se Shen Nikollit(vend varimi Skenderbeut) - Lezhe</t>
  </si>
  <si>
    <t>M120682</t>
  </si>
  <si>
    <t>Restaurim I Kisha Ristozit faza III</t>
  </si>
  <si>
    <t xml:space="preserve">Restaurim I Kisha Ristozit faza III </t>
  </si>
  <si>
    <t>Detajimi i Kostos Totale të Produktit 5 sipas Artikujve Ekonomikë</t>
  </si>
  <si>
    <t>Shënim: Shpjegoni supozimet dhe llogaritjet për Produktin 5</t>
  </si>
  <si>
    <t xml:space="preserve">Nga IMK eshte hartuar projekti per Restaurim I Kisha Ristozit faza III </t>
  </si>
  <si>
    <t>M120784</t>
  </si>
  <si>
    <t xml:space="preserve">Produkti 6 </t>
  </si>
  <si>
    <t>Restaurim ``Banesa Vellezerve Frasheri``</t>
  </si>
  <si>
    <r>
      <t xml:space="preserve">Detajimi i Kostos Totale të </t>
    </r>
    <r>
      <rPr>
        <b/>
        <sz val="8"/>
        <color rgb="FFFF0000"/>
        <rFont val="Garamond"/>
        <family val="1"/>
      </rPr>
      <t>Produktit 6</t>
    </r>
    <r>
      <rPr>
        <b/>
        <sz val="8"/>
        <color theme="1"/>
        <rFont val="Garamond"/>
        <family val="1"/>
      </rPr>
      <t xml:space="preserve"> sipas Artikujve Ekonomikë</t>
    </r>
  </si>
  <si>
    <t>Shënim: Shpjegoni supozimet dhe llogaritjet për Produktin 6</t>
  </si>
  <si>
    <t>Nga IMK eshte hartuar projekti per restaurimin e baneses se vellezerve Frasheri</t>
  </si>
  <si>
    <t>M120790</t>
  </si>
  <si>
    <t xml:space="preserve">Produkti 7 </t>
  </si>
  <si>
    <t>Restaurim me objekt "Kisha e Shen Thanasit"-Leshnice-Sarande</t>
  </si>
  <si>
    <t>Restaurim  plote "Kisha e Shen Thanasit"-Leshnice-Sarande dhe pikturat murale</t>
  </si>
  <si>
    <r>
      <t xml:space="preserve">Detajimi i Kostos Totale të </t>
    </r>
    <r>
      <rPr>
        <b/>
        <sz val="8"/>
        <color rgb="FFFF0000"/>
        <rFont val="Garamond"/>
        <family val="1"/>
      </rPr>
      <t>Produktit 7</t>
    </r>
    <r>
      <rPr>
        <b/>
        <sz val="8"/>
        <color theme="1"/>
        <rFont val="Garamond"/>
        <family val="1"/>
      </rPr>
      <t xml:space="preserve"> sipas Artikujve Ekonomikë</t>
    </r>
  </si>
  <si>
    <t>Shënim: Shpjegoni supozimet dhe llogaritjet për Produktin 7</t>
  </si>
  <si>
    <t>Nga IMK eshte hartuar projekti per Restaurim me objekt "Kisha e Shen Thanasit"-Leshnice-Sarande dhe restaurimi i piktures murale te kishes.</t>
  </si>
  <si>
    <t>M120791</t>
  </si>
  <si>
    <t xml:space="preserve">Produkti 8 </t>
  </si>
  <si>
    <t>Restaurim Kisha Manastirit të Shën Mërisë Mesopotam Faza I -Sarandë</t>
  </si>
  <si>
    <r>
      <t xml:space="preserve">Detajimi i Kostos Totale të </t>
    </r>
    <r>
      <rPr>
        <b/>
        <sz val="8"/>
        <color rgb="FFFF0000"/>
        <rFont val="Garamond"/>
        <family val="1"/>
      </rPr>
      <t>Produktit 8</t>
    </r>
    <r>
      <rPr>
        <b/>
        <sz val="8"/>
        <color theme="1"/>
        <rFont val="Garamond"/>
        <family val="1"/>
      </rPr>
      <t xml:space="preserve"> sipas Artikujve Ekonomikë</t>
    </r>
  </si>
  <si>
    <t>Shënim: Shpjegoni supozimet dhe llogaritjet për Produktin 8</t>
  </si>
  <si>
    <t>Nga IMK është hartuar projekti për "Restaurim Kisha Manastirit të Shën Mërisë Mesopotam Faza I -Sarandë"</t>
  </si>
  <si>
    <t>M120792</t>
  </si>
  <si>
    <t xml:space="preserve">Produkti 9 </t>
  </si>
  <si>
    <t>Restaurim "Ura Nivanit" Nivan-Nderan, Zagori- Gjirokaster</t>
  </si>
  <si>
    <t xml:space="preserve">Restaurimi i objektit monument kulture </t>
  </si>
  <si>
    <r>
      <t xml:space="preserve">Detajimi i Kostos Totale të </t>
    </r>
    <r>
      <rPr>
        <b/>
        <sz val="8"/>
        <color rgb="FFFF0000"/>
        <rFont val="Garamond"/>
        <family val="1"/>
      </rPr>
      <t>Produktit 9</t>
    </r>
    <r>
      <rPr>
        <b/>
        <sz val="8"/>
        <color theme="1"/>
        <rFont val="Garamond"/>
        <family val="1"/>
      </rPr>
      <t xml:space="preserve"> sipas Artikujve Ekonomikë</t>
    </r>
  </si>
  <si>
    <t>Shënim: Shpjegoni supozimet dhe llogaritjet për Produktin 9</t>
  </si>
  <si>
    <t>Nga IMK është hartuar projekti për "Restaurim "Ura Nivanit" Nivan-Nderan, Zagori- Gjirokaster"</t>
  </si>
  <si>
    <t>M120…</t>
  </si>
  <si>
    <t>Produkti 10</t>
  </si>
  <si>
    <t>Restaurim i pikturave murale Kisha e Laboves se Kryqit - Gjirokaster</t>
  </si>
  <si>
    <t>Monumenti është restauruar në të gjithë elementët arkitektonikë me fondet e bashkisë Libohovë,  por për plotësimin e  gjithë procesit  është e domosdoshme konservimin dhe restaurimin në pikturat murale. Piktura me vlera unike në trashëgiminë tone kulturore, e dëmtuar rëndë nga agjentet atmosferikë në vite për shkak të gjendjes së degraduar të çatisë dhe gjithë strukturës se objektit në tërësi.</t>
  </si>
  <si>
    <r>
      <t xml:space="preserve">Detajimi i Kostos Totale të </t>
    </r>
    <r>
      <rPr>
        <b/>
        <sz val="8"/>
        <color rgb="FFFF0000"/>
        <rFont val="Garamond"/>
        <family val="1"/>
      </rPr>
      <t>Produktit 10</t>
    </r>
    <r>
      <rPr>
        <b/>
        <sz val="8"/>
        <color theme="1"/>
        <rFont val="Garamond"/>
        <family val="1"/>
      </rPr>
      <t xml:space="preserve"> sipas Artikujve Ekonomikë</t>
    </r>
  </si>
  <si>
    <t>Shënim: Shpjegoni supozimet dhe llogaritjet për Produktin 10</t>
  </si>
  <si>
    <t>Nga IMK është hartuar projekti për "Restaurim i pikturave murale Kisha e Laboves se Kryqit - Gjirokaster"</t>
  </si>
  <si>
    <t>M120695</t>
  </si>
  <si>
    <t>TVSH Apollonia</t>
  </si>
  <si>
    <t>Produkti 11</t>
  </si>
  <si>
    <t>Rehabilitimi i Manastirit të Shën Mërisë për përdorim muzeal dhe rrethinat e sitit arkeologjik të Apolonisë , pagesa e TVSH.</t>
  </si>
  <si>
    <t xml:space="preserve">nr. </t>
  </si>
  <si>
    <r>
      <t xml:space="preserve">Detajimi i Kostos Totale të </t>
    </r>
    <r>
      <rPr>
        <b/>
        <sz val="8"/>
        <color rgb="FFFF0000"/>
        <rFont val="Garamond"/>
        <family val="1"/>
      </rPr>
      <t>Produktit 11</t>
    </r>
    <r>
      <rPr>
        <b/>
        <sz val="8"/>
        <color theme="1"/>
        <rFont val="Garamond"/>
        <family val="1"/>
      </rPr>
      <t xml:space="preserve"> sipas Artikujve Ekonomikë</t>
    </r>
  </si>
  <si>
    <t>Kosto totale e produktit 11</t>
  </si>
  <si>
    <t>Shënim: Shpjegoni supozimet dhe llogaritjet për Produktin 11</t>
  </si>
  <si>
    <t>Vazhdimi i likuidimeve per projektin, Rehabilitimi i Manastirit të Shën Mërisë për përdorim muzeal dhe rrethinat e sitit arkeologjik të Apolonisë , pagesa e TVSH.</t>
  </si>
  <si>
    <t>Objektivi 2 i Politikës së Programit</t>
  </si>
  <si>
    <t xml:space="preserve">Promovimi i vlerave të trashëgimisë kulturore </t>
  </si>
  <si>
    <t>Treguesit e Performancës për Objektivin 2</t>
  </si>
  <si>
    <t xml:space="preserve">Emërtimi i Treguesit 1 Standarte të përmirësuara dhe cilësi në rritje në shërbimet e ofruara në muzetë dhe objektet e vizitueshme të Trashëgimisë Kulturore </t>
  </si>
  <si>
    <t>Emërtimi i Treguesit 2 Numri i vizitorëve në muze dhe  site të trashëgimisë kulturore.</t>
  </si>
  <si>
    <t>Emërtimi i Treguesit 3  Numri i muzeve dhe siteve të trashëgimisë kulturore të vizitueshëm</t>
  </si>
  <si>
    <t>Emërtimi i Treguesit 4-  Aktivitete periodike të fushës së trashëgimisë kulturore të zhvilluara nga QKVF</t>
  </si>
  <si>
    <t>trend rritës</t>
  </si>
  <si>
    <t>Emërtimi i Treguesit 5 - Aktivitete të fushës së trashëgimisë kulturore të mbështetura financiarisht nga MK (projekte me thirrje)</t>
  </si>
  <si>
    <t>Emërtimi i Treguesit 6 - Aktivitete të MK dhe institucioneve të varësisë pranë qendrave të trashëgimisë Kulturore</t>
  </si>
  <si>
    <t>Emërtimi i Treguesit 7- Raporti i grave artizane të mbështetura financiarisht ndaj totalit të përfituesve</t>
  </si>
  <si>
    <t>Produktet për Objektivin 2</t>
  </si>
  <si>
    <t xml:space="preserve">Shpenzimet Korrente </t>
  </si>
  <si>
    <t>Muze të mirëmbajtura dhe të vizitueshëm nga publiku</t>
  </si>
  <si>
    <t>Mirëfunksionimi i rrjetit kombëtar të muzeve, rritja e vizitueshmeriesë përmes promovimit,  mirëmbajtjes e restaurimit të fondeve e koleksioneve muzeore. Forcimi i rolit të institucioneve të ruajtjes së kujtesës në jetën kulturore të vendit dhe në edukimin e brezave përmes kulturës. Zhvillimin e rrjetit të muzeve kombëtarë dhe lokalë.</t>
  </si>
  <si>
    <t>nr.</t>
  </si>
  <si>
    <r>
      <t xml:space="preserve">Detajimi i Kostos Totale të </t>
    </r>
    <r>
      <rPr>
        <b/>
        <sz val="8"/>
        <color rgb="FFFF0000"/>
        <rFont val="Garamond"/>
        <family val="1"/>
      </rPr>
      <t xml:space="preserve">Produktit 1 </t>
    </r>
    <r>
      <rPr>
        <b/>
        <sz val="8"/>
        <color theme="1"/>
        <rFont val="Garamond"/>
        <family val="1"/>
      </rPr>
      <t>sipas Artikujve Ekonomikë</t>
    </r>
  </si>
  <si>
    <t>Kosto totale e produktit sipas artikujve ekonomikë</t>
  </si>
  <si>
    <t xml:space="preserve">Shënim: Shpjegoni supozimet dhe llogaritjet për Produktin 2 (Metoda 2) </t>
  </si>
  <si>
    <t xml:space="preserve">Aktivitete të fushës së trashëgimisë jomateriale </t>
  </si>
  <si>
    <t xml:space="preserve">Ruajtja e trashëgimisë jomateriale, mbrojtja dhe përhapja e vlerave më të mira të trashëgimisë jomateriale dhe transmetimi i tyre në brezat e rinj, edukimi përmes kulturës, inventarizimi dhe dokumentimi i trashëgimisë jomateriale.
Zhvillimi i veprimtarive në të gjitha fushat e Trashëgimisë Kulturore, Nismës "Miku i Monumentit" dhe "Edukimi përmes Trashëgimisë Kulturore". </t>
  </si>
  <si>
    <t>nr. Aktivitete</t>
  </si>
  <si>
    <t>Blerje Pajisje</t>
  </si>
  <si>
    <t>cope</t>
  </si>
  <si>
    <t>M120419</t>
  </si>
  <si>
    <t>M120781</t>
  </si>
  <si>
    <t>Projekti i Restaurimit dhe Rifolmulimi i linjës muzeore në Muzeun Historik Kombëtar-Tiranë</t>
  </si>
  <si>
    <t xml:space="preserve">Produkti 1 </t>
  </si>
  <si>
    <t>Projekti për Rikonstruksioni e Muzeut Historik Kombëtar ka si qëllim të parashikoj ndërhyrje për konsolidimin e strukturës mbajtëse të objektit, restaurimin e brendshëm total, restaurimin e fasadës, konsolodimin dhe resaturimin e mozaikut në faqen ballore. Projekti do të përfshijë ndriçimin, kondicionimin, MKZ si dhe gjithë parametrat e tjerë për destinacionin muze si dhe Riformulimi i linjës muzeore të tij.</t>
  </si>
  <si>
    <t>nr</t>
  </si>
  <si>
    <t>Eshte hartuar detyra e projektimit per Hartimi i Projektit për Rikonstruksioni e plote te Muzeut Historik Kombëtar si dhe Riformulimi i linjës muzeore të tij.</t>
  </si>
  <si>
    <t>M120782</t>
  </si>
  <si>
    <t>Projekti I Restaurimit dhe rehabilitimit e hapesirave ne Galerine Kombetare te Arteve</t>
  </si>
  <si>
    <t>Projekti për Rikonstruksioni e Galerisë Kombëtare të Arteve ka si qëllim të parashikoj ndërhyrje për konsolidimin e strukturës mbajtëse të objektit, restaurimin e brendshëm total, restaurimin e fasadës. Projekti duhet të përfshijë ndriçimin, kondicionimin, MKZ si dhe gjithë parametrat e tjerë për destinacionin muze si dhe Riformulimi i linjës muzeore të tij.</t>
  </si>
  <si>
    <t xml:space="preserve">Shënim: Shpjegoni supozimet dhe llogaritjet për Produktin 2 </t>
  </si>
  <si>
    <t>Eshte hartuar detyra e projektimit per Hartimi i Projektit per Restaurimit dhe rehabilitimit e hapesirave ne Galerine Kombetare te Arteve</t>
  </si>
  <si>
    <t>M120727</t>
  </si>
  <si>
    <t>Muzealizimi Muzeu Gjethi</t>
  </si>
  <si>
    <t>Perfundimi i punimeve per Muzealizimin e  Muzeut Gjethi, Tirane</t>
  </si>
  <si>
    <t xml:space="preserve">nr </t>
  </si>
  <si>
    <t>Shënim: Shpjegoni supozimet dhe llogaritjet për Produktin 3</t>
  </si>
  <si>
    <t>Likuidimi i perfundimit të punimeve per Muzealizimin e  Muzeut Gjethi, Tirane</t>
  </si>
  <si>
    <t>M120785</t>
  </si>
  <si>
    <t>Restaurim ``Muzeu i Sinjes``- Diber</t>
  </si>
  <si>
    <r>
      <t xml:space="preserve">Detajimi i Kostos Totale të </t>
    </r>
    <r>
      <rPr>
        <b/>
        <sz val="8"/>
        <color rgb="FFFF0000"/>
        <rFont val="Garamond"/>
        <family val="1"/>
      </rPr>
      <t>Produktit 5</t>
    </r>
    <r>
      <rPr>
        <b/>
        <sz val="8"/>
        <color theme="1"/>
        <rFont val="Garamond"/>
        <family val="1"/>
      </rPr>
      <t xml:space="preserve"> sipas Artikujve Ekonomikë</t>
    </r>
  </si>
  <si>
    <t>Nga IMK është hartuar projekti për "Restaurim ``Muzeu i Sinjes``- Diber"</t>
  </si>
  <si>
    <r>
      <t xml:space="preserve">Shënim: </t>
    </r>
    <r>
      <rPr>
        <i/>
        <sz val="8"/>
        <color theme="1"/>
        <rFont val="Garamond"/>
        <family val="1"/>
      </rPr>
      <t>Shpjegoni supozimet dhe llogaritjet (Metoda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</si>
</sst>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_(* #,##0.000000_);_(* \(#,##0.000000\);_(* &quot;-&quot;??_);_(@_)"/>
    <numFmt numFmtId="166" formatCode="_(* #,##0.0000000_);_(* \(#,##0.0000000\);_(* &quot;-&quot;??_);_(@_)"/>
    <numFmt numFmtId="167" formatCode="_(* #,##0_);_(* \(#,##0\);_(* &quot;-&quot;??_);_(@_)"/>
    <numFmt numFmtId="169" formatCode="#,##0.0"/>
  </numFmts>
  <fonts count="4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color theme="1"/>
      <name val="Calibri"/>
      <family val="2"/>
      <scheme val="minor"/>
    </font>
    <font>
      <b/>
      <sz val="7"/>
      <color theme="1"/>
      <name val="Times New Roman"/>
      <family val="1"/>
    </font>
    <font>
      <sz val="7"/>
      <color theme="1"/>
      <name val="Times New Roman"/>
      <family val="1"/>
    </font>
    <font>
      <b/>
      <sz val="7"/>
      <color rgb="FFFF0000"/>
      <name val="Times New Roman"/>
      <family val="1"/>
    </font>
    <font>
      <b/>
      <sz val="7"/>
      <name val="Times New Roman"/>
      <family val="1"/>
    </font>
    <font>
      <sz val="7"/>
      <name val="Times New Roman"/>
      <family val="1"/>
    </font>
    <font>
      <sz val="8"/>
      <color theme="1"/>
      <name val="Times New Roman"/>
      <family val="1"/>
    </font>
    <font>
      <b/>
      <sz val="8"/>
      <color theme="1"/>
      <name val="Times New Roman"/>
      <family val="1"/>
    </font>
    <font>
      <sz val="8"/>
      <name val="Times New Roman"/>
      <family val="1"/>
    </font>
    <font>
      <b/>
      <sz val="8"/>
      <color indexed="12"/>
      <name val="Times New Roman"/>
      <family val="1"/>
    </font>
    <font>
      <sz val="8"/>
      <color indexed="12"/>
      <name val="Times New Roman"/>
      <family val="1"/>
    </font>
    <font>
      <sz val="8"/>
      <color theme="1"/>
      <name val="Garamond"/>
      <family val="1"/>
    </font>
    <font>
      <b/>
      <sz val="9"/>
      <color theme="1"/>
      <name val="Times New Roman"/>
      <family val="1"/>
    </font>
    <font>
      <sz val="9"/>
      <color theme="1"/>
      <name val="Times New Roman"/>
      <family val="1"/>
    </font>
    <font>
      <b/>
      <sz val="9"/>
      <color rgb="FFFF0000"/>
      <name val="Times New Roman"/>
      <family val="1"/>
    </font>
    <font>
      <sz val="9"/>
      <color theme="1"/>
      <name val="Garamond"/>
      <family val="1"/>
    </font>
    <font>
      <sz val="9"/>
      <name val="Times New Roman"/>
      <family val="1"/>
    </font>
    <font>
      <b/>
      <sz val="9"/>
      <color theme="1"/>
      <name val="Garamond"/>
      <family val="1"/>
    </font>
    <font>
      <b/>
      <sz val="10"/>
      <name val="Garamond"/>
      <family val="1"/>
    </font>
    <font>
      <b/>
      <sz val="8"/>
      <color theme="1"/>
      <name val="Garamond"/>
      <family val="1"/>
    </font>
    <font>
      <sz val="8"/>
      <name val="Arial"/>
      <family val="2"/>
    </font>
    <font>
      <sz val="8"/>
      <name val="Garamond"/>
      <family val="1"/>
    </font>
    <font>
      <b/>
      <sz val="9"/>
      <color rgb="FFFF0000"/>
      <name val="Garamond"/>
      <family val="1"/>
    </font>
    <font>
      <b/>
      <sz val="8"/>
      <color rgb="FFFF0000"/>
      <name val="Garamond"/>
      <family val="1"/>
    </font>
    <font>
      <i/>
      <sz val="8"/>
      <color theme="1"/>
      <name val="Garamond"/>
      <family val="1"/>
    </font>
    <font>
      <b/>
      <i/>
      <sz val="8"/>
      <color rgb="FFFF0000"/>
      <name val="Garamond"/>
      <family val="1"/>
    </font>
    <font>
      <sz val="9"/>
      <name val="Garamond"/>
      <family val="1"/>
    </font>
    <font>
      <b/>
      <sz val="8"/>
      <name val="Garamond"/>
      <family val="1"/>
    </font>
    <font>
      <b/>
      <i/>
      <sz val="8"/>
      <color theme="1"/>
      <name val="Garamond"/>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right style="medium">
        <color rgb="FF2E74B5"/>
      </right>
      <top/>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xf numFmtId="0" fontId="19" fillId="0" borderId="0"/>
    <xf numFmtId="43" fontId="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cellStyleXfs>
  <cellXfs count="388">
    <xf numFmtId="0" fontId="0" fillId="0" borderId="0" xfId="0"/>
    <xf numFmtId="0" fontId="21" fillId="0" borderId="0" xfId="0" applyFont="1"/>
    <xf numFmtId="4" fontId="21" fillId="0" borderId="0" xfId="0" applyNumberFormat="1" applyFont="1"/>
    <xf numFmtId="3" fontId="21" fillId="0" borderId="0" xfId="0" applyNumberFormat="1" applyFont="1"/>
    <xf numFmtId="0" fontId="21" fillId="0" borderId="0" xfId="0" applyFont="1" applyFill="1"/>
    <xf numFmtId="3" fontId="21" fillId="0" borderId="0" xfId="0" applyNumberFormat="1" applyFont="1" applyFill="1"/>
    <xf numFmtId="165" fontId="21" fillId="0" borderId="0" xfId="45" applyNumberFormat="1" applyFont="1" applyFill="1"/>
    <xf numFmtId="166" fontId="21" fillId="0" borderId="0" xfId="45" applyNumberFormat="1" applyFont="1"/>
    <xf numFmtId="43" fontId="21" fillId="0" borderId="0" xfId="45" applyFont="1"/>
    <xf numFmtId="0" fontId="20" fillId="0" borderId="13" xfId="0" applyFont="1" applyFill="1" applyBorder="1" applyAlignment="1">
      <alignment horizontal="left" vertical="center" wrapText="1"/>
    </xf>
    <xf numFmtId="0" fontId="20" fillId="34" borderId="13" xfId="0" applyFont="1" applyFill="1" applyBorder="1" applyAlignment="1">
      <alignment vertical="center" wrapText="1"/>
    </xf>
    <xf numFmtId="0" fontId="25" fillId="0" borderId="0" xfId="0" applyFont="1"/>
    <xf numFmtId="0" fontId="26" fillId="33" borderId="13" xfId="0" applyFont="1" applyFill="1" applyBorder="1" applyAlignment="1">
      <alignment horizontal="left" vertical="center" wrapText="1"/>
    </xf>
    <xf numFmtId="0" fontId="22" fillId="34" borderId="13" xfId="0" applyFont="1" applyFill="1" applyBorder="1" applyAlignment="1">
      <alignment horizontal="left" vertical="center" wrapText="1"/>
    </xf>
    <xf numFmtId="3" fontId="21" fillId="0" borderId="13" xfId="0" applyNumberFormat="1" applyFont="1" applyFill="1" applyBorder="1" applyAlignment="1">
      <alignment horizontal="center" vertical="center" wrapText="1"/>
    </xf>
    <xf numFmtId="164" fontId="21" fillId="0" borderId="13" xfId="0" applyNumberFormat="1" applyFont="1" applyFill="1" applyBorder="1" applyAlignment="1">
      <alignment horizontal="center" vertical="center"/>
    </xf>
    <xf numFmtId="0" fontId="21" fillId="0" borderId="13" xfId="0" applyFont="1" applyFill="1" applyBorder="1" applyAlignment="1">
      <alignment horizontal="left" vertical="center" wrapText="1" indent="1"/>
    </xf>
    <xf numFmtId="3" fontId="21" fillId="0" borderId="13" xfId="0" applyNumberFormat="1" applyFont="1" applyFill="1" applyBorder="1" applyAlignment="1">
      <alignment horizontal="center" vertical="center"/>
    </xf>
    <xf numFmtId="9" fontId="21" fillId="0" borderId="13" xfId="43" applyFont="1" applyFill="1" applyBorder="1" applyAlignment="1">
      <alignment horizontal="center" vertical="center"/>
    </xf>
    <xf numFmtId="0" fontId="22" fillId="0" borderId="13" xfId="0" applyFont="1" applyFill="1" applyBorder="1" applyAlignment="1">
      <alignment horizontal="left" vertical="center" wrapText="1" indent="1"/>
    </xf>
    <xf numFmtId="0" fontId="22" fillId="35" borderId="13" xfId="0" applyFont="1" applyFill="1" applyBorder="1" applyAlignment="1">
      <alignment vertical="center" wrapText="1"/>
    </xf>
    <xf numFmtId="3" fontId="20" fillId="35" borderId="13" xfId="0" applyNumberFormat="1" applyFont="1" applyFill="1" applyBorder="1" applyAlignment="1">
      <alignment horizontal="center" vertical="center"/>
    </xf>
    <xf numFmtId="0" fontId="21" fillId="34" borderId="13" xfId="0" applyFont="1" applyFill="1" applyBorder="1" applyAlignment="1">
      <alignment vertical="center" wrapText="1"/>
    </xf>
    <xf numFmtId="0" fontId="22" fillId="34" borderId="13" xfId="0" applyFont="1" applyFill="1" applyBorder="1" applyAlignment="1">
      <alignment vertical="center" wrapText="1"/>
    </xf>
    <xf numFmtId="3" fontId="20" fillId="34" borderId="13" xfId="0" applyNumberFormat="1" applyFont="1" applyFill="1" applyBorder="1" applyAlignment="1">
      <alignment horizontal="center" vertical="center"/>
    </xf>
    <xf numFmtId="0" fontId="22" fillId="0" borderId="13" xfId="0" applyFont="1" applyFill="1" applyBorder="1" applyAlignment="1">
      <alignment horizontal="left" vertical="center" wrapText="1"/>
    </xf>
    <xf numFmtId="0" fontId="20" fillId="0" borderId="13" xfId="0" applyFont="1" applyFill="1" applyBorder="1" applyAlignment="1">
      <alignment horizontal="left" vertical="center" wrapText="1" indent="1"/>
    </xf>
    <xf numFmtId="3" fontId="20" fillId="0" borderId="13" xfId="0" applyNumberFormat="1" applyFont="1" applyFill="1" applyBorder="1" applyAlignment="1">
      <alignment horizontal="center" vertical="center"/>
    </xf>
    <xf numFmtId="0" fontId="22" fillId="0" borderId="13" xfId="0" applyFont="1" applyFill="1" applyBorder="1" applyAlignment="1">
      <alignment vertical="center" wrapText="1"/>
    </xf>
    <xf numFmtId="0" fontId="20" fillId="0" borderId="13" xfId="0" applyFont="1" applyFill="1" applyBorder="1" applyAlignment="1">
      <alignment vertical="center" wrapText="1"/>
    </xf>
    <xf numFmtId="164" fontId="20" fillId="0" borderId="13" xfId="0" applyNumberFormat="1" applyFont="1" applyFill="1" applyBorder="1" applyAlignment="1">
      <alignment horizontal="center" vertical="center"/>
    </xf>
    <xf numFmtId="0" fontId="26" fillId="34" borderId="0" xfId="0" applyFont="1" applyFill="1"/>
    <xf numFmtId="0" fontId="25" fillId="34" borderId="0" xfId="0" applyFont="1" applyFill="1"/>
    <xf numFmtId="0" fontId="25" fillId="0" borderId="0" xfId="0" applyFont="1" applyBorder="1"/>
    <xf numFmtId="0" fontId="28" fillId="0" borderId="0" xfId="0" applyFont="1" applyFill="1" applyBorder="1" applyAlignment="1"/>
    <xf numFmtId="0" fontId="27" fillId="0" borderId="0" xfId="0" applyFont="1" applyBorder="1"/>
    <xf numFmtId="0" fontId="26" fillId="34" borderId="13" xfId="0" applyFont="1" applyFill="1" applyBorder="1" applyAlignment="1">
      <alignment horizontal="left" vertical="center" wrapText="1"/>
    </xf>
    <xf numFmtId="0" fontId="26" fillId="34" borderId="13" xfId="0" applyFont="1" applyFill="1" applyBorder="1" applyAlignment="1">
      <alignment horizontal="center" vertical="center" wrapText="1"/>
    </xf>
    <xf numFmtId="0" fontId="25" fillId="33" borderId="13" xfId="0" quotePrefix="1" applyFont="1" applyFill="1" applyBorder="1" applyAlignment="1">
      <alignment horizontal="center" vertical="center" wrapText="1"/>
    </xf>
    <xf numFmtId="43" fontId="21" fillId="0" borderId="0" xfId="45" applyFont="1" applyFill="1"/>
    <xf numFmtId="0" fontId="22" fillId="34" borderId="13" xfId="0" applyFont="1" applyFill="1" applyBorder="1" applyAlignment="1">
      <alignment horizontal="left" vertical="center" wrapText="1" indent="1"/>
    </xf>
    <xf numFmtId="0" fontId="20" fillId="0" borderId="13"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3" xfId="0" applyFont="1" applyFill="1" applyBorder="1" applyAlignment="1">
      <alignment horizontal="left" vertical="center" wrapText="1"/>
    </xf>
    <xf numFmtId="0" fontId="21" fillId="34" borderId="13" xfId="0" applyFont="1" applyFill="1" applyBorder="1" applyAlignment="1">
      <alignment horizontal="left" vertical="center" wrapText="1"/>
    </xf>
    <xf numFmtId="0" fontId="24" fillId="0" borderId="1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4" fillId="0" borderId="13" xfId="0" applyFont="1" applyFill="1" applyBorder="1" applyAlignment="1">
      <alignment vertical="center" wrapText="1"/>
    </xf>
    <xf numFmtId="1" fontId="24" fillId="0" borderId="13" xfId="0" applyNumberFormat="1" applyFont="1" applyFill="1" applyBorder="1" applyAlignment="1">
      <alignment horizontal="center" vertical="center"/>
    </xf>
    <xf numFmtId="0" fontId="24" fillId="0" borderId="13" xfId="0" applyFont="1" applyFill="1" applyBorder="1" applyAlignment="1">
      <alignment horizontal="left" vertical="center" wrapText="1"/>
    </xf>
    <xf numFmtId="0" fontId="23" fillId="34" borderId="13" xfId="0" applyFont="1" applyFill="1" applyBorder="1" applyAlignment="1">
      <alignment vertical="center" wrapText="1"/>
    </xf>
    <xf numFmtId="9" fontId="21" fillId="0" borderId="0" xfId="43" applyFont="1"/>
    <xf numFmtId="9" fontId="24" fillId="0" borderId="13" xfId="43" applyFont="1" applyFill="1" applyBorder="1" applyAlignment="1">
      <alignment horizontal="center" vertical="center"/>
    </xf>
    <xf numFmtId="0" fontId="30" fillId="0" borderId="15" xfId="0" applyFont="1" applyFill="1" applyBorder="1" applyAlignment="1">
      <alignment vertical="center" wrapText="1"/>
    </xf>
    <xf numFmtId="0" fontId="30" fillId="0" borderId="13" xfId="0" applyFont="1" applyFill="1" applyBorder="1" applyAlignment="1">
      <alignment horizontal="left" vertical="center" wrapText="1"/>
    </xf>
    <xf numFmtId="0" fontId="32" fillId="0" borderId="0" xfId="0" applyFont="1"/>
    <xf numFmtId="0" fontId="32" fillId="0" borderId="0" xfId="0" applyFont="1" applyFill="1"/>
    <xf numFmtId="0" fontId="31" fillId="0" borderId="13" xfId="0" applyFont="1" applyFill="1" applyBorder="1" applyAlignment="1">
      <alignment horizontal="left" vertical="center" wrapText="1"/>
    </xf>
    <xf numFmtId="0" fontId="31" fillId="0" borderId="13" xfId="0" applyFont="1" applyFill="1" applyBorder="1" applyAlignment="1">
      <alignment vertical="center" wrapText="1"/>
    </xf>
    <xf numFmtId="0" fontId="32" fillId="0" borderId="13" xfId="0" applyFont="1" applyFill="1" applyBorder="1" applyAlignment="1">
      <alignment horizontal="center" vertical="center" wrapText="1"/>
    </xf>
    <xf numFmtId="3" fontId="32" fillId="0" borderId="0" xfId="0" applyNumberFormat="1" applyFont="1"/>
    <xf numFmtId="0" fontId="32" fillId="0" borderId="13" xfId="0" applyFont="1" applyFill="1" applyBorder="1" applyAlignment="1">
      <alignment vertical="center" wrapText="1"/>
    </xf>
    <xf numFmtId="9" fontId="32" fillId="0" borderId="13" xfId="0" applyNumberFormat="1" applyFont="1" applyFill="1" applyBorder="1" applyAlignment="1">
      <alignment horizontal="center" vertical="center"/>
    </xf>
    <xf numFmtId="0" fontId="32" fillId="0" borderId="13" xfId="0" applyFont="1" applyFill="1" applyBorder="1" applyAlignment="1">
      <alignment horizontal="left" vertical="center" wrapText="1"/>
    </xf>
    <xf numFmtId="167" fontId="32" fillId="0" borderId="0" xfId="0" applyNumberFormat="1" applyFont="1"/>
    <xf numFmtId="43" fontId="32" fillId="0" borderId="0" xfId="45" applyFont="1"/>
    <xf numFmtId="4" fontId="32" fillId="0" borderId="0" xfId="0" applyNumberFormat="1" applyFont="1"/>
    <xf numFmtId="0" fontId="34" fillId="0" borderId="15" xfId="0" applyFont="1" applyFill="1" applyBorder="1" applyAlignment="1">
      <alignment vertical="center" wrapText="1"/>
    </xf>
    <xf numFmtId="37" fontId="32" fillId="0" borderId="13" xfId="45" applyNumberFormat="1" applyFont="1" applyFill="1" applyBorder="1" applyAlignment="1">
      <alignment horizontal="center" vertical="center"/>
    </xf>
    <xf numFmtId="0" fontId="34" fillId="0" borderId="13" xfId="0" applyFont="1" applyFill="1" applyBorder="1" applyAlignment="1">
      <alignment horizontal="left" vertical="center" wrapText="1"/>
    </xf>
    <xf numFmtId="1" fontId="34" fillId="0" borderId="16" xfId="0" applyNumberFormat="1" applyFont="1" applyFill="1" applyBorder="1" applyAlignment="1">
      <alignment horizontal="center" vertical="center"/>
    </xf>
    <xf numFmtId="9" fontId="32" fillId="0" borderId="13" xfId="43" applyFont="1" applyFill="1" applyBorder="1" applyAlignment="1">
      <alignment horizontal="center" vertical="center"/>
    </xf>
    <xf numFmtId="0" fontId="33" fillId="34" borderId="13" xfId="0" applyFont="1" applyFill="1" applyBorder="1" applyAlignment="1">
      <alignment horizontal="left" vertical="center" wrapText="1"/>
    </xf>
    <xf numFmtId="0" fontId="31" fillId="0" borderId="13" xfId="0" applyFont="1" applyFill="1" applyBorder="1" applyAlignment="1">
      <alignment horizontal="center" vertical="center" wrapText="1"/>
    </xf>
    <xf numFmtId="167" fontId="32" fillId="0" borderId="0" xfId="45" applyNumberFormat="1" applyFont="1"/>
    <xf numFmtId="3" fontId="32" fillId="0" borderId="13" xfId="0" applyNumberFormat="1" applyFont="1" applyFill="1" applyBorder="1" applyAlignment="1">
      <alignment horizontal="center" vertical="center" wrapText="1"/>
    </xf>
    <xf numFmtId="3" fontId="35" fillId="0" borderId="13" xfId="0" applyNumberFormat="1" applyFont="1" applyFill="1" applyBorder="1" applyAlignment="1">
      <alignment horizontal="center" vertical="center" wrapText="1"/>
    </xf>
    <xf numFmtId="164" fontId="32" fillId="0" borderId="13" xfId="0" applyNumberFormat="1" applyFont="1" applyFill="1" applyBorder="1" applyAlignment="1">
      <alignment horizontal="center" vertical="center"/>
    </xf>
    <xf numFmtId="0" fontId="32" fillId="0" borderId="13" xfId="0" applyFont="1" applyFill="1" applyBorder="1" applyAlignment="1">
      <alignment horizontal="left" vertical="center" wrapText="1" indent="1"/>
    </xf>
    <xf numFmtId="3" fontId="32" fillId="0" borderId="13" xfId="0" applyNumberFormat="1" applyFont="1" applyFill="1" applyBorder="1" applyAlignment="1">
      <alignment horizontal="center" vertical="center"/>
    </xf>
    <xf numFmtId="3" fontId="35" fillId="0" borderId="13" xfId="0" applyNumberFormat="1" applyFont="1" applyFill="1" applyBorder="1" applyAlignment="1">
      <alignment horizontal="center" vertical="center"/>
    </xf>
    <xf numFmtId="43" fontId="31" fillId="0" borderId="0" xfId="45" applyFont="1"/>
    <xf numFmtId="43" fontId="31" fillId="0" borderId="0" xfId="0" applyNumberFormat="1" applyFont="1"/>
    <xf numFmtId="43" fontId="32" fillId="0" borderId="0" xfId="0" applyNumberFormat="1" applyFont="1"/>
    <xf numFmtId="0" fontId="33" fillId="0" borderId="13" xfId="0" applyFont="1" applyFill="1" applyBorder="1" applyAlignment="1">
      <alignment horizontal="left" vertical="center" wrapText="1" indent="1"/>
    </xf>
    <xf numFmtId="166" fontId="32" fillId="0" borderId="0" xfId="45" applyNumberFormat="1" applyFont="1"/>
    <xf numFmtId="0" fontId="33" fillId="35" borderId="13" xfId="0" applyFont="1" applyFill="1" applyBorder="1" applyAlignment="1">
      <alignment vertical="center" wrapText="1"/>
    </xf>
    <xf numFmtId="3" fontId="31" fillId="35" borderId="13" xfId="0" applyNumberFormat="1" applyFont="1" applyFill="1" applyBorder="1" applyAlignment="1">
      <alignment horizontal="center" vertical="center"/>
    </xf>
    <xf numFmtId="43" fontId="32" fillId="0" borderId="0" xfId="45" applyFont="1" applyFill="1"/>
    <xf numFmtId="0" fontId="32" fillId="34" borderId="13" xfId="0" applyFont="1" applyFill="1" applyBorder="1" applyAlignment="1">
      <alignment vertical="center" wrapText="1"/>
    </xf>
    <xf numFmtId="0" fontId="33" fillId="34" borderId="13" xfId="0" applyFont="1" applyFill="1" applyBorder="1" applyAlignment="1">
      <alignment vertical="center" wrapText="1"/>
    </xf>
    <xf numFmtId="3" fontId="31" fillId="34" borderId="13" xfId="0" applyNumberFormat="1" applyFont="1" applyFill="1" applyBorder="1" applyAlignment="1">
      <alignment horizontal="center" vertical="center"/>
    </xf>
    <xf numFmtId="0" fontId="32" fillId="34" borderId="13" xfId="0" applyFont="1" applyFill="1" applyBorder="1" applyAlignment="1">
      <alignment horizontal="left" vertical="center" wrapText="1"/>
    </xf>
    <xf numFmtId="3" fontId="32" fillId="0" borderId="0" xfId="0" applyNumberFormat="1" applyFont="1" applyFill="1"/>
    <xf numFmtId="0" fontId="33" fillId="0" borderId="13" xfId="0" applyFont="1" applyFill="1" applyBorder="1" applyAlignment="1">
      <alignment horizontal="left" vertical="center" wrapText="1"/>
    </xf>
    <xf numFmtId="0" fontId="32" fillId="34" borderId="0" xfId="0" applyFont="1" applyFill="1"/>
    <xf numFmtId="165" fontId="32" fillId="0" borderId="0" xfId="45" applyNumberFormat="1" applyFont="1" applyFill="1"/>
    <xf numFmtId="0" fontId="33" fillId="0" borderId="13" xfId="0" applyFont="1" applyFill="1" applyBorder="1" applyAlignment="1">
      <alignment vertical="center" wrapText="1"/>
    </xf>
    <xf numFmtId="3" fontId="31" fillId="0" borderId="13" xfId="0" applyNumberFormat="1" applyFont="1" applyFill="1" applyBorder="1" applyAlignment="1">
      <alignment horizontal="center" vertical="center"/>
    </xf>
    <xf numFmtId="0" fontId="31" fillId="34" borderId="13" xfId="0" applyFont="1" applyFill="1" applyBorder="1" applyAlignment="1">
      <alignment vertical="center" wrapText="1"/>
    </xf>
    <xf numFmtId="4" fontId="32" fillId="0" borderId="0" xfId="0" applyNumberFormat="1" applyFont="1" applyFill="1"/>
    <xf numFmtId="164" fontId="31" fillId="0" borderId="13" xfId="0" applyNumberFormat="1" applyFont="1" applyFill="1" applyBorder="1" applyAlignment="1">
      <alignment horizontal="center" vertical="center"/>
    </xf>
    <xf numFmtId="167" fontId="32" fillId="0" borderId="0" xfId="45" applyNumberFormat="1" applyFont="1" applyFill="1"/>
    <xf numFmtId="167" fontId="32" fillId="0" borderId="0" xfId="0" applyNumberFormat="1" applyFont="1" applyFill="1"/>
    <xf numFmtId="0" fontId="31" fillId="0" borderId="13" xfId="0" applyFont="1" applyFill="1" applyBorder="1" applyAlignment="1">
      <alignment horizontal="left" vertical="center" wrapText="1" indent="1"/>
    </xf>
    <xf numFmtId="3" fontId="34" fillId="0" borderId="13" xfId="0" applyNumberFormat="1" applyFont="1" applyBorder="1" applyAlignment="1">
      <alignment horizontal="center" vertical="center"/>
    </xf>
    <xf numFmtId="0" fontId="30" fillId="0" borderId="0" xfId="0" applyFont="1"/>
    <xf numFmtId="0" fontId="30" fillId="0" borderId="0" xfId="0" applyFont="1" applyBorder="1"/>
    <xf numFmtId="0" fontId="38" fillId="33" borderId="13" xfId="0" applyFont="1" applyFill="1" applyBorder="1" applyAlignment="1">
      <alignment horizontal="left" vertical="center" wrapText="1"/>
    </xf>
    <xf numFmtId="0" fontId="36" fillId="36" borderId="13" xfId="0" applyFont="1" applyFill="1" applyBorder="1" applyAlignment="1">
      <alignment vertical="center" wrapText="1"/>
    </xf>
    <xf numFmtId="0" fontId="39" fillId="0" borderId="0" xfId="0" applyFont="1" applyBorder="1" applyAlignment="1">
      <alignment vertical="center" wrapText="1"/>
    </xf>
    <xf numFmtId="0" fontId="30" fillId="33" borderId="20" xfId="0" applyFont="1" applyFill="1" applyBorder="1" applyAlignment="1">
      <alignment horizontal="center" vertical="center" wrapText="1"/>
    </xf>
    <xf numFmtId="0" fontId="30" fillId="33" borderId="16" xfId="0" applyFont="1" applyFill="1" applyBorder="1" applyAlignment="1">
      <alignment horizontal="center" vertical="center" wrapText="1"/>
    </xf>
    <xf numFmtId="164" fontId="30" fillId="33" borderId="15" xfId="43" applyNumberFormat="1" applyFont="1" applyFill="1" applyBorder="1" applyAlignment="1">
      <alignment horizontal="center" vertical="center" wrapText="1"/>
    </xf>
    <xf numFmtId="2" fontId="30" fillId="33" borderId="16" xfId="0" applyNumberFormat="1" applyFont="1" applyFill="1" applyBorder="1" applyAlignment="1">
      <alignment horizontal="center" vertical="center"/>
    </xf>
    <xf numFmtId="0" fontId="30" fillId="33" borderId="15" xfId="0" applyFont="1" applyFill="1" applyBorder="1" applyAlignment="1">
      <alignment vertical="center" wrapText="1"/>
    </xf>
    <xf numFmtId="37" fontId="30" fillId="33" borderId="16" xfId="45" applyNumberFormat="1" applyFont="1" applyFill="1" applyBorder="1" applyAlignment="1">
      <alignment horizontal="center" vertical="center"/>
    </xf>
    <xf numFmtId="0" fontId="40" fillId="33" borderId="15" xfId="0" applyFont="1" applyFill="1" applyBorder="1" applyAlignment="1">
      <alignment horizontal="left" vertical="center" wrapText="1"/>
    </xf>
    <xf numFmtId="1" fontId="30" fillId="33" borderId="16" xfId="0" applyNumberFormat="1" applyFont="1" applyFill="1" applyBorder="1" applyAlignment="1">
      <alignment horizontal="center" vertical="center"/>
    </xf>
    <xf numFmtId="0" fontId="30" fillId="0" borderId="15" xfId="0" applyFont="1" applyFill="1" applyBorder="1" applyAlignment="1">
      <alignment horizontal="left" vertical="center" wrapText="1"/>
    </xf>
    <xf numFmtId="37" fontId="30" fillId="0" borderId="16" xfId="45" applyNumberFormat="1" applyFont="1" applyFill="1" applyBorder="1" applyAlignment="1">
      <alignment horizontal="center" vertical="center"/>
    </xf>
    <xf numFmtId="0" fontId="38" fillId="0" borderId="15" xfId="0" applyFont="1" applyFill="1" applyBorder="1" applyAlignment="1">
      <alignment vertical="center" wrapText="1"/>
    </xf>
    <xf numFmtId="0" fontId="30" fillId="0" borderId="13" xfId="0" applyFont="1" applyFill="1" applyBorder="1" applyAlignment="1">
      <alignment vertical="center" wrapText="1"/>
    </xf>
    <xf numFmtId="3" fontId="30" fillId="33" borderId="13" xfId="0" applyNumberFormat="1" applyFont="1" applyFill="1" applyBorder="1" applyAlignment="1">
      <alignment horizontal="center" vertical="center" wrapText="1"/>
    </xf>
    <xf numFmtId="1" fontId="30" fillId="33" borderId="12" xfId="0" applyNumberFormat="1" applyFont="1" applyFill="1" applyBorder="1" applyAlignment="1">
      <alignment horizontal="center" vertical="center"/>
    </xf>
    <xf numFmtId="9" fontId="30" fillId="33" borderId="16" xfId="43" applyFont="1" applyFill="1" applyBorder="1" applyAlignment="1">
      <alignment horizontal="center" vertical="center"/>
    </xf>
    <xf numFmtId="0" fontId="41" fillId="37" borderId="15" xfId="0" applyFont="1" applyFill="1" applyBorder="1" applyAlignment="1">
      <alignment horizontal="left" vertical="center" wrapText="1"/>
    </xf>
    <xf numFmtId="0" fontId="30" fillId="33" borderId="15" xfId="0" applyFont="1" applyFill="1" applyBorder="1" applyAlignment="1">
      <alignment horizontal="left" vertical="center" wrapText="1"/>
    </xf>
    <xf numFmtId="0" fontId="39" fillId="0" borderId="0" xfId="0" applyFont="1" applyBorder="1" applyAlignment="1">
      <alignment vertical="top" wrapText="1"/>
    </xf>
    <xf numFmtId="0" fontId="38" fillId="33" borderId="20" xfId="0" applyFont="1" applyFill="1" applyBorder="1" applyAlignment="1">
      <alignment horizontal="center" vertical="center" wrapText="1"/>
    </xf>
    <xf numFmtId="0" fontId="38" fillId="33" borderId="16" xfId="0" applyFont="1" applyFill="1" applyBorder="1" applyAlignment="1">
      <alignment horizontal="center" vertical="center" wrapText="1"/>
    </xf>
    <xf numFmtId="3" fontId="30" fillId="33" borderId="15" xfId="0" applyNumberFormat="1" applyFont="1" applyFill="1" applyBorder="1" applyAlignment="1">
      <alignment horizontal="center" vertical="center" wrapText="1"/>
    </xf>
    <xf numFmtId="0" fontId="30" fillId="33" borderId="15" xfId="0" applyFont="1" applyFill="1" applyBorder="1" applyAlignment="1">
      <alignment horizontal="center" vertical="center" wrapText="1"/>
    </xf>
    <xf numFmtId="164" fontId="30" fillId="33" borderId="16" xfId="0" applyNumberFormat="1" applyFont="1" applyFill="1" applyBorder="1" applyAlignment="1">
      <alignment horizontal="center" vertical="center"/>
    </xf>
    <xf numFmtId="0" fontId="30" fillId="0" borderId="15" xfId="0" applyFont="1" applyBorder="1" applyAlignment="1">
      <alignment horizontal="left" vertical="center" wrapText="1" indent="1"/>
    </xf>
    <xf numFmtId="3" fontId="30" fillId="0" borderId="16" xfId="0" applyNumberFormat="1" applyFont="1" applyBorder="1" applyAlignment="1">
      <alignment horizontal="center" vertical="center"/>
    </xf>
    <xf numFmtId="0" fontId="43" fillId="0" borderId="15" xfId="0" applyFont="1" applyBorder="1" applyAlignment="1">
      <alignment horizontal="left" vertical="center" wrapText="1" indent="1"/>
    </xf>
    <xf numFmtId="3" fontId="43" fillId="0" borderId="16" xfId="0" applyNumberFormat="1" applyFont="1" applyBorder="1" applyAlignment="1">
      <alignment horizontal="center" vertical="center"/>
    </xf>
    <xf numFmtId="9" fontId="43" fillId="0" borderId="16" xfId="43" applyFont="1" applyBorder="1" applyAlignment="1">
      <alignment horizontal="center" vertical="center"/>
    </xf>
    <xf numFmtId="164" fontId="43" fillId="0" borderId="16" xfId="0" applyNumberFormat="1" applyFont="1" applyBorder="1" applyAlignment="1">
      <alignment horizontal="center" vertical="center"/>
    </xf>
    <xf numFmtId="0" fontId="43" fillId="0" borderId="13" xfId="0" applyFont="1" applyBorder="1" applyAlignment="1">
      <alignment horizontal="left" vertical="center" wrapText="1" indent="1"/>
    </xf>
    <xf numFmtId="3" fontId="43" fillId="0" borderId="12" xfId="0" applyNumberFormat="1" applyFont="1" applyBorder="1" applyAlignment="1">
      <alignment horizontal="center" vertical="center"/>
    </xf>
    <xf numFmtId="3" fontId="30" fillId="0" borderId="12" xfId="0" applyNumberFormat="1" applyFont="1" applyBorder="1" applyAlignment="1">
      <alignment horizontal="center" vertical="center"/>
    </xf>
    <xf numFmtId="0" fontId="30" fillId="0" borderId="13" xfId="0" applyFont="1" applyBorder="1" applyAlignment="1">
      <alignment horizontal="left" vertical="center" wrapText="1" indent="1"/>
    </xf>
    <xf numFmtId="0" fontId="44" fillId="0" borderId="24" xfId="0" applyFont="1" applyBorder="1" applyAlignment="1">
      <alignment horizontal="left" vertical="center" wrapText="1" indent="1"/>
    </xf>
    <xf numFmtId="0" fontId="42" fillId="34" borderId="15" xfId="0" applyFont="1" applyFill="1" applyBorder="1" applyAlignment="1">
      <alignment vertical="center" wrapText="1"/>
    </xf>
    <xf numFmtId="3" fontId="38" fillId="34" borderId="16" xfId="0" applyNumberFormat="1" applyFont="1" applyFill="1" applyBorder="1" applyAlignment="1">
      <alignment horizontal="center" vertical="center"/>
    </xf>
    <xf numFmtId="0" fontId="30" fillId="36" borderId="15" xfId="0" applyFont="1" applyFill="1" applyBorder="1" applyAlignment="1">
      <alignment vertical="center" wrapText="1"/>
    </xf>
    <xf numFmtId="169" fontId="30" fillId="33" borderId="15" xfId="0" applyNumberFormat="1" applyFont="1" applyFill="1" applyBorder="1" applyAlignment="1">
      <alignment horizontal="center" vertical="center" wrapText="1"/>
    </xf>
    <xf numFmtId="4" fontId="30" fillId="33" borderId="15" xfId="0" applyNumberFormat="1" applyFont="1" applyFill="1" applyBorder="1" applyAlignment="1">
      <alignment horizontal="center" vertical="center" wrapText="1"/>
    </xf>
    <xf numFmtId="0" fontId="42" fillId="0" borderId="24" xfId="0" applyFont="1" applyBorder="1" applyAlignment="1">
      <alignment horizontal="left" vertical="center" wrapText="1" indent="1"/>
    </xf>
    <xf numFmtId="0" fontId="30" fillId="36" borderId="15" xfId="0" applyFont="1" applyFill="1" applyBorder="1" applyAlignment="1">
      <alignment horizontal="left" vertical="center" wrapText="1"/>
    </xf>
    <xf numFmtId="0" fontId="42" fillId="36" borderId="15" xfId="0" applyFont="1" applyFill="1" applyBorder="1" applyAlignment="1">
      <alignment horizontal="left" vertical="center" wrapText="1"/>
    </xf>
    <xf numFmtId="0" fontId="38" fillId="36" borderId="15" xfId="0" applyFont="1" applyFill="1" applyBorder="1" applyAlignment="1">
      <alignment horizontal="left" vertical="center" wrapText="1"/>
    </xf>
    <xf numFmtId="0" fontId="30" fillId="33" borderId="13" xfId="0" applyFont="1" applyFill="1" applyBorder="1" applyAlignment="1">
      <alignment horizontal="left" vertical="center" wrapText="1"/>
    </xf>
    <xf numFmtId="0" fontId="30" fillId="33" borderId="13" xfId="0" applyFont="1" applyFill="1" applyBorder="1" applyAlignment="1">
      <alignment horizontal="center" vertical="center" wrapText="1"/>
    </xf>
    <xf numFmtId="164" fontId="30" fillId="33" borderId="12" xfId="0" applyNumberFormat="1" applyFont="1" applyFill="1" applyBorder="1" applyAlignment="1">
      <alignment horizontal="center" vertical="center"/>
    </xf>
    <xf numFmtId="0" fontId="38" fillId="36" borderId="13" xfId="0" applyFont="1" applyFill="1" applyBorder="1" applyAlignment="1">
      <alignment horizontal="left" vertical="center" wrapText="1"/>
    </xf>
    <xf numFmtId="0" fontId="44" fillId="0" borderId="15" xfId="0" applyFont="1" applyBorder="1" applyAlignment="1">
      <alignment horizontal="left" vertical="center" wrapText="1" indent="1"/>
    </xf>
    <xf numFmtId="0" fontId="30" fillId="36" borderId="13" xfId="0" applyFont="1" applyFill="1" applyBorder="1" applyAlignment="1">
      <alignment horizontal="left" vertical="center" wrapText="1"/>
    </xf>
    <xf numFmtId="3" fontId="30" fillId="0" borderId="0" xfId="0" applyNumberFormat="1" applyFont="1"/>
    <xf numFmtId="0" fontId="44" fillId="0" borderId="13" xfId="0" applyFont="1" applyBorder="1" applyAlignment="1">
      <alignment horizontal="left" vertical="center" wrapText="1" indent="1"/>
    </xf>
    <xf numFmtId="0" fontId="36" fillId="0" borderId="13" xfId="0" applyFont="1" applyFill="1" applyBorder="1" applyAlignment="1">
      <alignment vertical="center" wrapText="1"/>
    </xf>
    <xf numFmtId="0" fontId="40" fillId="0" borderId="15" xfId="0" applyFont="1" applyFill="1" applyBorder="1" applyAlignment="1">
      <alignment vertical="center" wrapText="1"/>
    </xf>
    <xf numFmtId="0" fontId="40" fillId="0" borderId="15" xfId="0" applyFont="1" applyFill="1" applyBorder="1" applyAlignment="1">
      <alignment horizontal="left" vertical="center" wrapText="1"/>
    </xf>
    <xf numFmtId="0" fontId="41" fillId="36" borderId="13" xfId="0" applyFont="1" applyFill="1" applyBorder="1" applyAlignment="1">
      <alignment horizontal="left" vertical="center" wrapText="1"/>
    </xf>
    <xf numFmtId="0" fontId="38" fillId="0" borderId="24" xfId="0" applyFont="1" applyBorder="1" applyAlignment="1">
      <alignment horizontal="left" vertical="center" wrapText="1" indent="1"/>
    </xf>
    <xf numFmtId="3" fontId="38" fillId="0" borderId="16" xfId="0" applyNumberFormat="1" applyFont="1" applyBorder="1" applyAlignment="1">
      <alignment horizontal="center" vertical="center"/>
    </xf>
    <xf numFmtId="0" fontId="30" fillId="0" borderId="0" xfId="0" applyFont="1" applyAlignment="1">
      <alignment horizontal="left"/>
    </xf>
    <xf numFmtId="0" fontId="30" fillId="0" borderId="0" xfId="0" applyFont="1" applyBorder="1" applyAlignment="1">
      <alignment horizontal="left"/>
    </xf>
    <xf numFmtId="3" fontId="30" fillId="0" borderId="15" xfId="0" applyNumberFormat="1" applyFont="1" applyFill="1" applyBorder="1" applyAlignment="1">
      <alignment horizontal="center" vertical="center" wrapText="1"/>
    </xf>
    <xf numFmtId="0" fontId="42" fillId="38" borderId="15" xfId="0" applyFont="1" applyFill="1" applyBorder="1" applyAlignment="1">
      <alignment vertical="center" wrapText="1"/>
    </xf>
    <xf numFmtId="3" fontId="38" fillId="38" borderId="16" xfId="0" applyNumberFormat="1" applyFont="1" applyFill="1" applyBorder="1" applyAlignment="1">
      <alignment horizontal="center" vertical="center"/>
    </xf>
    <xf numFmtId="0" fontId="38" fillId="36" borderId="15" xfId="0" applyFont="1" applyFill="1" applyBorder="1" applyAlignment="1">
      <alignment vertical="center" wrapText="1"/>
    </xf>
    <xf numFmtId="3" fontId="38" fillId="36" borderId="16" xfId="0" applyNumberFormat="1" applyFont="1" applyFill="1" applyBorder="1" applyAlignment="1">
      <alignment horizontal="center" vertical="center"/>
    </xf>
    <xf numFmtId="0" fontId="47" fillId="33" borderId="15" xfId="0" applyFont="1" applyFill="1" applyBorder="1" applyAlignment="1">
      <alignment vertical="center" wrapText="1"/>
    </xf>
    <xf numFmtId="3" fontId="47" fillId="33" borderId="16" xfId="0" applyNumberFormat="1" applyFont="1" applyFill="1" applyBorder="1" applyAlignment="1">
      <alignment horizontal="center" vertical="center"/>
    </xf>
    <xf numFmtId="164" fontId="47" fillId="0" borderId="16" xfId="0" applyNumberFormat="1" applyFont="1" applyBorder="1" applyAlignment="1">
      <alignment horizontal="center" vertical="center"/>
    </xf>
    <xf numFmtId="0" fontId="30" fillId="0" borderId="15" xfId="0" applyFont="1" applyBorder="1" applyAlignment="1">
      <alignment horizontal="left" vertical="center" wrapText="1"/>
    </xf>
    <xf numFmtId="0" fontId="43" fillId="0" borderId="15" xfId="0" applyFont="1" applyBorder="1" applyAlignment="1">
      <alignment horizontal="left" vertical="center" wrapText="1"/>
    </xf>
    <xf numFmtId="167" fontId="30" fillId="0" borderId="0" xfId="45" applyNumberFormat="1" applyFont="1" applyBorder="1"/>
    <xf numFmtId="167" fontId="30" fillId="0" borderId="0" xfId="0" applyNumberFormat="1" applyFont="1" applyBorder="1"/>
    <xf numFmtId="0" fontId="38" fillId="0" borderId="15" xfId="0" applyFont="1" applyBorder="1" applyAlignment="1">
      <alignment horizontal="left" vertical="center" wrapText="1"/>
    </xf>
    <xf numFmtId="0" fontId="46" fillId="0" borderId="0" xfId="0" applyFont="1" applyBorder="1" applyAlignment="1">
      <alignment horizontal="center" vertical="center" wrapText="1"/>
    </xf>
    <xf numFmtId="0" fontId="46" fillId="0" borderId="0" xfId="0" applyFont="1" applyBorder="1"/>
    <xf numFmtId="0" fontId="38" fillId="0" borderId="0" xfId="0" applyFont="1"/>
    <xf numFmtId="0" fontId="29" fillId="0" borderId="0" xfId="0" applyFont="1" applyFill="1" applyBorder="1" applyAlignment="1">
      <alignment horizontal="left"/>
    </xf>
    <xf numFmtId="0" fontId="25" fillId="34" borderId="10" xfId="0" applyFont="1" applyFill="1" applyBorder="1" applyAlignment="1">
      <alignment horizontal="center" vertical="center"/>
    </xf>
    <xf numFmtId="0" fontId="25" fillId="34" borderId="11" xfId="0" applyFont="1" applyFill="1" applyBorder="1" applyAlignment="1">
      <alignment horizontal="center" vertical="center"/>
    </xf>
    <xf numFmtId="0" fontId="25" fillId="34" borderId="12" xfId="0" applyFont="1" applyFill="1" applyBorder="1" applyAlignment="1">
      <alignment horizontal="center" vertical="center"/>
    </xf>
    <xf numFmtId="0" fontId="26" fillId="34" borderId="11" xfId="0" applyFont="1" applyFill="1" applyBorder="1" applyAlignment="1">
      <alignment horizontal="center" vertical="center" wrapText="1"/>
    </xf>
    <xf numFmtId="0" fontId="26" fillId="34" borderId="12" xfId="0" applyFont="1" applyFill="1" applyBorder="1" applyAlignment="1">
      <alignment horizontal="center" vertical="center" wrapText="1"/>
    </xf>
    <xf numFmtId="0" fontId="25" fillId="33" borderId="11" xfId="0" applyFont="1" applyFill="1" applyBorder="1" applyAlignment="1">
      <alignment horizontal="left" vertical="center" wrapText="1"/>
    </xf>
    <xf numFmtId="0" fontId="25" fillId="33" borderId="12" xfId="0" applyFont="1" applyFill="1" applyBorder="1" applyAlignment="1">
      <alignment horizontal="left" vertical="center" wrapText="1"/>
    </xf>
    <xf numFmtId="49" fontId="25" fillId="33" borderId="10" xfId="0" applyNumberFormat="1" applyFont="1" applyFill="1" applyBorder="1" applyAlignment="1">
      <alignment horizontal="center" vertical="center"/>
    </xf>
    <xf numFmtId="49" fontId="25" fillId="33" borderId="11" xfId="0" applyNumberFormat="1" applyFont="1" applyFill="1" applyBorder="1" applyAlignment="1">
      <alignment horizontal="center" vertical="center"/>
    </xf>
    <xf numFmtId="49" fontId="25" fillId="33" borderId="12" xfId="0" applyNumberFormat="1" applyFont="1" applyFill="1" applyBorder="1" applyAlignment="1">
      <alignment horizontal="center" vertical="center"/>
    </xf>
    <xf numFmtId="0" fontId="25" fillId="33" borderId="10" xfId="0" applyFont="1" applyFill="1" applyBorder="1" applyAlignment="1">
      <alignment horizontal="left" vertical="center" wrapText="1"/>
    </xf>
    <xf numFmtId="0" fontId="20" fillId="34" borderId="13"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3" xfId="0" applyFont="1" applyFill="1" applyBorder="1" applyAlignment="1">
      <alignment vertical="center" wrapText="1"/>
    </xf>
    <xf numFmtId="0" fontId="21" fillId="0" borderId="13" xfId="0" applyFont="1" applyFill="1" applyBorder="1" applyAlignment="1">
      <alignment horizontal="center" vertical="center"/>
    </xf>
    <xf numFmtId="0" fontId="24" fillId="0" borderId="13" xfId="0" applyFont="1" applyFill="1" applyBorder="1" applyAlignment="1">
      <alignment horizontal="left" vertical="center" wrapText="1"/>
    </xf>
    <xf numFmtId="0" fontId="24" fillId="34" borderId="13" xfId="0" applyFont="1" applyFill="1" applyBorder="1" applyAlignment="1">
      <alignment horizontal="center" vertical="center"/>
    </xf>
    <xf numFmtId="0" fontId="20" fillId="34" borderId="13" xfId="0" applyFont="1" applyFill="1" applyBorder="1" applyAlignment="1">
      <alignment horizontal="center" vertical="center"/>
    </xf>
    <xf numFmtId="0" fontId="24" fillId="0" borderId="13" xfId="0" applyFont="1" applyFill="1" applyBorder="1" applyAlignment="1">
      <alignment horizontal="center" vertical="center"/>
    </xf>
    <xf numFmtId="9" fontId="21" fillId="34" borderId="13" xfId="0" applyNumberFormat="1" applyFont="1" applyFill="1" applyBorder="1" applyAlignment="1">
      <alignment horizontal="center" vertical="center"/>
    </xf>
    <xf numFmtId="0" fontId="21" fillId="34" borderId="10"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4" fillId="0" borderId="13" xfId="0" applyFont="1" applyFill="1" applyBorder="1" applyAlignment="1">
      <alignment horizontal="center" vertical="center" wrapText="1"/>
    </xf>
    <xf numFmtId="9" fontId="21" fillId="0" borderId="13" xfId="0" applyNumberFormat="1" applyFont="1" applyFill="1" applyBorder="1" applyAlignment="1">
      <alignment horizontal="center" vertical="center"/>
    </xf>
    <xf numFmtId="0" fontId="21" fillId="34" borderId="13" xfId="0" applyFont="1" applyFill="1" applyBorder="1" applyAlignment="1">
      <alignment horizontal="center" vertical="center"/>
    </xf>
    <xf numFmtId="0" fontId="24" fillId="34" borderId="13" xfId="0" applyFont="1" applyFill="1" applyBorder="1" applyAlignment="1">
      <alignment horizontal="left" vertical="center" wrapText="1"/>
    </xf>
    <xf numFmtId="0" fontId="20" fillId="0" borderId="0" xfId="0" applyFont="1" applyAlignment="1">
      <alignment horizontal="center"/>
    </xf>
    <xf numFmtId="49" fontId="21" fillId="0" borderId="13" xfId="0" quotePrefix="1" applyNumberFormat="1" applyFont="1" applyFill="1" applyBorder="1" applyAlignment="1">
      <alignment horizontal="center" vertical="center"/>
    </xf>
    <xf numFmtId="49" fontId="21" fillId="0" borderId="13" xfId="0" applyNumberFormat="1" applyFont="1" applyFill="1" applyBorder="1" applyAlignment="1">
      <alignment horizontal="center" vertical="center"/>
    </xf>
    <xf numFmtId="0" fontId="20" fillId="0" borderId="13" xfId="0" applyFont="1" applyFill="1" applyBorder="1" applyAlignment="1">
      <alignment horizontal="center"/>
    </xf>
    <xf numFmtId="0" fontId="32" fillId="0" borderId="13" xfId="0" applyFont="1" applyFill="1" applyBorder="1" applyAlignment="1">
      <alignment vertical="center" wrapText="1"/>
    </xf>
    <xf numFmtId="0" fontId="32" fillId="0" borderId="13" xfId="0" applyFont="1" applyFill="1" applyBorder="1" applyAlignment="1">
      <alignment horizontal="center" vertical="center"/>
    </xf>
    <xf numFmtId="0" fontId="35" fillId="34" borderId="13"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1" fillId="34" borderId="13" xfId="0" applyFont="1" applyFill="1" applyBorder="1" applyAlignment="1">
      <alignment horizontal="center" vertical="center" wrapText="1"/>
    </xf>
    <xf numFmtId="9" fontId="32" fillId="34" borderId="13" xfId="0" applyNumberFormat="1" applyFont="1" applyFill="1" applyBorder="1" applyAlignment="1">
      <alignment horizontal="center" vertical="center"/>
    </xf>
    <xf numFmtId="0" fontId="32" fillId="34" borderId="13" xfId="0" applyFont="1" applyFill="1" applyBorder="1" applyAlignment="1">
      <alignment horizontal="center" vertical="center"/>
    </xf>
    <xf numFmtId="0" fontId="35" fillId="34" borderId="13" xfId="0" applyFont="1" applyFill="1" applyBorder="1" applyAlignment="1">
      <alignment horizontal="center" vertical="center"/>
    </xf>
    <xf numFmtId="0" fontId="31" fillId="34" borderId="13" xfId="0" applyFont="1" applyFill="1" applyBorder="1" applyAlignment="1">
      <alignment horizontal="center" vertical="center"/>
    </xf>
    <xf numFmtId="9" fontId="32" fillId="0" borderId="13" xfId="0" applyNumberFormat="1" applyFont="1" applyFill="1" applyBorder="1" applyAlignment="1">
      <alignment horizontal="center" vertical="center"/>
    </xf>
    <xf numFmtId="0" fontId="32" fillId="34" borderId="10" xfId="0" applyFont="1" applyFill="1" applyBorder="1" applyAlignment="1">
      <alignment horizontal="center" vertical="center" wrapText="1"/>
    </xf>
    <xf numFmtId="0" fontId="32" fillId="34" borderId="11" xfId="0" applyFont="1" applyFill="1" applyBorder="1" applyAlignment="1">
      <alignment horizontal="center" vertical="center" wrapText="1"/>
    </xf>
    <xf numFmtId="0" fontId="32" fillId="34" borderId="12" xfId="0" applyFont="1" applyFill="1" applyBorder="1" applyAlignment="1">
      <alignment horizontal="center" vertical="center" wrapText="1"/>
    </xf>
    <xf numFmtId="0" fontId="32" fillId="0" borderId="13"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1" fillId="0" borderId="0" xfId="0" applyFont="1" applyAlignment="1">
      <alignment horizontal="center"/>
    </xf>
    <xf numFmtId="0" fontId="33" fillId="0" borderId="0" xfId="0" applyFont="1" applyFill="1" applyAlignment="1">
      <alignment horizontal="center"/>
    </xf>
    <xf numFmtId="0" fontId="34" fillId="33" borderId="13" xfId="0" applyFont="1" applyFill="1" applyBorder="1" applyAlignment="1">
      <alignment horizontal="center" vertical="center"/>
    </xf>
    <xf numFmtId="49" fontId="34" fillId="33" borderId="13" xfId="0" quotePrefix="1" applyNumberFormat="1" applyFont="1" applyFill="1" applyBorder="1" applyAlignment="1">
      <alignment horizontal="center" vertical="center"/>
    </xf>
    <xf numFmtId="49" fontId="34" fillId="33" borderId="13" xfId="0" applyNumberFormat="1" applyFont="1" applyFill="1" applyBorder="1" applyAlignment="1">
      <alignment horizontal="center" vertical="center"/>
    </xf>
    <xf numFmtId="0" fontId="31" fillId="0" borderId="13" xfId="0" applyFont="1" applyFill="1" applyBorder="1" applyAlignment="1">
      <alignment horizontal="center"/>
    </xf>
    <xf numFmtId="0" fontId="32" fillId="34" borderId="13" xfId="0" applyFont="1" applyFill="1" applyBorder="1" applyAlignment="1">
      <alignment horizontal="center" vertical="center" wrapText="1"/>
    </xf>
    <xf numFmtId="0" fontId="30" fillId="0" borderId="23" xfId="0" applyFont="1" applyBorder="1" applyAlignment="1">
      <alignment vertical="center" wrapText="1"/>
    </xf>
    <xf numFmtId="0" fontId="30" fillId="0" borderId="24" xfId="0" applyFont="1" applyBorder="1" applyAlignment="1">
      <alignment vertical="center" wrapText="1"/>
    </xf>
    <xf numFmtId="0" fontId="30" fillId="0" borderId="15" xfId="0" applyFont="1" applyBorder="1" applyAlignment="1">
      <alignment vertical="center" wrapText="1"/>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0" xfId="0" applyFont="1" applyBorder="1" applyAlignment="1">
      <alignment horizontal="center" vertical="center"/>
    </xf>
    <xf numFmtId="0" fontId="30" fillId="0" borderId="20" xfId="0" applyFont="1" applyBorder="1" applyAlignment="1">
      <alignment horizontal="center" vertical="center"/>
    </xf>
    <xf numFmtId="0" fontId="30" fillId="0" borderId="22" xfId="0" applyFont="1" applyBorder="1" applyAlignment="1">
      <alignment horizontal="center" vertical="center"/>
    </xf>
    <xf numFmtId="0" fontId="30" fillId="0" borderId="16" xfId="0" applyFont="1" applyBorder="1" applyAlignment="1">
      <alignment horizontal="center" vertical="center"/>
    </xf>
    <xf numFmtId="0" fontId="30" fillId="33" borderId="10" xfId="0" applyFont="1" applyFill="1" applyBorder="1" applyAlignment="1">
      <alignment horizontal="center" vertical="center"/>
    </xf>
    <xf numFmtId="0" fontId="30" fillId="33" borderId="11" xfId="0" applyFont="1" applyFill="1" applyBorder="1" applyAlignment="1">
      <alignment horizontal="center" vertical="center"/>
    </xf>
    <xf numFmtId="0" fontId="30" fillId="33" borderId="12" xfId="0" applyFont="1" applyFill="1" applyBorder="1" applyAlignment="1">
      <alignment horizontal="center" vertical="center"/>
    </xf>
    <xf numFmtId="0" fontId="30" fillId="33" borderId="23" xfId="0" applyFont="1" applyFill="1" applyBorder="1" applyAlignment="1">
      <alignment horizontal="center" vertical="center" wrapText="1"/>
    </xf>
    <xf numFmtId="0" fontId="30" fillId="33" borderId="15" xfId="0" applyFont="1" applyFill="1" applyBorder="1" applyAlignment="1">
      <alignment horizontal="center" vertical="center" wrapText="1"/>
    </xf>
    <xf numFmtId="0" fontId="38" fillId="36" borderId="10" xfId="0" applyFont="1" applyFill="1" applyBorder="1" applyAlignment="1">
      <alignment horizontal="center" vertical="center" wrapText="1"/>
    </xf>
    <xf numFmtId="0" fontId="38" fillId="36" borderId="11"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0" fillId="33" borderId="23" xfId="0" applyFont="1" applyFill="1" applyBorder="1" applyAlignment="1">
      <alignment vertical="center" wrapText="1"/>
    </xf>
    <xf numFmtId="0" fontId="30" fillId="33" borderId="24" xfId="0" applyFont="1" applyFill="1" applyBorder="1" applyAlignment="1">
      <alignment vertical="center" wrapText="1"/>
    </xf>
    <xf numFmtId="0" fontId="30" fillId="33" borderId="15" xfId="0" applyFont="1" applyFill="1" applyBorder="1" applyAlignment="1">
      <alignment vertical="center" wrapText="1"/>
    </xf>
    <xf numFmtId="0" fontId="30" fillId="33" borderId="14" xfId="0" applyFont="1" applyFill="1" applyBorder="1" applyAlignment="1">
      <alignment horizontal="center" vertical="center" wrapText="1"/>
    </xf>
    <xf numFmtId="0" fontId="30" fillId="33" borderId="17" xfId="0" applyFont="1" applyFill="1" applyBorder="1" applyAlignment="1">
      <alignment horizontal="center" vertical="center" wrapText="1"/>
    </xf>
    <xf numFmtId="0" fontId="30" fillId="33" borderId="18" xfId="0" applyFont="1" applyFill="1" applyBorder="1" applyAlignment="1">
      <alignment horizontal="center" vertical="center" wrapText="1"/>
    </xf>
    <xf numFmtId="0" fontId="30" fillId="33" borderId="19" xfId="0" applyFont="1" applyFill="1" applyBorder="1" applyAlignment="1">
      <alignment horizontal="center" vertical="center" wrapText="1"/>
    </xf>
    <xf numFmtId="0" fontId="30" fillId="33" borderId="0" xfId="0" applyFont="1" applyFill="1" applyBorder="1" applyAlignment="1">
      <alignment horizontal="center" vertical="center" wrapText="1"/>
    </xf>
    <xf numFmtId="0" fontId="30" fillId="33" borderId="20" xfId="0" applyFont="1" applyFill="1" applyBorder="1" applyAlignment="1">
      <alignment horizontal="center" vertical="center" wrapText="1"/>
    </xf>
    <xf numFmtId="0" fontId="30" fillId="33" borderId="21" xfId="0" applyFont="1" applyFill="1" applyBorder="1" applyAlignment="1">
      <alignment horizontal="center" vertical="center" wrapText="1"/>
    </xf>
    <xf numFmtId="0" fontId="30" fillId="33" borderId="22" xfId="0" applyFont="1" applyFill="1" applyBorder="1" applyAlignment="1">
      <alignment horizontal="center" vertical="center" wrapText="1"/>
    </xf>
    <xf numFmtId="0" fontId="30" fillId="33" borderId="16"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12" xfId="0" applyFont="1" applyFill="1" applyBorder="1" applyAlignment="1">
      <alignment horizontal="center" vertical="center" wrapText="1"/>
    </xf>
    <xf numFmtId="9" fontId="30" fillId="36" borderId="10" xfId="0" applyNumberFormat="1" applyFont="1" applyFill="1" applyBorder="1" applyAlignment="1">
      <alignment horizontal="center" vertical="center"/>
    </xf>
    <xf numFmtId="9" fontId="30" fillId="36" borderId="11" xfId="0" applyNumberFormat="1" applyFont="1" applyFill="1" applyBorder="1" applyAlignment="1">
      <alignment horizontal="center" vertical="center"/>
    </xf>
    <xf numFmtId="9" fontId="30" fillId="36" borderId="12" xfId="0" applyNumberFormat="1" applyFont="1" applyFill="1" applyBorder="1" applyAlignment="1">
      <alignment horizontal="center" vertical="center"/>
    </xf>
    <xf numFmtId="9" fontId="30" fillId="0" borderId="10" xfId="0" applyNumberFormat="1" applyFont="1" applyFill="1" applyBorder="1" applyAlignment="1">
      <alignment horizontal="center" vertical="center"/>
    </xf>
    <xf numFmtId="9" fontId="30" fillId="0" borderId="11" xfId="0" applyNumberFormat="1" applyFont="1" applyFill="1" applyBorder="1" applyAlignment="1">
      <alignment horizontal="center" vertical="center"/>
    </xf>
    <xf numFmtId="9" fontId="30" fillId="0" borderId="12" xfId="0" applyNumberFormat="1" applyFont="1" applyFill="1" applyBorder="1" applyAlignment="1">
      <alignment horizontal="center" vertical="center"/>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40" fillId="0" borderId="14" xfId="0" applyFont="1" applyFill="1" applyBorder="1" applyAlignment="1">
      <alignment horizontal="left" wrapText="1"/>
    </xf>
    <xf numFmtId="0" fontId="40" fillId="0" borderId="17" xfId="0" applyFont="1" applyFill="1" applyBorder="1" applyAlignment="1">
      <alignment horizontal="left" wrapText="1"/>
    </xf>
    <xf numFmtId="0" fontId="40" fillId="0" borderId="18" xfId="0" applyFont="1" applyFill="1" applyBorder="1" applyAlignment="1">
      <alignment horizontal="left" wrapText="1"/>
    </xf>
    <xf numFmtId="0" fontId="38" fillId="36" borderId="10" xfId="0" applyFont="1" applyFill="1" applyBorder="1" applyAlignment="1">
      <alignment horizontal="center" vertical="center"/>
    </xf>
    <xf numFmtId="0" fontId="38" fillId="36" borderId="11" xfId="0" applyFont="1" applyFill="1" applyBorder="1" applyAlignment="1">
      <alignment horizontal="center" vertical="center"/>
    </xf>
    <xf numFmtId="0" fontId="38" fillId="36" borderId="12" xfId="0" applyFont="1" applyFill="1" applyBorder="1" applyAlignment="1">
      <alignment horizontal="center" vertical="center"/>
    </xf>
    <xf numFmtId="0" fontId="36" fillId="36" borderId="10" xfId="0" applyFont="1" applyFill="1" applyBorder="1" applyAlignment="1">
      <alignment horizontal="center" vertical="center"/>
    </xf>
    <xf numFmtId="0" fontId="36" fillId="36" borderId="11" xfId="0" applyFont="1" applyFill="1" applyBorder="1" applyAlignment="1">
      <alignment horizontal="center" vertical="center"/>
    </xf>
    <xf numFmtId="0" fontId="36" fillId="36" borderId="12" xfId="0" applyFont="1" applyFill="1" applyBorder="1" applyAlignment="1">
      <alignment horizontal="center" vertical="center"/>
    </xf>
    <xf numFmtId="0" fontId="30" fillId="0" borderId="10" xfId="0" applyFont="1" applyBorder="1" applyAlignment="1">
      <alignment horizontal="left" wrapText="1"/>
    </xf>
    <xf numFmtId="0" fontId="30" fillId="0" borderId="11" xfId="0" applyFont="1" applyBorder="1" applyAlignment="1">
      <alignment horizontal="left" wrapText="1"/>
    </xf>
    <xf numFmtId="0" fontId="30" fillId="0" borderId="12" xfId="0" applyFont="1" applyBorder="1" applyAlignment="1">
      <alignment horizontal="left" wrapText="1"/>
    </xf>
    <xf numFmtId="0" fontId="30" fillId="33" borderId="14" xfId="0" applyFont="1" applyFill="1" applyBorder="1" applyAlignment="1">
      <alignment horizontal="center" vertical="center"/>
    </xf>
    <xf numFmtId="0" fontId="30" fillId="33" borderId="17" xfId="0" applyFont="1" applyFill="1" applyBorder="1" applyAlignment="1">
      <alignment horizontal="center" vertical="center"/>
    </xf>
    <xf numFmtId="0" fontId="30" fillId="33" borderId="18" xfId="0" applyFont="1" applyFill="1" applyBorder="1" applyAlignment="1">
      <alignment horizontal="center" vertical="center"/>
    </xf>
    <xf numFmtId="0" fontId="30" fillId="33" borderId="19" xfId="0" applyFont="1" applyFill="1" applyBorder="1" applyAlignment="1">
      <alignment horizontal="center" vertical="center"/>
    </xf>
    <xf numFmtId="0" fontId="30" fillId="33" borderId="0" xfId="0" applyFont="1" applyFill="1" applyBorder="1" applyAlignment="1">
      <alignment horizontal="center" vertical="center"/>
    </xf>
    <xf numFmtId="0" fontId="30" fillId="33" borderId="20" xfId="0" applyFont="1" applyFill="1" applyBorder="1" applyAlignment="1">
      <alignment horizontal="center" vertical="center"/>
    </xf>
    <xf numFmtId="0" fontId="30" fillId="33" borderId="21" xfId="0" applyFont="1" applyFill="1" applyBorder="1" applyAlignment="1">
      <alignment horizontal="center" vertical="center"/>
    </xf>
    <xf numFmtId="0" fontId="30" fillId="33" borderId="22" xfId="0" applyFont="1" applyFill="1" applyBorder="1" applyAlignment="1">
      <alignment horizontal="center" vertical="center"/>
    </xf>
    <xf numFmtId="0" fontId="30" fillId="33" borderId="16" xfId="0" applyFont="1" applyFill="1" applyBorder="1" applyAlignment="1">
      <alignment horizontal="center" vertical="center"/>
    </xf>
    <xf numFmtId="0" fontId="40" fillId="36" borderId="10" xfId="0" applyFont="1" applyFill="1" applyBorder="1" applyAlignment="1">
      <alignment horizontal="center" vertical="center" wrapText="1"/>
    </xf>
    <xf numFmtId="0" fontId="40" fillId="36" borderId="11" xfId="0" applyFont="1" applyFill="1" applyBorder="1" applyAlignment="1">
      <alignment horizontal="center" vertical="center" wrapText="1"/>
    </xf>
    <xf numFmtId="0" fontId="40" fillId="36" borderId="12" xfId="0" applyFont="1" applyFill="1" applyBorder="1" applyAlignment="1">
      <alignment horizontal="center" vertical="center" wrapText="1"/>
    </xf>
    <xf numFmtId="0" fontId="46" fillId="36" borderId="10" xfId="0" applyFont="1" applyFill="1" applyBorder="1" applyAlignment="1">
      <alignment horizontal="center" vertical="center" wrapText="1"/>
    </xf>
    <xf numFmtId="0" fontId="46" fillId="36" borderId="11" xfId="0" applyFont="1" applyFill="1" applyBorder="1" applyAlignment="1">
      <alignment horizontal="center" vertical="center" wrapText="1"/>
    </xf>
    <xf numFmtId="0" fontId="46" fillId="36" borderId="12" xfId="0" applyFont="1" applyFill="1" applyBorder="1" applyAlignment="1">
      <alignment horizontal="center" vertical="center" wrapText="1"/>
    </xf>
    <xf numFmtId="0" fontId="34" fillId="36" borderId="10" xfId="0" applyFont="1" applyFill="1" applyBorder="1" applyAlignment="1">
      <alignment horizontal="center" vertical="center" wrapText="1"/>
    </xf>
    <xf numFmtId="0" fontId="34" fillId="36" borderId="11" xfId="0" applyFont="1" applyFill="1" applyBorder="1" applyAlignment="1">
      <alignment horizontal="center" vertical="center" wrapText="1"/>
    </xf>
    <xf numFmtId="0" fontId="34" fillId="36" borderId="12" xfId="0" applyFont="1" applyFill="1" applyBorder="1" applyAlignment="1">
      <alignment horizontal="center" vertical="center" wrapText="1"/>
    </xf>
    <xf numFmtId="0" fontId="30" fillId="33" borderId="14" xfId="0" applyFont="1" applyFill="1" applyBorder="1" applyAlignment="1">
      <alignment horizontal="left" vertical="center" wrapText="1"/>
    </xf>
    <xf numFmtId="0" fontId="30" fillId="33" borderId="17" xfId="0" applyFont="1" applyFill="1" applyBorder="1" applyAlignment="1">
      <alignment horizontal="left" vertical="center" wrapText="1"/>
    </xf>
    <xf numFmtId="0" fontId="30" fillId="33" borderId="18" xfId="0" applyFont="1" applyFill="1" applyBorder="1" applyAlignment="1">
      <alignment horizontal="left" vertical="center" wrapText="1"/>
    </xf>
    <xf numFmtId="0" fontId="30" fillId="33" borderId="19" xfId="0" applyFont="1" applyFill="1" applyBorder="1" applyAlignment="1">
      <alignment horizontal="left" vertical="center" wrapText="1"/>
    </xf>
    <xf numFmtId="0" fontId="30" fillId="33" borderId="0" xfId="0" applyFont="1" applyFill="1" applyBorder="1" applyAlignment="1">
      <alignment horizontal="left" vertical="center" wrapText="1"/>
    </xf>
    <xf numFmtId="0" fontId="30" fillId="33" borderId="20" xfId="0" applyFont="1" applyFill="1" applyBorder="1" applyAlignment="1">
      <alignment horizontal="left" vertical="center" wrapText="1"/>
    </xf>
    <xf numFmtId="0" fontId="30" fillId="33" borderId="21" xfId="0" applyFont="1" applyFill="1" applyBorder="1" applyAlignment="1">
      <alignment horizontal="left" vertical="center" wrapText="1"/>
    </xf>
    <xf numFmtId="0" fontId="30" fillId="33" borderId="22" xfId="0" applyFont="1" applyFill="1" applyBorder="1" applyAlignment="1">
      <alignment horizontal="left" vertical="center" wrapText="1"/>
    </xf>
    <xf numFmtId="0" fontId="30" fillId="33" borderId="16" xfId="0" applyFont="1" applyFill="1" applyBorder="1" applyAlignment="1">
      <alignment horizontal="left" vertical="center" wrapText="1"/>
    </xf>
    <xf numFmtId="0" fontId="45" fillId="0" borderId="10"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2" xfId="0" applyFont="1" applyFill="1" applyBorder="1" applyAlignment="1">
      <alignment horizontal="center" vertical="center" wrapText="1"/>
    </xf>
    <xf numFmtId="0" fontId="34" fillId="33" borderId="10" xfId="0" applyFont="1" applyFill="1" applyBorder="1" applyAlignment="1">
      <alignment horizontal="center" vertical="center" wrapText="1"/>
    </xf>
    <xf numFmtId="0" fontId="34" fillId="33" borderId="11" xfId="0" applyFont="1" applyFill="1" applyBorder="1" applyAlignment="1">
      <alignment horizontal="center" vertical="center" wrapText="1"/>
    </xf>
    <xf numFmtId="0" fontId="34" fillId="33" borderId="12" xfId="0" applyFont="1" applyFill="1" applyBorder="1" applyAlignment="1">
      <alignment horizontal="center" vertical="center" wrapText="1"/>
    </xf>
    <xf numFmtId="0" fontId="38" fillId="33" borderId="10"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8" fillId="33" borderId="12"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40" fillId="0" borderId="10"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40" fillId="0" borderId="21"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40" fillId="33" borderId="10" xfId="0" applyFont="1" applyFill="1" applyBorder="1" applyAlignment="1" applyProtection="1">
      <alignment horizontal="center" vertical="center" wrapText="1"/>
      <protection locked="0"/>
    </xf>
    <xf numFmtId="0" fontId="40" fillId="33" borderId="11" xfId="0" applyFont="1" applyFill="1" applyBorder="1" applyAlignment="1" applyProtection="1">
      <alignment horizontal="center" vertical="center" wrapText="1"/>
      <protection locked="0"/>
    </xf>
    <xf numFmtId="0" fontId="40" fillId="33" borderId="12" xfId="0" applyFont="1" applyFill="1" applyBorder="1" applyAlignment="1" applyProtection="1">
      <alignment horizontal="center" vertical="center" wrapText="1"/>
      <protection locked="0"/>
    </xf>
    <xf numFmtId="0" fontId="30" fillId="36" borderId="10" xfId="0" applyFont="1" applyFill="1" applyBorder="1" applyAlignment="1">
      <alignment horizontal="center" vertical="center" wrapText="1"/>
    </xf>
    <xf numFmtId="0" fontId="30" fillId="36" borderId="11" xfId="0" applyFont="1" applyFill="1" applyBorder="1" applyAlignment="1">
      <alignment horizontal="center" vertical="center" wrapText="1"/>
    </xf>
    <xf numFmtId="0" fontId="30" fillId="36" borderId="12" xfId="0" applyFont="1" applyFill="1" applyBorder="1" applyAlignment="1">
      <alignment horizontal="center" vertical="center" wrapText="1"/>
    </xf>
    <xf numFmtId="0" fontId="30" fillId="36" borderId="10" xfId="0" applyFont="1" applyFill="1" applyBorder="1" applyAlignment="1">
      <alignment horizontal="center" vertical="center"/>
    </xf>
    <xf numFmtId="0" fontId="30" fillId="36" borderId="11" xfId="0" applyFont="1" applyFill="1" applyBorder="1" applyAlignment="1">
      <alignment horizontal="center" vertical="center"/>
    </xf>
    <xf numFmtId="0" fontId="30" fillId="36" borderId="12"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4"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20"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30" fillId="0" borderId="22" xfId="0" applyFont="1" applyFill="1" applyBorder="1" applyAlignment="1">
      <alignment horizontal="left" vertical="center" wrapText="1"/>
    </xf>
    <xf numFmtId="0" fontId="30" fillId="0" borderId="16" xfId="0" applyFont="1" applyFill="1" applyBorder="1" applyAlignment="1">
      <alignment horizontal="left" vertical="center" wrapText="1"/>
    </xf>
    <xf numFmtId="0" fontId="30" fillId="33" borderId="10" xfId="0" applyFont="1" applyFill="1" applyBorder="1" applyAlignment="1">
      <alignment horizontal="center" vertical="center" wrapText="1"/>
    </xf>
    <xf numFmtId="0" fontId="30" fillId="33" borderId="11" xfId="0" applyFont="1" applyFill="1" applyBorder="1" applyAlignment="1">
      <alignment horizontal="center" vertical="center" wrapText="1"/>
    </xf>
    <xf numFmtId="0" fontId="30" fillId="33" borderId="12" xfId="0" applyFont="1" applyFill="1" applyBorder="1" applyAlignment="1">
      <alignment horizontal="center" vertical="center" wrapText="1"/>
    </xf>
    <xf numFmtId="0" fontId="36" fillId="0" borderId="0" xfId="0" applyFont="1" applyAlignment="1">
      <alignment horizontal="center"/>
    </xf>
    <xf numFmtId="0" fontId="37" fillId="34" borderId="0" xfId="0" applyFont="1" applyFill="1" applyAlignment="1">
      <alignment horizontal="center" vertical="center"/>
    </xf>
    <xf numFmtId="0" fontId="30" fillId="33" borderId="13" xfId="0" applyFont="1" applyFill="1" applyBorder="1" applyAlignment="1">
      <alignment horizontal="center" vertical="center"/>
    </xf>
    <xf numFmtId="49" fontId="30" fillId="33" borderId="10" xfId="0" quotePrefix="1" applyNumberFormat="1" applyFont="1" applyFill="1" applyBorder="1" applyAlignment="1">
      <alignment horizontal="center" vertical="center"/>
    </xf>
    <xf numFmtId="49" fontId="30" fillId="33" borderId="11" xfId="0" applyNumberFormat="1" applyFont="1" applyFill="1" applyBorder="1" applyAlignment="1">
      <alignment horizontal="center" vertical="center"/>
    </xf>
    <xf numFmtId="49" fontId="30" fillId="33" borderId="12" xfId="0" applyNumberFormat="1" applyFont="1" applyFill="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4" fillId="37" borderId="10" xfId="0" applyFont="1" applyFill="1" applyBorder="1" applyAlignment="1">
      <alignment horizontal="center" vertical="center"/>
    </xf>
    <xf numFmtId="0" fontId="34" fillId="37" borderId="11" xfId="0" applyFont="1" applyFill="1" applyBorder="1" applyAlignment="1">
      <alignment horizontal="center" vertical="center"/>
    </xf>
    <xf numFmtId="0" fontId="34" fillId="37" borderId="12" xfId="0" applyFont="1" applyFill="1" applyBorder="1" applyAlignment="1">
      <alignment horizontal="center" vertical="center"/>
    </xf>
    <xf numFmtId="0" fontId="25" fillId="33" borderId="10" xfId="0" applyFont="1" applyFill="1" applyBorder="1" applyAlignment="1">
      <alignment horizontal="center" vertical="center" wrapText="1"/>
    </xf>
    <xf numFmtId="0" fontId="25" fillId="33" borderId="11" xfId="0" applyFont="1" applyFill="1" applyBorder="1" applyAlignment="1">
      <alignment horizontal="center" vertical="center" wrapText="1"/>
    </xf>
    <xf numFmtId="0" fontId="25" fillId="33" borderId="12" xfId="0"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2" xfId="46"/>
    <cellStyle name="Comma 5" xfId="4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44"/>
  <sheetViews>
    <sheetView tabSelected="1" view="pageBreakPreview" topLeftCell="B7" zoomScale="60" zoomScaleNormal="120" workbookViewId="0">
      <selection activeCell="C7" sqref="C7:H7"/>
    </sheetView>
  </sheetViews>
  <sheetFormatPr defaultRowHeight="11.25" x14ac:dyDescent="0.2"/>
  <cols>
    <col min="1" max="1" width="11.7109375" style="11" customWidth="1"/>
    <col min="2" max="2" width="24" style="11" customWidth="1"/>
    <col min="3" max="3" width="13.28515625" style="11" customWidth="1"/>
    <col min="4" max="4" width="9.5703125" style="11" customWidth="1"/>
    <col min="5" max="5" width="11.42578125" style="11" customWidth="1"/>
    <col min="6" max="6" width="10.42578125" style="11" customWidth="1"/>
    <col min="7" max="7" width="12.140625" style="11" customWidth="1"/>
    <col min="8" max="8" width="10.140625" style="11" customWidth="1"/>
    <col min="9" max="16384" width="9.140625" style="11"/>
  </cols>
  <sheetData>
    <row r="2" spans="2:10" x14ac:dyDescent="0.2">
      <c r="B2" s="31" t="s">
        <v>69</v>
      </c>
      <c r="C2" s="32"/>
      <c r="D2" s="32"/>
      <c r="E2" s="32"/>
    </row>
    <row r="3" spans="2:10" s="33" customFormat="1" x14ac:dyDescent="0.2">
      <c r="E3" s="34"/>
      <c r="F3" s="186"/>
      <c r="G3" s="186"/>
      <c r="H3" s="186"/>
      <c r="I3" s="34"/>
      <c r="J3" s="35"/>
    </row>
    <row r="4" spans="2:10" ht="15.75" customHeight="1" thickBot="1" x14ac:dyDescent="0.25"/>
    <row r="5" spans="2:10" ht="45" customHeight="1" thickBot="1" x14ac:dyDescent="0.25">
      <c r="B5" s="36" t="s">
        <v>65</v>
      </c>
      <c r="C5" s="187" t="s">
        <v>90</v>
      </c>
      <c r="D5" s="188"/>
      <c r="E5" s="188"/>
      <c r="F5" s="188"/>
      <c r="G5" s="188"/>
      <c r="H5" s="189"/>
    </row>
    <row r="6" spans="2:10" ht="38.25" customHeight="1" thickBot="1" x14ac:dyDescent="0.25">
      <c r="B6" s="12" t="s">
        <v>66</v>
      </c>
      <c r="C6" s="194" t="s">
        <v>91</v>
      </c>
      <c r="D6" s="195"/>
      <c r="E6" s="195"/>
      <c r="F6" s="195"/>
      <c r="G6" s="195"/>
      <c r="H6" s="196"/>
    </row>
    <row r="7" spans="2:10" ht="128.25" customHeight="1" thickBot="1" x14ac:dyDescent="0.25">
      <c r="B7" s="12" t="s">
        <v>67</v>
      </c>
      <c r="C7" s="385" t="s">
        <v>102</v>
      </c>
      <c r="D7" s="386"/>
      <c r="E7" s="386"/>
      <c r="F7" s="386"/>
      <c r="G7" s="386"/>
      <c r="H7" s="387"/>
    </row>
    <row r="8" spans="2:10" ht="25.5" customHeight="1" thickBot="1" x14ac:dyDescent="0.25">
      <c r="B8" s="12" t="s">
        <v>64</v>
      </c>
      <c r="C8" s="37" t="s">
        <v>68</v>
      </c>
      <c r="D8" s="190" t="s">
        <v>8</v>
      </c>
      <c r="E8" s="190"/>
      <c r="F8" s="190"/>
      <c r="G8" s="190"/>
      <c r="H8" s="191"/>
    </row>
    <row r="9" spans="2:10" ht="92.25" customHeight="1" thickBot="1" x14ac:dyDescent="0.25">
      <c r="B9" s="12" t="s">
        <v>84</v>
      </c>
      <c r="C9" s="38" t="s">
        <v>87</v>
      </c>
      <c r="D9" s="192" t="s">
        <v>83</v>
      </c>
      <c r="E9" s="192"/>
      <c r="F9" s="192"/>
      <c r="G9" s="192"/>
      <c r="H9" s="193"/>
    </row>
    <row r="10" spans="2:10" ht="136.5" customHeight="1" thickBot="1" x14ac:dyDescent="0.25">
      <c r="B10" s="12" t="s">
        <v>86</v>
      </c>
      <c r="C10" s="38" t="s">
        <v>88</v>
      </c>
      <c r="D10" s="197" t="s">
        <v>111</v>
      </c>
      <c r="E10" s="192"/>
      <c r="F10" s="192"/>
      <c r="G10" s="192"/>
      <c r="H10" s="193"/>
    </row>
    <row r="11" spans="2:10" ht="129.75" customHeight="1" thickBot="1" x14ac:dyDescent="0.25">
      <c r="B11" s="12" t="s">
        <v>85</v>
      </c>
      <c r="C11" s="38" t="s">
        <v>89</v>
      </c>
      <c r="D11" s="192" t="s">
        <v>112</v>
      </c>
      <c r="E11" s="192"/>
      <c r="F11" s="192"/>
      <c r="G11" s="192"/>
      <c r="H11" s="193"/>
    </row>
    <row r="20" ht="15" customHeight="1" x14ac:dyDescent="0.2"/>
    <row r="24" ht="15" customHeight="1" x14ac:dyDescent="0.2"/>
    <row r="28" ht="15" customHeight="1" x14ac:dyDescent="0.2"/>
    <row r="32" ht="15" customHeight="1" x14ac:dyDescent="0.2"/>
    <row r="36" ht="15" customHeight="1" x14ac:dyDescent="0.2"/>
    <row r="40" ht="15" customHeight="1" x14ac:dyDescent="0.2"/>
    <row r="44" ht="15" customHeight="1" x14ac:dyDescent="0.2"/>
  </sheetData>
  <mergeCells count="8">
    <mergeCell ref="F3:H3"/>
    <mergeCell ref="C5:H5"/>
    <mergeCell ref="D8:H8"/>
    <mergeCell ref="D9:H9"/>
    <mergeCell ref="D11:H11"/>
    <mergeCell ref="C6:H6"/>
    <mergeCell ref="C7:H7"/>
    <mergeCell ref="D10:H10"/>
  </mergeCells>
  <pageMargins left="0.7" right="0.17" top="0.22" bottom="0.17" header="0.17" footer="0.3"/>
  <pageSetup scale="95"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J220"/>
  <sheetViews>
    <sheetView view="pageBreakPreview" topLeftCell="A196" zoomScale="60" zoomScaleNormal="115" workbookViewId="0">
      <selection activeCell="M11" sqref="M11"/>
    </sheetView>
  </sheetViews>
  <sheetFormatPr defaultRowHeight="16.5" customHeight="1" x14ac:dyDescent="0.15"/>
  <cols>
    <col min="1" max="1" width="16.7109375" style="4" customWidth="1"/>
    <col min="2" max="2" width="16.5703125" style="4" customWidth="1"/>
    <col min="3" max="3" width="26.140625" style="4" customWidth="1"/>
    <col min="4" max="4" width="26.7109375" style="4" customWidth="1"/>
    <col min="5" max="5" width="23.5703125" style="4" customWidth="1"/>
    <col min="6" max="6" width="12" style="1" customWidth="1"/>
    <col min="7" max="7" width="10.85546875" style="1" customWidth="1"/>
    <col min="8" max="16384" width="9.140625" style="1"/>
  </cols>
  <sheetData>
    <row r="2" spans="1:10" ht="16.5" customHeight="1" x14ac:dyDescent="0.15">
      <c r="A2" s="214"/>
      <c r="B2" s="214"/>
      <c r="C2" s="214"/>
      <c r="D2" s="214"/>
      <c r="E2" s="214"/>
    </row>
    <row r="3" spans="1:10" ht="16.5" customHeight="1" thickBot="1" x14ac:dyDescent="0.2"/>
    <row r="4" spans="1:10" ht="16.5" customHeight="1" thickBot="1" x14ac:dyDescent="0.2">
      <c r="A4" s="9" t="s">
        <v>22</v>
      </c>
      <c r="B4" s="201" t="s">
        <v>84</v>
      </c>
      <c r="C4" s="201"/>
      <c r="D4" s="201"/>
      <c r="E4" s="201"/>
    </row>
    <row r="5" spans="1:10" ht="16.5" customHeight="1" thickBot="1" x14ac:dyDescent="0.2">
      <c r="A5" s="9" t="s">
        <v>4</v>
      </c>
      <c r="B5" s="215" t="s">
        <v>87</v>
      </c>
      <c r="C5" s="216"/>
      <c r="D5" s="216"/>
      <c r="E5" s="216"/>
    </row>
    <row r="6" spans="1:10" ht="16.5" customHeight="1" thickBot="1" x14ac:dyDescent="0.2">
      <c r="A6" s="9" t="s">
        <v>36</v>
      </c>
      <c r="B6" s="199" t="s">
        <v>5</v>
      </c>
      <c r="C6" s="199"/>
      <c r="D6" s="199"/>
      <c r="E6" s="199"/>
    </row>
    <row r="7" spans="1:10" ht="16.5" customHeight="1" thickBot="1" x14ac:dyDescent="0.2">
      <c r="A7" s="217" t="s">
        <v>8</v>
      </c>
      <c r="B7" s="217"/>
      <c r="C7" s="217"/>
      <c r="D7" s="217"/>
      <c r="E7" s="217"/>
    </row>
    <row r="8" spans="1:10" ht="18.75" customHeight="1" thickBot="1" x14ac:dyDescent="0.2">
      <c r="A8" s="202" t="s">
        <v>83</v>
      </c>
      <c r="B8" s="202"/>
      <c r="C8" s="202"/>
      <c r="D8" s="202"/>
      <c r="E8" s="202"/>
    </row>
    <row r="9" spans="1:10" ht="18.75" customHeight="1" thickBot="1" x14ac:dyDescent="0.2">
      <c r="A9" s="202"/>
      <c r="B9" s="202"/>
      <c r="C9" s="202"/>
      <c r="D9" s="202"/>
      <c r="E9" s="202"/>
    </row>
    <row r="10" spans="1:10" ht="18.75" customHeight="1" thickBot="1" x14ac:dyDescent="0.2">
      <c r="A10" s="202"/>
      <c r="B10" s="202"/>
      <c r="C10" s="202"/>
      <c r="D10" s="202"/>
      <c r="E10" s="202"/>
    </row>
    <row r="11" spans="1:10" ht="53.25" customHeight="1" thickBot="1" x14ac:dyDescent="0.2">
      <c r="A11" s="50" t="s">
        <v>11</v>
      </c>
      <c r="B11" s="213" t="s">
        <v>119</v>
      </c>
      <c r="C11" s="213"/>
      <c r="D11" s="213"/>
      <c r="E11" s="213"/>
    </row>
    <row r="12" spans="1:10" ht="16.5" customHeight="1" thickBot="1" x14ac:dyDescent="0.2">
      <c r="A12" s="210" t="s">
        <v>12</v>
      </c>
      <c r="B12" s="45">
        <v>2018</v>
      </c>
      <c r="C12" s="45">
        <v>2019</v>
      </c>
      <c r="D12" s="45">
        <v>2020</v>
      </c>
      <c r="E12" s="45">
        <v>2021</v>
      </c>
    </row>
    <row r="13" spans="1:10" ht="16.5" customHeight="1" thickBot="1" x14ac:dyDescent="0.2">
      <c r="A13" s="210"/>
      <c r="B13" s="45" t="s">
        <v>6</v>
      </c>
      <c r="C13" s="45" t="s">
        <v>7</v>
      </c>
      <c r="D13" s="45" t="s">
        <v>7</v>
      </c>
      <c r="E13" s="45" t="s">
        <v>7</v>
      </c>
    </row>
    <row r="14" spans="1:10" ht="18.75" customHeight="1" thickBot="1" x14ac:dyDescent="0.2">
      <c r="A14" s="49" t="s">
        <v>115</v>
      </c>
      <c r="B14" s="48">
        <v>2</v>
      </c>
      <c r="C14" s="48">
        <v>2</v>
      </c>
      <c r="D14" s="48">
        <v>2</v>
      </c>
      <c r="E14" s="48">
        <v>2</v>
      </c>
      <c r="J14" s="51"/>
    </row>
    <row r="15" spans="1:10" ht="32.25" customHeight="1" thickBot="1" x14ac:dyDescent="0.2">
      <c r="A15" s="49" t="s">
        <v>116</v>
      </c>
      <c r="B15" s="48">
        <v>5</v>
      </c>
      <c r="C15" s="48">
        <v>3</v>
      </c>
      <c r="D15" s="48">
        <v>5</v>
      </c>
      <c r="E15" s="48">
        <v>7</v>
      </c>
      <c r="G15" s="51"/>
      <c r="H15" s="51"/>
    </row>
    <row r="16" spans="1:10" ht="18.75" customHeight="1" thickBot="1" x14ac:dyDescent="0.2">
      <c r="A16" s="49" t="s">
        <v>117</v>
      </c>
      <c r="B16" s="48">
        <v>8</v>
      </c>
      <c r="C16" s="48">
        <v>8</v>
      </c>
      <c r="D16" s="48">
        <v>8</v>
      </c>
      <c r="E16" s="48">
        <v>8</v>
      </c>
    </row>
    <row r="17" spans="1:8" ht="41.25" customHeight="1" thickBot="1" x14ac:dyDescent="0.2">
      <c r="A17" s="50" t="s">
        <v>13</v>
      </c>
      <c r="B17" s="213" t="s">
        <v>113</v>
      </c>
      <c r="C17" s="213"/>
      <c r="D17" s="213"/>
      <c r="E17" s="213"/>
    </row>
    <row r="18" spans="1:8" ht="16.5" customHeight="1" thickBot="1" x14ac:dyDescent="0.2">
      <c r="A18" s="210" t="s">
        <v>14</v>
      </c>
      <c r="B18" s="210"/>
      <c r="C18" s="210"/>
      <c r="D18" s="210"/>
      <c r="E18" s="210"/>
      <c r="F18" s="2"/>
      <c r="H18" s="2"/>
    </row>
    <row r="19" spans="1:8" ht="30.75" customHeight="1" thickBot="1" x14ac:dyDescent="0.2">
      <c r="A19" s="47" t="s">
        <v>114</v>
      </c>
      <c r="B19" s="48">
        <v>5</v>
      </c>
      <c r="C19" s="48">
        <v>4</v>
      </c>
      <c r="D19" s="48">
        <v>3</v>
      </c>
      <c r="E19" s="48">
        <v>2</v>
      </c>
    </row>
    <row r="20" spans="1:8" ht="24.75" customHeight="1" thickBot="1" x14ac:dyDescent="0.2">
      <c r="A20" s="49" t="s">
        <v>120</v>
      </c>
      <c r="B20" s="48">
        <v>14</v>
      </c>
      <c r="C20" s="48">
        <v>14</v>
      </c>
      <c r="D20" s="48">
        <v>14</v>
      </c>
      <c r="E20" s="48">
        <v>14</v>
      </c>
    </row>
    <row r="21" spans="1:8" ht="24.75" customHeight="1" thickBot="1" x14ac:dyDescent="0.2">
      <c r="A21" s="49" t="s">
        <v>121</v>
      </c>
      <c r="B21" s="52">
        <v>0.59</v>
      </c>
      <c r="C21" s="52">
        <v>0.6</v>
      </c>
      <c r="D21" s="52">
        <v>0.6</v>
      </c>
      <c r="E21" s="52">
        <v>0.6</v>
      </c>
    </row>
    <row r="22" spans="1:8" ht="24.75" customHeight="1" thickBot="1" x14ac:dyDescent="0.2">
      <c r="A22" s="49" t="s">
        <v>122</v>
      </c>
      <c r="B22" s="52">
        <v>0.8</v>
      </c>
      <c r="C22" s="52">
        <v>0.8</v>
      </c>
      <c r="D22" s="52">
        <v>0.8</v>
      </c>
      <c r="E22" s="52">
        <v>0.8</v>
      </c>
    </row>
    <row r="23" spans="1:8" ht="16.5" customHeight="1" thickBot="1" x14ac:dyDescent="0.2">
      <c r="A23" s="204" t="s">
        <v>60</v>
      </c>
      <c r="B23" s="204"/>
      <c r="C23" s="204"/>
      <c r="D23" s="204"/>
      <c r="E23" s="204"/>
    </row>
    <row r="24" spans="1:8" ht="16.5" customHeight="1" thickBot="1" x14ac:dyDescent="0.2">
      <c r="A24" s="204" t="s">
        <v>78</v>
      </c>
      <c r="B24" s="204"/>
      <c r="C24" s="204"/>
      <c r="D24" s="204"/>
      <c r="E24" s="204"/>
    </row>
    <row r="25" spans="1:8" ht="32.25" customHeight="1" thickBot="1" x14ac:dyDescent="0.2">
      <c r="A25" s="13" t="s">
        <v>38</v>
      </c>
      <c r="B25" s="203" t="s">
        <v>118</v>
      </c>
      <c r="C25" s="203"/>
      <c r="D25" s="203"/>
      <c r="E25" s="203"/>
    </row>
    <row r="26" spans="1:8" ht="32.25" customHeight="1" thickBot="1" x14ac:dyDescent="0.2">
      <c r="A26" s="43" t="s">
        <v>10</v>
      </c>
      <c r="B26" s="202" t="s">
        <v>97</v>
      </c>
      <c r="C26" s="202"/>
      <c r="D26" s="202"/>
      <c r="E26" s="202"/>
    </row>
    <row r="27" spans="1:8" ht="16.5" customHeight="1" thickBot="1" x14ac:dyDescent="0.2">
      <c r="A27" s="43" t="s">
        <v>15</v>
      </c>
      <c r="B27" s="201" t="s">
        <v>98</v>
      </c>
      <c r="C27" s="201"/>
      <c r="D27" s="201"/>
      <c r="E27" s="201"/>
    </row>
    <row r="28" spans="1:8" ht="16.5" customHeight="1" thickBot="1" x14ac:dyDescent="0.2">
      <c r="A28" s="199"/>
      <c r="B28" s="41">
        <v>2018</v>
      </c>
      <c r="C28" s="41">
        <v>2019</v>
      </c>
      <c r="D28" s="41">
        <v>2020</v>
      </c>
      <c r="E28" s="41">
        <v>2021</v>
      </c>
    </row>
    <row r="29" spans="1:8" ht="16.5" customHeight="1" thickBot="1" x14ac:dyDescent="0.2">
      <c r="A29" s="199"/>
      <c r="B29" s="41" t="s">
        <v>6</v>
      </c>
      <c r="C29" s="41" t="s">
        <v>7</v>
      </c>
      <c r="D29" s="41" t="s">
        <v>7</v>
      </c>
      <c r="E29" s="41" t="s">
        <v>7</v>
      </c>
    </row>
    <row r="30" spans="1:8" ht="16.5" customHeight="1" thickBot="1" x14ac:dyDescent="0.2">
      <c r="A30" s="43" t="s">
        <v>9</v>
      </c>
      <c r="B30" s="14">
        <v>20</v>
      </c>
      <c r="C30" s="14">
        <v>21.29</v>
      </c>
      <c r="D30" s="14">
        <v>21</v>
      </c>
      <c r="E30" s="14">
        <v>21</v>
      </c>
    </row>
    <row r="31" spans="1:8" ht="16.5" customHeight="1" thickBot="1" x14ac:dyDescent="0.2">
      <c r="A31" s="43" t="s">
        <v>16</v>
      </c>
      <c r="B31" s="14">
        <v>108276</v>
      </c>
      <c r="C31" s="14">
        <v>115276</v>
      </c>
      <c r="D31" s="14">
        <v>115276</v>
      </c>
      <c r="E31" s="14">
        <v>115276</v>
      </c>
      <c r="F31" s="8"/>
    </row>
    <row r="32" spans="1:8" ht="16.5" customHeight="1" thickBot="1" x14ac:dyDescent="0.2">
      <c r="A32" s="43" t="s">
        <v>24</v>
      </c>
      <c r="B32" s="14">
        <f>B31/B30</f>
        <v>5413.8</v>
      </c>
      <c r="C32" s="14">
        <f>C31/C30</f>
        <v>5414.5608266791924</v>
      </c>
      <c r="D32" s="14">
        <f>D31/D30</f>
        <v>5489.333333333333</v>
      </c>
      <c r="E32" s="14">
        <f>E31/E30</f>
        <v>5489.333333333333</v>
      </c>
    </row>
    <row r="33" spans="1:9" ht="16.5" customHeight="1" thickBot="1" x14ac:dyDescent="0.2">
      <c r="A33" s="43" t="s">
        <v>17</v>
      </c>
      <c r="B33" s="42" t="s">
        <v>23</v>
      </c>
      <c r="C33" s="15">
        <f>C30/B30-1</f>
        <v>6.4500000000000002E-2</v>
      </c>
      <c r="D33" s="15">
        <f>D30/C30-1</f>
        <v>-1.3621418506341021E-2</v>
      </c>
      <c r="E33" s="15">
        <f>E30/D30-1</f>
        <v>0</v>
      </c>
      <c r="F33" s="3"/>
      <c r="G33" s="3"/>
      <c r="H33" s="3"/>
      <c r="I33" s="3"/>
    </row>
    <row r="34" spans="1:9" ht="16.5" customHeight="1" thickBot="1" x14ac:dyDescent="0.2">
      <c r="A34" s="43" t="s">
        <v>18</v>
      </c>
      <c r="B34" s="42" t="s">
        <v>23</v>
      </c>
      <c r="C34" s="15">
        <f>C31/B31-1</f>
        <v>6.4649599172485139E-2</v>
      </c>
      <c r="D34" s="15">
        <f t="shared" ref="D34:E35" si="0">D31/C31-1</f>
        <v>0</v>
      </c>
      <c r="E34" s="15">
        <f t="shared" si="0"/>
        <v>0</v>
      </c>
    </row>
    <row r="35" spans="1:9" ht="16.5" customHeight="1" thickBot="1" x14ac:dyDescent="0.2">
      <c r="A35" s="43" t="s">
        <v>19</v>
      </c>
      <c r="B35" s="42" t="s">
        <v>23</v>
      </c>
      <c r="C35" s="15">
        <f>C32/B32-1</f>
        <v>1.4053468528429924E-4</v>
      </c>
      <c r="D35" s="15">
        <f t="shared" si="0"/>
        <v>1.3809523809523716E-2</v>
      </c>
      <c r="E35" s="15">
        <f t="shared" si="0"/>
        <v>0</v>
      </c>
    </row>
    <row r="36" spans="1:9" ht="16.5" customHeight="1" thickBot="1" x14ac:dyDescent="0.2">
      <c r="A36" s="198" t="s">
        <v>92</v>
      </c>
      <c r="B36" s="198"/>
      <c r="C36" s="198"/>
      <c r="D36" s="198"/>
      <c r="E36" s="198"/>
    </row>
    <row r="37" spans="1:9" ht="16.5" customHeight="1" thickBot="1" x14ac:dyDescent="0.2">
      <c r="A37" s="199"/>
      <c r="B37" s="41">
        <v>2018</v>
      </c>
      <c r="C37" s="41">
        <v>2019</v>
      </c>
      <c r="D37" s="41">
        <v>2020</v>
      </c>
      <c r="E37" s="41">
        <v>2021</v>
      </c>
    </row>
    <row r="38" spans="1:9" ht="16.5" customHeight="1" thickBot="1" x14ac:dyDescent="0.2">
      <c r="A38" s="199"/>
      <c r="B38" s="41" t="s">
        <v>6</v>
      </c>
      <c r="C38" s="41" t="s">
        <v>7</v>
      </c>
      <c r="D38" s="41" t="s">
        <v>7</v>
      </c>
      <c r="E38" s="41" t="s">
        <v>7</v>
      </c>
    </row>
    <row r="39" spans="1:9" ht="16.5" customHeight="1" thickBot="1" x14ac:dyDescent="0.2">
      <c r="A39" s="16" t="s">
        <v>0</v>
      </c>
      <c r="B39" s="17">
        <v>90676</v>
      </c>
      <c r="C39" s="17">
        <v>97676</v>
      </c>
      <c r="D39" s="17">
        <v>97676</v>
      </c>
      <c r="E39" s="17">
        <v>97676</v>
      </c>
    </row>
    <row r="40" spans="1:9" ht="16.5" customHeight="1" thickBot="1" x14ac:dyDescent="0.2">
      <c r="A40" s="16" t="s">
        <v>44</v>
      </c>
      <c r="B40" s="17"/>
      <c r="C40" s="18"/>
      <c r="D40" s="18"/>
      <c r="E40" s="18"/>
    </row>
    <row r="41" spans="1:9" ht="16.5" customHeight="1" thickBot="1" x14ac:dyDescent="0.2">
      <c r="A41" s="16" t="s">
        <v>104</v>
      </c>
      <c r="B41" s="17"/>
      <c r="C41" s="15"/>
      <c r="D41" s="15"/>
      <c r="E41" s="15"/>
    </row>
    <row r="42" spans="1:9" ht="16.5" customHeight="1" thickBot="1" x14ac:dyDescent="0.2">
      <c r="A42" s="16" t="s">
        <v>42</v>
      </c>
      <c r="B42" s="17">
        <v>17600</v>
      </c>
      <c r="C42" s="17">
        <v>17600</v>
      </c>
      <c r="D42" s="17">
        <v>17600</v>
      </c>
      <c r="E42" s="17">
        <v>17600</v>
      </c>
    </row>
    <row r="43" spans="1:9" ht="16.5" customHeight="1" thickBot="1" x14ac:dyDescent="0.2">
      <c r="A43" s="16" t="s">
        <v>46</v>
      </c>
      <c r="B43" s="17"/>
      <c r="C43" s="17"/>
      <c r="D43" s="17"/>
      <c r="E43" s="17"/>
    </row>
    <row r="44" spans="1:9" ht="16.5" customHeight="1" thickBot="1" x14ac:dyDescent="0.2">
      <c r="A44" s="16" t="s">
        <v>105</v>
      </c>
      <c r="B44" s="17"/>
      <c r="C44" s="17"/>
      <c r="D44" s="17"/>
      <c r="E44" s="17"/>
    </row>
    <row r="45" spans="1:9" ht="16.5" customHeight="1" thickBot="1" x14ac:dyDescent="0.2">
      <c r="A45" s="16" t="s">
        <v>1</v>
      </c>
      <c r="B45" s="17"/>
      <c r="C45" s="17"/>
      <c r="D45" s="17"/>
      <c r="E45" s="17"/>
    </row>
    <row r="46" spans="1:9" ht="16.5" customHeight="1" thickBot="1" x14ac:dyDescent="0.2">
      <c r="A46" s="16" t="s">
        <v>49</v>
      </c>
      <c r="B46" s="17"/>
      <c r="C46" s="17"/>
      <c r="D46" s="17"/>
      <c r="E46" s="17"/>
    </row>
    <row r="47" spans="1:9" ht="16.5" customHeight="1" thickBot="1" x14ac:dyDescent="0.2">
      <c r="A47" s="16" t="s">
        <v>106</v>
      </c>
      <c r="B47" s="17"/>
      <c r="C47" s="17"/>
      <c r="D47" s="17"/>
      <c r="E47" s="17"/>
    </row>
    <row r="48" spans="1:9" ht="16.5" customHeight="1" thickBot="1" x14ac:dyDescent="0.2">
      <c r="A48" s="16" t="s">
        <v>2</v>
      </c>
      <c r="B48" s="17"/>
      <c r="C48" s="17"/>
      <c r="D48" s="17"/>
      <c r="E48" s="17"/>
    </row>
    <row r="49" spans="1:7" ht="16.5" customHeight="1" thickBot="1" x14ac:dyDescent="0.2">
      <c r="A49" s="16" t="s">
        <v>51</v>
      </c>
      <c r="B49" s="17"/>
      <c r="C49" s="17"/>
      <c r="D49" s="17"/>
      <c r="E49" s="17"/>
    </row>
    <row r="50" spans="1:7" ht="16.5" customHeight="1" thickBot="1" x14ac:dyDescent="0.2">
      <c r="A50" s="16" t="s">
        <v>107</v>
      </c>
      <c r="B50" s="17"/>
      <c r="C50" s="17"/>
      <c r="D50" s="17"/>
      <c r="E50" s="17"/>
    </row>
    <row r="51" spans="1:7" ht="16.5" customHeight="1" thickBot="1" x14ac:dyDescent="0.2">
      <c r="A51" s="16" t="s">
        <v>29</v>
      </c>
      <c r="B51" s="17"/>
      <c r="C51" s="17"/>
      <c r="D51" s="17"/>
      <c r="E51" s="17"/>
    </row>
    <row r="52" spans="1:7" ht="16.5" customHeight="1" thickBot="1" x14ac:dyDescent="0.2">
      <c r="A52" s="16" t="s">
        <v>53</v>
      </c>
      <c r="B52" s="17"/>
      <c r="C52" s="17"/>
      <c r="D52" s="17"/>
      <c r="E52" s="17"/>
    </row>
    <row r="53" spans="1:7" ht="16.5" customHeight="1" thickBot="1" x14ac:dyDescent="0.2">
      <c r="A53" s="16" t="s">
        <v>108</v>
      </c>
      <c r="B53" s="17"/>
      <c r="C53" s="17"/>
      <c r="D53" s="17"/>
      <c r="E53" s="17"/>
    </row>
    <row r="54" spans="1:7" ht="16.5" customHeight="1" thickBot="1" x14ac:dyDescent="0.2">
      <c r="A54" s="16" t="s">
        <v>31</v>
      </c>
      <c r="B54" s="17"/>
      <c r="C54" s="17"/>
      <c r="D54" s="17"/>
      <c r="E54" s="17"/>
    </row>
    <row r="55" spans="1:7" ht="16.5" customHeight="1" thickBot="1" x14ac:dyDescent="0.2">
      <c r="A55" s="16" t="s">
        <v>55</v>
      </c>
      <c r="B55" s="17"/>
      <c r="C55" s="17"/>
      <c r="D55" s="17"/>
      <c r="E55" s="17"/>
    </row>
    <row r="56" spans="1:7" ht="16.5" customHeight="1" thickBot="1" x14ac:dyDescent="0.2">
      <c r="A56" s="16" t="s">
        <v>109</v>
      </c>
      <c r="B56" s="17"/>
      <c r="C56" s="17"/>
      <c r="D56" s="17"/>
      <c r="E56" s="17"/>
    </row>
    <row r="57" spans="1:7" ht="16.5" customHeight="1" thickBot="1" x14ac:dyDescent="0.2">
      <c r="A57" s="16" t="s">
        <v>3</v>
      </c>
      <c r="B57" s="17"/>
      <c r="C57" s="17"/>
      <c r="D57" s="17"/>
      <c r="E57" s="17"/>
    </row>
    <row r="58" spans="1:7" ht="16.5" customHeight="1" thickBot="1" x14ac:dyDescent="0.2">
      <c r="A58" s="16" t="s">
        <v>57</v>
      </c>
      <c r="B58" s="17"/>
      <c r="C58" s="17"/>
      <c r="D58" s="17"/>
      <c r="E58" s="17"/>
    </row>
    <row r="59" spans="1:7" ht="16.5" customHeight="1" thickBot="1" x14ac:dyDescent="0.2">
      <c r="A59" s="16" t="s">
        <v>110</v>
      </c>
      <c r="B59" s="17"/>
      <c r="C59" s="17"/>
      <c r="D59" s="17"/>
      <c r="E59" s="17"/>
    </row>
    <row r="60" spans="1:7" ht="16.5" customHeight="1" thickBot="1" x14ac:dyDescent="0.2">
      <c r="A60" s="19" t="s">
        <v>61</v>
      </c>
      <c r="B60" s="27">
        <f>B57+B54+B51+B48+B45+B42+B39</f>
        <v>108276</v>
      </c>
      <c r="C60" s="27">
        <f>C57+C54+C51+C48+C45+C42+C39</f>
        <v>115276</v>
      </c>
      <c r="D60" s="27">
        <f>D57+D54+D51+D48+D45+D42+D39</f>
        <v>115276</v>
      </c>
      <c r="E60" s="27">
        <f>E57+E54+E51+E48+E45+E42+E39</f>
        <v>115276</v>
      </c>
      <c r="F60" s="7"/>
      <c r="G60" s="7"/>
    </row>
    <row r="61" spans="1:7" ht="8.25" customHeight="1" thickBot="1" x14ac:dyDescent="0.2">
      <c r="A61" s="200" t="s">
        <v>93</v>
      </c>
      <c r="B61" s="201"/>
      <c r="C61" s="201"/>
      <c r="D61" s="201"/>
      <c r="E61" s="201"/>
    </row>
    <row r="62" spans="1:7" ht="8.25" customHeight="1" thickBot="1" x14ac:dyDescent="0.2">
      <c r="A62" s="200"/>
      <c r="B62" s="201"/>
      <c r="C62" s="201"/>
      <c r="D62" s="201"/>
      <c r="E62" s="201"/>
    </row>
    <row r="63" spans="1:7" ht="8.25" customHeight="1" thickBot="1" x14ac:dyDescent="0.2">
      <c r="A63" s="200"/>
      <c r="B63" s="201"/>
      <c r="C63" s="201"/>
      <c r="D63" s="201"/>
      <c r="E63" s="201"/>
    </row>
    <row r="64" spans="1:7" s="4" customFormat="1" ht="16.5" customHeight="1" thickBot="1" x14ac:dyDescent="0.2">
      <c r="A64" s="20" t="s">
        <v>62</v>
      </c>
      <c r="B64" s="21">
        <f>IF(B60-B31=0,0,"Error")</f>
        <v>0</v>
      </c>
      <c r="C64" s="21">
        <f>IF(C60-C31=0,0,"Error")</f>
        <v>0</v>
      </c>
      <c r="D64" s="21">
        <f>IF(D60-D31=0,0,"Error")</f>
        <v>0</v>
      </c>
      <c r="E64" s="21">
        <f>IF(E60-E31=0,0,"Error")</f>
        <v>0</v>
      </c>
    </row>
    <row r="65" spans="1:5" s="4" customFormat="1" ht="16.5" customHeight="1" thickBot="1" x14ac:dyDescent="0.2">
      <c r="A65" s="22" t="s">
        <v>94</v>
      </c>
      <c r="B65" s="203" t="s">
        <v>101</v>
      </c>
      <c r="C65" s="203"/>
      <c r="D65" s="203"/>
      <c r="E65" s="203"/>
    </row>
    <row r="66" spans="1:5" s="4" customFormat="1" ht="22.5" customHeight="1" thickBot="1" x14ac:dyDescent="0.2">
      <c r="A66" s="43" t="s">
        <v>10</v>
      </c>
      <c r="B66" s="202" t="s">
        <v>100</v>
      </c>
      <c r="C66" s="202"/>
      <c r="D66" s="202"/>
      <c r="E66" s="202"/>
    </row>
    <row r="67" spans="1:5" s="4" customFormat="1" ht="16.5" customHeight="1" thickBot="1" x14ac:dyDescent="0.2">
      <c r="A67" s="43" t="s">
        <v>15</v>
      </c>
      <c r="B67" s="205" t="s">
        <v>99</v>
      </c>
      <c r="C67" s="205"/>
      <c r="D67" s="205"/>
      <c r="E67" s="205"/>
    </row>
    <row r="68" spans="1:5" s="4" customFormat="1" ht="16.5" customHeight="1" thickBot="1" x14ac:dyDescent="0.2">
      <c r="A68" s="199"/>
      <c r="B68" s="46">
        <v>2018</v>
      </c>
      <c r="C68" s="46">
        <v>2019</v>
      </c>
      <c r="D68" s="46">
        <v>2020</v>
      </c>
      <c r="E68" s="46">
        <v>2021</v>
      </c>
    </row>
    <row r="69" spans="1:5" s="4" customFormat="1" ht="16.5" customHeight="1" thickBot="1" x14ac:dyDescent="0.2">
      <c r="A69" s="199"/>
      <c r="B69" s="41" t="s">
        <v>6</v>
      </c>
      <c r="C69" s="41" t="s">
        <v>7</v>
      </c>
      <c r="D69" s="41" t="s">
        <v>7</v>
      </c>
      <c r="E69" s="41" t="s">
        <v>7</v>
      </c>
    </row>
    <row r="70" spans="1:5" s="4" customFormat="1" ht="16.5" customHeight="1" thickBot="1" x14ac:dyDescent="0.2">
      <c r="A70" s="43" t="s">
        <v>9</v>
      </c>
      <c r="B70" s="14">
        <v>12</v>
      </c>
      <c r="C70" s="14">
        <v>12</v>
      </c>
      <c r="D70" s="14">
        <v>12</v>
      </c>
      <c r="E70" s="14">
        <v>12</v>
      </c>
    </row>
    <row r="71" spans="1:5" s="4" customFormat="1" ht="16.5" customHeight="1" thickBot="1" x14ac:dyDescent="0.2">
      <c r="A71" s="43" t="s">
        <v>16</v>
      </c>
      <c r="B71" s="14">
        <v>45000</v>
      </c>
      <c r="C71" s="14">
        <v>45000</v>
      </c>
      <c r="D71" s="14">
        <v>45000</v>
      </c>
      <c r="E71" s="14">
        <v>45000</v>
      </c>
    </row>
    <row r="72" spans="1:5" s="4" customFormat="1" ht="16.5" customHeight="1" thickBot="1" x14ac:dyDescent="0.2">
      <c r="A72" s="43" t="s">
        <v>24</v>
      </c>
      <c r="B72" s="14">
        <f>B71/B70</f>
        <v>3750</v>
      </c>
      <c r="C72" s="14">
        <f>C71/C70</f>
        <v>3750</v>
      </c>
      <c r="D72" s="14">
        <f>D71/D70</f>
        <v>3750</v>
      </c>
      <c r="E72" s="14">
        <f>E71/E70</f>
        <v>3750</v>
      </c>
    </row>
    <row r="73" spans="1:5" s="4" customFormat="1" ht="16.5" customHeight="1" thickBot="1" x14ac:dyDescent="0.2">
      <c r="A73" s="43" t="s">
        <v>17</v>
      </c>
      <c r="B73" s="42"/>
      <c r="C73" s="15">
        <f t="shared" ref="C73:E75" si="1">C70/B70-1</f>
        <v>0</v>
      </c>
      <c r="D73" s="15">
        <f t="shared" si="1"/>
        <v>0</v>
      </c>
      <c r="E73" s="15">
        <f t="shared" si="1"/>
        <v>0</v>
      </c>
    </row>
    <row r="74" spans="1:5" s="4" customFormat="1" ht="16.5" customHeight="1" thickBot="1" x14ac:dyDescent="0.2">
      <c r="A74" s="43" t="s">
        <v>18</v>
      </c>
      <c r="B74" s="42"/>
      <c r="C74" s="15">
        <f t="shared" si="1"/>
        <v>0</v>
      </c>
      <c r="D74" s="15">
        <f t="shared" si="1"/>
        <v>0</v>
      </c>
      <c r="E74" s="15">
        <f t="shared" si="1"/>
        <v>0</v>
      </c>
    </row>
    <row r="75" spans="1:5" s="4" customFormat="1" ht="16.5" customHeight="1" thickBot="1" x14ac:dyDescent="0.2">
      <c r="A75" s="43" t="s">
        <v>19</v>
      </c>
      <c r="B75" s="42"/>
      <c r="C75" s="15">
        <f t="shared" si="1"/>
        <v>0</v>
      </c>
      <c r="D75" s="15">
        <f t="shared" si="1"/>
        <v>0</v>
      </c>
      <c r="E75" s="15">
        <f t="shared" si="1"/>
        <v>0</v>
      </c>
    </row>
    <row r="76" spans="1:5" s="4" customFormat="1" ht="16.5" customHeight="1" thickBot="1" x14ac:dyDescent="0.2">
      <c r="A76" s="198" t="s">
        <v>95</v>
      </c>
      <c r="B76" s="198"/>
      <c r="C76" s="198"/>
      <c r="D76" s="198"/>
      <c r="E76" s="198"/>
    </row>
    <row r="77" spans="1:5" s="4" customFormat="1" ht="16.5" customHeight="1" thickBot="1" x14ac:dyDescent="0.2">
      <c r="A77" s="199"/>
      <c r="B77" s="41">
        <v>2018</v>
      </c>
      <c r="C77" s="41">
        <v>2019</v>
      </c>
      <c r="D77" s="41">
        <v>2020</v>
      </c>
      <c r="E77" s="41">
        <v>2021</v>
      </c>
    </row>
    <row r="78" spans="1:5" s="4" customFormat="1" ht="16.5" customHeight="1" thickBot="1" x14ac:dyDescent="0.2">
      <c r="A78" s="199"/>
      <c r="B78" s="41" t="s">
        <v>6</v>
      </c>
      <c r="C78" s="41" t="s">
        <v>7</v>
      </c>
      <c r="D78" s="41" t="s">
        <v>7</v>
      </c>
      <c r="E78" s="41" t="s">
        <v>7</v>
      </c>
    </row>
    <row r="79" spans="1:5" s="4" customFormat="1" ht="16.5" customHeight="1" thickBot="1" x14ac:dyDescent="0.2">
      <c r="A79" s="16" t="s">
        <v>0</v>
      </c>
      <c r="B79" s="17"/>
      <c r="C79" s="17"/>
      <c r="D79" s="17"/>
      <c r="E79" s="17"/>
    </row>
    <row r="80" spans="1:5" s="4" customFormat="1" ht="16.5" customHeight="1" thickBot="1" x14ac:dyDescent="0.2">
      <c r="A80" s="16" t="s">
        <v>44</v>
      </c>
      <c r="B80" s="17"/>
      <c r="C80" s="15"/>
      <c r="D80" s="15"/>
      <c r="E80" s="15"/>
    </row>
    <row r="81" spans="1:6" s="4" customFormat="1" ht="16.5" customHeight="1" thickBot="1" x14ac:dyDescent="0.2">
      <c r="A81" s="16" t="s">
        <v>45</v>
      </c>
      <c r="B81" s="17"/>
      <c r="C81" s="15"/>
      <c r="D81" s="15"/>
      <c r="E81" s="15"/>
    </row>
    <row r="82" spans="1:6" s="4" customFormat="1" ht="16.5" customHeight="1" thickBot="1" x14ac:dyDescent="0.2">
      <c r="A82" s="16" t="s">
        <v>42</v>
      </c>
      <c r="B82" s="17"/>
      <c r="C82" s="17"/>
      <c r="D82" s="17"/>
      <c r="E82" s="17"/>
    </row>
    <row r="83" spans="1:6" s="4" customFormat="1" ht="16.5" customHeight="1" thickBot="1" x14ac:dyDescent="0.2">
      <c r="A83" s="16" t="s">
        <v>46</v>
      </c>
      <c r="B83" s="17"/>
      <c r="C83" s="17"/>
      <c r="D83" s="17"/>
      <c r="E83" s="17"/>
    </row>
    <row r="84" spans="1:6" s="4" customFormat="1" ht="16.5" customHeight="1" thickBot="1" x14ac:dyDescent="0.2">
      <c r="A84" s="16" t="s">
        <v>47</v>
      </c>
      <c r="B84" s="17"/>
      <c r="C84" s="17"/>
      <c r="D84" s="17"/>
      <c r="E84" s="17"/>
    </row>
    <row r="85" spans="1:6" s="4" customFormat="1" ht="16.5" customHeight="1" thickBot="1" x14ac:dyDescent="0.2">
      <c r="A85" s="16" t="s">
        <v>1</v>
      </c>
      <c r="B85" s="17">
        <v>45000</v>
      </c>
      <c r="C85" s="17">
        <v>45000</v>
      </c>
      <c r="D85" s="17">
        <v>45000</v>
      </c>
      <c r="E85" s="17">
        <v>45000</v>
      </c>
    </row>
    <row r="86" spans="1:6" s="4" customFormat="1" ht="16.5" customHeight="1" thickBot="1" x14ac:dyDescent="0.2">
      <c r="A86" s="16" t="s">
        <v>49</v>
      </c>
      <c r="B86" s="17"/>
      <c r="C86" s="17"/>
      <c r="D86" s="17"/>
      <c r="E86" s="17"/>
      <c r="F86" s="5"/>
    </row>
    <row r="87" spans="1:6" s="4" customFormat="1" ht="16.5" customHeight="1" thickBot="1" x14ac:dyDescent="0.2">
      <c r="A87" s="16" t="s">
        <v>50</v>
      </c>
      <c r="B87" s="17"/>
      <c r="C87" s="17"/>
      <c r="D87" s="17"/>
      <c r="E87" s="17"/>
    </row>
    <row r="88" spans="1:6" s="4" customFormat="1" ht="16.5" customHeight="1" thickBot="1" x14ac:dyDescent="0.2">
      <c r="A88" s="16" t="s">
        <v>2</v>
      </c>
      <c r="B88" s="17"/>
      <c r="C88" s="17"/>
      <c r="D88" s="17"/>
      <c r="E88" s="17"/>
    </row>
    <row r="89" spans="1:6" s="4" customFormat="1" ht="16.5" customHeight="1" thickBot="1" x14ac:dyDescent="0.2">
      <c r="A89" s="16" t="s">
        <v>51</v>
      </c>
      <c r="B89" s="17"/>
      <c r="C89" s="17"/>
      <c r="D89" s="17"/>
      <c r="E89" s="17"/>
    </row>
    <row r="90" spans="1:6" s="4" customFormat="1" ht="16.5" customHeight="1" thickBot="1" x14ac:dyDescent="0.2">
      <c r="A90" s="16" t="s">
        <v>52</v>
      </c>
      <c r="B90" s="17"/>
      <c r="C90" s="17"/>
      <c r="D90" s="17"/>
      <c r="E90" s="17"/>
    </row>
    <row r="91" spans="1:6" s="4" customFormat="1" ht="16.5" customHeight="1" thickBot="1" x14ac:dyDescent="0.2">
      <c r="A91" s="16" t="s">
        <v>29</v>
      </c>
      <c r="B91" s="17"/>
      <c r="C91" s="17"/>
      <c r="D91" s="17"/>
      <c r="E91" s="17"/>
    </row>
    <row r="92" spans="1:6" s="4" customFormat="1" ht="16.5" customHeight="1" thickBot="1" x14ac:dyDescent="0.2">
      <c r="A92" s="16" t="s">
        <v>53</v>
      </c>
      <c r="B92" s="17"/>
      <c r="C92" s="17"/>
      <c r="D92" s="17"/>
      <c r="E92" s="17"/>
    </row>
    <row r="93" spans="1:6" s="4" customFormat="1" ht="16.5" customHeight="1" thickBot="1" x14ac:dyDescent="0.2">
      <c r="A93" s="16" t="s">
        <v>54</v>
      </c>
      <c r="B93" s="17"/>
      <c r="C93" s="17"/>
      <c r="D93" s="17"/>
      <c r="E93" s="17"/>
    </row>
    <row r="94" spans="1:6" s="4" customFormat="1" ht="16.5" customHeight="1" thickBot="1" x14ac:dyDescent="0.2">
      <c r="A94" s="16" t="s">
        <v>31</v>
      </c>
      <c r="B94" s="17"/>
      <c r="C94" s="17"/>
      <c r="D94" s="17"/>
      <c r="E94" s="17"/>
    </row>
    <row r="95" spans="1:6" s="4" customFormat="1" ht="16.5" customHeight="1" thickBot="1" x14ac:dyDescent="0.2">
      <c r="A95" s="16" t="s">
        <v>55</v>
      </c>
      <c r="B95" s="17"/>
      <c r="C95" s="17"/>
      <c r="D95" s="17"/>
      <c r="E95" s="17"/>
    </row>
    <row r="96" spans="1:6" s="4" customFormat="1" ht="16.5" customHeight="1" thickBot="1" x14ac:dyDescent="0.2">
      <c r="A96" s="16" t="s">
        <v>56</v>
      </c>
      <c r="B96" s="17"/>
      <c r="C96" s="17"/>
      <c r="D96" s="17"/>
      <c r="E96" s="17"/>
    </row>
    <row r="97" spans="1:5" s="4" customFormat="1" ht="16.5" customHeight="1" thickBot="1" x14ac:dyDescent="0.2">
      <c r="A97" s="16" t="s">
        <v>3</v>
      </c>
      <c r="B97" s="17"/>
      <c r="C97" s="17"/>
      <c r="D97" s="17"/>
      <c r="E97" s="17"/>
    </row>
    <row r="98" spans="1:5" s="4" customFormat="1" ht="16.5" customHeight="1" thickBot="1" x14ac:dyDescent="0.2">
      <c r="A98" s="16" t="s">
        <v>57</v>
      </c>
      <c r="B98" s="17"/>
      <c r="C98" s="17"/>
      <c r="D98" s="17"/>
      <c r="E98" s="17"/>
    </row>
    <row r="99" spans="1:5" s="4" customFormat="1" ht="16.5" customHeight="1" thickBot="1" x14ac:dyDescent="0.2">
      <c r="A99" s="16" t="s">
        <v>58</v>
      </c>
      <c r="B99" s="17"/>
      <c r="C99" s="17"/>
      <c r="D99" s="17"/>
      <c r="E99" s="17"/>
    </row>
    <row r="100" spans="1:5" s="4" customFormat="1" ht="16.5" customHeight="1" thickBot="1" x14ac:dyDescent="0.2">
      <c r="A100" s="19" t="s">
        <v>63</v>
      </c>
      <c r="B100" s="27">
        <f>B97+B94+B91+B88+B85+B82+B79</f>
        <v>45000</v>
      </c>
      <c r="C100" s="27">
        <f>C97+C94+C91+C88+C85+C82+C79</f>
        <v>45000</v>
      </c>
      <c r="D100" s="27">
        <f>D97+D94+D91+D88+D85+D82+D79</f>
        <v>45000</v>
      </c>
      <c r="E100" s="27">
        <f>E97+E94+E91+E88+E85+E82+E79</f>
        <v>45000</v>
      </c>
    </row>
    <row r="101" spans="1:5" s="4" customFormat="1" ht="8.25" customHeight="1" thickBot="1" x14ac:dyDescent="0.2">
      <c r="A101" s="200" t="s">
        <v>41</v>
      </c>
      <c r="B101" s="201"/>
      <c r="C101" s="201"/>
      <c r="D101" s="201"/>
      <c r="E101" s="201"/>
    </row>
    <row r="102" spans="1:5" s="4" customFormat="1" ht="8.25" customHeight="1" thickBot="1" x14ac:dyDescent="0.2">
      <c r="A102" s="200"/>
      <c r="B102" s="201"/>
      <c r="C102" s="201"/>
      <c r="D102" s="201"/>
      <c r="E102" s="201"/>
    </row>
    <row r="103" spans="1:5" s="4" customFormat="1" ht="8.25" customHeight="1" thickBot="1" x14ac:dyDescent="0.2">
      <c r="A103" s="200"/>
      <c r="B103" s="201"/>
      <c r="C103" s="201"/>
      <c r="D103" s="201"/>
      <c r="E103" s="201"/>
    </row>
    <row r="104" spans="1:5" s="4" customFormat="1" ht="16.5" customHeight="1" thickBot="1" x14ac:dyDescent="0.2">
      <c r="A104" s="23" t="s">
        <v>62</v>
      </c>
      <c r="B104" s="24">
        <f>IF(B100-B71=0,0,"Error")</f>
        <v>0</v>
      </c>
      <c r="C104" s="24">
        <f>IF(C100-C71=0,0,"Error")</f>
        <v>0</v>
      </c>
      <c r="D104" s="24">
        <f>IF(D100-D71=0,0,"Error")</f>
        <v>0</v>
      </c>
      <c r="E104" s="24">
        <f>IF(E100-E71=0,0,"Error")</f>
        <v>0</v>
      </c>
    </row>
    <row r="105" spans="1:5" s="4" customFormat="1" ht="16.5" customHeight="1" thickBot="1" x14ac:dyDescent="0.2">
      <c r="A105" s="204" t="s">
        <v>79</v>
      </c>
      <c r="B105" s="204"/>
      <c r="C105" s="204"/>
      <c r="D105" s="204"/>
      <c r="E105" s="204"/>
    </row>
    <row r="106" spans="1:5" s="4" customFormat="1" ht="16.5" customHeight="1" thickBot="1" x14ac:dyDescent="0.2">
      <c r="A106" s="204" t="s">
        <v>71</v>
      </c>
      <c r="B106" s="204"/>
      <c r="C106" s="204"/>
      <c r="D106" s="204"/>
      <c r="E106" s="204"/>
    </row>
    <row r="107" spans="1:5" s="4" customFormat="1" ht="16.5" customHeight="1" thickBot="1" x14ac:dyDescent="0.2">
      <c r="A107" s="44" t="s">
        <v>80</v>
      </c>
      <c r="B107" s="206" t="s">
        <v>39</v>
      </c>
      <c r="C107" s="206"/>
      <c r="D107" s="206"/>
      <c r="E107" s="206"/>
    </row>
    <row r="108" spans="1:5" s="4" customFormat="1" ht="16.5" customHeight="1" thickBot="1" x14ac:dyDescent="0.2">
      <c r="A108" s="13" t="s">
        <v>38</v>
      </c>
      <c r="B108" s="212"/>
      <c r="C108" s="212"/>
      <c r="D108" s="212"/>
      <c r="E108" s="212"/>
    </row>
    <row r="109" spans="1:5" s="4" customFormat="1" ht="16.5" customHeight="1" thickBot="1" x14ac:dyDescent="0.2">
      <c r="A109" s="43" t="s">
        <v>10</v>
      </c>
      <c r="B109" s="199"/>
      <c r="C109" s="199"/>
      <c r="D109" s="199"/>
      <c r="E109" s="199"/>
    </row>
    <row r="110" spans="1:5" s="4" customFormat="1" ht="16.5" customHeight="1" thickBot="1" x14ac:dyDescent="0.2">
      <c r="A110" s="43" t="s">
        <v>15</v>
      </c>
      <c r="B110" s="201"/>
      <c r="C110" s="201"/>
      <c r="D110" s="201"/>
      <c r="E110" s="201"/>
    </row>
    <row r="111" spans="1:5" s="4" customFormat="1" ht="16.5" customHeight="1" thickBot="1" x14ac:dyDescent="0.2">
      <c r="A111" s="199"/>
      <c r="B111" s="41">
        <v>2018</v>
      </c>
      <c r="C111" s="41">
        <v>2019</v>
      </c>
      <c r="D111" s="41">
        <v>2020</v>
      </c>
      <c r="E111" s="41">
        <v>2021</v>
      </c>
    </row>
    <row r="112" spans="1:5" s="4" customFormat="1" ht="16.5" customHeight="1" thickBot="1" x14ac:dyDescent="0.2">
      <c r="A112" s="199"/>
      <c r="B112" s="41" t="s">
        <v>6</v>
      </c>
      <c r="C112" s="41" t="s">
        <v>7</v>
      </c>
      <c r="D112" s="41" t="s">
        <v>7</v>
      </c>
      <c r="E112" s="41" t="s">
        <v>7</v>
      </c>
    </row>
    <row r="113" spans="1:9" s="4" customFormat="1" ht="16.5" customHeight="1" thickBot="1" x14ac:dyDescent="0.2">
      <c r="A113" s="43" t="s">
        <v>9</v>
      </c>
      <c r="B113" s="14"/>
      <c r="C113" s="14"/>
      <c r="D113" s="14"/>
      <c r="E113" s="14"/>
    </row>
    <row r="114" spans="1:9" s="4" customFormat="1" ht="16.5" customHeight="1" thickBot="1" x14ac:dyDescent="0.2">
      <c r="A114" s="43" t="s">
        <v>16</v>
      </c>
      <c r="B114" s="14"/>
      <c r="C114" s="14"/>
      <c r="D114" s="14"/>
      <c r="E114" s="14"/>
      <c r="F114" s="39"/>
    </row>
    <row r="115" spans="1:9" s="4" customFormat="1" ht="16.5" customHeight="1" thickBot="1" x14ac:dyDescent="0.2">
      <c r="A115" s="43" t="s">
        <v>24</v>
      </c>
      <c r="B115" s="14" t="e">
        <f>B114/B113</f>
        <v>#DIV/0!</v>
      </c>
      <c r="C115" s="14" t="e">
        <f>C114/C113</f>
        <v>#DIV/0!</v>
      </c>
      <c r="D115" s="14" t="e">
        <f>D114/D113</f>
        <v>#DIV/0!</v>
      </c>
      <c r="E115" s="14" t="e">
        <f>E114/E113</f>
        <v>#DIV/0!</v>
      </c>
    </row>
    <row r="116" spans="1:9" s="4" customFormat="1" ht="16.5" customHeight="1" thickBot="1" x14ac:dyDescent="0.2">
      <c r="A116" s="43" t="s">
        <v>17</v>
      </c>
      <c r="B116" s="42" t="s">
        <v>23</v>
      </c>
      <c r="C116" s="15" t="e">
        <f>C113/B113-1</f>
        <v>#DIV/0!</v>
      </c>
      <c r="D116" s="15" t="e">
        <f t="shared" ref="D116:E118" si="2">D113/C113-1</f>
        <v>#DIV/0!</v>
      </c>
      <c r="E116" s="15" t="e">
        <f t="shared" si="2"/>
        <v>#DIV/0!</v>
      </c>
      <c r="F116" s="5"/>
      <c r="G116" s="5"/>
      <c r="H116" s="5"/>
      <c r="I116" s="5"/>
    </row>
    <row r="117" spans="1:9" s="4" customFormat="1" ht="16.5" customHeight="1" thickBot="1" x14ac:dyDescent="0.2">
      <c r="A117" s="43" t="s">
        <v>18</v>
      </c>
      <c r="B117" s="42" t="s">
        <v>23</v>
      </c>
      <c r="C117" s="15" t="e">
        <f>C114/B114-1</f>
        <v>#DIV/0!</v>
      </c>
      <c r="D117" s="15" t="e">
        <f t="shared" si="2"/>
        <v>#DIV/0!</v>
      </c>
      <c r="E117" s="15" t="e">
        <f t="shared" si="2"/>
        <v>#DIV/0!</v>
      </c>
    </row>
    <row r="118" spans="1:9" s="4" customFormat="1" ht="16.5" customHeight="1" thickBot="1" x14ac:dyDescent="0.2">
      <c r="A118" s="43" t="s">
        <v>19</v>
      </c>
      <c r="B118" s="42" t="s">
        <v>23</v>
      </c>
      <c r="C118" s="15" t="e">
        <f>C115/B115-1</f>
        <v>#DIV/0!</v>
      </c>
      <c r="D118" s="15" t="e">
        <f t="shared" si="2"/>
        <v>#DIV/0!</v>
      </c>
      <c r="E118" s="15" t="e">
        <f t="shared" si="2"/>
        <v>#DIV/0!</v>
      </c>
    </row>
    <row r="119" spans="1:9" s="4" customFormat="1" ht="16.5" customHeight="1" thickBot="1" x14ac:dyDescent="0.2">
      <c r="A119" s="198" t="s">
        <v>92</v>
      </c>
      <c r="B119" s="198"/>
      <c r="C119" s="198"/>
      <c r="D119" s="198"/>
      <c r="E119" s="198"/>
    </row>
    <row r="120" spans="1:9" s="4" customFormat="1" ht="16.5" customHeight="1" thickBot="1" x14ac:dyDescent="0.2">
      <c r="A120" s="199"/>
      <c r="B120" s="41">
        <v>2018</v>
      </c>
      <c r="C120" s="41">
        <v>2019</v>
      </c>
      <c r="D120" s="41">
        <v>2020</v>
      </c>
      <c r="E120" s="41">
        <v>2021</v>
      </c>
    </row>
    <row r="121" spans="1:9" s="4" customFormat="1" ht="16.5" customHeight="1" thickBot="1" x14ac:dyDescent="0.2">
      <c r="A121" s="199"/>
      <c r="B121" s="41" t="s">
        <v>6</v>
      </c>
      <c r="C121" s="41" t="s">
        <v>7</v>
      </c>
      <c r="D121" s="41" t="s">
        <v>7</v>
      </c>
      <c r="E121" s="41" t="s">
        <v>7</v>
      </c>
    </row>
    <row r="122" spans="1:9" s="4" customFormat="1" ht="16.5" customHeight="1" thickBot="1" x14ac:dyDescent="0.2">
      <c r="A122" s="16" t="s">
        <v>75</v>
      </c>
      <c r="B122" s="17"/>
      <c r="C122" s="17"/>
      <c r="D122" s="17"/>
      <c r="E122" s="17"/>
    </row>
    <row r="123" spans="1:9" s="4" customFormat="1" ht="16.5" customHeight="1" thickBot="1" x14ac:dyDescent="0.2">
      <c r="A123" s="16" t="s">
        <v>76</v>
      </c>
      <c r="B123" s="17"/>
      <c r="C123" s="17"/>
      <c r="D123" s="17"/>
      <c r="E123" s="17"/>
    </row>
    <row r="124" spans="1:9" s="4" customFormat="1" ht="16.5" customHeight="1" thickBot="1" x14ac:dyDescent="0.2">
      <c r="A124" s="40" t="s">
        <v>61</v>
      </c>
      <c r="B124" s="24">
        <f>B123+B122</f>
        <v>0</v>
      </c>
      <c r="C124" s="24">
        <f>C123+C122</f>
        <v>0</v>
      </c>
      <c r="D124" s="24">
        <f>D123+D122</f>
        <v>0</v>
      </c>
      <c r="E124" s="24">
        <f>E123+E122</f>
        <v>0</v>
      </c>
    </row>
    <row r="125" spans="1:9" s="4" customFormat="1" ht="9.75" customHeight="1" thickBot="1" x14ac:dyDescent="0.2">
      <c r="A125" s="200" t="s">
        <v>72</v>
      </c>
      <c r="B125" s="201"/>
      <c r="C125" s="201"/>
      <c r="D125" s="201"/>
      <c r="E125" s="201"/>
    </row>
    <row r="126" spans="1:9" s="4" customFormat="1" ht="9.75" customHeight="1" thickBot="1" x14ac:dyDescent="0.2">
      <c r="A126" s="200"/>
      <c r="B126" s="201"/>
      <c r="C126" s="201"/>
      <c r="D126" s="201"/>
      <c r="E126" s="201"/>
    </row>
    <row r="127" spans="1:9" s="4" customFormat="1" ht="9.75" customHeight="1" thickBot="1" x14ac:dyDescent="0.2">
      <c r="A127" s="200"/>
      <c r="B127" s="201"/>
      <c r="C127" s="201"/>
      <c r="D127" s="201"/>
      <c r="E127" s="201"/>
    </row>
    <row r="128" spans="1:9" s="4" customFormat="1" ht="16.5" customHeight="1" thickBot="1" x14ac:dyDescent="0.2">
      <c r="A128" s="43" t="s">
        <v>40</v>
      </c>
      <c r="B128" s="211" t="s">
        <v>39</v>
      </c>
      <c r="C128" s="211"/>
      <c r="D128" s="211"/>
      <c r="E128" s="211"/>
    </row>
    <row r="129" spans="1:9" s="4" customFormat="1" ht="16.5" customHeight="1" thickBot="1" x14ac:dyDescent="0.2">
      <c r="A129" s="25" t="s">
        <v>73</v>
      </c>
      <c r="B129" s="201" t="s">
        <v>37</v>
      </c>
      <c r="C129" s="201"/>
      <c r="D129" s="201"/>
      <c r="E129" s="201"/>
    </row>
    <row r="130" spans="1:9" s="4" customFormat="1" ht="16.5" customHeight="1" thickBot="1" x14ac:dyDescent="0.2">
      <c r="A130" s="43" t="s">
        <v>10</v>
      </c>
      <c r="B130" s="199" t="s">
        <v>37</v>
      </c>
      <c r="C130" s="199"/>
      <c r="D130" s="199"/>
      <c r="E130" s="199"/>
    </row>
    <row r="131" spans="1:9" s="4" customFormat="1" ht="16.5" customHeight="1" thickBot="1" x14ac:dyDescent="0.2">
      <c r="A131" s="43" t="s">
        <v>15</v>
      </c>
      <c r="B131" s="201" t="s">
        <v>37</v>
      </c>
      <c r="C131" s="201"/>
      <c r="D131" s="201"/>
      <c r="E131" s="201"/>
    </row>
    <row r="132" spans="1:9" s="4" customFormat="1" ht="16.5" customHeight="1" thickBot="1" x14ac:dyDescent="0.2">
      <c r="A132" s="199"/>
      <c r="B132" s="41">
        <v>2018</v>
      </c>
      <c r="C132" s="41">
        <v>2019</v>
      </c>
      <c r="D132" s="41">
        <v>2020</v>
      </c>
      <c r="E132" s="41">
        <v>2021</v>
      </c>
    </row>
    <row r="133" spans="1:9" s="4" customFormat="1" ht="16.5" customHeight="1" thickBot="1" x14ac:dyDescent="0.2">
      <c r="A133" s="199"/>
      <c r="B133" s="41" t="s">
        <v>6</v>
      </c>
      <c r="C133" s="41" t="s">
        <v>7</v>
      </c>
      <c r="D133" s="41" t="s">
        <v>7</v>
      </c>
      <c r="E133" s="41" t="s">
        <v>7</v>
      </c>
    </row>
    <row r="134" spans="1:9" s="4" customFormat="1" ht="16.5" customHeight="1" thickBot="1" x14ac:dyDescent="0.2">
      <c r="A134" s="43" t="s">
        <v>9</v>
      </c>
      <c r="B134" s="14"/>
      <c r="C134" s="14"/>
      <c r="D134" s="14"/>
      <c r="E134" s="14"/>
    </row>
    <row r="135" spans="1:9" s="4" customFormat="1" ht="16.5" customHeight="1" thickBot="1" x14ac:dyDescent="0.2">
      <c r="A135" s="43" t="s">
        <v>16</v>
      </c>
      <c r="B135" s="14"/>
      <c r="C135" s="14"/>
      <c r="D135" s="14"/>
      <c r="E135" s="14"/>
    </row>
    <row r="136" spans="1:9" s="4" customFormat="1" ht="16.5" customHeight="1" thickBot="1" x14ac:dyDescent="0.2">
      <c r="A136" s="43" t="s">
        <v>24</v>
      </c>
      <c r="B136" s="14" t="e">
        <f>B135/B134</f>
        <v>#DIV/0!</v>
      </c>
      <c r="C136" s="14" t="e">
        <f>C135/C134</f>
        <v>#DIV/0!</v>
      </c>
      <c r="D136" s="14" t="e">
        <f>D135/D134</f>
        <v>#DIV/0!</v>
      </c>
      <c r="E136" s="14" t="e">
        <f>E135/E134</f>
        <v>#DIV/0!</v>
      </c>
    </row>
    <row r="137" spans="1:9" s="4" customFormat="1" ht="16.5" customHeight="1" thickBot="1" x14ac:dyDescent="0.2">
      <c r="A137" s="43" t="s">
        <v>17</v>
      </c>
      <c r="B137" s="42" t="s">
        <v>23</v>
      </c>
      <c r="C137" s="15" t="e">
        <f>C134/B134-1</f>
        <v>#DIV/0!</v>
      </c>
      <c r="D137" s="15" t="e">
        <f t="shared" ref="D137:E139" si="3">D134/C134-1</f>
        <v>#DIV/0!</v>
      </c>
      <c r="E137" s="15" t="e">
        <f t="shared" si="3"/>
        <v>#DIV/0!</v>
      </c>
      <c r="F137" s="5"/>
      <c r="G137" s="5"/>
      <c r="H137" s="5"/>
      <c r="I137" s="5"/>
    </row>
    <row r="138" spans="1:9" s="4" customFormat="1" ht="16.5" customHeight="1" thickBot="1" x14ac:dyDescent="0.2">
      <c r="A138" s="43" t="s">
        <v>18</v>
      </c>
      <c r="B138" s="42" t="s">
        <v>23</v>
      </c>
      <c r="C138" s="15" t="e">
        <f>C135/B135-1</f>
        <v>#DIV/0!</v>
      </c>
      <c r="D138" s="15" t="e">
        <f t="shared" si="3"/>
        <v>#DIV/0!</v>
      </c>
      <c r="E138" s="15" t="e">
        <f t="shared" si="3"/>
        <v>#DIV/0!</v>
      </c>
    </row>
    <row r="139" spans="1:9" s="4" customFormat="1" ht="16.5" customHeight="1" thickBot="1" x14ac:dyDescent="0.2">
      <c r="A139" s="43" t="s">
        <v>19</v>
      </c>
      <c r="B139" s="42" t="s">
        <v>23</v>
      </c>
      <c r="C139" s="15" t="e">
        <f>C136/B136-1</f>
        <v>#DIV/0!</v>
      </c>
      <c r="D139" s="15" t="e">
        <f t="shared" si="3"/>
        <v>#DIV/0!</v>
      </c>
      <c r="E139" s="15" t="e">
        <f t="shared" si="3"/>
        <v>#DIV/0!</v>
      </c>
    </row>
    <row r="140" spans="1:9" s="4" customFormat="1" ht="16.5" customHeight="1" thickBot="1" x14ac:dyDescent="0.2">
      <c r="A140" s="198" t="s">
        <v>96</v>
      </c>
      <c r="B140" s="198"/>
      <c r="C140" s="198"/>
      <c r="D140" s="198"/>
      <c r="E140" s="198"/>
    </row>
    <row r="141" spans="1:9" s="4" customFormat="1" ht="16.5" customHeight="1" thickBot="1" x14ac:dyDescent="0.2">
      <c r="A141" s="199"/>
      <c r="B141" s="41">
        <v>2018</v>
      </c>
      <c r="C141" s="41">
        <v>2019</v>
      </c>
      <c r="D141" s="41">
        <v>2020</v>
      </c>
      <c r="E141" s="41">
        <v>2021</v>
      </c>
    </row>
    <row r="142" spans="1:9" s="4" customFormat="1" ht="16.5" customHeight="1" thickBot="1" x14ac:dyDescent="0.2">
      <c r="A142" s="199"/>
      <c r="B142" s="41" t="s">
        <v>6</v>
      </c>
      <c r="C142" s="41" t="s">
        <v>7</v>
      </c>
      <c r="D142" s="41" t="s">
        <v>7</v>
      </c>
      <c r="E142" s="41" t="s">
        <v>7</v>
      </c>
    </row>
    <row r="143" spans="1:9" s="4" customFormat="1" ht="16.5" customHeight="1" thickBot="1" x14ac:dyDescent="0.2">
      <c r="A143" s="16" t="s">
        <v>75</v>
      </c>
      <c r="B143" s="17"/>
      <c r="C143" s="17"/>
      <c r="D143" s="17"/>
      <c r="E143" s="17"/>
    </row>
    <row r="144" spans="1:9" s="4" customFormat="1" ht="16.5" customHeight="1" thickBot="1" x14ac:dyDescent="0.2">
      <c r="A144" s="16" t="s">
        <v>76</v>
      </c>
      <c r="B144" s="17"/>
      <c r="C144" s="17"/>
      <c r="D144" s="17"/>
      <c r="E144" s="17"/>
    </row>
    <row r="145" spans="1:9" s="4" customFormat="1" ht="16.5" customHeight="1" thickBot="1" x14ac:dyDescent="0.2">
      <c r="A145" s="19" t="s">
        <v>63</v>
      </c>
      <c r="B145" s="17">
        <f>B144+B143</f>
        <v>0</v>
      </c>
      <c r="C145" s="17">
        <f>C144+C143</f>
        <v>0</v>
      </c>
      <c r="D145" s="17">
        <f>D144+D143</f>
        <v>0</v>
      </c>
      <c r="E145" s="17">
        <f>E144+E143</f>
        <v>0</v>
      </c>
    </row>
    <row r="146" spans="1:9" s="4" customFormat="1" ht="16.5" customHeight="1" thickBot="1" x14ac:dyDescent="0.2">
      <c r="A146" s="200" t="s">
        <v>74</v>
      </c>
      <c r="B146" s="201"/>
      <c r="C146" s="201"/>
      <c r="D146" s="201"/>
      <c r="E146" s="201"/>
    </row>
    <row r="147" spans="1:9" s="4" customFormat="1" ht="16.5" customHeight="1" thickBot="1" x14ac:dyDescent="0.2">
      <c r="A147" s="200"/>
      <c r="B147" s="201"/>
      <c r="C147" s="201"/>
      <c r="D147" s="201"/>
      <c r="E147" s="201"/>
    </row>
    <row r="148" spans="1:9" s="4" customFormat="1" ht="16.5" customHeight="1" thickBot="1" x14ac:dyDescent="0.2">
      <c r="A148" s="200"/>
      <c r="B148" s="201"/>
      <c r="C148" s="201"/>
      <c r="D148" s="201"/>
      <c r="E148" s="201"/>
    </row>
    <row r="149" spans="1:9" s="4" customFormat="1" ht="16.5" customHeight="1" thickBot="1" x14ac:dyDescent="0.2">
      <c r="A149" s="204" t="s">
        <v>70</v>
      </c>
      <c r="B149" s="204"/>
      <c r="C149" s="204"/>
      <c r="D149" s="204"/>
      <c r="E149" s="204"/>
    </row>
    <row r="150" spans="1:9" s="4" customFormat="1" ht="16.5" customHeight="1" thickBot="1" x14ac:dyDescent="0.2">
      <c r="A150" s="204" t="s">
        <v>77</v>
      </c>
      <c r="B150" s="204"/>
      <c r="C150" s="204"/>
      <c r="D150" s="204"/>
      <c r="E150" s="204"/>
    </row>
    <row r="151" spans="1:9" s="4" customFormat="1" ht="16.5" customHeight="1" thickBot="1" x14ac:dyDescent="0.2">
      <c r="A151" s="44" t="s">
        <v>40</v>
      </c>
      <c r="B151" s="206" t="s">
        <v>39</v>
      </c>
      <c r="C151" s="206"/>
      <c r="D151" s="206"/>
      <c r="E151" s="206"/>
    </row>
    <row r="152" spans="1:9" s="4" customFormat="1" ht="16.5" customHeight="1" thickBot="1" x14ac:dyDescent="0.2">
      <c r="A152" s="13" t="s">
        <v>38</v>
      </c>
      <c r="B152" s="207" t="s">
        <v>37</v>
      </c>
      <c r="C152" s="208"/>
      <c r="D152" s="208"/>
      <c r="E152" s="209"/>
    </row>
    <row r="153" spans="1:9" s="4" customFormat="1" ht="16.5" customHeight="1" thickBot="1" x14ac:dyDescent="0.2">
      <c r="A153" s="43" t="s">
        <v>10</v>
      </c>
      <c r="B153" s="199" t="s">
        <v>37</v>
      </c>
      <c r="C153" s="199"/>
      <c r="D153" s="199"/>
      <c r="E153" s="199"/>
    </row>
    <row r="154" spans="1:9" s="4" customFormat="1" ht="16.5" customHeight="1" thickBot="1" x14ac:dyDescent="0.2">
      <c r="A154" s="43" t="s">
        <v>15</v>
      </c>
      <c r="B154" s="201" t="s">
        <v>37</v>
      </c>
      <c r="C154" s="201"/>
      <c r="D154" s="201"/>
      <c r="E154" s="201"/>
    </row>
    <row r="155" spans="1:9" s="4" customFormat="1" ht="16.5" customHeight="1" thickBot="1" x14ac:dyDescent="0.2">
      <c r="A155" s="199"/>
      <c r="B155" s="41">
        <v>2018</v>
      </c>
      <c r="C155" s="41">
        <v>2019</v>
      </c>
      <c r="D155" s="41">
        <v>2020</v>
      </c>
      <c r="E155" s="41">
        <v>2021</v>
      </c>
    </row>
    <row r="156" spans="1:9" s="4" customFormat="1" ht="16.5" customHeight="1" thickBot="1" x14ac:dyDescent="0.2">
      <c r="A156" s="199"/>
      <c r="B156" s="41" t="s">
        <v>6</v>
      </c>
      <c r="C156" s="41" t="s">
        <v>7</v>
      </c>
      <c r="D156" s="41" t="s">
        <v>7</v>
      </c>
      <c r="E156" s="41" t="s">
        <v>7</v>
      </c>
    </row>
    <row r="157" spans="1:9" s="4" customFormat="1" ht="16.5" customHeight="1" thickBot="1" x14ac:dyDescent="0.2">
      <c r="A157" s="43" t="s">
        <v>9</v>
      </c>
      <c r="B157" s="14"/>
      <c r="C157" s="14"/>
      <c r="D157" s="14"/>
      <c r="E157" s="14"/>
    </row>
    <row r="158" spans="1:9" s="4" customFormat="1" ht="16.5" customHeight="1" thickBot="1" x14ac:dyDescent="0.2">
      <c r="A158" s="43" t="s">
        <v>16</v>
      </c>
      <c r="B158" s="14"/>
      <c r="C158" s="14"/>
      <c r="D158" s="14"/>
      <c r="E158" s="14"/>
    </row>
    <row r="159" spans="1:9" s="4" customFormat="1" ht="16.5" customHeight="1" thickBot="1" x14ac:dyDescent="0.2">
      <c r="A159" s="43" t="s">
        <v>24</v>
      </c>
      <c r="B159" s="14" t="e">
        <f>B158/B157</f>
        <v>#DIV/0!</v>
      </c>
      <c r="C159" s="14" t="e">
        <f>C158/C157</f>
        <v>#DIV/0!</v>
      </c>
      <c r="D159" s="14" t="e">
        <f>D158/D157</f>
        <v>#DIV/0!</v>
      </c>
      <c r="E159" s="14" t="e">
        <f>E158/E157</f>
        <v>#DIV/0!</v>
      </c>
    </row>
    <row r="160" spans="1:9" s="4" customFormat="1" ht="16.5" customHeight="1" thickBot="1" x14ac:dyDescent="0.2">
      <c r="A160" s="43" t="s">
        <v>17</v>
      </c>
      <c r="B160" s="42" t="s">
        <v>23</v>
      </c>
      <c r="C160" s="15" t="e">
        <f>C157/B157-1</f>
        <v>#DIV/0!</v>
      </c>
      <c r="D160" s="15" t="e">
        <f t="shared" ref="D160:E162" si="4">D157/C157-1</f>
        <v>#DIV/0!</v>
      </c>
      <c r="E160" s="15" t="e">
        <f t="shared" si="4"/>
        <v>#DIV/0!</v>
      </c>
      <c r="F160" s="5"/>
      <c r="G160" s="5"/>
      <c r="H160" s="5"/>
      <c r="I160" s="5"/>
    </row>
    <row r="161" spans="1:5" s="4" customFormat="1" ht="16.5" customHeight="1" thickBot="1" x14ac:dyDescent="0.2">
      <c r="A161" s="43" t="s">
        <v>18</v>
      </c>
      <c r="B161" s="42" t="s">
        <v>23</v>
      </c>
      <c r="C161" s="15" t="e">
        <f>C158/B158-1</f>
        <v>#DIV/0!</v>
      </c>
      <c r="D161" s="15" t="e">
        <f t="shared" si="4"/>
        <v>#DIV/0!</v>
      </c>
      <c r="E161" s="15" t="e">
        <f t="shared" si="4"/>
        <v>#DIV/0!</v>
      </c>
    </row>
    <row r="162" spans="1:5" s="4" customFormat="1" ht="16.5" customHeight="1" thickBot="1" x14ac:dyDescent="0.2">
      <c r="A162" s="43" t="s">
        <v>19</v>
      </c>
      <c r="B162" s="42" t="s">
        <v>23</v>
      </c>
      <c r="C162" s="15" t="e">
        <f>C159/B159-1</f>
        <v>#DIV/0!</v>
      </c>
      <c r="D162" s="15" t="e">
        <f t="shared" si="4"/>
        <v>#DIV/0!</v>
      </c>
      <c r="E162" s="15" t="e">
        <f t="shared" si="4"/>
        <v>#DIV/0!</v>
      </c>
    </row>
    <row r="163" spans="1:5" s="4" customFormat="1" ht="16.5" customHeight="1" thickBot="1" x14ac:dyDescent="0.2">
      <c r="A163" s="198" t="s">
        <v>92</v>
      </c>
      <c r="B163" s="198"/>
      <c r="C163" s="198"/>
      <c r="D163" s="198"/>
      <c r="E163" s="198"/>
    </row>
    <row r="164" spans="1:5" s="4" customFormat="1" ht="16.5" customHeight="1" thickBot="1" x14ac:dyDescent="0.2">
      <c r="A164" s="199"/>
      <c r="B164" s="41">
        <v>2018</v>
      </c>
      <c r="C164" s="41">
        <v>2019</v>
      </c>
      <c r="D164" s="41">
        <v>2020</v>
      </c>
      <c r="E164" s="41">
        <v>2021</v>
      </c>
    </row>
    <row r="165" spans="1:5" s="4" customFormat="1" ht="16.5" customHeight="1" thickBot="1" x14ac:dyDescent="0.2">
      <c r="A165" s="199"/>
      <c r="B165" s="41" t="s">
        <v>6</v>
      </c>
      <c r="C165" s="41" t="s">
        <v>7</v>
      </c>
      <c r="D165" s="41" t="s">
        <v>7</v>
      </c>
      <c r="E165" s="41" t="s">
        <v>7</v>
      </c>
    </row>
    <row r="166" spans="1:5" s="4" customFormat="1" ht="16.5" customHeight="1" thickBot="1" x14ac:dyDescent="0.2">
      <c r="A166" s="16" t="s">
        <v>75</v>
      </c>
      <c r="B166" s="17"/>
      <c r="C166" s="17"/>
      <c r="D166" s="17"/>
      <c r="E166" s="17"/>
    </row>
    <row r="167" spans="1:5" s="4" customFormat="1" ht="16.5" customHeight="1" thickBot="1" x14ac:dyDescent="0.2">
      <c r="A167" s="16" t="s">
        <v>76</v>
      </c>
      <c r="B167" s="17"/>
      <c r="C167" s="17"/>
      <c r="D167" s="17"/>
      <c r="E167" s="17"/>
    </row>
    <row r="168" spans="1:5" s="4" customFormat="1" ht="16.5" customHeight="1" thickBot="1" x14ac:dyDescent="0.2">
      <c r="A168" s="19" t="s">
        <v>61</v>
      </c>
      <c r="B168" s="17">
        <f>B167+B166</f>
        <v>0</v>
      </c>
      <c r="C168" s="17">
        <f>C167+C166</f>
        <v>0</v>
      </c>
      <c r="D168" s="17">
        <f>D167+D166</f>
        <v>0</v>
      </c>
      <c r="E168" s="17">
        <f>E167+E166</f>
        <v>0</v>
      </c>
    </row>
    <row r="169" spans="1:5" s="4" customFormat="1" ht="16.5" customHeight="1" thickBot="1" x14ac:dyDescent="0.2">
      <c r="A169" s="200" t="s">
        <v>72</v>
      </c>
      <c r="B169" s="201"/>
      <c r="C169" s="201"/>
      <c r="D169" s="201"/>
      <c r="E169" s="201"/>
    </row>
    <row r="170" spans="1:5" s="4" customFormat="1" ht="16.5" customHeight="1" thickBot="1" x14ac:dyDescent="0.2">
      <c r="A170" s="200"/>
      <c r="B170" s="201"/>
      <c r="C170" s="201"/>
      <c r="D170" s="201"/>
      <c r="E170" s="201"/>
    </row>
    <row r="171" spans="1:5" s="4" customFormat="1" ht="1.5" customHeight="1" thickBot="1" x14ac:dyDescent="0.2">
      <c r="A171" s="200"/>
      <c r="B171" s="201"/>
      <c r="C171" s="201"/>
      <c r="D171" s="201"/>
      <c r="E171" s="201"/>
    </row>
    <row r="172" spans="1:5" s="4" customFormat="1" ht="16.5" customHeight="1" thickBot="1" x14ac:dyDescent="0.2">
      <c r="A172" s="44" t="s">
        <v>40</v>
      </c>
      <c r="B172" s="206" t="s">
        <v>39</v>
      </c>
      <c r="C172" s="206"/>
      <c r="D172" s="206"/>
      <c r="E172" s="206"/>
    </row>
    <row r="173" spans="1:5" s="4" customFormat="1" ht="16.5" customHeight="1" thickBot="1" x14ac:dyDescent="0.2">
      <c r="A173" s="13" t="s">
        <v>73</v>
      </c>
      <c r="B173" s="212" t="s">
        <v>37</v>
      </c>
      <c r="C173" s="212"/>
      <c r="D173" s="212"/>
      <c r="E173" s="212"/>
    </row>
    <row r="174" spans="1:5" s="4" customFormat="1" ht="16.5" customHeight="1" thickBot="1" x14ac:dyDescent="0.2">
      <c r="A174" s="43" t="s">
        <v>10</v>
      </c>
      <c r="B174" s="199" t="s">
        <v>37</v>
      </c>
      <c r="C174" s="199"/>
      <c r="D174" s="199"/>
      <c r="E174" s="199"/>
    </row>
    <row r="175" spans="1:5" s="4" customFormat="1" ht="16.5" customHeight="1" thickBot="1" x14ac:dyDescent="0.2">
      <c r="A175" s="43" t="s">
        <v>15</v>
      </c>
      <c r="B175" s="201" t="s">
        <v>37</v>
      </c>
      <c r="C175" s="201"/>
      <c r="D175" s="201"/>
      <c r="E175" s="201"/>
    </row>
    <row r="176" spans="1:5" s="4" customFormat="1" ht="16.5" customHeight="1" thickBot="1" x14ac:dyDescent="0.2">
      <c r="A176" s="199"/>
      <c r="B176" s="41">
        <v>2018</v>
      </c>
      <c r="C176" s="41">
        <v>2019</v>
      </c>
      <c r="D176" s="41">
        <v>2020</v>
      </c>
      <c r="E176" s="41">
        <v>2021</v>
      </c>
    </row>
    <row r="177" spans="1:9" s="4" customFormat="1" ht="16.5" customHeight="1" thickBot="1" x14ac:dyDescent="0.2">
      <c r="A177" s="199"/>
      <c r="B177" s="41" t="s">
        <v>6</v>
      </c>
      <c r="C177" s="41" t="s">
        <v>7</v>
      </c>
      <c r="D177" s="41" t="s">
        <v>7</v>
      </c>
      <c r="E177" s="41" t="s">
        <v>7</v>
      </c>
    </row>
    <row r="178" spans="1:9" s="4" customFormat="1" ht="16.5" customHeight="1" thickBot="1" x14ac:dyDescent="0.2">
      <c r="A178" s="43" t="s">
        <v>9</v>
      </c>
      <c r="B178" s="14"/>
      <c r="C178" s="14"/>
      <c r="D178" s="14"/>
      <c r="E178" s="14"/>
    </row>
    <row r="179" spans="1:9" s="4" customFormat="1" ht="16.5" customHeight="1" thickBot="1" x14ac:dyDescent="0.2">
      <c r="A179" s="43" t="s">
        <v>16</v>
      </c>
      <c r="B179" s="14"/>
      <c r="C179" s="14"/>
      <c r="D179" s="14"/>
      <c r="E179" s="14"/>
    </row>
    <row r="180" spans="1:9" s="4" customFormat="1" ht="16.5" customHeight="1" thickBot="1" x14ac:dyDescent="0.2">
      <c r="A180" s="43" t="s">
        <v>24</v>
      </c>
      <c r="B180" s="14" t="e">
        <f>B179/B178</f>
        <v>#DIV/0!</v>
      </c>
      <c r="C180" s="14" t="e">
        <f>C179/C178</f>
        <v>#DIV/0!</v>
      </c>
      <c r="D180" s="14" t="e">
        <f>D179/D178</f>
        <v>#DIV/0!</v>
      </c>
      <c r="E180" s="14" t="e">
        <f>E179/E178</f>
        <v>#DIV/0!</v>
      </c>
    </row>
    <row r="181" spans="1:9" s="4" customFormat="1" ht="16.5" customHeight="1" thickBot="1" x14ac:dyDescent="0.2">
      <c r="A181" s="43" t="s">
        <v>17</v>
      </c>
      <c r="B181" s="42" t="s">
        <v>23</v>
      </c>
      <c r="C181" s="15" t="e">
        <f>C178/B178-1</f>
        <v>#DIV/0!</v>
      </c>
      <c r="D181" s="15" t="e">
        <f t="shared" ref="D181:E183" si="5">D178/C178-1</f>
        <v>#DIV/0!</v>
      </c>
      <c r="E181" s="15" t="e">
        <f t="shared" si="5"/>
        <v>#DIV/0!</v>
      </c>
      <c r="F181" s="5"/>
      <c r="G181" s="5"/>
      <c r="H181" s="5"/>
      <c r="I181" s="5"/>
    </row>
    <row r="182" spans="1:9" s="4" customFormat="1" ht="16.5" customHeight="1" thickBot="1" x14ac:dyDescent="0.2">
      <c r="A182" s="43" t="s">
        <v>18</v>
      </c>
      <c r="B182" s="42" t="s">
        <v>23</v>
      </c>
      <c r="C182" s="15" t="e">
        <f>C179/B179-1</f>
        <v>#DIV/0!</v>
      </c>
      <c r="D182" s="15" t="e">
        <f t="shared" si="5"/>
        <v>#DIV/0!</v>
      </c>
      <c r="E182" s="15" t="e">
        <f t="shared" si="5"/>
        <v>#DIV/0!</v>
      </c>
    </row>
    <row r="183" spans="1:9" s="4" customFormat="1" ht="16.5" customHeight="1" thickBot="1" x14ac:dyDescent="0.2">
      <c r="A183" s="43" t="s">
        <v>19</v>
      </c>
      <c r="B183" s="42" t="s">
        <v>23</v>
      </c>
      <c r="C183" s="15" t="e">
        <f>C180/B180-1</f>
        <v>#DIV/0!</v>
      </c>
      <c r="D183" s="15" t="e">
        <f t="shared" si="5"/>
        <v>#DIV/0!</v>
      </c>
      <c r="E183" s="15" t="e">
        <f t="shared" si="5"/>
        <v>#DIV/0!</v>
      </c>
    </row>
    <row r="184" spans="1:9" s="4" customFormat="1" ht="16.5" customHeight="1" thickBot="1" x14ac:dyDescent="0.2">
      <c r="A184" s="198" t="s">
        <v>96</v>
      </c>
      <c r="B184" s="198"/>
      <c r="C184" s="198"/>
      <c r="D184" s="198"/>
      <c r="E184" s="198"/>
    </row>
    <row r="185" spans="1:9" s="4" customFormat="1" ht="16.5" customHeight="1" thickBot="1" x14ac:dyDescent="0.2">
      <c r="A185" s="199"/>
      <c r="B185" s="41">
        <v>2018</v>
      </c>
      <c r="C185" s="41">
        <v>2019</v>
      </c>
      <c r="D185" s="41">
        <v>2020</v>
      </c>
      <c r="E185" s="41">
        <v>2021</v>
      </c>
    </row>
    <row r="186" spans="1:9" s="4" customFormat="1" ht="16.5" customHeight="1" thickBot="1" x14ac:dyDescent="0.2">
      <c r="A186" s="199"/>
      <c r="B186" s="41" t="s">
        <v>6</v>
      </c>
      <c r="C186" s="41" t="s">
        <v>7</v>
      </c>
      <c r="D186" s="41" t="s">
        <v>7</v>
      </c>
      <c r="E186" s="41" t="s">
        <v>7</v>
      </c>
    </row>
    <row r="187" spans="1:9" s="4" customFormat="1" ht="16.5" customHeight="1" thickBot="1" x14ac:dyDescent="0.2">
      <c r="A187" s="16" t="s">
        <v>75</v>
      </c>
      <c r="B187" s="17"/>
      <c r="C187" s="17"/>
      <c r="D187" s="17"/>
      <c r="E187" s="17"/>
    </row>
    <row r="188" spans="1:9" s="4" customFormat="1" ht="16.5" customHeight="1" thickBot="1" x14ac:dyDescent="0.2">
      <c r="A188" s="16" t="s">
        <v>76</v>
      </c>
      <c r="B188" s="17"/>
      <c r="C188" s="17"/>
      <c r="D188" s="17"/>
      <c r="E188" s="17"/>
    </row>
    <row r="189" spans="1:9" s="4" customFormat="1" ht="16.5" customHeight="1" thickBot="1" x14ac:dyDescent="0.2">
      <c r="A189" s="19" t="s">
        <v>63</v>
      </c>
      <c r="B189" s="17">
        <f>B188+B187</f>
        <v>0</v>
      </c>
      <c r="C189" s="17">
        <f>C188+C187</f>
        <v>0</v>
      </c>
      <c r="D189" s="17">
        <f>D188+D187</f>
        <v>0</v>
      </c>
      <c r="E189" s="17">
        <f>E188+E187</f>
        <v>0</v>
      </c>
    </row>
    <row r="190" spans="1:9" s="4" customFormat="1" ht="12.75" customHeight="1" thickBot="1" x14ac:dyDescent="0.2">
      <c r="A190" s="200" t="s">
        <v>74</v>
      </c>
      <c r="B190" s="201"/>
      <c r="C190" s="201"/>
      <c r="D190" s="201"/>
      <c r="E190" s="201"/>
    </row>
    <row r="191" spans="1:9" s="4" customFormat="1" ht="12.75" customHeight="1" thickBot="1" x14ac:dyDescent="0.2">
      <c r="A191" s="200"/>
      <c r="B191" s="201"/>
      <c r="C191" s="201"/>
      <c r="D191" s="201"/>
      <c r="E191" s="201"/>
    </row>
    <row r="192" spans="1:9" s="4" customFormat="1" ht="0.75" customHeight="1" thickBot="1" x14ac:dyDescent="0.2">
      <c r="A192" s="200"/>
      <c r="B192" s="201"/>
      <c r="C192" s="201"/>
      <c r="D192" s="201"/>
      <c r="E192" s="201"/>
    </row>
    <row r="193" spans="1:8" s="4" customFormat="1" ht="16.5" customHeight="1" thickBot="1" x14ac:dyDescent="0.2">
      <c r="A193" s="28"/>
      <c r="B193" s="27"/>
      <c r="C193" s="27"/>
      <c r="D193" s="27"/>
      <c r="E193" s="27"/>
    </row>
    <row r="194" spans="1:8" s="4" customFormat="1" ht="16.5" customHeight="1" thickBot="1" x14ac:dyDescent="0.2">
      <c r="A194" s="10" t="s">
        <v>81</v>
      </c>
      <c r="B194" s="24">
        <f>+B31+B71+B114+B135+B158+B179</f>
        <v>153276</v>
      </c>
      <c r="C194" s="24">
        <f>+C31+C71+C114+C135+C158+C179</f>
        <v>160276</v>
      </c>
      <c r="D194" s="24">
        <f>+D31+D71+D114+D135+D158+D179</f>
        <v>160276</v>
      </c>
      <c r="E194" s="24">
        <f>+E31+E71+E114+E135+E158+E179</f>
        <v>160276</v>
      </c>
      <c r="F194" s="6"/>
      <c r="G194" s="6"/>
      <c r="H194" s="6"/>
    </row>
    <row r="195" spans="1:8" s="4" customFormat="1" ht="16.5" customHeight="1" thickBot="1" x14ac:dyDescent="0.2">
      <c r="A195" s="10" t="s">
        <v>82</v>
      </c>
      <c r="B195" s="24">
        <f>B197+B199+B201+B203+B205+B207+B209+B211+B213</f>
        <v>153276</v>
      </c>
      <c r="C195" s="24">
        <f>C197+C199+C201+C203+C205+C207+C209+C211+C213</f>
        <v>160276</v>
      </c>
      <c r="D195" s="24">
        <f>D197+D199+D201+D203+D205+D207+D209+D211+D213</f>
        <v>160276</v>
      </c>
      <c r="E195" s="24">
        <f>E197+E199+E201+E203+E205+E207+E209+E211+E213</f>
        <v>160276</v>
      </c>
    </row>
    <row r="196" spans="1:8" s="4" customFormat="1" ht="16.5" customHeight="1" thickBot="1" x14ac:dyDescent="0.2">
      <c r="A196" s="29" t="s">
        <v>25</v>
      </c>
      <c r="B196" s="27"/>
      <c r="C196" s="30">
        <f>C195/B195-1</f>
        <v>4.5669250241394677E-2</v>
      </c>
      <c r="D196" s="30">
        <f>D195/C195-1</f>
        <v>0</v>
      </c>
      <c r="E196" s="30">
        <f>E195/D195-1</f>
        <v>0</v>
      </c>
    </row>
    <row r="197" spans="1:8" s="4" customFormat="1" ht="16.5" customHeight="1" thickBot="1" x14ac:dyDescent="0.2">
      <c r="A197" s="16" t="s">
        <v>0</v>
      </c>
      <c r="B197" s="17">
        <f>+B39+B79</f>
        <v>90676</v>
      </c>
      <c r="C197" s="17">
        <f>+C39+C79</f>
        <v>97676</v>
      </c>
      <c r="D197" s="17">
        <f>+D39+D79</f>
        <v>97676</v>
      </c>
      <c r="E197" s="17">
        <f>+E39+E79</f>
        <v>97676</v>
      </c>
      <c r="F197" s="5"/>
      <c r="G197" s="5"/>
    </row>
    <row r="198" spans="1:8" s="4" customFormat="1" ht="16.5" customHeight="1" thickBot="1" x14ac:dyDescent="0.2">
      <c r="A198" s="16" t="s">
        <v>26</v>
      </c>
      <c r="B198" s="17"/>
      <c r="C198" s="15">
        <f>C197/B197-1</f>
        <v>7.7197935506639004E-2</v>
      </c>
      <c r="D198" s="15">
        <f>D197/C197-1</f>
        <v>0</v>
      </c>
      <c r="E198" s="15">
        <f>E197/D197-1</f>
        <v>0</v>
      </c>
      <c r="F198" s="5"/>
      <c r="G198" s="5"/>
    </row>
    <row r="199" spans="1:8" s="4" customFormat="1" ht="16.5" customHeight="1" thickBot="1" x14ac:dyDescent="0.2">
      <c r="A199" s="16" t="s">
        <v>42</v>
      </c>
      <c r="B199" s="17">
        <f>+B42+B82</f>
        <v>17600</v>
      </c>
      <c r="C199" s="17">
        <f>+C42+C82</f>
        <v>17600</v>
      </c>
      <c r="D199" s="17">
        <f>+D42+D82</f>
        <v>17600</v>
      </c>
      <c r="E199" s="17">
        <f>+E42+E82</f>
        <v>17600</v>
      </c>
      <c r="F199" s="5"/>
      <c r="G199" s="5"/>
    </row>
    <row r="200" spans="1:8" s="4" customFormat="1" ht="16.5" customHeight="1" thickBot="1" x14ac:dyDescent="0.2">
      <c r="A200" s="16" t="s">
        <v>43</v>
      </c>
      <c r="B200" s="17"/>
      <c r="C200" s="15">
        <f>C199/B199-1</f>
        <v>0</v>
      </c>
      <c r="D200" s="15">
        <f>D199/C199-1</f>
        <v>0</v>
      </c>
      <c r="E200" s="15">
        <f>E199/D199-1</f>
        <v>0</v>
      </c>
      <c r="F200" s="5"/>
      <c r="G200" s="5"/>
    </row>
    <row r="201" spans="1:8" s="4" customFormat="1" ht="16.5" customHeight="1" thickBot="1" x14ac:dyDescent="0.2">
      <c r="A201" s="16" t="s">
        <v>1</v>
      </c>
      <c r="B201" s="17">
        <f>+B45+B85</f>
        <v>45000</v>
      </c>
      <c r="C201" s="17">
        <f>+C45+C85</f>
        <v>45000</v>
      </c>
      <c r="D201" s="17">
        <f>+D45+D85</f>
        <v>45000</v>
      </c>
      <c r="E201" s="17">
        <f>+E45+E85</f>
        <v>45000</v>
      </c>
      <c r="F201" s="5"/>
      <c r="G201" s="5"/>
    </row>
    <row r="202" spans="1:8" s="4" customFormat="1" ht="16.5" customHeight="1" thickBot="1" x14ac:dyDescent="0.2">
      <c r="A202" s="16" t="s">
        <v>27</v>
      </c>
      <c r="B202" s="17"/>
      <c r="C202" s="15">
        <f>C201/B201-1</f>
        <v>0</v>
      </c>
      <c r="D202" s="15">
        <f>D201/C201-1</f>
        <v>0</v>
      </c>
      <c r="E202" s="15">
        <f>E201/D201-1</f>
        <v>0</v>
      </c>
      <c r="F202" s="5"/>
      <c r="G202" s="5"/>
    </row>
    <row r="203" spans="1:8" s="4" customFormat="1" ht="16.5" customHeight="1" thickBot="1" x14ac:dyDescent="0.2">
      <c r="A203" s="16" t="s">
        <v>2</v>
      </c>
      <c r="B203" s="17">
        <f>+B48+B88</f>
        <v>0</v>
      </c>
      <c r="C203" s="17">
        <f>+C48+C88</f>
        <v>0</v>
      </c>
      <c r="D203" s="17">
        <f>+D48+D88</f>
        <v>0</v>
      </c>
      <c r="E203" s="17">
        <f>+E48+E88</f>
        <v>0</v>
      </c>
      <c r="F203" s="5"/>
      <c r="G203" s="5"/>
    </row>
    <row r="204" spans="1:8" s="4" customFormat="1" ht="16.5" customHeight="1" thickBot="1" x14ac:dyDescent="0.2">
      <c r="A204" s="16" t="s">
        <v>28</v>
      </c>
      <c r="B204" s="17"/>
      <c r="C204" s="15" t="e">
        <f>C203/B203-1</f>
        <v>#DIV/0!</v>
      </c>
      <c r="D204" s="15" t="e">
        <f>D203/C203-1</f>
        <v>#DIV/0!</v>
      </c>
      <c r="E204" s="15" t="e">
        <f>E203/D203-1</f>
        <v>#DIV/0!</v>
      </c>
      <c r="F204" s="5"/>
      <c r="G204" s="5"/>
    </row>
    <row r="205" spans="1:8" s="4" customFormat="1" ht="16.5" customHeight="1" thickBot="1" x14ac:dyDescent="0.2">
      <c r="A205" s="16" t="s">
        <v>29</v>
      </c>
      <c r="B205" s="17">
        <f>+B51+B91</f>
        <v>0</v>
      </c>
      <c r="C205" s="17">
        <f>+C51+C91</f>
        <v>0</v>
      </c>
      <c r="D205" s="17">
        <f>+D51+D91</f>
        <v>0</v>
      </c>
      <c r="E205" s="17">
        <f>+E51+E91</f>
        <v>0</v>
      </c>
    </row>
    <row r="206" spans="1:8" s="4" customFormat="1" ht="16.5" customHeight="1" thickBot="1" x14ac:dyDescent="0.2">
      <c r="A206" s="16" t="s">
        <v>30</v>
      </c>
      <c r="B206" s="17"/>
      <c r="C206" s="15" t="e">
        <f>C205/B205-1</f>
        <v>#DIV/0!</v>
      </c>
      <c r="D206" s="15" t="e">
        <f>D205/C205-1</f>
        <v>#DIV/0!</v>
      </c>
      <c r="E206" s="15" t="e">
        <f>E205/D205-1</f>
        <v>#DIV/0!</v>
      </c>
    </row>
    <row r="207" spans="1:8" s="4" customFormat="1" ht="16.5" customHeight="1" thickBot="1" x14ac:dyDescent="0.2">
      <c r="A207" s="16" t="s">
        <v>31</v>
      </c>
      <c r="B207" s="17">
        <f>+B54+B94</f>
        <v>0</v>
      </c>
      <c r="C207" s="17">
        <f>+C54+C94</f>
        <v>0</v>
      </c>
      <c r="D207" s="17">
        <f>+D54+D94</f>
        <v>0</v>
      </c>
      <c r="E207" s="17">
        <f>+E54+E94</f>
        <v>0</v>
      </c>
    </row>
    <row r="208" spans="1:8" s="4" customFormat="1" ht="16.5" customHeight="1" thickBot="1" x14ac:dyDescent="0.2">
      <c r="A208" s="16" t="s">
        <v>32</v>
      </c>
      <c r="B208" s="17"/>
      <c r="C208" s="15" t="e">
        <f>C207/B207-1</f>
        <v>#DIV/0!</v>
      </c>
      <c r="D208" s="15" t="e">
        <f>D207/C207-1</f>
        <v>#DIV/0!</v>
      </c>
      <c r="E208" s="15" t="e">
        <f>E207/D207-1</f>
        <v>#DIV/0!</v>
      </c>
    </row>
    <row r="209" spans="1:5" s="4" customFormat="1" ht="16.5" customHeight="1" thickBot="1" x14ac:dyDescent="0.2">
      <c r="A209" s="16" t="s">
        <v>3</v>
      </c>
      <c r="B209" s="17">
        <f>+B57+B97</f>
        <v>0</v>
      </c>
      <c r="C209" s="17">
        <f>+C57+C97</f>
        <v>0</v>
      </c>
      <c r="D209" s="17">
        <f>+D57+D97</f>
        <v>0</v>
      </c>
      <c r="E209" s="17">
        <f>+E57+E97</f>
        <v>0</v>
      </c>
    </row>
    <row r="210" spans="1:5" s="4" customFormat="1" ht="16.5" customHeight="1" thickBot="1" x14ac:dyDescent="0.2">
      <c r="A210" s="16" t="s">
        <v>33</v>
      </c>
      <c r="B210" s="17"/>
      <c r="C210" s="15" t="e">
        <f>C209/B209-1</f>
        <v>#DIV/0!</v>
      </c>
      <c r="D210" s="15" t="e">
        <f>D209/C209-1</f>
        <v>#DIV/0!</v>
      </c>
      <c r="E210" s="15" t="e">
        <f>E209/D209-1</f>
        <v>#DIV/0!</v>
      </c>
    </row>
    <row r="211" spans="1:5" s="4" customFormat="1" ht="16.5" customHeight="1" thickBot="1" x14ac:dyDescent="0.2">
      <c r="A211" s="16" t="s">
        <v>20</v>
      </c>
      <c r="B211" s="17">
        <f>+B122+B143+B166+B187</f>
        <v>0</v>
      </c>
      <c r="C211" s="17">
        <f>+C122+C143+C166+C187</f>
        <v>0</v>
      </c>
      <c r="D211" s="17">
        <f>+D122+D143+D166+D187</f>
        <v>0</v>
      </c>
      <c r="E211" s="17">
        <f>+E122+E143+E166+E187</f>
        <v>0</v>
      </c>
    </row>
    <row r="212" spans="1:5" s="4" customFormat="1" ht="16.5" customHeight="1" thickBot="1" x14ac:dyDescent="0.2">
      <c r="A212" s="16" t="s">
        <v>34</v>
      </c>
      <c r="B212" s="17"/>
      <c r="C212" s="15" t="e">
        <f>C211/B211-1</f>
        <v>#DIV/0!</v>
      </c>
      <c r="D212" s="15" t="e">
        <f>D211/C211-1</f>
        <v>#DIV/0!</v>
      </c>
      <c r="E212" s="15" t="e">
        <f>E211/D211-1</f>
        <v>#DIV/0!</v>
      </c>
    </row>
    <row r="213" spans="1:5" s="4" customFormat="1" ht="16.5" customHeight="1" thickBot="1" x14ac:dyDescent="0.2">
      <c r="A213" s="16" t="s">
        <v>21</v>
      </c>
      <c r="B213" s="17">
        <f>+B123+B144+B167+B188</f>
        <v>0</v>
      </c>
      <c r="C213" s="17">
        <f>+C123+C144+C167+C188</f>
        <v>0</v>
      </c>
      <c r="D213" s="17">
        <f>+D123+D144+D167+D188</f>
        <v>0</v>
      </c>
      <c r="E213" s="17">
        <f>+E123+E144+E167+E188</f>
        <v>0</v>
      </c>
    </row>
    <row r="214" spans="1:5" s="4" customFormat="1" ht="16.5" customHeight="1" thickBot="1" x14ac:dyDescent="0.2">
      <c r="A214" s="16" t="s">
        <v>35</v>
      </c>
      <c r="B214" s="17"/>
      <c r="C214" s="15" t="e">
        <f>C213/B213-1</f>
        <v>#DIV/0!</v>
      </c>
      <c r="D214" s="15" t="e">
        <f>D213/C213-1</f>
        <v>#DIV/0!</v>
      </c>
      <c r="E214" s="15" t="e">
        <f>E213/D213-1</f>
        <v>#DIV/0!</v>
      </c>
    </row>
    <row r="215" spans="1:5" s="4" customFormat="1" ht="16.5" customHeight="1" thickBot="1" x14ac:dyDescent="0.2">
      <c r="A215" s="200" t="s">
        <v>103</v>
      </c>
      <c r="B215" s="201"/>
      <c r="C215" s="201"/>
      <c r="D215" s="201"/>
      <c r="E215" s="201"/>
    </row>
    <row r="216" spans="1:5" s="4" customFormat="1" ht="4.5" customHeight="1" thickBot="1" x14ac:dyDescent="0.2">
      <c r="A216" s="200"/>
      <c r="B216" s="201"/>
      <c r="C216" s="201"/>
      <c r="D216" s="201"/>
      <c r="E216" s="201"/>
    </row>
    <row r="217" spans="1:5" s="4" customFormat="1" ht="6.75" hidden="1" customHeight="1" thickBot="1" x14ac:dyDescent="0.2">
      <c r="A217" s="200"/>
      <c r="B217" s="201"/>
      <c r="C217" s="201"/>
      <c r="D217" s="201"/>
      <c r="E217" s="201"/>
    </row>
    <row r="218" spans="1:5" s="4" customFormat="1" ht="16.5" customHeight="1" thickBot="1" x14ac:dyDescent="0.2">
      <c r="A218" s="28" t="s">
        <v>62</v>
      </c>
      <c r="B218" s="27">
        <f>IF(B195-B194=0,0,"Error")</f>
        <v>0</v>
      </c>
      <c r="C218" s="27">
        <f>IF(C195-C194=0,0,"Error")</f>
        <v>0</v>
      </c>
      <c r="D218" s="27">
        <f>IF(D195-D194=0,0,"Error")</f>
        <v>0</v>
      </c>
      <c r="E218" s="27">
        <f>IF(E195-E194=0,0,"Error")</f>
        <v>0</v>
      </c>
    </row>
    <row r="219" spans="1:5" s="4" customFormat="1" ht="45.75" thickBot="1" x14ac:dyDescent="0.2">
      <c r="A219" s="26" t="s">
        <v>48</v>
      </c>
      <c r="B219" s="17">
        <v>91</v>
      </c>
      <c r="C219" s="17">
        <v>91</v>
      </c>
      <c r="D219" s="17">
        <v>91</v>
      </c>
      <c r="E219" s="17">
        <v>91</v>
      </c>
    </row>
    <row r="220" spans="1:5" s="4" customFormat="1" ht="45.75" thickBot="1" x14ac:dyDescent="0.2">
      <c r="A220" s="26" t="s">
        <v>59</v>
      </c>
      <c r="B220" s="17">
        <v>21</v>
      </c>
      <c r="C220" s="17">
        <v>21</v>
      </c>
      <c r="D220" s="17">
        <v>21</v>
      </c>
      <c r="E220" s="17">
        <v>21</v>
      </c>
    </row>
  </sheetData>
  <mergeCells count="70">
    <mergeCell ref="A164:A165"/>
    <mergeCell ref="A169:A171"/>
    <mergeCell ref="B169:E171"/>
    <mergeCell ref="B172:E172"/>
    <mergeCell ref="B173:E173"/>
    <mergeCell ref="A190:A192"/>
    <mergeCell ref="B190:E192"/>
    <mergeCell ref="B174:E174"/>
    <mergeCell ref="B175:E175"/>
    <mergeCell ref="A176:A177"/>
    <mergeCell ref="A184:E184"/>
    <mergeCell ref="A185:A186"/>
    <mergeCell ref="A163:E163"/>
    <mergeCell ref="A146:A148"/>
    <mergeCell ref="B146:E148"/>
    <mergeCell ref="A149:E149"/>
    <mergeCell ref="A150:E150"/>
    <mergeCell ref="B151:E151"/>
    <mergeCell ref="A8:E10"/>
    <mergeCell ref="B11:E11"/>
    <mergeCell ref="A12:A13"/>
    <mergeCell ref="B17:E17"/>
    <mergeCell ref="A2:E2"/>
    <mergeCell ref="B4:E4"/>
    <mergeCell ref="B5:E5"/>
    <mergeCell ref="B6:E6"/>
    <mergeCell ref="A7:E7"/>
    <mergeCell ref="A18:E18"/>
    <mergeCell ref="B128:E128"/>
    <mergeCell ref="B129:E129"/>
    <mergeCell ref="B130:E130"/>
    <mergeCell ref="B131:E131"/>
    <mergeCell ref="B110:E110"/>
    <mergeCell ref="A111:A112"/>
    <mergeCell ref="A119:E119"/>
    <mergeCell ref="A120:A121"/>
    <mergeCell ref="A23:E23"/>
    <mergeCell ref="A36:E36"/>
    <mergeCell ref="A105:E105"/>
    <mergeCell ref="B108:E108"/>
    <mergeCell ref="B109:E109"/>
    <mergeCell ref="A125:A127"/>
    <mergeCell ref="B125:E127"/>
    <mergeCell ref="A68:A69"/>
    <mergeCell ref="A215:A217"/>
    <mergeCell ref="B215:E217"/>
    <mergeCell ref="A132:A133"/>
    <mergeCell ref="A140:E140"/>
    <mergeCell ref="A141:A142"/>
    <mergeCell ref="A106:E106"/>
    <mergeCell ref="B107:E107"/>
    <mergeCell ref="B152:E152"/>
    <mergeCell ref="B153:E153"/>
    <mergeCell ref="B154:E154"/>
    <mergeCell ref="A155:A156"/>
    <mergeCell ref="A76:E76"/>
    <mergeCell ref="A77:A78"/>
    <mergeCell ref="A101:A103"/>
    <mergeCell ref="B101:E103"/>
    <mergeCell ref="A61:A63"/>
    <mergeCell ref="B61:E63"/>
    <mergeCell ref="A37:A38"/>
    <mergeCell ref="B26:E26"/>
    <mergeCell ref="B25:E25"/>
    <mergeCell ref="B27:E27"/>
    <mergeCell ref="A28:A29"/>
    <mergeCell ref="A24:E24"/>
    <mergeCell ref="B65:E65"/>
    <mergeCell ref="B66:E66"/>
    <mergeCell ref="B67:E67"/>
  </mergeCells>
  <pageMargins left="0.17" right="0.12" top="0.41" bottom="0.69" header="0.49" footer="0.63"/>
  <pageSetup orientation="portrait" blackAndWhite="1"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J608"/>
  <sheetViews>
    <sheetView view="pageBreakPreview" topLeftCell="A587" zoomScale="60" zoomScaleNormal="100" workbookViewId="0">
      <selection activeCell="A358" sqref="A358"/>
    </sheetView>
  </sheetViews>
  <sheetFormatPr defaultRowHeight="12" x14ac:dyDescent="0.2"/>
  <cols>
    <col min="1" max="1" width="32" style="56" customWidth="1"/>
    <col min="2" max="2" width="14.85546875" style="56" customWidth="1"/>
    <col min="3" max="3" width="16.85546875" style="56" customWidth="1"/>
    <col min="4" max="4" width="13.42578125" style="56" customWidth="1"/>
    <col min="5" max="5" width="15.5703125" style="56" customWidth="1"/>
    <col min="6" max="6" width="12.85546875" style="55" customWidth="1"/>
    <col min="7" max="7" width="9.85546875" style="65" customWidth="1"/>
    <col min="8" max="8" width="10.85546875" style="65" customWidth="1"/>
    <col min="9" max="9" width="11.140625" style="55" customWidth="1"/>
    <col min="10" max="16384" width="9.140625" style="55"/>
  </cols>
  <sheetData>
    <row r="2" spans="1:8" x14ac:dyDescent="0.2">
      <c r="A2" s="238"/>
      <c r="B2" s="238"/>
      <c r="C2" s="238"/>
      <c r="D2" s="238"/>
      <c r="E2" s="238"/>
      <c r="G2" s="55"/>
      <c r="H2" s="55"/>
    </row>
    <row r="3" spans="1:8" x14ac:dyDescent="0.2">
      <c r="A3" s="239" t="s">
        <v>123</v>
      </c>
      <c r="B3" s="239"/>
      <c r="C3" s="239"/>
      <c r="D3" s="239"/>
      <c r="E3" s="239"/>
      <c r="G3" s="55"/>
      <c r="H3" s="55"/>
    </row>
    <row r="4" spans="1:8" ht="12.75" thickBot="1" x14ac:dyDescent="0.25">
      <c r="G4" s="55"/>
      <c r="H4" s="55"/>
    </row>
    <row r="5" spans="1:8" ht="12.75" thickBot="1" x14ac:dyDescent="0.25">
      <c r="A5" s="57" t="s">
        <v>22</v>
      </c>
      <c r="B5" s="240" t="s">
        <v>85</v>
      </c>
      <c r="C5" s="240"/>
      <c r="D5" s="240"/>
      <c r="E5" s="240"/>
      <c r="G5" s="55"/>
      <c r="H5" s="55"/>
    </row>
    <row r="6" spans="1:8" ht="12.75" thickBot="1" x14ac:dyDescent="0.25">
      <c r="A6" s="57" t="s">
        <v>4</v>
      </c>
      <c r="B6" s="241" t="s">
        <v>89</v>
      </c>
      <c r="C6" s="242"/>
      <c r="D6" s="242"/>
      <c r="E6" s="242"/>
      <c r="G6" s="55"/>
      <c r="H6" s="55"/>
    </row>
    <row r="7" spans="1:8" ht="12.75" thickBot="1" x14ac:dyDescent="0.25">
      <c r="A7" s="57" t="s">
        <v>36</v>
      </c>
      <c r="B7" s="224" t="s">
        <v>5</v>
      </c>
      <c r="C7" s="224"/>
      <c r="D7" s="224"/>
      <c r="E7" s="224"/>
      <c r="G7" s="55"/>
      <c r="H7" s="55"/>
    </row>
    <row r="8" spans="1:8" ht="17.25" customHeight="1" thickBot="1" x14ac:dyDescent="0.25">
      <c r="A8" s="243" t="s">
        <v>8</v>
      </c>
      <c r="B8" s="243"/>
      <c r="C8" s="243"/>
      <c r="D8" s="243"/>
      <c r="E8" s="243"/>
      <c r="G8" s="55"/>
      <c r="H8" s="55"/>
    </row>
    <row r="9" spans="1:8" ht="33.75" customHeight="1" thickBot="1" x14ac:dyDescent="0.25">
      <c r="A9" s="234" t="s">
        <v>112</v>
      </c>
      <c r="B9" s="234"/>
      <c r="C9" s="234"/>
      <c r="D9" s="234"/>
      <c r="E9" s="234"/>
      <c r="G9" s="55"/>
      <c r="H9" s="55"/>
    </row>
    <row r="10" spans="1:8" ht="28.5" customHeight="1" thickBot="1" x14ac:dyDescent="0.25">
      <c r="A10" s="234"/>
      <c r="B10" s="234"/>
      <c r="C10" s="234"/>
      <c r="D10" s="234"/>
      <c r="E10" s="234"/>
      <c r="G10" s="55"/>
      <c r="H10" s="55"/>
    </row>
    <row r="11" spans="1:8" ht="35.25" customHeight="1" thickBot="1" x14ac:dyDescent="0.25">
      <c r="A11" s="234"/>
      <c r="B11" s="234"/>
      <c r="C11" s="234"/>
      <c r="D11" s="234"/>
      <c r="E11" s="234"/>
      <c r="G11" s="55"/>
      <c r="H11" s="55"/>
    </row>
    <row r="12" spans="1:8" ht="37.5" customHeight="1" thickBot="1" x14ac:dyDescent="0.25">
      <c r="A12" s="58" t="s">
        <v>11</v>
      </c>
      <c r="B12" s="234" t="s">
        <v>124</v>
      </c>
      <c r="C12" s="234"/>
      <c r="D12" s="234"/>
      <c r="E12" s="234"/>
      <c r="G12" s="55"/>
      <c r="H12" s="55"/>
    </row>
    <row r="13" spans="1:8" ht="13.5" customHeight="1" thickBot="1" x14ac:dyDescent="0.25">
      <c r="A13" s="224" t="s">
        <v>12</v>
      </c>
      <c r="B13" s="59">
        <v>2018</v>
      </c>
      <c r="C13" s="59">
        <v>2019</v>
      </c>
      <c r="D13" s="59">
        <v>2020</v>
      </c>
      <c r="E13" s="59">
        <v>2021</v>
      </c>
      <c r="G13" s="55"/>
      <c r="H13" s="55"/>
    </row>
    <row r="14" spans="1:8" ht="15" customHeight="1" thickBot="1" x14ac:dyDescent="0.25">
      <c r="A14" s="224"/>
      <c r="B14" s="59" t="s">
        <v>6</v>
      </c>
      <c r="C14" s="59" t="s">
        <v>7</v>
      </c>
      <c r="D14" s="59" t="s">
        <v>7</v>
      </c>
      <c r="E14" s="59" t="s">
        <v>7</v>
      </c>
      <c r="F14" s="60"/>
      <c r="G14" s="55"/>
      <c r="H14" s="55"/>
    </row>
    <row r="15" spans="1:8" ht="30.75" customHeight="1" thickBot="1" x14ac:dyDescent="0.25">
      <c r="A15" s="61" t="s">
        <v>125</v>
      </c>
      <c r="B15" s="62">
        <v>0.03</v>
      </c>
      <c r="C15" s="62">
        <v>0.05</v>
      </c>
      <c r="D15" s="62">
        <v>7.0000000000000007E-2</v>
      </c>
      <c r="E15" s="62">
        <v>0.09</v>
      </c>
      <c r="G15" s="55"/>
      <c r="H15" s="55"/>
    </row>
    <row r="16" spans="1:8" ht="48.75" thickBot="1" x14ac:dyDescent="0.25">
      <c r="A16" s="63" t="s">
        <v>126</v>
      </c>
      <c r="B16" s="62">
        <v>0.03</v>
      </c>
      <c r="C16" s="62">
        <v>0.04</v>
      </c>
      <c r="D16" s="62">
        <v>0.05</v>
      </c>
      <c r="E16" s="62">
        <v>0.06</v>
      </c>
      <c r="G16" s="55"/>
      <c r="H16" s="55"/>
    </row>
    <row r="17" spans="1:9" ht="38.25" customHeight="1" thickBot="1" x14ac:dyDescent="0.25">
      <c r="A17" s="58" t="s">
        <v>13</v>
      </c>
      <c r="B17" s="235" t="s">
        <v>127</v>
      </c>
      <c r="C17" s="236"/>
      <c r="D17" s="236"/>
      <c r="E17" s="237"/>
      <c r="F17" s="64"/>
    </row>
    <row r="18" spans="1:9" ht="12.75" thickBot="1" x14ac:dyDescent="0.25">
      <c r="A18" s="224" t="s">
        <v>14</v>
      </c>
      <c r="B18" s="224"/>
      <c r="C18" s="224"/>
      <c r="D18" s="224"/>
      <c r="E18" s="224"/>
      <c r="F18" s="64"/>
      <c r="I18" s="66"/>
    </row>
    <row r="19" spans="1:9" ht="49.5" customHeight="1" thickBot="1" x14ac:dyDescent="0.25">
      <c r="A19" s="67" t="s">
        <v>128</v>
      </c>
      <c r="B19" s="68">
        <v>2</v>
      </c>
      <c r="C19" s="68">
        <v>2</v>
      </c>
      <c r="D19" s="68">
        <v>1</v>
      </c>
      <c r="E19" s="68">
        <v>1</v>
      </c>
    </row>
    <row r="20" spans="1:9" ht="58.5" customHeight="1" thickBot="1" x14ac:dyDescent="0.25">
      <c r="A20" s="69" t="s">
        <v>129</v>
      </c>
      <c r="B20" s="68">
        <v>1500</v>
      </c>
      <c r="C20" s="70" t="s">
        <v>130</v>
      </c>
      <c r="D20" s="70" t="s">
        <v>130</v>
      </c>
      <c r="E20" s="70" t="s">
        <v>130</v>
      </c>
    </row>
    <row r="21" spans="1:9" ht="58.5" customHeight="1" thickBot="1" x14ac:dyDescent="0.25">
      <c r="A21" s="69" t="s">
        <v>131</v>
      </c>
      <c r="B21" s="68">
        <v>72</v>
      </c>
      <c r="C21" s="70" t="s">
        <v>130</v>
      </c>
      <c r="D21" s="70" t="s">
        <v>130</v>
      </c>
      <c r="E21" s="70" t="s">
        <v>130</v>
      </c>
    </row>
    <row r="22" spans="1:9" ht="50.25" customHeight="1" thickBot="1" x14ac:dyDescent="0.25">
      <c r="A22" s="69" t="s">
        <v>132</v>
      </c>
      <c r="B22" s="71">
        <v>0.4</v>
      </c>
      <c r="C22" s="70" t="s">
        <v>130</v>
      </c>
      <c r="D22" s="70" t="s">
        <v>130</v>
      </c>
      <c r="E22" s="70" t="s">
        <v>130</v>
      </c>
    </row>
    <row r="23" spans="1:9" ht="51" customHeight="1" thickBot="1" x14ac:dyDescent="0.25">
      <c r="A23" s="69" t="s">
        <v>133</v>
      </c>
      <c r="B23" s="71">
        <v>0.02</v>
      </c>
      <c r="C23" s="70" t="s">
        <v>130</v>
      </c>
      <c r="D23" s="70" t="s">
        <v>130</v>
      </c>
      <c r="E23" s="70" t="s">
        <v>130</v>
      </c>
    </row>
    <row r="24" spans="1:9" ht="44.25" customHeight="1" thickBot="1" x14ac:dyDescent="0.25">
      <c r="A24" s="69" t="s">
        <v>134</v>
      </c>
      <c r="B24" s="71">
        <v>0.03</v>
      </c>
      <c r="C24" s="70" t="s">
        <v>130</v>
      </c>
      <c r="D24" s="70" t="s">
        <v>130</v>
      </c>
      <c r="E24" s="70" t="s">
        <v>130</v>
      </c>
    </row>
    <row r="25" spans="1:9" ht="44.25" customHeight="1" thickBot="1" x14ac:dyDescent="0.25">
      <c r="A25" s="69" t="s">
        <v>135</v>
      </c>
      <c r="B25" s="71">
        <v>0.02</v>
      </c>
      <c r="C25" s="70" t="s">
        <v>130</v>
      </c>
      <c r="D25" s="70" t="s">
        <v>130</v>
      </c>
      <c r="E25" s="70" t="s">
        <v>130</v>
      </c>
    </row>
    <row r="26" spans="1:9" ht="28.5" customHeight="1" thickBot="1" x14ac:dyDescent="0.25">
      <c r="A26" s="69" t="s">
        <v>136</v>
      </c>
      <c r="B26" s="71">
        <v>0.04</v>
      </c>
      <c r="C26" s="70" t="s">
        <v>130</v>
      </c>
      <c r="D26" s="70" t="s">
        <v>130</v>
      </c>
      <c r="E26" s="70" t="s">
        <v>130</v>
      </c>
    </row>
    <row r="27" spans="1:9" ht="46.5" customHeight="1" thickBot="1" x14ac:dyDescent="0.25">
      <c r="A27" s="69" t="s">
        <v>137</v>
      </c>
      <c r="B27" s="71">
        <v>0.03</v>
      </c>
      <c r="C27" s="70" t="s">
        <v>130</v>
      </c>
      <c r="D27" s="70" t="s">
        <v>130</v>
      </c>
      <c r="E27" s="70" t="s">
        <v>130</v>
      </c>
    </row>
    <row r="28" spans="1:9" ht="51" customHeight="1" thickBot="1" x14ac:dyDescent="0.25">
      <c r="A28" s="69" t="s">
        <v>138</v>
      </c>
      <c r="B28" s="71">
        <v>0.03</v>
      </c>
      <c r="C28" s="70" t="s">
        <v>130</v>
      </c>
      <c r="D28" s="70" t="s">
        <v>130</v>
      </c>
      <c r="E28" s="70" t="s">
        <v>130</v>
      </c>
    </row>
    <row r="29" spans="1:9" ht="21.75" customHeight="1" thickBot="1" x14ac:dyDescent="0.25">
      <c r="A29" s="229" t="s">
        <v>78</v>
      </c>
      <c r="B29" s="229"/>
      <c r="C29" s="229"/>
      <c r="D29" s="229"/>
      <c r="E29" s="229"/>
    </row>
    <row r="30" spans="1:9" ht="33.75" customHeight="1" thickBot="1" x14ac:dyDescent="0.25">
      <c r="A30" s="72" t="s">
        <v>38</v>
      </c>
      <c r="B30" s="244" t="s">
        <v>139</v>
      </c>
      <c r="C30" s="227"/>
      <c r="D30" s="227"/>
      <c r="E30" s="227"/>
    </row>
    <row r="31" spans="1:9" ht="51" customHeight="1" thickBot="1" x14ac:dyDescent="0.25">
      <c r="A31" s="63" t="s">
        <v>10</v>
      </c>
      <c r="B31" s="234" t="s">
        <v>140</v>
      </c>
      <c r="C31" s="234"/>
      <c r="D31" s="234"/>
      <c r="E31" s="234"/>
    </row>
    <row r="32" spans="1:9" ht="16.5" customHeight="1" thickBot="1" x14ac:dyDescent="0.25">
      <c r="A32" s="63" t="s">
        <v>15</v>
      </c>
      <c r="B32" s="219" t="s">
        <v>141</v>
      </c>
      <c r="C32" s="219"/>
      <c r="D32" s="219"/>
      <c r="E32" s="219"/>
    </row>
    <row r="33" spans="1:10" ht="16.5" customHeight="1" thickBot="1" x14ac:dyDescent="0.25">
      <c r="A33" s="224"/>
      <c r="B33" s="73">
        <v>2018</v>
      </c>
      <c r="C33" s="73">
        <v>2019</v>
      </c>
      <c r="D33" s="73">
        <v>2020</v>
      </c>
      <c r="E33" s="73">
        <v>2021</v>
      </c>
    </row>
    <row r="34" spans="1:10" ht="16.5" customHeight="1" thickBot="1" x14ac:dyDescent="0.25">
      <c r="A34" s="224"/>
      <c r="B34" s="73" t="s">
        <v>6</v>
      </c>
      <c r="C34" s="73" t="s">
        <v>7</v>
      </c>
      <c r="D34" s="73" t="s">
        <v>7</v>
      </c>
      <c r="E34" s="73" t="s">
        <v>7</v>
      </c>
      <c r="G34" s="74"/>
    </row>
    <row r="35" spans="1:10" ht="16.5" customHeight="1" thickBot="1" x14ac:dyDescent="0.25">
      <c r="A35" s="63" t="s">
        <v>9</v>
      </c>
      <c r="B35" s="75">
        <v>176</v>
      </c>
      <c r="C35" s="75">
        <v>178</v>
      </c>
      <c r="D35" s="75">
        <v>180</v>
      </c>
      <c r="E35" s="75">
        <v>182</v>
      </c>
      <c r="G35" s="74"/>
    </row>
    <row r="36" spans="1:10" ht="16.5" customHeight="1" thickBot="1" x14ac:dyDescent="0.25">
      <c r="A36" s="63" t="s">
        <v>16</v>
      </c>
      <c r="B36" s="76">
        <v>288749</v>
      </c>
      <c r="C36" s="76">
        <v>289824</v>
      </c>
      <c r="D36" s="76">
        <v>289824</v>
      </c>
      <c r="E36" s="76">
        <v>289824</v>
      </c>
      <c r="F36" s="65"/>
      <c r="G36" s="74"/>
    </row>
    <row r="37" spans="1:10" ht="16.5" customHeight="1" thickBot="1" x14ac:dyDescent="0.25">
      <c r="A37" s="63" t="s">
        <v>24</v>
      </c>
      <c r="B37" s="75">
        <f>B36/B35</f>
        <v>1640.6193181818182</v>
      </c>
      <c r="C37" s="75">
        <f>C36/C35</f>
        <v>1628.2247191011236</v>
      </c>
      <c r="D37" s="75">
        <f>D36/D35</f>
        <v>1610.1333333333334</v>
      </c>
      <c r="E37" s="75">
        <f>E36/E35</f>
        <v>1592.4395604395604</v>
      </c>
      <c r="G37" s="74"/>
    </row>
    <row r="38" spans="1:10" ht="16.5" customHeight="1" thickBot="1" x14ac:dyDescent="0.25">
      <c r="A38" s="63" t="s">
        <v>17</v>
      </c>
      <c r="B38" s="59" t="s">
        <v>23</v>
      </c>
      <c r="C38" s="77">
        <f>C35/B35-1</f>
        <v>1.1363636363636465E-2</v>
      </c>
      <c r="D38" s="77">
        <f t="shared" ref="D38:E40" si="0">D35/C35-1</f>
        <v>1.1235955056179803E-2</v>
      </c>
      <c r="E38" s="77">
        <f t="shared" si="0"/>
        <v>1.1111111111111072E-2</v>
      </c>
      <c r="F38" s="60"/>
      <c r="G38" s="74"/>
      <c r="I38" s="60"/>
      <c r="J38" s="60"/>
    </row>
    <row r="39" spans="1:10" ht="16.5" customHeight="1" thickBot="1" x14ac:dyDescent="0.25">
      <c r="A39" s="63" t="s">
        <v>18</v>
      </c>
      <c r="B39" s="59" t="s">
        <v>23</v>
      </c>
      <c r="C39" s="77">
        <f>C36/B36-1</f>
        <v>3.722956616299955E-3</v>
      </c>
      <c r="D39" s="77">
        <f t="shared" si="0"/>
        <v>0</v>
      </c>
      <c r="E39" s="77">
        <f t="shared" si="0"/>
        <v>0</v>
      </c>
    </row>
    <row r="40" spans="1:10" ht="16.5" customHeight="1" thickBot="1" x14ac:dyDescent="0.25">
      <c r="A40" s="63" t="s">
        <v>19</v>
      </c>
      <c r="B40" s="59" t="s">
        <v>23</v>
      </c>
      <c r="C40" s="77">
        <f>C37/B37-1</f>
        <v>-7.5548294130967086E-3</v>
      </c>
      <c r="D40" s="77">
        <f t="shared" si="0"/>
        <v>-1.1111111111111072E-2</v>
      </c>
      <c r="E40" s="77">
        <f t="shared" si="0"/>
        <v>-1.0989010989011061E-2</v>
      </c>
    </row>
    <row r="41" spans="1:10" ht="16.5" customHeight="1" thickBot="1" x14ac:dyDescent="0.25">
      <c r="A41" s="225" t="s">
        <v>194</v>
      </c>
      <c r="B41" s="225"/>
      <c r="C41" s="225"/>
      <c r="D41" s="225"/>
      <c r="E41" s="225"/>
    </row>
    <row r="42" spans="1:10" ht="16.5" customHeight="1" thickBot="1" x14ac:dyDescent="0.25">
      <c r="A42" s="224"/>
      <c r="B42" s="73">
        <v>2018</v>
      </c>
      <c r="C42" s="73">
        <v>2019</v>
      </c>
      <c r="D42" s="73">
        <v>2020</v>
      </c>
      <c r="E42" s="73">
        <v>2021</v>
      </c>
    </row>
    <row r="43" spans="1:10" ht="25.5" customHeight="1" thickBot="1" x14ac:dyDescent="0.25">
      <c r="A43" s="224"/>
      <c r="B43" s="73" t="s">
        <v>6</v>
      </c>
      <c r="C43" s="73" t="s">
        <v>7</v>
      </c>
      <c r="D43" s="73" t="s">
        <v>7</v>
      </c>
      <c r="E43" s="73" t="s">
        <v>7</v>
      </c>
    </row>
    <row r="44" spans="1:10" ht="16.5" customHeight="1" thickBot="1" x14ac:dyDescent="0.25">
      <c r="A44" s="78" t="s">
        <v>0</v>
      </c>
      <c r="B44" s="79">
        <v>220934</v>
      </c>
      <c r="C44" s="79">
        <v>220552</v>
      </c>
      <c r="D44" s="79">
        <v>220552</v>
      </c>
      <c r="E44" s="79">
        <v>220552</v>
      </c>
    </row>
    <row r="45" spans="1:10" ht="30" customHeight="1" thickBot="1" x14ac:dyDescent="0.25">
      <c r="A45" s="78" t="s">
        <v>44</v>
      </c>
      <c r="B45" s="79"/>
      <c r="C45" s="71"/>
      <c r="D45" s="71"/>
      <c r="E45" s="71"/>
    </row>
    <row r="46" spans="1:10" ht="30.75" customHeight="1" thickBot="1" x14ac:dyDescent="0.25">
      <c r="A46" s="78" t="s">
        <v>195</v>
      </c>
      <c r="B46" s="79"/>
      <c r="C46" s="77"/>
      <c r="D46" s="77"/>
      <c r="E46" s="77"/>
    </row>
    <row r="47" spans="1:10" ht="24" customHeight="1" thickBot="1" x14ac:dyDescent="0.25">
      <c r="A47" s="78" t="s">
        <v>42</v>
      </c>
      <c r="B47" s="79">
        <v>37173</v>
      </c>
      <c r="C47" s="79">
        <v>37620</v>
      </c>
      <c r="D47" s="79">
        <v>37620</v>
      </c>
      <c r="E47" s="79">
        <v>37620</v>
      </c>
    </row>
    <row r="48" spans="1:10" ht="30" customHeight="1" thickBot="1" x14ac:dyDescent="0.25">
      <c r="A48" s="78" t="s">
        <v>46</v>
      </c>
      <c r="B48" s="79"/>
      <c r="C48" s="79"/>
      <c r="D48" s="79"/>
      <c r="E48" s="79"/>
    </row>
    <row r="49" spans="1:9" ht="32.25" customHeight="1" thickBot="1" x14ac:dyDescent="0.25">
      <c r="A49" s="78" t="s">
        <v>196</v>
      </c>
      <c r="B49" s="79"/>
      <c r="C49" s="79"/>
      <c r="D49" s="79"/>
      <c r="E49" s="79"/>
    </row>
    <row r="50" spans="1:9" ht="25.5" customHeight="1" thickBot="1" x14ac:dyDescent="0.25">
      <c r="A50" s="78" t="s">
        <v>1</v>
      </c>
      <c r="B50" s="80">
        <f>13642+1000</f>
        <v>14642</v>
      </c>
      <c r="C50" s="80">
        <f>12942+1500</f>
        <v>14442</v>
      </c>
      <c r="D50" s="80">
        <f>12942+1500</f>
        <v>14442</v>
      </c>
      <c r="E50" s="80">
        <f>12942+1500</f>
        <v>14442</v>
      </c>
    </row>
    <row r="51" spans="1:9" ht="24.75" customHeight="1" thickBot="1" x14ac:dyDescent="0.25">
      <c r="A51" s="78" t="s">
        <v>49</v>
      </c>
      <c r="B51" s="79"/>
      <c r="C51" s="79"/>
      <c r="D51" s="79"/>
      <c r="E51" s="79"/>
    </row>
    <row r="52" spans="1:9" ht="28.5" customHeight="1" thickBot="1" x14ac:dyDescent="0.25">
      <c r="A52" s="78" t="s">
        <v>197</v>
      </c>
      <c r="B52" s="79"/>
      <c r="C52" s="79"/>
      <c r="D52" s="79"/>
      <c r="E52" s="79"/>
    </row>
    <row r="53" spans="1:9" ht="26.25" customHeight="1" thickBot="1" x14ac:dyDescent="0.25">
      <c r="A53" s="78" t="s">
        <v>2</v>
      </c>
      <c r="B53" s="79"/>
      <c r="C53" s="79"/>
      <c r="D53" s="79"/>
      <c r="E53" s="79"/>
    </row>
    <row r="54" spans="1:9" ht="27.75" customHeight="1" thickBot="1" x14ac:dyDescent="0.25">
      <c r="A54" s="78" t="s">
        <v>51</v>
      </c>
      <c r="B54" s="79"/>
      <c r="C54" s="79"/>
      <c r="D54" s="79"/>
      <c r="E54" s="79"/>
      <c r="I54" s="65"/>
    </row>
    <row r="55" spans="1:9" ht="22.5" customHeight="1" thickBot="1" x14ac:dyDescent="0.25">
      <c r="A55" s="78" t="s">
        <v>198</v>
      </c>
      <c r="B55" s="79"/>
      <c r="C55" s="79"/>
      <c r="D55" s="79"/>
      <c r="E55" s="79"/>
    </row>
    <row r="56" spans="1:9" ht="28.5" customHeight="1" thickBot="1" x14ac:dyDescent="0.25">
      <c r="A56" s="78" t="s">
        <v>29</v>
      </c>
      <c r="B56" s="79">
        <v>16000</v>
      </c>
      <c r="C56" s="79">
        <v>17000</v>
      </c>
      <c r="D56" s="79">
        <v>17000</v>
      </c>
      <c r="E56" s="79">
        <v>17000</v>
      </c>
      <c r="I56" s="65"/>
    </row>
    <row r="57" spans="1:9" ht="36.75" thickBot="1" x14ac:dyDescent="0.25">
      <c r="A57" s="78" t="s">
        <v>53</v>
      </c>
      <c r="B57" s="79"/>
      <c r="C57" s="79"/>
      <c r="D57" s="79"/>
      <c r="E57" s="79"/>
    </row>
    <row r="58" spans="1:9" ht="36.75" thickBot="1" x14ac:dyDescent="0.25">
      <c r="A58" s="78" t="s">
        <v>199</v>
      </c>
      <c r="B58" s="79"/>
      <c r="C58" s="79"/>
      <c r="D58" s="79"/>
      <c r="E58" s="79"/>
      <c r="H58" s="81"/>
      <c r="I58" s="82"/>
    </row>
    <row r="59" spans="1:9" ht="12.75" thickBot="1" x14ac:dyDescent="0.25">
      <c r="A59" s="78" t="s">
        <v>31</v>
      </c>
      <c r="B59" s="79">
        <v>0</v>
      </c>
      <c r="C59" s="79">
        <v>210</v>
      </c>
      <c r="D59" s="79">
        <v>210</v>
      </c>
      <c r="E59" s="79">
        <v>210</v>
      </c>
    </row>
    <row r="60" spans="1:9" ht="36.75" thickBot="1" x14ac:dyDescent="0.25">
      <c r="A60" s="78" t="s">
        <v>55</v>
      </c>
      <c r="B60" s="79"/>
      <c r="C60" s="79"/>
      <c r="D60" s="79"/>
      <c r="E60" s="79"/>
      <c r="I60" s="65"/>
    </row>
    <row r="61" spans="1:9" ht="36.75" thickBot="1" x14ac:dyDescent="0.25">
      <c r="A61" s="78" t="s">
        <v>200</v>
      </c>
      <c r="B61" s="79"/>
      <c r="C61" s="79"/>
      <c r="D61" s="79"/>
      <c r="E61" s="79"/>
      <c r="I61" s="83"/>
    </row>
    <row r="62" spans="1:9" ht="12.75" thickBot="1" x14ac:dyDescent="0.25">
      <c r="A62" s="78" t="s">
        <v>3</v>
      </c>
      <c r="B62" s="79"/>
      <c r="C62" s="79"/>
      <c r="D62" s="79"/>
      <c r="E62" s="79"/>
      <c r="I62" s="83"/>
    </row>
    <row r="63" spans="1:9" ht="36.75" thickBot="1" x14ac:dyDescent="0.25">
      <c r="A63" s="78" t="s">
        <v>57</v>
      </c>
      <c r="B63" s="79"/>
      <c r="C63" s="79"/>
      <c r="D63" s="79"/>
      <c r="E63" s="79"/>
    </row>
    <row r="64" spans="1:9" ht="36.75" thickBot="1" x14ac:dyDescent="0.25">
      <c r="A64" s="78" t="s">
        <v>201</v>
      </c>
      <c r="B64" s="79"/>
      <c r="C64" s="79"/>
      <c r="D64" s="79"/>
      <c r="E64" s="79"/>
    </row>
    <row r="65" spans="1:8" ht="12.75" thickBot="1" x14ac:dyDescent="0.25">
      <c r="A65" s="84" t="s">
        <v>61</v>
      </c>
      <c r="B65" s="79">
        <f>B62+B59+B56+B53+B50+B47+B44</f>
        <v>288749</v>
      </c>
      <c r="C65" s="79">
        <f>C62+C59+C56+C53+C50+C47+C44</f>
        <v>289824</v>
      </c>
      <c r="D65" s="79">
        <f>D62+D59+D56+D53+D50+D47+D44</f>
        <v>289824</v>
      </c>
      <c r="E65" s="79">
        <f>E62+E59+E56+E53+E50+E47+E44</f>
        <v>289824</v>
      </c>
      <c r="F65" s="85"/>
    </row>
    <row r="66" spans="1:8" ht="12.75" thickBot="1" x14ac:dyDescent="0.25">
      <c r="A66" s="218" t="s">
        <v>202</v>
      </c>
      <c r="B66" s="219"/>
      <c r="C66" s="219"/>
      <c r="D66" s="219"/>
      <c r="E66" s="219"/>
    </row>
    <row r="67" spans="1:8" ht="12.75" thickBot="1" x14ac:dyDescent="0.25">
      <c r="A67" s="218"/>
      <c r="B67" s="219"/>
      <c r="C67" s="219"/>
      <c r="D67" s="219"/>
      <c r="E67" s="219"/>
    </row>
    <row r="68" spans="1:8" ht="12.75" thickBot="1" x14ac:dyDescent="0.25">
      <c r="A68" s="218"/>
      <c r="B68" s="219"/>
      <c r="C68" s="219"/>
      <c r="D68" s="219"/>
      <c r="E68" s="219"/>
    </row>
    <row r="69" spans="1:8" s="56" customFormat="1" ht="15" customHeight="1" thickBot="1" x14ac:dyDescent="0.25">
      <c r="A69" s="86" t="s">
        <v>62</v>
      </c>
      <c r="B69" s="87">
        <f>IF(B65-B36=0,0,"Error")</f>
        <v>0</v>
      </c>
      <c r="C69" s="87">
        <f>IF(C65-C36=0,0,"Error")</f>
        <v>0</v>
      </c>
      <c r="D69" s="87">
        <f>IF(D65-D36=0,0,"Error")</f>
        <v>0</v>
      </c>
      <c r="E69" s="87">
        <f>IF(E65-E36=0,0,"Error")</f>
        <v>0</v>
      </c>
      <c r="G69" s="88"/>
      <c r="H69" s="88"/>
    </row>
    <row r="70" spans="1:8" s="56" customFormat="1" ht="39" customHeight="1" thickBot="1" x14ac:dyDescent="0.25">
      <c r="A70" s="72" t="s">
        <v>142</v>
      </c>
      <c r="B70" s="231" t="s">
        <v>143</v>
      </c>
      <c r="C70" s="232"/>
      <c r="D70" s="232"/>
      <c r="E70" s="233"/>
      <c r="G70" s="88"/>
      <c r="H70" s="88"/>
    </row>
    <row r="71" spans="1:8" s="56" customFormat="1" ht="40.5" customHeight="1" thickBot="1" x14ac:dyDescent="0.25">
      <c r="A71" s="63" t="s">
        <v>10</v>
      </c>
      <c r="B71" s="221" t="s">
        <v>144</v>
      </c>
      <c r="C71" s="222"/>
      <c r="D71" s="222"/>
      <c r="E71" s="223"/>
      <c r="G71" s="88"/>
      <c r="H71" s="88"/>
    </row>
    <row r="72" spans="1:8" s="56" customFormat="1" ht="20.25" customHeight="1" thickBot="1" x14ac:dyDescent="0.25">
      <c r="A72" s="63" t="s">
        <v>15</v>
      </c>
      <c r="B72" s="219" t="s">
        <v>141</v>
      </c>
      <c r="C72" s="219"/>
      <c r="D72" s="219"/>
      <c r="E72" s="219"/>
      <c r="G72" s="88"/>
      <c r="H72" s="88"/>
    </row>
    <row r="73" spans="1:8" s="56" customFormat="1" ht="12.75" thickBot="1" x14ac:dyDescent="0.25">
      <c r="A73" s="224"/>
      <c r="B73" s="73">
        <v>2018</v>
      </c>
      <c r="C73" s="73">
        <v>2019</v>
      </c>
      <c r="D73" s="73">
        <v>2020</v>
      </c>
      <c r="E73" s="73">
        <v>2021</v>
      </c>
      <c r="G73" s="88"/>
      <c r="H73" s="88"/>
    </row>
    <row r="74" spans="1:8" s="56" customFormat="1" ht="12.75" thickBot="1" x14ac:dyDescent="0.25">
      <c r="A74" s="224"/>
      <c r="B74" s="73" t="s">
        <v>6</v>
      </c>
      <c r="C74" s="73" t="s">
        <v>7</v>
      </c>
      <c r="D74" s="73" t="s">
        <v>7</v>
      </c>
      <c r="E74" s="73" t="s">
        <v>7</v>
      </c>
      <c r="G74" s="88"/>
      <c r="H74" s="88"/>
    </row>
    <row r="75" spans="1:8" s="56" customFormat="1" ht="13.5" customHeight="1" thickBot="1" x14ac:dyDescent="0.25">
      <c r="A75" s="63" t="s">
        <v>9</v>
      </c>
      <c r="B75" s="75">
        <v>150</v>
      </c>
      <c r="C75" s="75">
        <v>152</v>
      </c>
      <c r="D75" s="75">
        <v>154</v>
      </c>
      <c r="E75" s="75">
        <v>156</v>
      </c>
      <c r="G75" s="88"/>
      <c r="H75" s="88"/>
    </row>
    <row r="76" spans="1:8" s="56" customFormat="1" ht="18.75" customHeight="1" thickBot="1" x14ac:dyDescent="0.25">
      <c r="A76" s="63" t="s">
        <v>16</v>
      </c>
      <c r="B76" s="75">
        <v>90670</v>
      </c>
      <c r="C76" s="75">
        <v>96178</v>
      </c>
      <c r="D76" s="75">
        <v>96178</v>
      </c>
      <c r="E76" s="75">
        <v>96178</v>
      </c>
      <c r="G76" s="88"/>
      <c r="H76" s="88"/>
    </row>
    <row r="77" spans="1:8" s="56" customFormat="1" ht="15.75" customHeight="1" thickBot="1" x14ac:dyDescent="0.25">
      <c r="A77" s="63" t="s">
        <v>24</v>
      </c>
      <c r="B77" s="75">
        <f>B76/B75</f>
        <v>604.4666666666667</v>
      </c>
      <c r="C77" s="75">
        <f>C76/C75</f>
        <v>632.75</v>
      </c>
      <c r="D77" s="75">
        <f>D76/D75</f>
        <v>624.53246753246754</v>
      </c>
      <c r="E77" s="75">
        <f>E76/E75</f>
        <v>616.52564102564099</v>
      </c>
      <c r="G77" s="88"/>
      <c r="H77" s="88"/>
    </row>
    <row r="78" spans="1:8" s="56" customFormat="1" ht="16.5" customHeight="1" thickBot="1" x14ac:dyDescent="0.25">
      <c r="A78" s="63" t="s">
        <v>17</v>
      </c>
      <c r="B78" s="59" t="s">
        <v>23</v>
      </c>
      <c r="C78" s="77">
        <f>C75/B75-1</f>
        <v>1.3333333333333419E-2</v>
      </c>
      <c r="D78" s="77">
        <f t="shared" ref="D78:E80" si="1">D75/C75-1</f>
        <v>1.3157894736842035E-2</v>
      </c>
      <c r="E78" s="77">
        <f t="shared" si="1"/>
        <v>1.298701298701288E-2</v>
      </c>
      <c r="G78" s="88"/>
      <c r="H78" s="88"/>
    </row>
    <row r="79" spans="1:8" s="56" customFormat="1" ht="16.5" customHeight="1" thickBot="1" x14ac:dyDescent="0.25">
      <c r="A79" s="63" t="s">
        <v>18</v>
      </c>
      <c r="B79" s="59" t="s">
        <v>23</v>
      </c>
      <c r="C79" s="77">
        <f>C76/B76-1</f>
        <v>6.0747766626227051E-2</v>
      </c>
      <c r="D79" s="77">
        <f t="shared" si="1"/>
        <v>0</v>
      </c>
      <c r="E79" s="77">
        <f t="shared" si="1"/>
        <v>0</v>
      </c>
      <c r="G79" s="88"/>
      <c r="H79" s="88"/>
    </row>
    <row r="80" spans="1:8" s="56" customFormat="1" ht="16.5" customHeight="1" thickBot="1" x14ac:dyDescent="0.25">
      <c r="A80" s="63" t="s">
        <v>19</v>
      </c>
      <c r="B80" s="59" t="s">
        <v>23</v>
      </c>
      <c r="C80" s="77">
        <f>C77/B77-1</f>
        <v>4.6790559170618584E-2</v>
      </c>
      <c r="D80" s="77">
        <f t="shared" si="1"/>
        <v>-1.2987012987012991E-2</v>
      </c>
      <c r="E80" s="77">
        <f t="shared" si="1"/>
        <v>-1.2820512820512886E-2</v>
      </c>
      <c r="G80" s="88"/>
      <c r="H80" s="88"/>
    </row>
    <row r="81" spans="1:8" s="56" customFormat="1" ht="12.75" thickBot="1" x14ac:dyDescent="0.25">
      <c r="A81" s="225" t="s">
        <v>203</v>
      </c>
      <c r="B81" s="225"/>
      <c r="C81" s="225"/>
      <c r="D81" s="225"/>
      <c r="E81" s="225"/>
      <c r="G81" s="88"/>
      <c r="H81" s="88"/>
    </row>
    <row r="82" spans="1:8" s="56" customFormat="1" ht="12.75" thickBot="1" x14ac:dyDescent="0.25">
      <c r="A82" s="224"/>
      <c r="B82" s="73">
        <v>2018</v>
      </c>
      <c r="C82" s="73">
        <v>2019</v>
      </c>
      <c r="D82" s="73">
        <v>2020</v>
      </c>
      <c r="E82" s="73">
        <v>2021</v>
      </c>
      <c r="G82" s="88"/>
      <c r="H82" s="88"/>
    </row>
    <row r="83" spans="1:8" s="56" customFormat="1" ht="12.75" thickBot="1" x14ac:dyDescent="0.25">
      <c r="A83" s="224"/>
      <c r="B83" s="73" t="s">
        <v>6</v>
      </c>
      <c r="C83" s="73" t="s">
        <v>7</v>
      </c>
      <c r="D83" s="73" t="s">
        <v>7</v>
      </c>
      <c r="E83" s="73" t="s">
        <v>7</v>
      </c>
      <c r="G83" s="88"/>
      <c r="H83" s="88"/>
    </row>
    <row r="84" spans="1:8" s="56" customFormat="1" ht="12.75" thickBot="1" x14ac:dyDescent="0.25">
      <c r="A84" s="78" t="s">
        <v>0</v>
      </c>
      <c r="B84" s="79">
        <v>57600</v>
      </c>
      <c r="C84" s="79">
        <v>57500</v>
      </c>
      <c r="D84" s="79">
        <v>57500</v>
      </c>
      <c r="E84" s="79">
        <v>57500</v>
      </c>
      <c r="G84" s="88"/>
      <c r="H84" s="88"/>
    </row>
    <row r="85" spans="1:8" s="56" customFormat="1" ht="27.75" customHeight="1" thickBot="1" x14ac:dyDescent="0.25">
      <c r="A85" s="78" t="s">
        <v>44</v>
      </c>
      <c r="B85" s="79"/>
      <c r="C85" s="71"/>
      <c r="D85" s="71"/>
      <c r="E85" s="71"/>
      <c r="G85" s="88"/>
      <c r="H85" s="88"/>
    </row>
    <row r="86" spans="1:8" s="56" customFormat="1" ht="27" customHeight="1" thickBot="1" x14ac:dyDescent="0.25">
      <c r="A86" s="78" t="s">
        <v>195</v>
      </c>
      <c r="B86" s="79"/>
      <c r="C86" s="77"/>
      <c r="D86" s="77"/>
      <c r="E86" s="77"/>
      <c r="G86" s="88"/>
      <c r="H86" s="88"/>
    </row>
    <row r="87" spans="1:8" s="56" customFormat="1" ht="21" customHeight="1" thickBot="1" x14ac:dyDescent="0.25">
      <c r="A87" s="78" t="s">
        <v>42</v>
      </c>
      <c r="B87" s="79">
        <v>9600</v>
      </c>
      <c r="C87" s="79">
        <v>9600</v>
      </c>
      <c r="D87" s="79">
        <v>9600</v>
      </c>
      <c r="E87" s="79">
        <v>9600</v>
      </c>
      <c r="G87" s="88"/>
      <c r="H87" s="88"/>
    </row>
    <row r="88" spans="1:8" s="56" customFormat="1" ht="36.75" thickBot="1" x14ac:dyDescent="0.25">
      <c r="A88" s="78" t="s">
        <v>46</v>
      </c>
      <c r="B88" s="79"/>
      <c r="C88" s="79"/>
      <c r="D88" s="79"/>
      <c r="E88" s="79"/>
      <c r="G88" s="88"/>
      <c r="H88" s="88"/>
    </row>
    <row r="89" spans="1:8" s="56" customFormat="1" ht="33" customHeight="1" thickBot="1" x14ac:dyDescent="0.25">
      <c r="A89" s="78" t="s">
        <v>196</v>
      </c>
      <c r="B89" s="79"/>
      <c r="C89" s="79"/>
      <c r="D89" s="79"/>
      <c r="E89" s="79"/>
      <c r="G89" s="88"/>
      <c r="H89" s="88"/>
    </row>
    <row r="90" spans="1:8" s="56" customFormat="1" ht="22.5" customHeight="1" thickBot="1" x14ac:dyDescent="0.25">
      <c r="A90" s="78" t="s">
        <v>1</v>
      </c>
      <c r="B90" s="80">
        <f>7400+2300</f>
        <v>9700</v>
      </c>
      <c r="C90" s="80">
        <f>12447+2851</f>
        <v>15298</v>
      </c>
      <c r="D90" s="80">
        <f>12447+2851</f>
        <v>15298</v>
      </c>
      <c r="E90" s="80">
        <f>12447+2851</f>
        <v>15298</v>
      </c>
      <c r="G90" s="88"/>
      <c r="H90" s="88"/>
    </row>
    <row r="91" spans="1:8" s="56" customFormat="1" ht="25.5" customHeight="1" thickBot="1" x14ac:dyDescent="0.25">
      <c r="A91" s="78" t="s">
        <v>49</v>
      </c>
      <c r="B91" s="79"/>
      <c r="C91" s="79"/>
      <c r="D91" s="79"/>
      <c r="E91" s="79"/>
      <c r="G91" s="88"/>
      <c r="H91" s="88"/>
    </row>
    <row r="92" spans="1:8" s="56" customFormat="1" ht="24" customHeight="1" thickBot="1" x14ac:dyDescent="0.25">
      <c r="A92" s="78" t="s">
        <v>197</v>
      </c>
      <c r="B92" s="79"/>
      <c r="C92" s="79"/>
      <c r="D92" s="79"/>
      <c r="E92" s="79"/>
      <c r="G92" s="88"/>
      <c r="H92" s="88"/>
    </row>
    <row r="93" spans="1:8" s="56" customFormat="1" ht="19.5" customHeight="1" thickBot="1" x14ac:dyDescent="0.25">
      <c r="A93" s="78" t="s">
        <v>2</v>
      </c>
      <c r="B93" s="79"/>
      <c r="C93" s="79"/>
      <c r="D93" s="79"/>
      <c r="E93" s="79"/>
      <c r="G93" s="88"/>
      <c r="H93" s="88"/>
    </row>
    <row r="94" spans="1:8" s="56" customFormat="1" ht="23.25" customHeight="1" thickBot="1" x14ac:dyDescent="0.25">
      <c r="A94" s="78" t="s">
        <v>51</v>
      </c>
      <c r="B94" s="79"/>
      <c r="C94" s="79"/>
      <c r="D94" s="79"/>
      <c r="E94" s="79"/>
      <c r="G94" s="88"/>
      <c r="H94" s="88"/>
    </row>
    <row r="95" spans="1:8" s="56" customFormat="1" ht="24.75" customHeight="1" thickBot="1" x14ac:dyDescent="0.25">
      <c r="A95" s="78" t="s">
        <v>198</v>
      </c>
      <c r="B95" s="79"/>
      <c r="C95" s="79"/>
      <c r="D95" s="79"/>
      <c r="E95" s="79"/>
      <c r="G95" s="88"/>
      <c r="H95" s="88"/>
    </row>
    <row r="96" spans="1:8" s="56" customFormat="1" ht="30" customHeight="1" thickBot="1" x14ac:dyDescent="0.25">
      <c r="A96" s="78" t="s">
        <v>29</v>
      </c>
      <c r="B96" s="79">
        <v>13000</v>
      </c>
      <c r="C96" s="79">
        <v>13000</v>
      </c>
      <c r="D96" s="79">
        <v>13000</v>
      </c>
      <c r="E96" s="79">
        <v>13000</v>
      </c>
      <c r="G96" s="88"/>
      <c r="H96" s="88"/>
    </row>
    <row r="97" spans="1:8" s="56" customFormat="1" ht="36.75" thickBot="1" x14ac:dyDescent="0.25">
      <c r="A97" s="78" t="s">
        <v>53</v>
      </c>
      <c r="B97" s="79"/>
      <c r="C97" s="79"/>
      <c r="D97" s="79"/>
      <c r="E97" s="79"/>
      <c r="G97" s="88"/>
      <c r="H97" s="88"/>
    </row>
    <row r="98" spans="1:8" s="56" customFormat="1" ht="36.75" thickBot="1" x14ac:dyDescent="0.25">
      <c r="A98" s="78" t="s">
        <v>199</v>
      </c>
      <c r="B98" s="79"/>
      <c r="C98" s="79"/>
      <c r="D98" s="79"/>
      <c r="E98" s="79"/>
      <c r="G98" s="88"/>
      <c r="H98" s="88"/>
    </row>
    <row r="99" spans="1:8" s="56" customFormat="1" ht="21" customHeight="1" thickBot="1" x14ac:dyDescent="0.25">
      <c r="A99" s="78" t="s">
        <v>31</v>
      </c>
      <c r="B99" s="79">
        <v>770</v>
      </c>
      <c r="C99" s="79">
        <v>780</v>
      </c>
      <c r="D99" s="79">
        <v>780</v>
      </c>
      <c r="E99" s="79">
        <v>780</v>
      </c>
      <c r="G99" s="88"/>
      <c r="H99" s="88"/>
    </row>
    <row r="100" spans="1:8" s="56" customFormat="1" ht="21.75" customHeight="1" thickBot="1" x14ac:dyDescent="0.25">
      <c r="A100" s="78" t="s">
        <v>55</v>
      </c>
      <c r="B100" s="79"/>
      <c r="C100" s="79"/>
      <c r="D100" s="79"/>
      <c r="E100" s="79"/>
      <c r="G100" s="88"/>
      <c r="H100" s="88"/>
    </row>
    <row r="101" spans="1:8" s="56" customFormat="1" ht="25.5" customHeight="1" thickBot="1" x14ac:dyDescent="0.25">
      <c r="A101" s="78" t="s">
        <v>200</v>
      </c>
      <c r="B101" s="79"/>
      <c r="C101" s="79"/>
      <c r="D101" s="79"/>
      <c r="E101" s="79"/>
      <c r="G101" s="88"/>
      <c r="H101" s="88"/>
    </row>
    <row r="102" spans="1:8" s="56" customFormat="1" ht="24" customHeight="1" thickBot="1" x14ac:dyDescent="0.25">
      <c r="A102" s="78" t="s">
        <v>3</v>
      </c>
      <c r="B102" s="79"/>
      <c r="C102" s="79"/>
      <c r="D102" s="79"/>
      <c r="E102" s="79"/>
      <c r="G102" s="88"/>
      <c r="H102" s="88"/>
    </row>
    <row r="103" spans="1:8" s="56" customFormat="1" ht="36.75" thickBot="1" x14ac:dyDescent="0.25">
      <c r="A103" s="78" t="s">
        <v>57</v>
      </c>
      <c r="B103" s="79"/>
      <c r="C103" s="79"/>
      <c r="D103" s="79"/>
      <c r="E103" s="79"/>
      <c r="G103" s="88"/>
      <c r="H103" s="88"/>
    </row>
    <row r="104" spans="1:8" s="56" customFormat="1" ht="34.5" customHeight="1" thickBot="1" x14ac:dyDescent="0.25">
      <c r="A104" s="78" t="s">
        <v>201</v>
      </c>
      <c r="B104" s="79"/>
      <c r="C104" s="79"/>
      <c r="D104" s="79"/>
      <c r="E104" s="79"/>
      <c r="G104" s="88"/>
      <c r="H104" s="88"/>
    </row>
    <row r="105" spans="1:8" s="56" customFormat="1" ht="25.5" customHeight="1" thickBot="1" x14ac:dyDescent="0.25">
      <c r="A105" s="84" t="s">
        <v>145</v>
      </c>
      <c r="B105" s="79">
        <f>B102+B99+B96+B93+B90+B87+B84</f>
        <v>90670</v>
      </c>
      <c r="C105" s="79">
        <f>C102+C99+C96+C93+C90+C87+C84</f>
        <v>96178</v>
      </c>
      <c r="D105" s="79">
        <f>D102+D99+D96+D93+D90+D87+D84</f>
        <v>96178</v>
      </c>
      <c r="E105" s="79">
        <f>E102+E99+E96+E93+E90+E87+E84</f>
        <v>96178</v>
      </c>
      <c r="G105" s="88"/>
      <c r="H105" s="88"/>
    </row>
    <row r="106" spans="1:8" s="56" customFormat="1" ht="12.75" thickBot="1" x14ac:dyDescent="0.25">
      <c r="A106" s="218" t="s">
        <v>202</v>
      </c>
      <c r="B106" s="219"/>
      <c r="C106" s="219"/>
      <c r="D106" s="219"/>
      <c r="E106" s="219"/>
      <c r="G106" s="88"/>
      <c r="H106" s="88"/>
    </row>
    <row r="107" spans="1:8" s="56" customFormat="1" ht="12.75" thickBot="1" x14ac:dyDescent="0.25">
      <c r="A107" s="218"/>
      <c r="B107" s="219"/>
      <c r="C107" s="219"/>
      <c r="D107" s="219"/>
      <c r="E107" s="219"/>
      <c r="G107" s="88"/>
      <c r="H107" s="88"/>
    </row>
    <row r="108" spans="1:8" s="56" customFormat="1" ht="12.75" thickBot="1" x14ac:dyDescent="0.25">
      <c r="A108" s="218"/>
      <c r="B108" s="219"/>
      <c r="C108" s="219"/>
      <c r="D108" s="219"/>
      <c r="E108" s="219"/>
      <c r="G108" s="88"/>
      <c r="H108" s="88"/>
    </row>
    <row r="109" spans="1:8" s="56" customFormat="1" ht="17.25" customHeight="1" thickBot="1" x14ac:dyDescent="0.25">
      <c r="A109" s="86" t="s">
        <v>62</v>
      </c>
      <c r="B109" s="87">
        <f>IF(B105-B76=0,0,"Error")</f>
        <v>0</v>
      </c>
      <c r="C109" s="87">
        <f>IF(C105-C76=0,0,"Error")</f>
        <v>0</v>
      </c>
      <c r="D109" s="87">
        <f>IF(D105-D76=0,0,"Error")</f>
        <v>0</v>
      </c>
      <c r="E109" s="87">
        <f>IF(E105-E76=0,0,"Error")</f>
        <v>0</v>
      </c>
      <c r="G109" s="88"/>
      <c r="H109" s="88"/>
    </row>
    <row r="110" spans="1:8" s="56" customFormat="1" ht="34.5" customHeight="1" thickBot="1" x14ac:dyDescent="0.25">
      <c r="A110" s="72" t="s">
        <v>146</v>
      </c>
      <c r="B110" s="231" t="s">
        <v>147</v>
      </c>
      <c r="C110" s="232"/>
      <c r="D110" s="232"/>
      <c r="E110" s="233"/>
      <c r="G110" s="88"/>
      <c r="H110" s="88"/>
    </row>
    <row r="111" spans="1:8" s="56" customFormat="1" ht="39.75" customHeight="1" thickBot="1" x14ac:dyDescent="0.25">
      <c r="A111" s="63" t="s">
        <v>10</v>
      </c>
      <c r="B111" s="221" t="s">
        <v>148</v>
      </c>
      <c r="C111" s="222"/>
      <c r="D111" s="222"/>
      <c r="E111" s="223"/>
      <c r="G111" s="88"/>
      <c r="H111" s="88"/>
    </row>
    <row r="112" spans="1:8" s="56" customFormat="1" ht="22.5" customHeight="1" thickBot="1" x14ac:dyDescent="0.25">
      <c r="A112" s="63" t="s">
        <v>15</v>
      </c>
      <c r="B112" s="219" t="s">
        <v>141</v>
      </c>
      <c r="C112" s="219"/>
      <c r="D112" s="219"/>
      <c r="E112" s="219"/>
      <c r="G112" s="88"/>
      <c r="H112" s="88"/>
    </row>
    <row r="113" spans="1:8" s="56" customFormat="1" ht="19.5" customHeight="1" thickBot="1" x14ac:dyDescent="0.25">
      <c r="A113" s="224"/>
      <c r="B113" s="73">
        <v>2018</v>
      </c>
      <c r="C113" s="73">
        <v>2019</v>
      </c>
      <c r="D113" s="73">
        <v>2020</v>
      </c>
      <c r="E113" s="73">
        <v>2021</v>
      </c>
      <c r="G113" s="88"/>
      <c r="H113" s="88"/>
    </row>
    <row r="114" spans="1:8" s="56" customFormat="1" ht="12.75" thickBot="1" x14ac:dyDescent="0.25">
      <c r="A114" s="224"/>
      <c r="B114" s="73" t="s">
        <v>6</v>
      </c>
      <c r="C114" s="73" t="s">
        <v>7</v>
      </c>
      <c r="D114" s="73" t="s">
        <v>7</v>
      </c>
      <c r="E114" s="73" t="s">
        <v>7</v>
      </c>
      <c r="G114" s="88"/>
      <c r="H114" s="88"/>
    </row>
    <row r="115" spans="1:8" s="56" customFormat="1" ht="18.75" customHeight="1" thickBot="1" x14ac:dyDescent="0.25">
      <c r="A115" s="63" t="s">
        <v>9</v>
      </c>
      <c r="B115" s="75">
        <v>355</v>
      </c>
      <c r="C115" s="75">
        <v>357</v>
      </c>
      <c r="D115" s="75">
        <v>359</v>
      </c>
      <c r="E115" s="75">
        <v>360</v>
      </c>
      <c r="G115" s="88"/>
      <c r="H115" s="88"/>
    </row>
    <row r="116" spans="1:8" s="56" customFormat="1" ht="17.25" customHeight="1" thickBot="1" x14ac:dyDescent="0.25">
      <c r="A116" s="63" t="s">
        <v>16</v>
      </c>
      <c r="B116" s="75">
        <v>32600</v>
      </c>
      <c r="C116" s="75">
        <v>31200</v>
      </c>
      <c r="D116" s="75">
        <v>31200</v>
      </c>
      <c r="E116" s="75">
        <v>31200</v>
      </c>
      <c r="G116" s="88"/>
      <c r="H116" s="88"/>
    </row>
    <row r="117" spans="1:8" s="56" customFormat="1" ht="21" customHeight="1" thickBot="1" x14ac:dyDescent="0.25">
      <c r="A117" s="63" t="s">
        <v>24</v>
      </c>
      <c r="B117" s="75">
        <f>B116/B115</f>
        <v>91.83098591549296</v>
      </c>
      <c r="C117" s="75">
        <f>C116/C115</f>
        <v>87.394957983193279</v>
      </c>
      <c r="D117" s="75">
        <f>D116/D115</f>
        <v>86.908077994428965</v>
      </c>
      <c r="E117" s="75">
        <f>E116/E115</f>
        <v>86.666666666666671</v>
      </c>
      <c r="G117" s="88"/>
      <c r="H117" s="88"/>
    </row>
    <row r="118" spans="1:8" s="56" customFormat="1" ht="16.5" customHeight="1" thickBot="1" x14ac:dyDescent="0.25">
      <c r="A118" s="63" t="s">
        <v>17</v>
      </c>
      <c r="B118" s="59" t="s">
        <v>23</v>
      </c>
      <c r="C118" s="77">
        <f>C115/B115-1</f>
        <v>5.6338028169014009E-3</v>
      </c>
      <c r="D118" s="77">
        <f t="shared" ref="D118:E120" si="2">D115/C115-1</f>
        <v>5.6022408963585235E-3</v>
      </c>
      <c r="E118" s="77">
        <f t="shared" si="2"/>
        <v>2.7855153203342198E-3</v>
      </c>
      <c r="G118" s="88"/>
      <c r="H118" s="88"/>
    </row>
    <row r="119" spans="1:8" s="56" customFormat="1" ht="19.5" customHeight="1" thickBot="1" x14ac:dyDescent="0.25">
      <c r="A119" s="63" t="s">
        <v>18</v>
      </c>
      <c r="B119" s="59" t="s">
        <v>23</v>
      </c>
      <c r="C119" s="77">
        <f>C116/B116-1</f>
        <v>-4.2944785276073594E-2</v>
      </c>
      <c r="D119" s="77">
        <f t="shared" si="2"/>
        <v>0</v>
      </c>
      <c r="E119" s="77">
        <f t="shared" si="2"/>
        <v>0</v>
      </c>
      <c r="G119" s="88"/>
      <c r="H119" s="88"/>
    </row>
    <row r="120" spans="1:8" s="56" customFormat="1" ht="18.75" customHeight="1" thickBot="1" x14ac:dyDescent="0.25">
      <c r="A120" s="63" t="s">
        <v>19</v>
      </c>
      <c r="B120" s="59" t="s">
        <v>23</v>
      </c>
      <c r="C120" s="77">
        <f>C117/B117-1</f>
        <v>-4.8306439140073154E-2</v>
      </c>
      <c r="D120" s="77">
        <f t="shared" si="2"/>
        <v>-5.5710306406685506E-3</v>
      </c>
      <c r="E120" s="77">
        <f t="shared" si="2"/>
        <v>-2.7777777777776569E-3</v>
      </c>
      <c r="G120" s="88"/>
      <c r="H120" s="88"/>
    </row>
    <row r="121" spans="1:8" s="56" customFormat="1" ht="15" customHeight="1" thickBot="1" x14ac:dyDescent="0.25">
      <c r="A121" s="225" t="s">
        <v>204</v>
      </c>
      <c r="B121" s="225"/>
      <c r="C121" s="225"/>
      <c r="D121" s="225"/>
      <c r="E121" s="225"/>
      <c r="G121" s="88"/>
      <c r="H121" s="88"/>
    </row>
    <row r="122" spans="1:8" s="56" customFormat="1" ht="21" customHeight="1" thickBot="1" x14ac:dyDescent="0.25">
      <c r="A122" s="224"/>
      <c r="B122" s="73">
        <v>2018</v>
      </c>
      <c r="C122" s="73">
        <v>2019</v>
      </c>
      <c r="D122" s="73">
        <v>2020</v>
      </c>
      <c r="E122" s="73">
        <v>2021</v>
      </c>
      <c r="G122" s="88"/>
      <c r="H122" s="88"/>
    </row>
    <row r="123" spans="1:8" s="56" customFormat="1" ht="12.75" thickBot="1" x14ac:dyDescent="0.25">
      <c r="A123" s="224"/>
      <c r="B123" s="73" t="s">
        <v>6</v>
      </c>
      <c r="C123" s="73" t="s">
        <v>7</v>
      </c>
      <c r="D123" s="73" t="s">
        <v>7</v>
      </c>
      <c r="E123" s="73" t="s">
        <v>7</v>
      </c>
      <c r="G123" s="88"/>
      <c r="H123" s="88"/>
    </row>
    <row r="124" spans="1:8" s="56" customFormat="1" ht="19.5" customHeight="1" thickBot="1" x14ac:dyDescent="0.25">
      <c r="A124" s="78" t="s">
        <v>0</v>
      </c>
      <c r="B124" s="79">
        <v>17000</v>
      </c>
      <c r="C124" s="79">
        <v>16900</v>
      </c>
      <c r="D124" s="79">
        <v>16900</v>
      </c>
      <c r="E124" s="79">
        <v>16900</v>
      </c>
      <c r="G124" s="88"/>
      <c r="H124" s="88"/>
    </row>
    <row r="125" spans="1:8" s="56" customFormat="1" ht="24.75" customHeight="1" thickBot="1" x14ac:dyDescent="0.25">
      <c r="A125" s="78" t="s">
        <v>44</v>
      </c>
      <c r="B125" s="79"/>
      <c r="C125" s="71"/>
      <c r="D125" s="71"/>
      <c r="E125" s="71"/>
      <c r="G125" s="88"/>
      <c r="H125" s="88"/>
    </row>
    <row r="126" spans="1:8" s="56" customFormat="1" ht="28.5" customHeight="1" thickBot="1" x14ac:dyDescent="0.25">
      <c r="A126" s="78" t="s">
        <v>195</v>
      </c>
      <c r="B126" s="79"/>
      <c r="C126" s="77"/>
      <c r="D126" s="77"/>
      <c r="E126" s="77"/>
      <c r="G126" s="88"/>
      <c r="H126" s="88"/>
    </row>
    <row r="127" spans="1:8" s="56" customFormat="1" ht="22.5" customHeight="1" thickBot="1" x14ac:dyDescent="0.25">
      <c r="A127" s="78" t="s">
        <v>42</v>
      </c>
      <c r="B127" s="79">
        <v>2800</v>
      </c>
      <c r="C127" s="79">
        <v>2800</v>
      </c>
      <c r="D127" s="79">
        <v>2800</v>
      </c>
      <c r="E127" s="79">
        <v>2800</v>
      </c>
      <c r="G127" s="88"/>
      <c r="H127" s="88"/>
    </row>
    <row r="128" spans="1:8" s="56" customFormat="1" ht="36.75" thickBot="1" x14ac:dyDescent="0.25">
      <c r="A128" s="78" t="s">
        <v>46</v>
      </c>
      <c r="B128" s="79"/>
      <c r="C128" s="79"/>
      <c r="D128" s="79"/>
      <c r="E128" s="79"/>
      <c r="G128" s="88"/>
      <c r="H128" s="88"/>
    </row>
    <row r="129" spans="1:8" s="56" customFormat="1" ht="36.75" thickBot="1" x14ac:dyDescent="0.25">
      <c r="A129" s="78" t="s">
        <v>196</v>
      </c>
      <c r="B129" s="79"/>
      <c r="C129" s="79"/>
      <c r="D129" s="79"/>
      <c r="E129" s="79"/>
      <c r="G129" s="88"/>
      <c r="H129" s="88"/>
    </row>
    <row r="130" spans="1:8" s="56" customFormat="1" ht="25.5" customHeight="1" thickBot="1" x14ac:dyDescent="0.25">
      <c r="A130" s="78" t="s">
        <v>1</v>
      </c>
      <c r="B130" s="80">
        <f>3300+1000</f>
        <v>4300</v>
      </c>
      <c r="C130" s="80">
        <f>1500+1000</f>
        <v>2500</v>
      </c>
      <c r="D130" s="80">
        <f>1500+1000</f>
        <v>2500</v>
      </c>
      <c r="E130" s="80">
        <f>1500+1000</f>
        <v>2500</v>
      </c>
      <c r="G130" s="88"/>
      <c r="H130" s="88"/>
    </row>
    <row r="131" spans="1:8" s="56" customFormat="1" ht="27" customHeight="1" thickBot="1" x14ac:dyDescent="0.25">
      <c r="A131" s="78" t="s">
        <v>49</v>
      </c>
      <c r="B131" s="79"/>
      <c r="C131" s="79"/>
      <c r="D131" s="79"/>
      <c r="E131" s="79"/>
      <c r="G131" s="88"/>
      <c r="H131" s="88"/>
    </row>
    <row r="132" spans="1:8" s="56" customFormat="1" ht="28.5" customHeight="1" thickBot="1" x14ac:dyDescent="0.25">
      <c r="A132" s="78" t="s">
        <v>197</v>
      </c>
      <c r="B132" s="79"/>
      <c r="C132" s="79"/>
      <c r="D132" s="79"/>
      <c r="E132" s="79"/>
      <c r="G132" s="88"/>
      <c r="H132" s="88"/>
    </row>
    <row r="133" spans="1:8" s="56" customFormat="1" ht="18" customHeight="1" thickBot="1" x14ac:dyDescent="0.25">
      <c r="A133" s="78" t="s">
        <v>2</v>
      </c>
      <c r="B133" s="79"/>
      <c r="C133" s="79"/>
      <c r="D133" s="79"/>
      <c r="E133" s="79"/>
      <c r="G133" s="88"/>
      <c r="H133" s="88"/>
    </row>
    <row r="134" spans="1:8" s="56" customFormat="1" ht="25.5" customHeight="1" thickBot="1" x14ac:dyDescent="0.25">
      <c r="A134" s="78" t="s">
        <v>51</v>
      </c>
      <c r="B134" s="79"/>
      <c r="C134" s="79"/>
      <c r="D134" s="79"/>
      <c r="E134" s="79"/>
      <c r="G134" s="88"/>
      <c r="H134" s="88"/>
    </row>
    <row r="135" spans="1:8" s="56" customFormat="1" ht="25.5" customHeight="1" thickBot="1" x14ac:dyDescent="0.25">
      <c r="A135" s="78" t="s">
        <v>198</v>
      </c>
      <c r="B135" s="79"/>
      <c r="C135" s="79"/>
      <c r="D135" s="79"/>
      <c r="E135" s="79"/>
      <c r="G135" s="88"/>
      <c r="H135" s="88"/>
    </row>
    <row r="136" spans="1:8" s="56" customFormat="1" ht="23.25" customHeight="1" thickBot="1" x14ac:dyDescent="0.25">
      <c r="A136" s="78" t="s">
        <v>29</v>
      </c>
      <c r="B136" s="79">
        <v>8500</v>
      </c>
      <c r="C136" s="79">
        <v>9000</v>
      </c>
      <c r="D136" s="79">
        <v>9000</v>
      </c>
      <c r="E136" s="79">
        <v>9000</v>
      </c>
      <c r="G136" s="88"/>
      <c r="H136" s="88"/>
    </row>
    <row r="137" spans="1:8" s="56" customFormat="1" ht="28.5" customHeight="1" thickBot="1" x14ac:dyDescent="0.25">
      <c r="A137" s="78" t="s">
        <v>53</v>
      </c>
      <c r="B137" s="79"/>
      <c r="C137" s="79"/>
      <c r="D137" s="79"/>
      <c r="E137" s="79"/>
      <c r="G137" s="88"/>
      <c r="H137" s="88"/>
    </row>
    <row r="138" spans="1:8" s="56" customFormat="1" ht="36.75" thickBot="1" x14ac:dyDescent="0.25">
      <c r="A138" s="78" t="s">
        <v>199</v>
      </c>
      <c r="B138" s="79"/>
      <c r="C138" s="79"/>
      <c r="D138" s="79"/>
      <c r="E138" s="79"/>
      <c r="G138" s="88"/>
      <c r="H138" s="88"/>
    </row>
    <row r="139" spans="1:8" s="56" customFormat="1" ht="24.75" customHeight="1" thickBot="1" x14ac:dyDescent="0.25">
      <c r="A139" s="78" t="s">
        <v>31</v>
      </c>
      <c r="B139" s="79"/>
      <c r="C139" s="79"/>
      <c r="D139" s="79"/>
      <c r="E139" s="79"/>
      <c r="G139" s="88"/>
      <c r="H139" s="88"/>
    </row>
    <row r="140" spans="1:8" s="56" customFormat="1" ht="26.25" customHeight="1" thickBot="1" x14ac:dyDescent="0.25">
      <c r="A140" s="78" t="s">
        <v>55</v>
      </c>
      <c r="B140" s="79"/>
      <c r="C140" s="79"/>
      <c r="D140" s="79"/>
      <c r="E140" s="79"/>
      <c r="G140" s="88"/>
      <c r="H140" s="88"/>
    </row>
    <row r="141" spans="1:8" s="56" customFormat="1" ht="24.75" customHeight="1" thickBot="1" x14ac:dyDescent="0.25">
      <c r="A141" s="78" t="s">
        <v>200</v>
      </c>
      <c r="B141" s="79"/>
      <c r="C141" s="79"/>
      <c r="D141" s="79"/>
      <c r="E141" s="79"/>
      <c r="G141" s="88"/>
      <c r="H141" s="88"/>
    </row>
    <row r="142" spans="1:8" s="56" customFormat="1" ht="24.75" customHeight="1" thickBot="1" x14ac:dyDescent="0.25">
      <c r="A142" s="78" t="s">
        <v>3</v>
      </c>
      <c r="B142" s="79"/>
      <c r="C142" s="79"/>
      <c r="D142" s="79"/>
      <c r="E142" s="79"/>
      <c r="G142" s="88"/>
      <c r="H142" s="88"/>
    </row>
    <row r="143" spans="1:8" s="56" customFormat="1" ht="33.75" customHeight="1" thickBot="1" x14ac:dyDescent="0.25">
      <c r="A143" s="78" t="s">
        <v>57</v>
      </c>
      <c r="B143" s="79"/>
      <c r="C143" s="79"/>
      <c r="D143" s="79"/>
      <c r="E143" s="79"/>
      <c r="G143" s="88"/>
      <c r="H143" s="88"/>
    </row>
    <row r="144" spans="1:8" s="56" customFormat="1" ht="39" customHeight="1" thickBot="1" x14ac:dyDescent="0.25">
      <c r="A144" s="78" t="s">
        <v>201</v>
      </c>
      <c r="B144" s="79"/>
      <c r="C144" s="79"/>
      <c r="D144" s="79"/>
      <c r="E144" s="79"/>
      <c r="G144" s="88"/>
      <c r="H144" s="88"/>
    </row>
    <row r="145" spans="1:8" s="56" customFormat="1" ht="24" customHeight="1" thickBot="1" x14ac:dyDescent="0.25">
      <c r="A145" s="84" t="s">
        <v>149</v>
      </c>
      <c r="B145" s="79">
        <f>B142+B139+B136+B133+B130+B127+B124</f>
        <v>32600</v>
      </c>
      <c r="C145" s="79">
        <f>C142+C139+C136+C133+C130+C127+C124</f>
        <v>31200</v>
      </c>
      <c r="D145" s="79">
        <f>D142+D139+D136+D133+D130+D127+D124</f>
        <v>31200</v>
      </c>
      <c r="E145" s="79">
        <f>E142+E139+E136+E133+E130+E127+E124</f>
        <v>31200</v>
      </c>
      <c r="G145" s="88"/>
      <c r="H145" s="88"/>
    </row>
    <row r="146" spans="1:8" s="56" customFormat="1" ht="12.75" thickBot="1" x14ac:dyDescent="0.25">
      <c r="A146" s="218" t="s">
        <v>202</v>
      </c>
      <c r="B146" s="219"/>
      <c r="C146" s="219"/>
      <c r="D146" s="219"/>
      <c r="E146" s="219"/>
      <c r="G146" s="88"/>
      <c r="H146" s="88"/>
    </row>
    <row r="147" spans="1:8" s="56" customFormat="1" ht="12.75" thickBot="1" x14ac:dyDescent="0.25">
      <c r="A147" s="218"/>
      <c r="B147" s="219"/>
      <c r="C147" s="219"/>
      <c r="D147" s="219"/>
      <c r="E147" s="219"/>
      <c r="G147" s="88"/>
      <c r="H147" s="88"/>
    </row>
    <row r="148" spans="1:8" s="56" customFormat="1" ht="12.75" thickBot="1" x14ac:dyDescent="0.25">
      <c r="A148" s="218"/>
      <c r="B148" s="219"/>
      <c r="C148" s="219"/>
      <c r="D148" s="219"/>
      <c r="E148" s="219"/>
      <c r="G148" s="88"/>
      <c r="H148" s="88"/>
    </row>
    <row r="149" spans="1:8" s="56" customFormat="1" ht="22.5" customHeight="1" thickBot="1" x14ac:dyDescent="0.25">
      <c r="A149" s="86" t="s">
        <v>62</v>
      </c>
      <c r="B149" s="87">
        <f>IF(B145-B116=0,0,"Error")</f>
        <v>0</v>
      </c>
      <c r="C149" s="87">
        <f>IF(C145-C116=0,0,"Error")</f>
        <v>0</v>
      </c>
      <c r="D149" s="87">
        <f>IF(D145-D116=0,0,"Error")</f>
        <v>0</v>
      </c>
      <c r="E149" s="87">
        <f>IF(E145-E116=0,0,"Error")</f>
        <v>0</v>
      </c>
      <c r="G149" s="88"/>
      <c r="H149" s="88"/>
    </row>
    <row r="150" spans="1:8" s="56" customFormat="1" ht="39" customHeight="1" thickBot="1" x14ac:dyDescent="0.25">
      <c r="A150" s="72" t="s">
        <v>150</v>
      </c>
      <c r="B150" s="231" t="s">
        <v>151</v>
      </c>
      <c r="C150" s="232"/>
      <c r="D150" s="232"/>
      <c r="E150" s="233"/>
      <c r="G150" s="88"/>
      <c r="H150" s="88"/>
    </row>
    <row r="151" spans="1:8" s="56" customFormat="1" ht="47.25" customHeight="1" thickBot="1" x14ac:dyDescent="0.25">
      <c r="A151" s="63" t="s">
        <v>10</v>
      </c>
      <c r="B151" s="221" t="s">
        <v>152</v>
      </c>
      <c r="C151" s="222"/>
      <c r="D151" s="222"/>
      <c r="E151" s="223"/>
      <c r="G151" s="88"/>
      <c r="H151" s="88"/>
    </row>
    <row r="152" spans="1:8" s="56" customFormat="1" ht="17.25" customHeight="1" thickBot="1" x14ac:dyDescent="0.25">
      <c r="A152" s="63" t="s">
        <v>15</v>
      </c>
      <c r="B152" s="219" t="s">
        <v>141</v>
      </c>
      <c r="C152" s="219"/>
      <c r="D152" s="219"/>
      <c r="E152" s="219"/>
      <c r="G152" s="88"/>
      <c r="H152" s="88"/>
    </row>
    <row r="153" spans="1:8" s="56" customFormat="1" ht="12.75" thickBot="1" x14ac:dyDescent="0.25">
      <c r="A153" s="224"/>
      <c r="B153" s="73">
        <v>2018</v>
      </c>
      <c r="C153" s="73">
        <v>2019</v>
      </c>
      <c r="D153" s="73">
        <v>2020</v>
      </c>
      <c r="E153" s="73">
        <v>2021</v>
      </c>
      <c r="G153" s="88"/>
      <c r="H153" s="88"/>
    </row>
    <row r="154" spans="1:8" s="56" customFormat="1" ht="12.75" thickBot="1" x14ac:dyDescent="0.25">
      <c r="A154" s="224"/>
      <c r="B154" s="73" t="s">
        <v>6</v>
      </c>
      <c r="C154" s="73" t="s">
        <v>7</v>
      </c>
      <c r="D154" s="73" t="s">
        <v>7</v>
      </c>
      <c r="E154" s="73" t="s">
        <v>7</v>
      </c>
      <c r="G154" s="88"/>
      <c r="H154" s="88"/>
    </row>
    <row r="155" spans="1:8" s="56" customFormat="1" ht="21.75" customHeight="1" thickBot="1" x14ac:dyDescent="0.25">
      <c r="A155" s="63" t="s">
        <v>9</v>
      </c>
      <c r="B155" s="75">
        <v>30</v>
      </c>
      <c r="C155" s="75">
        <v>30</v>
      </c>
      <c r="D155" s="75">
        <v>30</v>
      </c>
      <c r="E155" s="75">
        <v>30</v>
      </c>
      <c r="G155" s="88"/>
      <c r="H155" s="88"/>
    </row>
    <row r="156" spans="1:8" s="56" customFormat="1" ht="24.75" customHeight="1" thickBot="1" x14ac:dyDescent="0.25">
      <c r="A156" s="63" t="s">
        <v>16</v>
      </c>
      <c r="B156" s="75">
        <v>37120</v>
      </c>
      <c r="C156" s="75">
        <v>38970</v>
      </c>
      <c r="D156" s="75">
        <v>38970</v>
      </c>
      <c r="E156" s="75">
        <v>38970</v>
      </c>
      <c r="G156" s="88"/>
      <c r="H156" s="88"/>
    </row>
    <row r="157" spans="1:8" s="56" customFormat="1" ht="18" customHeight="1" thickBot="1" x14ac:dyDescent="0.25">
      <c r="A157" s="63" t="s">
        <v>24</v>
      </c>
      <c r="B157" s="75">
        <f>B156/B155</f>
        <v>1237.3333333333333</v>
      </c>
      <c r="C157" s="75">
        <f>C156/C155</f>
        <v>1299</v>
      </c>
      <c r="D157" s="75">
        <f>D156/D155</f>
        <v>1299</v>
      </c>
      <c r="E157" s="75">
        <f>E156/E155</f>
        <v>1299</v>
      </c>
      <c r="G157" s="88"/>
      <c r="H157" s="88"/>
    </row>
    <row r="158" spans="1:8" s="56" customFormat="1" ht="15" customHeight="1" thickBot="1" x14ac:dyDescent="0.25">
      <c r="A158" s="63" t="s">
        <v>17</v>
      </c>
      <c r="B158" s="59" t="s">
        <v>23</v>
      </c>
      <c r="C158" s="77">
        <f>C155/B155-1</f>
        <v>0</v>
      </c>
      <c r="D158" s="77">
        <f t="shared" ref="D158:E160" si="3">D155/C155-1</f>
        <v>0</v>
      </c>
      <c r="E158" s="77">
        <f t="shared" si="3"/>
        <v>0</v>
      </c>
      <c r="G158" s="88"/>
      <c r="H158" s="88"/>
    </row>
    <row r="159" spans="1:8" s="56" customFormat="1" ht="17.25" customHeight="1" thickBot="1" x14ac:dyDescent="0.25">
      <c r="A159" s="63" t="s">
        <v>18</v>
      </c>
      <c r="B159" s="59" t="s">
        <v>23</v>
      </c>
      <c r="C159" s="77">
        <f>C156/B156-1</f>
        <v>4.9838362068965525E-2</v>
      </c>
      <c r="D159" s="77">
        <f t="shared" si="3"/>
        <v>0</v>
      </c>
      <c r="E159" s="77">
        <f t="shared" si="3"/>
        <v>0</v>
      </c>
      <c r="G159" s="88"/>
      <c r="H159" s="88"/>
    </row>
    <row r="160" spans="1:8" s="56" customFormat="1" ht="18" customHeight="1" thickBot="1" x14ac:dyDescent="0.25">
      <c r="A160" s="63" t="s">
        <v>19</v>
      </c>
      <c r="B160" s="59" t="s">
        <v>23</v>
      </c>
      <c r="C160" s="77">
        <f>C157/B157-1</f>
        <v>4.9838362068965525E-2</v>
      </c>
      <c r="D160" s="77">
        <f t="shared" si="3"/>
        <v>0</v>
      </c>
      <c r="E160" s="77">
        <f t="shared" si="3"/>
        <v>0</v>
      </c>
      <c r="G160" s="88"/>
      <c r="H160" s="88"/>
    </row>
    <row r="161" spans="1:8" s="56" customFormat="1" ht="19.5" customHeight="1" thickBot="1" x14ac:dyDescent="0.25">
      <c r="A161" s="225" t="s">
        <v>205</v>
      </c>
      <c r="B161" s="225"/>
      <c r="C161" s="225"/>
      <c r="D161" s="225"/>
      <c r="E161" s="225"/>
      <c r="G161" s="88"/>
      <c r="H161" s="88"/>
    </row>
    <row r="162" spans="1:8" s="56" customFormat="1" ht="15" customHeight="1" thickBot="1" x14ac:dyDescent="0.25">
      <c r="A162" s="224"/>
      <c r="B162" s="73">
        <v>2018</v>
      </c>
      <c r="C162" s="73">
        <v>2019</v>
      </c>
      <c r="D162" s="73">
        <v>2020</v>
      </c>
      <c r="E162" s="73">
        <v>2021</v>
      </c>
      <c r="G162" s="88"/>
      <c r="H162" s="88"/>
    </row>
    <row r="163" spans="1:8" s="56" customFormat="1" ht="12.75" thickBot="1" x14ac:dyDescent="0.25">
      <c r="A163" s="224"/>
      <c r="B163" s="73" t="s">
        <v>6</v>
      </c>
      <c r="C163" s="73" t="s">
        <v>7</v>
      </c>
      <c r="D163" s="73" t="s">
        <v>7</v>
      </c>
      <c r="E163" s="73" t="s">
        <v>7</v>
      </c>
      <c r="G163" s="88"/>
      <c r="H163" s="88"/>
    </row>
    <row r="164" spans="1:8" s="56" customFormat="1" ht="21" customHeight="1" thickBot="1" x14ac:dyDescent="0.25">
      <c r="A164" s="78" t="s">
        <v>0</v>
      </c>
      <c r="B164" s="79">
        <v>22500</v>
      </c>
      <c r="C164" s="79">
        <v>22350</v>
      </c>
      <c r="D164" s="79">
        <v>22350</v>
      </c>
      <c r="E164" s="79">
        <v>22350</v>
      </c>
      <c r="G164" s="88"/>
      <c r="H164" s="88"/>
    </row>
    <row r="165" spans="1:8" s="56" customFormat="1" ht="24.75" customHeight="1" thickBot="1" x14ac:dyDescent="0.25">
      <c r="A165" s="78" t="s">
        <v>44</v>
      </c>
      <c r="B165" s="79"/>
      <c r="C165" s="71"/>
      <c r="D165" s="71"/>
      <c r="E165" s="71"/>
      <c r="G165" s="88"/>
      <c r="H165" s="88"/>
    </row>
    <row r="166" spans="1:8" s="56" customFormat="1" ht="26.25" customHeight="1" thickBot="1" x14ac:dyDescent="0.25">
      <c r="A166" s="78" t="s">
        <v>195</v>
      </c>
      <c r="B166" s="79"/>
      <c r="C166" s="77"/>
      <c r="D166" s="77"/>
      <c r="E166" s="77"/>
      <c r="G166" s="88"/>
      <c r="H166" s="88"/>
    </row>
    <row r="167" spans="1:8" s="56" customFormat="1" ht="21.75" customHeight="1" thickBot="1" x14ac:dyDescent="0.25">
      <c r="A167" s="78" t="s">
        <v>42</v>
      </c>
      <c r="B167" s="79">
        <v>3740</v>
      </c>
      <c r="C167" s="79">
        <v>3740</v>
      </c>
      <c r="D167" s="79">
        <v>3740</v>
      </c>
      <c r="E167" s="79">
        <v>3740</v>
      </c>
      <c r="G167" s="88"/>
      <c r="H167" s="88"/>
    </row>
    <row r="168" spans="1:8" s="56" customFormat="1" ht="36.75" thickBot="1" x14ac:dyDescent="0.25">
      <c r="A168" s="78" t="s">
        <v>46</v>
      </c>
      <c r="B168" s="79"/>
      <c r="C168" s="79"/>
      <c r="D168" s="79"/>
      <c r="E168" s="79"/>
      <c r="G168" s="88"/>
      <c r="H168" s="88"/>
    </row>
    <row r="169" spans="1:8" s="56" customFormat="1" ht="36.75" thickBot="1" x14ac:dyDescent="0.25">
      <c r="A169" s="78" t="s">
        <v>196</v>
      </c>
      <c r="B169" s="79"/>
      <c r="C169" s="79"/>
      <c r="D169" s="79"/>
      <c r="E169" s="79"/>
      <c r="G169" s="88"/>
      <c r="H169" s="88"/>
    </row>
    <row r="170" spans="1:8" s="56" customFormat="1" ht="24" customHeight="1" thickBot="1" x14ac:dyDescent="0.25">
      <c r="A170" s="78" t="s">
        <v>1</v>
      </c>
      <c r="B170" s="80">
        <f>5700+180</f>
        <v>5880</v>
      </c>
      <c r="C170" s="80">
        <f>5700+180</f>
        <v>5880</v>
      </c>
      <c r="D170" s="80">
        <f>5700+180</f>
        <v>5880</v>
      </c>
      <c r="E170" s="80">
        <f>5700+180</f>
        <v>5880</v>
      </c>
      <c r="G170" s="88"/>
      <c r="H170" s="88"/>
    </row>
    <row r="171" spans="1:8" s="56" customFormat="1" ht="36.75" thickBot="1" x14ac:dyDescent="0.25">
      <c r="A171" s="78" t="s">
        <v>49</v>
      </c>
      <c r="B171" s="79"/>
      <c r="C171" s="79"/>
      <c r="D171" s="79"/>
      <c r="E171" s="79"/>
      <c r="G171" s="88"/>
      <c r="H171" s="88"/>
    </row>
    <row r="172" spans="1:8" s="56" customFormat="1" ht="28.5" customHeight="1" thickBot="1" x14ac:dyDescent="0.25">
      <c r="A172" s="78" t="s">
        <v>197</v>
      </c>
      <c r="B172" s="79"/>
      <c r="C172" s="79"/>
      <c r="D172" s="79"/>
      <c r="E172" s="79"/>
      <c r="G172" s="88"/>
      <c r="H172" s="88"/>
    </row>
    <row r="173" spans="1:8" s="56" customFormat="1" ht="21.75" customHeight="1" thickBot="1" x14ac:dyDescent="0.25">
      <c r="A173" s="78" t="s">
        <v>2</v>
      </c>
      <c r="B173" s="79"/>
      <c r="C173" s="79"/>
      <c r="D173" s="79"/>
      <c r="E173" s="79"/>
      <c r="G173" s="88"/>
      <c r="H173" s="88"/>
    </row>
    <row r="174" spans="1:8" s="56" customFormat="1" ht="26.25" customHeight="1" thickBot="1" x14ac:dyDescent="0.25">
      <c r="A174" s="78" t="s">
        <v>51</v>
      </c>
      <c r="B174" s="79"/>
      <c r="C174" s="79"/>
      <c r="D174" s="79"/>
      <c r="E174" s="79"/>
      <c r="G174" s="88"/>
      <c r="H174" s="88"/>
    </row>
    <row r="175" spans="1:8" s="56" customFormat="1" ht="27" customHeight="1" thickBot="1" x14ac:dyDescent="0.25">
      <c r="A175" s="78" t="s">
        <v>198</v>
      </c>
      <c r="B175" s="79"/>
      <c r="C175" s="79"/>
      <c r="D175" s="79"/>
      <c r="E175" s="79"/>
      <c r="G175" s="88"/>
      <c r="H175" s="88"/>
    </row>
    <row r="176" spans="1:8" s="56" customFormat="1" ht="24.75" customHeight="1" thickBot="1" x14ac:dyDescent="0.25">
      <c r="A176" s="78" t="s">
        <v>29</v>
      </c>
      <c r="B176" s="79">
        <v>5000</v>
      </c>
      <c r="C176" s="79">
        <v>7000</v>
      </c>
      <c r="D176" s="79">
        <v>7000</v>
      </c>
      <c r="E176" s="79">
        <v>7000</v>
      </c>
      <c r="G176" s="88"/>
      <c r="H176" s="88"/>
    </row>
    <row r="177" spans="1:8" s="56" customFormat="1" ht="36.75" thickBot="1" x14ac:dyDescent="0.25">
      <c r="A177" s="78" t="s">
        <v>53</v>
      </c>
      <c r="B177" s="79"/>
      <c r="C177" s="79"/>
      <c r="D177" s="79"/>
      <c r="E177" s="79"/>
      <c r="G177" s="88"/>
      <c r="H177" s="88"/>
    </row>
    <row r="178" spans="1:8" s="56" customFormat="1" ht="36.75" thickBot="1" x14ac:dyDescent="0.25">
      <c r="A178" s="78" t="s">
        <v>199</v>
      </c>
      <c r="B178" s="79"/>
      <c r="C178" s="79"/>
      <c r="D178" s="79"/>
      <c r="E178" s="79"/>
      <c r="G178" s="88"/>
      <c r="H178" s="88"/>
    </row>
    <row r="179" spans="1:8" s="56" customFormat="1" ht="21.75" customHeight="1" thickBot="1" x14ac:dyDescent="0.25">
      <c r="A179" s="78" t="s">
        <v>31</v>
      </c>
      <c r="B179" s="79"/>
      <c r="C179" s="79"/>
      <c r="D179" s="79"/>
      <c r="E179" s="79"/>
      <c r="G179" s="88"/>
      <c r="H179" s="88"/>
    </row>
    <row r="180" spans="1:8" s="56" customFormat="1" ht="27.75" customHeight="1" thickBot="1" x14ac:dyDescent="0.25">
      <c r="A180" s="78" t="s">
        <v>55</v>
      </c>
      <c r="B180" s="79"/>
      <c r="C180" s="79"/>
      <c r="D180" s="79"/>
      <c r="E180" s="79"/>
      <c r="G180" s="88"/>
      <c r="H180" s="88"/>
    </row>
    <row r="181" spans="1:8" s="56" customFormat="1" ht="24.75" customHeight="1" thickBot="1" x14ac:dyDescent="0.25">
      <c r="A181" s="78" t="s">
        <v>200</v>
      </c>
      <c r="B181" s="79"/>
      <c r="C181" s="79"/>
      <c r="D181" s="79"/>
      <c r="E181" s="79"/>
      <c r="G181" s="88"/>
      <c r="H181" s="88"/>
    </row>
    <row r="182" spans="1:8" s="56" customFormat="1" ht="20.25" customHeight="1" thickBot="1" x14ac:dyDescent="0.25">
      <c r="A182" s="78" t="s">
        <v>3</v>
      </c>
      <c r="B182" s="79"/>
      <c r="C182" s="79"/>
      <c r="D182" s="79"/>
      <c r="E182" s="79"/>
      <c r="G182" s="88"/>
      <c r="H182" s="88"/>
    </row>
    <row r="183" spans="1:8" s="56" customFormat="1" ht="36.75" thickBot="1" x14ac:dyDescent="0.25">
      <c r="A183" s="78" t="s">
        <v>57</v>
      </c>
      <c r="B183" s="79"/>
      <c r="C183" s="79"/>
      <c r="D183" s="79"/>
      <c r="E183" s="79"/>
      <c r="G183" s="88"/>
      <c r="H183" s="88"/>
    </row>
    <row r="184" spans="1:8" s="56" customFormat="1" ht="36.75" thickBot="1" x14ac:dyDescent="0.25">
      <c r="A184" s="78" t="s">
        <v>201</v>
      </c>
      <c r="B184" s="79"/>
      <c r="C184" s="79"/>
      <c r="D184" s="79"/>
      <c r="E184" s="79"/>
      <c r="G184" s="88"/>
      <c r="H184" s="88"/>
    </row>
    <row r="185" spans="1:8" s="56" customFormat="1" ht="24.75" customHeight="1" thickBot="1" x14ac:dyDescent="0.25">
      <c r="A185" s="84" t="s">
        <v>153</v>
      </c>
      <c r="B185" s="79">
        <f>B182+B179+B176+B173+B170+B167+B164</f>
        <v>37120</v>
      </c>
      <c r="C185" s="79">
        <f>C182+C179+C176+C173+C170+C167+C164</f>
        <v>38970</v>
      </c>
      <c r="D185" s="79">
        <f>D182+D179+D176+D173+D170+D167+D164</f>
        <v>38970</v>
      </c>
      <c r="E185" s="79">
        <f>E182+E179+E176+E173+E170+E167+E164</f>
        <v>38970</v>
      </c>
      <c r="G185" s="88"/>
      <c r="H185" s="88"/>
    </row>
    <row r="186" spans="1:8" s="56" customFormat="1" ht="12.75" thickBot="1" x14ac:dyDescent="0.25">
      <c r="A186" s="218" t="s">
        <v>202</v>
      </c>
      <c r="B186" s="219"/>
      <c r="C186" s="219"/>
      <c r="D186" s="219"/>
      <c r="E186" s="219"/>
      <c r="G186" s="88"/>
      <c r="H186" s="88"/>
    </row>
    <row r="187" spans="1:8" s="56" customFormat="1" ht="12.75" thickBot="1" x14ac:dyDescent="0.25">
      <c r="A187" s="218"/>
      <c r="B187" s="219"/>
      <c r="C187" s="219"/>
      <c r="D187" s="219"/>
      <c r="E187" s="219"/>
      <c r="G187" s="88"/>
      <c r="H187" s="88"/>
    </row>
    <row r="188" spans="1:8" s="56" customFormat="1" ht="12.75" thickBot="1" x14ac:dyDescent="0.25">
      <c r="A188" s="218"/>
      <c r="B188" s="219"/>
      <c r="C188" s="219"/>
      <c r="D188" s="219"/>
      <c r="E188" s="219"/>
      <c r="G188" s="88"/>
      <c r="H188" s="88"/>
    </row>
    <row r="189" spans="1:8" s="56" customFormat="1" ht="21.75" customHeight="1" thickBot="1" x14ac:dyDescent="0.25">
      <c r="A189" s="86" t="s">
        <v>62</v>
      </c>
      <c r="B189" s="87">
        <f>IF(B185-B156=0,0,"Error")</f>
        <v>0</v>
      </c>
      <c r="C189" s="87">
        <f>IF(C185-C156=0,0,"Error")</f>
        <v>0</v>
      </c>
      <c r="D189" s="87">
        <f>IF(D185-D156=0,0,"Error")</f>
        <v>0</v>
      </c>
      <c r="E189" s="87">
        <f>IF(E185-E156=0,0,"Error")</f>
        <v>0</v>
      </c>
      <c r="G189" s="88"/>
      <c r="H189" s="88"/>
    </row>
    <row r="190" spans="1:8" s="56" customFormat="1" ht="38.25" customHeight="1" thickBot="1" x14ac:dyDescent="0.25">
      <c r="A190" s="72" t="s">
        <v>154</v>
      </c>
      <c r="B190" s="231" t="s">
        <v>155</v>
      </c>
      <c r="C190" s="232"/>
      <c r="D190" s="232"/>
      <c r="E190" s="233"/>
      <c r="G190" s="88"/>
      <c r="H190" s="88"/>
    </row>
    <row r="191" spans="1:8" s="56" customFormat="1" ht="45.75" customHeight="1" thickBot="1" x14ac:dyDescent="0.25">
      <c r="A191" s="63" t="s">
        <v>10</v>
      </c>
      <c r="B191" s="221" t="s">
        <v>156</v>
      </c>
      <c r="C191" s="222"/>
      <c r="D191" s="222"/>
      <c r="E191" s="223"/>
      <c r="G191" s="88"/>
      <c r="H191" s="88"/>
    </row>
    <row r="192" spans="1:8" s="56" customFormat="1" ht="18" customHeight="1" thickBot="1" x14ac:dyDescent="0.25">
      <c r="A192" s="63" t="s">
        <v>15</v>
      </c>
      <c r="B192" s="219" t="s">
        <v>157</v>
      </c>
      <c r="C192" s="219"/>
      <c r="D192" s="219"/>
      <c r="E192" s="219"/>
      <c r="G192" s="88"/>
      <c r="H192" s="88"/>
    </row>
    <row r="193" spans="1:8" s="56" customFormat="1" ht="12.75" thickBot="1" x14ac:dyDescent="0.25">
      <c r="A193" s="224"/>
      <c r="B193" s="73">
        <v>2018</v>
      </c>
      <c r="C193" s="73">
        <v>2019</v>
      </c>
      <c r="D193" s="73">
        <v>2020</v>
      </c>
      <c r="E193" s="73">
        <v>2021</v>
      </c>
      <c r="G193" s="88"/>
      <c r="H193" s="88"/>
    </row>
    <row r="194" spans="1:8" s="56" customFormat="1" ht="12.75" thickBot="1" x14ac:dyDescent="0.25">
      <c r="A194" s="224"/>
      <c r="B194" s="73" t="s">
        <v>6</v>
      </c>
      <c r="C194" s="73" t="s">
        <v>7</v>
      </c>
      <c r="D194" s="73" t="s">
        <v>7</v>
      </c>
      <c r="E194" s="73" t="s">
        <v>7</v>
      </c>
      <c r="G194" s="88"/>
      <c r="H194" s="88"/>
    </row>
    <row r="195" spans="1:8" s="56" customFormat="1" ht="18" customHeight="1" thickBot="1" x14ac:dyDescent="0.25">
      <c r="A195" s="63" t="s">
        <v>9</v>
      </c>
      <c r="B195" s="75">
        <v>20</v>
      </c>
      <c r="C195" s="75">
        <v>22</v>
      </c>
      <c r="D195" s="75">
        <v>23</v>
      </c>
      <c r="E195" s="75">
        <v>24</v>
      </c>
      <c r="G195" s="88"/>
      <c r="H195" s="88"/>
    </row>
    <row r="196" spans="1:8" s="56" customFormat="1" ht="17.25" customHeight="1" thickBot="1" x14ac:dyDescent="0.25">
      <c r="A196" s="63" t="s">
        <v>16</v>
      </c>
      <c r="B196" s="75">
        <v>7783</v>
      </c>
      <c r="C196" s="75">
        <v>6713</v>
      </c>
      <c r="D196" s="75">
        <v>6713</v>
      </c>
      <c r="E196" s="75">
        <v>6713</v>
      </c>
      <c r="G196" s="88"/>
      <c r="H196" s="88"/>
    </row>
    <row r="197" spans="1:8" s="56" customFormat="1" ht="15" customHeight="1" thickBot="1" x14ac:dyDescent="0.25">
      <c r="A197" s="63" t="s">
        <v>24</v>
      </c>
      <c r="B197" s="75">
        <f>B196/B195</f>
        <v>389.15</v>
      </c>
      <c r="C197" s="75">
        <f>C196/C195</f>
        <v>305.13636363636363</v>
      </c>
      <c r="D197" s="75">
        <f>D196/D195</f>
        <v>291.86956521739131</v>
      </c>
      <c r="E197" s="75">
        <f>E196/E195</f>
        <v>279.70833333333331</v>
      </c>
      <c r="G197" s="88"/>
      <c r="H197" s="88"/>
    </row>
    <row r="198" spans="1:8" s="56" customFormat="1" ht="15" customHeight="1" thickBot="1" x14ac:dyDescent="0.25">
      <c r="A198" s="63" t="s">
        <v>17</v>
      </c>
      <c r="B198" s="59" t="s">
        <v>23</v>
      </c>
      <c r="C198" s="77">
        <f t="shared" ref="C198:E200" si="4">C195/B195-1</f>
        <v>0.10000000000000009</v>
      </c>
      <c r="D198" s="77">
        <f t="shared" si="4"/>
        <v>4.5454545454545414E-2</v>
      </c>
      <c r="E198" s="77">
        <f t="shared" si="4"/>
        <v>4.3478260869565188E-2</v>
      </c>
      <c r="G198" s="88"/>
      <c r="H198" s="88"/>
    </row>
    <row r="199" spans="1:8" s="56" customFormat="1" ht="14.25" customHeight="1" thickBot="1" x14ac:dyDescent="0.25">
      <c r="A199" s="63" t="s">
        <v>18</v>
      </c>
      <c r="B199" s="59" t="s">
        <v>23</v>
      </c>
      <c r="C199" s="77">
        <f t="shared" si="4"/>
        <v>-0.13747912116150585</v>
      </c>
      <c r="D199" s="77">
        <f t="shared" si="4"/>
        <v>0</v>
      </c>
      <c r="E199" s="77">
        <f t="shared" si="4"/>
        <v>0</v>
      </c>
      <c r="G199" s="88"/>
      <c r="H199" s="88"/>
    </row>
    <row r="200" spans="1:8" s="56" customFormat="1" ht="18" customHeight="1" thickBot="1" x14ac:dyDescent="0.25">
      <c r="A200" s="63" t="s">
        <v>19</v>
      </c>
      <c r="B200" s="59" t="s">
        <v>23</v>
      </c>
      <c r="C200" s="77">
        <f t="shared" si="4"/>
        <v>-0.21589011014682347</v>
      </c>
      <c r="D200" s="77">
        <f t="shared" si="4"/>
        <v>-4.3478260869565188E-2</v>
      </c>
      <c r="E200" s="77">
        <f t="shared" si="4"/>
        <v>-4.1666666666666741E-2</v>
      </c>
      <c r="G200" s="88"/>
      <c r="H200" s="88"/>
    </row>
    <row r="201" spans="1:8" s="56" customFormat="1" ht="22.5" customHeight="1" thickBot="1" x14ac:dyDescent="0.25">
      <c r="A201" s="225" t="s">
        <v>206</v>
      </c>
      <c r="B201" s="225"/>
      <c r="C201" s="225"/>
      <c r="D201" s="225"/>
      <c r="E201" s="225"/>
      <c r="G201" s="88"/>
      <c r="H201" s="88"/>
    </row>
    <row r="202" spans="1:8" s="56" customFormat="1" ht="12.75" thickBot="1" x14ac:dyDescent="0.25">
      <c r="A202" s="224"/>
      <c r="B202" s="73">
        <v>2018</v>
      </c>
      <c r="C202" s="73">
        <v>2019</v>
      </c>
      <c r="D202" s="73">
        <v>2020</v>
      </c>
      <c r="E202" s="73">
        <v>2021</v>
      </c>
      <c r="G202" s="88"/>
      <c r="H202" s="88"/>
    </row>
    <row r="203" spans="1:8" s="56" customFormat="1" ht="12.75" thickBot="1" x14ac:dyDescent="0.25">
      <c r="A203" s="224"/>
      <c r="B203" s="73" t="s">
        <v>6</v>
      </c>
      <c r="C203" s="73" t="s">
        <v>7</v>
      </c>
      <c r="D203" s="73" t="s">
        <v>7</v>
      </c>
      <c r="E203" s="73" t="s">
        <v>7</v>
      </c>
      <c r="G203" s="88"/>
      <c r="H203" s="88"/>
    </row>
    <row r="204" spans="1:8" s="56" customFormat="1" ht="24" customHeight="1" thickBot="1" x14ac:dyDescent="0.25">
      <c r="A204" s="78" t="s">
        <v>0</v>
      </c>
      <c r="B204" s="79">
        <v>5470</v>
      </c>
      <c r="C204" s="79">
        <v>5400</v>
      </c>
      <c r="D204" s="79">
        <v>5400</v>
      </c>
      <c r="E204" s="79">
        <v>5400</v>
      </c>
      <c r="G204" s="88"/>
      <c r="H204" s="88"/>
    </row>
    <row r="205" spans="1:8" s="56" customFormat="1" ht="30" customHeight="1" thickBot="1" x14ac:dyDescent="0.25">
      <c r="A205" s="78" t="s">
        <v>44</v>
      </c>
      <c r="B205" s="79"/>
      <c r="C205" s="71"/>
      <c r="D205" s="71"/>
      <c r="E205" s="71"/>
      <c r="G205" s="88"/>
      <c r="H205" s="88"/>
    </row>
    <row r="206" spans="1:8" s="56" customFormat="1" ht="26.25" customHeight="1" thickBot="1" x14ac:dyDescent="0.25">
      <c r="A206" s="78" t="s">
        <v>195</v>
      </c>
      <c r="B206" s="79"/>
      <c r="C206" s="77"/>
      <c r="D206" s="77"/>
      <c r="E206" s="77"/>
      <c r="G206" s="88"/>
      <c r="H206" s="88"/>
    </row>
    <row r="207" spans="1:8" s="56" customFormat="1" ht="24" customHeight="1" thickBot="1" x14ac:dyDescent="0.25">
      <c r="A207" s="78" t="s">
        <v>42</v>
      </c>
      <c r="B207" s="79">
        <v>913</v>
      </c>
      <c r="C207" s="79">
        <v>913</v>
      </c>
      <c r="D207" s="79">
        <v>913</v>
      </c>
      <c r="E207" s="79">
        <v>913</v>
      </c>
      <c r="G207" s="88"/>
      <c r="H207" s="88"/>
    </row>
    <row r="208" spans="1:8" s="56" customFormat="1" ht="36.75" thickBot="1" x14ac:dyDescent="0.25">
      <c r="A208" s="78" t="s">
        <v>46</v>
      </c>
      <c r="B208" s="79"/>
      <c r="C208" s="79"/>
      <c r="D208" s="79"/>
      <c r="E208" s="79"/>
      <c r="G208" s="88"/>
      <c r="H208" s="88"/>
    </row>
    <row r="209" spans="1:8" s="56" customFormat="1" ht="33" customHeight="1" thickBot="1" x14ac:dyDescent="0.25">
      <c r="A209" s="78" t="s">
        <v>196</v>
      </c>
      <c r="B209" s="79"/>
      <c r="C209" s="79"/>
      <c r="D209" s="79"/>
      <c r="E209" s="79"/>
      <c r="G209" s="88"/>
      <c r="H209" s="88"/>
    </row>
    <row r="210" spans="1:8" s="56" customFormat="1" ht="24" customHeight="1" thickBot="1" x14ac:dyDescent="0.25">
      <c r="A210" s="78" t="s">
        <v>1</v>
      </c>
      <c r="B210" s="80">
        <v>1400</v>
      </c>
      <c r="C210" s="80">
        <v>400</v>
      </c>
      <c r="D210" s="80">
        <v>400</v>
      </c>
      <c r="E210" s="80">
        <v>400</v>
      </c>
      <c r="G210" s="88"/>
      <c r="H210" s="88"/>
    </row>
    <row r="211" spans="1:8" s="56" customFormat="1" ht="27" customHeight="1" thickBot="1" x14ac:dyDescent="0.25">
      <c r="A211" s="78" t="s">
        <v>49</v>
      </c>
      <c r="B211" s="79"/>
      <c r="C211" s="79"/>
      <c r="D211" s="79"/>
      <c r="E211" s="79"/>
      <c r="G211" s="88"/>
      <c r="H211" s="88"/>
    </row>
    <row r="212" spans="1:8" s="56" customFormat="1" ht="30.75" customHeight="1" thickBot="1" x14ac:dyDescent="0.25">
      <c r="A212" s="78" t="s">
        <v>197</v>
      </c>
      <c r="B212" s="79"/>
      <c r="C212" s="79"/>
      <c r="D212" s="79"/>
      <c r="E212" s="79"/>
      <c r="G212" s="88"/>
      <c r="H212" s="88"/>
    </row>
    <row r="213" spans="1:8" s="56" customFormat="1" ht="22.5" customHeight="1" thickBot="1" x14ac:dyDescent="0.25">
      <c r="A213" s="78" t="s">
        <v>2</v>
      </c>
      <c r="B213" s="79"/>
      <c r="C213" s="79"/>
      <c r="D213" s="79"/>
      <c r="E213" s="79"/>
      <c r="G213" s="88"/>
      <c r="H213" s="88"/>
    </row>
    <row r="214" spans="1:8" s="56" customFormat="1" ht="28.5" customHeight="1" thickBot="1" x14ac:dyDescent="0.25">
      <c r="A214" s="78" t="s">
        <v>51</v>
      </c>
      <c r="B214" s="79"/>
      <c r="C214" s="79"/>
      <c r="D214" s="79"/>
      <c r="E214" s="79"/>
      <c r="G214" s="88"/>
      <c r="H214" s="88"/>
    </row>
    <row r="215" spans="1:8" s="56" customFormat="1" ht="29.25" customHeight="1" thickBot="1" x14ac:dyDescent="0.25">
      <c r="A215" s="78" t="s">
        <v>198</v>
      </c>
      <c r="B215" s="79"/>
      <c r="C215" s="79"/>
      <c r="D215" s="79"/>
      <c r="E215" s="79"/>
      <c r="G215" s="88"/>
      <c r="H215" s="88"/>
    </row>
    <row r="216" spans="1:8" s="56" customFormat="1" ht="23.25" customHeight="1" thickBot="1" x14ac:dyDescent="0.25">
      <c r="A216" s="78" t="s">
        <v>29</v>
      </c>
      <c r="B216" s="79"/>
      <c r="C216" s="79"/>
      <c r="D216" s="79"/>
      <c r="E216" s="79"/>
      <c r="G216" s="88"/>
      <c r="H216" s="88"/>
    </row>
    <row r="217" spans="1:8" s="56" customFormat="1" ht="36.75" thickBot="1" x14ac:dyDescent="0.25">
      <c r="A217" s="78" t="s">
        <v>53</v>
      </c>
      <c r="B217" s="79"/>
      <c r="C217" s="79"/>
      <c r="D217" s="79"/>
      <c r="E217" s="79"/>
      <c r="G217" s="88"/>
      <c r="H217" s="88"/>
    </row>
    <row r="218" spans="1:8" s="56" customFormat="1" ht="36.75" thickBot="1" x14ac:dyDescent="0.25">
      <c r="A218" s="78" t="s">
        <v>199</v>
      </c>
      <c r="B218" s="79"/>
      <c r="C218" s="79"/>
      <c r="D218" s="79"/>
      <c r="E218" s="79"/>
      <c r="G218" s="88"/>
      <c r="H218" s="88"/>
    </row>
    <row r="219" spans="1:8" s="56" customFormat="1" ht="31.5" customHeight="1" thickBot="1" x14ac:dyDescent="0.25">
      <c r="A219" s="78" t="s">
        <v>31</v>
      </c>
      <c r="B219" s="79"/>
      <c r="C219" s="79"/>
      <c r="D219" s="79"/>
      <c r="E219" s="79"/>
      <c r="G219" s="88"/>
      <c r="H219" s="88"/>
    </row>
    <row r="220" spans="1:8" s="56" customFormat="1" ht="30.75" customHeight="1" thickBot="1" x14ac:dyDescent="0.25">
      <c r="A220" s="78" t="s">
        <v>55</v>
      </c>
      <c r="B220" s="79"/>
      <c r="C220" s="79"/>
      <c r="D220" s="79"/>
      <c r="E220" s="79"/>
      <c r="G220" s="88"/>
      <c r="H220" s="88"/>
    </row>
    <row r="221" spans="1:8" s="56" customFormat="1" ht="29.25" customHeight="1" thickBot="1" x14ac:dyDescent="0.25">
      <c r="A221" s="78" t="s">
        <v>200</v>
      </c>
      <c r="B221" s="79"/>
      <c r="C221" s="79"/>
      <c r="D221" s="79"/>
      <c r="E221" s="79"/>
      <c r="G221" s="88"/>
      <c r="H221" s="88"/>
    </row>
    <row r="222" spans="1:8" s="56" customFormat="1" ht="22.5" customHeight="1" thickBot="1" x14ac:dyDescent="0.25">
      <c r="A222" s="78" t="s">
        <v>3</v>
      </c>
      <c r="B222" s="79"/>
      <c r="C222" s="79"/>
      <c r="D222" s="79"/>
      <c r="E222" s="79"/>
      <c r="G222" s="88"/>
      <c r="H222" s="88"/>
    </row>
    <row r="223" spans="1:8" s="56" customFormat="1" ht="36" customHeight="1" thickBot="1" x14ac:dyDescent="0.25">
      <c r="A223" s="78" t="s">
        <v>57</v>
      </c>
      <c r="B223" s="79"/>
      <c r="C223" s="79"/>
      <c r="D223" s="79"/>
      <c r="E223" s="79"/>
      <c r="G223" s="88"/>
      <c r="H223" s="88"/>
    </row>
    <row r="224" spans="1:8" s="56" customFormat="1" ht="41.25" customHeight="1" thickBot="1" x14ac:dyDescent="0.25">
      <c r="A224" s="78" t="s">
        <v>201</v>
      </c>
      <c r="B224" s="79"/>
      <c r="C224" s="79"/>
      <c r="D224" s="79"/>
      <c r="E224" s="79"/>
      <c r="G224" s="88"/>
      <c r="H224" s="88"/>
    </row>
    <row r="225" spans="1:8" s="56" customFormat="1" ht="21.75" customHeight="1" thickBot="1" x14ac:dyDescent="0.25">
      <c r="A225" s="84" t="s">
        <v>158</v>
      </c>
      <c r="B225" s="79">
        <f>B222+B219+B216+B213+B210+B207+B204</f>
        <v>7783</v>
      </c>
      <c r="C225" s="79">
        <f>C222+C219+C216+C213+C210+C207+C204</f>
        <v>6713</v>
      </c>
      <c r="D225" s="79">
        <f>D222+D219+D216+D213+D210+D207+D204</f>
        <v>6713</v>
      </c>
      <c r="E225" s="79">
        <f>E222+E219+E216+E213+E210+E207+E204</f>
        <v>6713</v>
      </c>
      <c r="G225" s="88"/>
      <c r="H225" s="88"/>
    </row>
    <row r="226" spans="1:8" s="56" customFormat="1" ht="12.75" thickBot="1" x14ac:dyDescent="0.25">
      <c r="A226" s="218" t="s">
        <v>202</v>
      </c>
      <c r="B226" s="219"/>
      <c r="C226" s="219"/>
      <c r="D226" s="219"/>
      <c r="E226" s="219"/>
      <c r="G226" s="88"/>
      <c r="H226" s="88"/>
    </row>
    <row r="227" spans="1:8" s="56" customFormat="1" ht="12.75" thickBot="1" x14ac:dyDescent="0.25">
      <c r="A227" s="218"/>
      <c r="B227" s="219"/>
      <c r="C227" s="219"/>
      <c r="D227" s="219"/>
      <c r="E227" s="219"/>
      <c r="G227" s="88"/>
      <c r="H227" s="88"/>
    </row>
    <row r="228" spans="1:8" s="56" customFormat="1" ht="9" customHeight="1" thickBot="1" x14ac:dyDescent="0.25">
      <c r="A228" s="218"/>
      <c r="B228" s="219"/>
      <c r="C228" s="219"/>
      <c r="D228" s="219"/>
      <c r="E228" s="219"/>
      <c r="G228" s="88"/>
      <c r="H228" s="88"/>
    </row>
    <row r="229" spans="1:8" s="56" customFormat="1" ht="20.25" customHeight="1" thickBot="1" x14ac:dyDescent="0.25">
      <c r="A229" s="86" t="s">
        <v>62</v>
      </c>
      <c r="B229" s="87">
        <f>IF(B225-B196=0,0,"Error")</f>
        <v>0</v>
      </c>
      <c r="C229" s="87">
        <f>IF(C225-C196=0,0,"Error")</f>
        <v>0</v>
      </c>
      <c r="D229" s="87">
        <f>IF(D225-D196=0,0,"Error")</f>
        <v>0</v>
      </c>
      <c r="E229" s="87">
        <f>IF(E225-E196=0,0,"Error")</f>
        <v>0</v>
      </c>
      <c r="G229" s="88"/>
      <c r="H229" s="88"/>
    </row>
    <row r="230" spans="1:8" s="56" customFormat="1" ht="24.75" customHeight="1" thickBot="1" x14ac:dyDescent="0.25">
      <c r="A230" s="72" t="s">
        <v>159</v>
      </c>
      <c r="B230" s="227" t="s">
        <v>160</v>
      </c>
      <c r="C230" s="227"/>
      <c r="D230" s="227"/>
      <c r="E230" s="227"/>
      <c r="G230" s="88"/>
      <c r="H230" s="88"/>
    </row>
    <row r="231" spans="1:8" s="56" customFormat="1" ht="52.5" customHeight="1" thickBot="1" x14ac:dyDescent="0.25">
      <c r="A231" s="63" t="s">
        <v>10</v>
      </c>
      <c r="B231" s="221" t="s">
        <v>161</v>
      </c>
      <c r="C231" s="222"/>
      <c r="D231" s="222"/>
      <c r="E231" s="223"/>
      <c r="G231" s="88"/>
      <c r="H231" s="88"/>
    </row>
    <row r="232" spans="1:8" s="56" customFormat="1" ht="23.25" customHeight="1" thickBot="1" x14ac:dyDescent="0.25">
      <c r="A232" s="63" t="s">
        <v>15</v>
      </c>
      <c r="B232" s="219" t="s">
        <v>141</v>
      </c>
      <c r="C232" s="219"/>
      <c r="D232" s="219"/>
      <c r="E232" s="219"/>
      <c r="G232" s="88"/>
      <c r="H232" s="88"/>
    </row>
    <row r="233" spans="1:8" s="56" customFormat="1" ht="12.75" thickBot="1" x14ac:dyDescent="0.25">
      <c r="A233" s="224"/>
      <c r="B233" s="73">
        <v>2018</v>
      </c>
      <c r="C233" s="73">
        <v>2019</v>
      </c>
      <c r="D233" s="73">
        <v>2020</v>
      </c>
      <c r="E233" s="73">
        <v>2021</v>
      </c>
      <c r="G233" s="88"/>
      <c r="H233" s="88"/>
    </row>
    <row r="234" spans="1:8" s="56" customFormat="1" ht="12.75" thickBot="1" x14ac:dyDescent="0.25">
      <c r="A234" s="224"/>
      <c r="B234" s="73" t="s">
        <v>6</v>
      </c>
      <c r="C234" s="73" t="s">
        <v>7</v>
      </c>
      <c r="D234" s="73" t="s">
        <v>7</v>
      </c>
      <c r="E234" s="73" t="s">
        <v>7</v>
      </c>
      <c r="G234" s="88"/>
      <c r="H234" s="88"/>
    </row>
    <row r="235" spans="1:8" s="56" customFormat="1" ht="20.25" customHeight="1" thickBot="1" x14ac:dyDescent="0.25">
      <c r="A235" s="63" t="s">
        <v>9</v>
      </c>
      <c r="B235" s="75">
        <v>40</v>
      </c>
      <c r="C235" s="75">
        <v>40</v>
      </c>
      <c r="D235" s="75">
        <v>40</v>
      </c>
      <c r="E235" s="75">
        <v>40</v>
      </c>
      <c r="G235" s="88"/>
      <c r="H235" s="88"/>
    </row>
    <row r="236" spans="1:8" s="56" customFormat="1" ht="15.75" customHeight="1" thickBot="1" x14ac:dyDescent="0.25">
      <c r="A236" s="63" t="s">
        <v>16</v>
      </c>
      <c r="B236" s="75">
        <v>40394</v>
      </c>
      <c r="C236" s="75">
        <v>41341</v>
      </c>
      <c r="D236" s="75">
        <v>41341</v>
      </c>
      <c r="E236" s="75">
        <v>41341</v>
      </c>
      <c r="G236" s="88"/>
      <c r="H236" s="88"/>
    </row>
    <row r="237" spans="1:8" s="56" customFormat="1" ht="17.25" customHeight="1" thickBot="1" x14ac:dyDescent="0.25">
      <c r="A237" s="63" t="s">
        <v>24</v>
      </c>
      <c r="B237" s="75">
        <f>B236/B235</f>
        <v>1009.85</v>
      </c>
      <c r="C237" s="75">
        <f>C236/C235</f>
        <v>1033.5250000000001</v>
      </c>
      <c r="D237" s="75">
        <f>D236/D235</f>
        <v>1033.5250000000001</v>
      </c>
      <c r="E237" s="75">
        <f>E236/E235</f>
        <v>1033.5250000000001</v>
      </c>
      <c r="G237" s="88"/>
      <c r="H237" s="88"/>
    </row>
    <row r="238" spans="1:8" s="56" customFormat="1" ht="18" customHeight="1" thickBot="1" x14ac:dyDescent="0.25">
      <c r="A238" s="63" t="s">
        <v>17</v>
      </c>
      <c r="B238" s="59" t="s">
        <v>23</v>
      </c>
      <c r="C238" s="77">
        <f>C235/B235-1</f>
        <v>0</v>
      </c>
      <c r="D238" s="77">
        <f t="shared" ref="D238:E240" si="5">D235/C235-1</f>
        <v>0</v>
      </c>
      <c r="E238" s="77">
        <f t="shared" si="5"/>
        <v>0</v>
      </c>
      <c r="G238" s="88"/>
      <c r="H238" s="88"/>
    </row>
    <row r="239" spans="1:8" s="56" customFormat="1" ht="20.25" customHeight="1" thickBot="1" x14ac:dyDescent="0.25">
      <c r="A239" s="63" t="s">
        <v>18</v>
      </c>
      <c r="B239" s="59" t="s">
        <v>23</v>
      </c>
      <c r="C239" s="77">
        <f>C236/B236-1</f>
        <v>2.3444075852849355E-2</v>
      </c>
      <c r="D239" s="77">
        <f t="shared" si="5"/>
        <v>0</v>
      </c>
      <c r="E239" s="77">
        <f t="shared" si="5"/>
        <v>0</v>
      </c>
      <c r="G239" s="88"/>
      <c r="H239" s="88"/>
    </row>
    <row r="240" spans="1:8" s="56" customFormat="1" ht="16.5" customHeight="1" thickBot="1" x14ac:dyDescent="0.25">
      <c r="A240" s="63" t="s">
        <v>19</v>
      </c>
      <c r="B240" s="59" t="s">
        <v>23</v>
      </c>
      <c r="C240" s="77">
        <f>C237/B237-1</f>
        <v>2.3444075852849577E-2</v>
      </c>
      <c r="D240" s="77">
        <f t="shared" si="5"/>
        <v>0</v>
      </c>
      <c r="E240" s="77">
        <f t="shared" si="5"/>
        <v>0</v>
      </c>
      <c r="G240" s="88"/>
      <c r="H240" s="88"/>
    </row>
    <row r="241" spans="1:8" s="56" customFormat="1" ht="27.75" customHeight="1" thickBot="1" x14ac:dyDescent="0.25">
      <c r="A241" s="225" t="s">
        <v>207</v>
      </c>
      <c r="B241" s="225"/>
      <c r="C241" s="225"/>
      <c r="D241" s="225"/>
      <c r="E241" s="225"/>
      <c r="G241" s="88"/>
      <c r="H241" s="88"/>
    </row>
    <row r="242" spans="1:8" s="56" customFormat="1" ht="18.75" customHeight="1" thickBot="1" x14ac:dyDescent="0.25">
      <c r="A242" s="224"/>
      <c r="B242" s="73">
        <v>2018</v>
      </c>
      <c r="C242" s="73">
        <v>2019</v>
      </c>
      <c r="D242" s="73">
        <v>2020</v>
      </c>
      <c r="E242" s="73">
        <v>2021</v>
      </c>
      <c r="G242" s="88"/>
      <c r="H242" s="88"/>
    </row>
    <row r="243" spans="1:8" s="56" customFormat="1" ht="12.75" thickBot="1" x14ac:dyDescent="0.25">
      <c r="A243" s="224"/>
      <c r="B243" s="73" t="s">
        <v>6</v>
      </c>
      <c r="C243" s="73" t="s">
        <v>7</v>
      </c>
      <c r="D243" s="73" t="s">
        <v>7</v>
      </c>
      <c r="E243" s="73" t="s">
        <v>7</v>
      </c>
      <c r="G243" s="88"/>
      <c r="H243" s="88"/>
    </row>
    <row r="244" spans="1:8" s="56" customFormat="1" ht="21.75" customHeight="1" thickBot="1" x14ac:dyDescent="0.25">
      <c r="A244" s="78" t="s">
        <v>0</v>
      </c>
      <c r="B244" s="79">
        <v>24500</v>
      </c>
      <c r="C244" s="79">
        <v>24400</v>
      </c>
      <c r="D244" s="79">
        <v>24400</v>
      </c>
      <c r="E244" s="79">
        <v>24400</v>
      </c>
      <c r="G244" s="88"/>
      <c r="H244" s="88"/>
    </row>
    <row r="245" spans="1:8" s="56" customFormat="1" ht="27" customHeight="1" thickBot="1" x14ac:dyDescent="0.25">
      <c r="A245" s="78" t="s">
        <v>44</v>
      </c>
      <c r="B245" s="79"/>
      <c r="C245" s="71"/>
      <c r="D245" s="71"/>
      <c r="E245" s="71"/>
      <c r="G245" s="88"/>
      <c r="H245" s="88"/>
    </row>
    <row r="246" spans="1:8" s="56" customFormat="1" ht="24.75" customHeight="1" thickBot="1" x14ac:dyDescent="0.25">
      <c r="A246" s="78" t="s">
        <v>195</v>
      </c>
      <c r="B246" s="79"/>
      <c r="C246" s="77"/>
      <c r="D246" s="77"/>
      <c r="E246" s="77"/>
      <c r="G246" s="88"/>
      <c r="H246" s="88"/>
    </row>
    <row r="247" spans="1:8" s="56" customFormat="1" ht="23.25" customHeight="1" thickBot="1" x14ac:dyDescent="0.25">
      <c r="A247" s="78" t="s">
        <v>42</v>
      </c>
      <c r="B247" s="79">
        <v>4041</v>
      </c>
      <c r="C247" s="79">
        <v>4000</v>
      </c>
      <c r="D247" s="79">
        <v>4000</v>
      </c>
      <c r="E247" s="79">
        <v>4000</v>
      </c>
      <c r="G247" s="88"/>
      <c r="H247" s="88"/>
    </row>
    <row r="248" spans="1:8" s="56" customFormat="1" ht="36.75" thickBot="1" x14ac:dyDescent="0.25">
      <c r="A248" s="78" t="s">
        <v>46</v>
      </c>
      <c r="B248" s="79"/>
      <c r="C248" s="79"/>
      <c r="D248" s="79"/>
      <c r="E248" s="79"/>
      <c r="G248" s="88"/>
      <c r="H248" s="88"/>
    </row>
    <row r="249" spans="1:8" s="56" customFormat="1" ht="36.75" thickBot="1" x14ac:dyDescent="0.25">
      <c r="A249" s="78" t="s">
        <v>196</v>
      </c>
      <c r="B249" s="79"/>
      <c r="C249" s="79"/>
      <c r="D249" s="79"/>
      <c r="E249" s="79"/>
      <c r="G249" s="88"/>
      <c r="H249" s="88"/>
    </row>
    <row r="250" spans="1:8" s="56" customFormat="1" ht="24.75" customHeight="1" thickBot="1" x14ac:dyDescent="0.25">
      <c r="A250" s="78" t="s">
        <v>1</v>
      </c>
      <c r="B250" s="80">
        <f>2612+5741</f>
        <v>8353</v>
      </c>
      <c r="C250" s="80">
        <f>3900+5741</f>
        <v>9641</v>
      </c>
      <c r="D250" s="80">
        <f>3900+5741</f>
        <v>9641</v>
      </c>
      <c r="E250" s="80">
        <f>3900+5741</f>
        <v>9641</v>
      </c>
      <c r="G250" s="88"/>
      <c r="H250" s="88"/>
    </row>
    <row r="251" spans="1:8" s="56" customFormat="1" ht="27.75" customHeight="1" thickBot="1" x14ac:dyDescent="0.25">
      <c r="A251" s="78" t="s">
        <v>49</v>
      </c>
      <c r="B251" s="79"/>
      <c r="C251" s="79"/>
      <c r="D251" s="79"/>
      <c r="E251" s="79"/>
      <c r="G251" s="88"/>
      <c r="H251" s="88"/>
    </row>
    <row r="252" spans="1:8" s="56" customFormat="1" ht="27.75" customHeight="1" thickBot="1" x14ac:dyDescent="0.25">
      <c r="A252" s="78" t="s">
        <v>197</v>
      </c>
      <c r="B252" s="79"/>
      <c r="C252" s="79"/>
      <c r="D252" s="79"/>
      <c r="E252" s="79"/>
      <c r="G252" s="88"/>
      <c r="H252" s="88"/>
    </row>
    <row r="253" spans="1:8" s="56" customFormat="1" ht="21.75" customHeight="1" thickBot="1" x14ac:dyDescent="0.25">
      <c r="A253" s="78" t="s">
        <v>2</v>
      </c>
      <c r="B253" s="79"/>
      <c r="C253" s="79"/>
      <c r="D253" s="79"/>
      <c r="E253" s="79"/>
      <c r="G253" s="88"/>
      <c r="H253" s="88"/>
    </row>
    <row r="254" spans="1:8" s="56" customFormat="1" ht="29.25" customHeight="1" thickBot="1" x14ac:dyDescent="0.25">
      <c r="A254" s="78" t="s">
        <v>51</v>
      </c>
      <c r="B254" s="79"/>
      <c r="C254" s="79"/>
      <c r="D254" s="79"/>
      <c r="E254" s="79"/>
      <c r="G254" s="88"/>
      <c r="H254" s="88"/>
    </row>
    <row r="255" spans="1:8" s="56" customFormat="1" ht="30" customHeight="1" thickBot="1" x14ac:dyDescent="0.25">
      <c r="A255" s="78" t="s">
        <v>198</v>
      </c>
      <c r="B255" s="79"/>
      <c r="C255" s="79"/>
      <c r="D255" s="79"/>
      <c r="E255" s="79"/>
      <c r="G255" s="88"/>
      <c r="H255" s="88"/>
    </row>
    <row r="256" spans="1:8" s="56" customFormat="1" ht="23.25" customHeight="1" thickBot="1" x14ac:dyDescent="0.25">
      <c r="A256" s="78" t="s">
        <v>29</v>
      </c>
      <c r="B256" s="79">
        <v>3500</v>
      </c>
      <c r="C256" s="79">
        <v>3300</v>
      </c>
      <c r="D256" s="79">
        <v>3300</v>
      </c>
      <c r="E256" s="79">
        <v>3300</v>
      </c>
      <c r="G256" s="88"/>
      <c r="H256" s="88"/>
    </row>
    <row r="257" spans="1:8" s="56" customFormat="1" ht="25.5" customHeight="1" thickBot="1" x14ac:dyDescent="0.25">
      <c r="A257" s="78" t="s">
        <v>53</v>
      </c>
      <c r="B257" s="79"/>
      <c r="C257" s="79"/>
      <c r="D257" s="79"/>
      <c r="E257" s="79"/>
      <c r="G257" s="88"/>
      <c r="H257" s="88"/>
    </row>
    <row r="258" spans="1:8" s="56" customFormat="1" ht="35.25" customHeight="1" thickBot="1" x14ac:dyDescent="0.25">
      <c r="A258" s="78" t="s">
        <v>199</v>
      </c>
      <c r="B258" s="79"/>
      <c r="C258" s="79"/>
      <c r="D258" s="79"/>
      <c r="E258" s="79"/>
      <c r="G258" s="88"/>
      <c r="H258" s="88"/>
    </row>
    <row r="259" spans="1:8" s="56" customFormat="1" ht="23.25" customHeight="1" thickBot="1" x14ac:dyDescent="0.25">
      <c r="A259" s="78" t="s">
        <v>31</v>
      </c>
      <c r="B259" s="79"/>
      <c r="C259" s="79"/>
      <c r="D259" s="79"/>
      <c r="E259" s="79"/>
      <c r="G259" s="88"/>
      <c r="H259" s="88"/>
    </row>
    <row r="260" spans="1:8" s="56" customFormat="1" ht="27.75" customHeight="1" thickBot="1" x14ac:dyDescent="0.25">
      <c r="A260" s="78" t="s">
        <v>55</v>
      </c>
      <c r="B260" s="79"/>
      <c r="C260" s="79"/>
      <c r="D260" s="79"/>
      <c r="E260" s="79"/>
      <c r="G260" s="88"/>
      <c r="H260" s="88"/>
    </row>
    <row r="261" spans="1:8" s="56" customFormat="1" ht="27.75" customHeight="1" thickBot="1" x14ac:dyDescent="0.25">
      <c r="A261" s="78" t="s">
        <v>200</v>
      </c>
      <c r="B261" s="79"/>
      <c r="C261" s="79"/>
      <c r="D261" s="79"/>
      <c r="E261" s="79"/>
      <c r="G261" s="88"/>
      <c r="H261" s="88"/>
    </row>
    <row r="262" spans="1:8" s="56" customFormat="1" ht="22.5" customHeight="1" thickBot="1" x14ac:dyDescent="0.25">
      <c r="A262" s="78" t="s">
        <v>3</v>
      </c>
      <c r="B262" s="79"/>
      <c r="C262" s="79"/>
      <c r="D262" s="79"/>
      <c r="E262" s="79"/>
      <c r="G262" s="88"/>
      <c r="H262" s="88"/>
    </row>
    <row r="263" spans="1:8" s="56" customFormat="1" ht="30" customHeight="1" thickBot="1" x14ac:dyDescent="0.25">
      <c r="A263" s="78" t="s">
        <v>57</v>
      </c>
      <c r="B263" s="79"/>
      <c r="C263" s="79"/>
      <c r="D263" s="79"/>
      <c r="E263" s="79"/>
      <c r="G263" s="88"/>
      <c r="H263" s="88"/>
    </row>
    <row r="264" spans="1:8" s="56" customFormat="1" ht="36.75" customHeight="1" thickBot="1" x14ac:dyDescent="0.25">
      <c r="A264" s="78" t="s">
        <v>201</v>
      </c>
      <c r="B264" s="79"/>
      <c r="C264" s="79"/>
      <c r="D264" s="79"/>
      <c r="E264" s="79"/>
      <c r="G264" s="88"/>
      <c r="H264" s="88"/>
    </row>
    <row r="265" spans="1:8" s="56" customFormat="1" ht="24.75" customHeight="1" thickBot="1" x14ac:dyDescent="0.25">
      <c r="A265" s="84" t="s">
        <v>162</v>
      </c>
      <c r="B265" s="79">
        <f>B262+B259+B256+B253+B250+B247+B244</f>
        <v>40394</v>
      </c>
      <c r="C265" s="79">
        <f>C262+C259+C256+C253+C250+C247+C244</f>
        <v>41341</v>
      </c>
      <c r="D265" s="79">
        <f>D262+D259+D256+D253+D250+D247+D244</f>
        <v>41341</v>
      </c>
      <c r="E265" s="79">
        <f>E262+E259+E256+E253+E250+E247+E244</f>
        <v>41341</v>
      </c>
      <c r="G265" s="88"/>
      <c r="H265" s="88"/>
    </row>
    <row r="266" spans="1:8" s="56" customFormat="1" ht="12.75" thickBot="1" x14ac:dyDescent="0.25">
      <c r="A266" s="218" t="s">
        <v>202</v>
      </c>
      <c r="B266" s="219"/>
      <c r="C266" s="219"/>
      <c r="D266" s="219"/>
      <c r="E266" s="219"/>
      <c r="G266" s="88"/>
      <c r="H266" s="88"/>
    </row>
    <row r="267" spans="1:8" s="56" customFormat="1" ht="12.75" thickBot="1" x14ac:dyDescent="0.25">
      <c r="A267" s="218"/>
      <c r="B267" s="219"/>
      <c r="C267" s="219"/>
      <c r="D267" s="219"/>
      <c r="E267" s="219"/>
      <c r="G267" s="88"/>
      <c r="H267" s="88"/>
    </row>
    <row r="268" spans="1:8" s="56" customFormat="1" ht="12.75" thickBot="1" x14ac:dyDescent="0.25">
      <c r="A268" s="218"/>
      <c r="B268" s="219"/>
      <c r="C268" s="219"/>
      <c r="D268" s="219"/>
      <c r="E268" s="219"/>
      <c r="G268" s="88"/>
      <c r="H268" s="88"/>
    </row>
    <row r="269" spans="1:8" s="56" customFormat="1" ht="21.75" customHeight="1" thickBot="1" x14ac:dyDescent="0.25">
      <c r="A269" s="86" t="s">
        <v>62</v>
      </c>
      <c r="B269" s="87">
        <f>IF(B265-B236=0,0,"Error")</f>
        <v>0</v>
      </c>
      <c r="C269" s="87">
        <f>IF(C265-C236=0,0,"Error")</f>
        <v>0</v>
      </c>
      <c r="D269" s="87">
        <f>IF(D265-D236=0,0,"Error")</f>
        <v>0</v>
      </c>
      <c r="E269" s="87">
        <f>IF(E265-E236=0,0,"Error")</f>
        <v>0</v>
      </c>
      <c r="G269" s="88"/>
      <c r="H269" s="88"/>
    </row>
    <row r="270" spans="1:8" s="56" customFormat="1" ht="33" customHeight="1" thickBot="1" x14ac:dyDescent="0.25">
      <c r="A270" s="72" t="s">
        <v>163</v>
      </c>
      <c r="B270" s="231" t="s">
        <v>164</v>
      </c>
      <c r="C270" s="232"/>
      <c r="D270" s="232"/>
      <c r="E270" s="233"/>
      <c r="G270" s="88"/>
      <c r="H270" s="88"/>
    </row>
    <row r="271" spans="1:8" s="56" customFormat="1" ht="58.5" customHeight="1" thickBot="1" x14ac:dyDescent="0.25">
      <c r="A271" s="63" t="s">
        <v>10</v>
      </c>
      <c r="B271" s="221" t="s">
        <v>165</v>
      </c>
      <c r="C271" s="222"/>
      <c r="D271" s="222"/>
      <c r="E271" s="223"/>
      <c r="G271" s="88"/>
      <c r="H271" s="88"/>
    </row>
    <row r="272" spans="1:8" s="56" customFormat="1" ht="23.25" customHeight="1" thickBot="1" x14ac:dyDescent="0.25">
      <c r="A272" s="63" t="s">
        <v>15</v>
      </c>
      <c r="B272" s="219" t="s">
        <v>141</v>
      </c>
      <c r="C272" s="219"/>
      <c r="D272" s="219"/>
      <c r="E272" s="219"/>
      <c r="G272" s="88"/>
      <c r="H272" s="88"/>
    </row>
    <row r="273" spans="1:8" s="56" customFormat="1" ht="16.5" customHeight="1" thickBot="1" x14ac:dyDescent="0.25">
      <c r="A273" s="224"/>
      <c r="B273" s="73">
        <v>2018</v>
      </c>
      <c r="C273" s="73">
        <v>2019</v>
      </c>
      <c r="D273" s="73">
        <v>2020</v>
      </c>
      <c r="E273" s="73">
        <v>2021</v>
      </c>
      <c r="G273" s="88"/>
      <c r="H273" s="88"/>
    </row>
    <row r="274" spans="1:8" s="56" customFormat="1" ht="25.5" customHeight="1" thickBot="1" x14ac:dyDescent="0.25">
      <c r="A274" s="224"/>
      <c r="B274" s="73" t="s">
        <v>6</v>
      </c>
      <c r="C274" s="73" t="s">
        <v>7</v>
      </c>
      <c r="D274" s="73" t="s">
        <v>7</v>
      </c>
      <c r="E274" s="73" t="s">
        <v>7</v>
      </c>
      <c r="G274" s="88"/>
      <c r="H274" s="88"/>
    </row>
    <row r="275" spans="1:8" s="56" customFormat="1" ht="17.25" customHeight="1" thickBot="1" x14ac:dyDescent="0.25">
      <c r="A275" s="63" t="s">
        <v>9</v>
      </c>
      <c r="B275" s="75">
        <v>45</v>
      </c>
      <c r="C275" s="75">
        <v>45</v>
      </c>
      <c r="D275" s="75">
        <v>45</v>
      </c>
      <c r="E275" s="75">
        <v>45</v>
      </c>
      <c r="G275" s="88"/>
      <c r="H275" s="88"/>
    </row>
    <row r="276" spans="1:8" s="56" customFormat="1" ht="21.75" customHeight="1" thickBot="1" x14ac:dyDescent="0.25">
      <c r="A276" s="63" t="s">
        <v>16</v>
      </c>
      <c r="B276" s="75">
        <v>45588</v>
      </c>
      <c r="C276" s="75">
        <v>45200</v>
      </c>
      <c r="D276" s="75">
        <v>45200</v>
      </c>
      <c r="E276" s="75">
        <v>45200</v>
      </c>
      <c r="G276" s="88"/>
      <c r="H276" s="88"/>
    </row>
    <row r="277" spans="1:8" s="56" customFormat="1" ht="23.25" customHeight="1" thickBot="1" x14ac:dyDescent="0.25">
      <c r="A277" s="63" t="s">
        <v>24</v>
      </c>
      <c r="B277" s="75">
        <f>B276/B275</f>
        <v>1013.0666666666667</v>
      </c>
      <c r="C277" s="75">
        <f>C276/C275</f>
        <v>1004.4444444444445</v>
      </c>
      <c r="D277" s="75">
        <f>D276/D275</f>
        <v>1004.4444444444445</v>
      </c>
      <c r="E277" s="75">
        <f>E276/E275</f>
        <v>1004.4444444444445</v>
      </c>
      <c r="G277" s="88"/>
      <c r="H277" s="88"/>
    </row>
    <row r="278" spans="1:8" s="56" customFormat="1" ht="18.75" customHeight="1" thickBot="1" x14ac:dyDescent="0.25">
      <c r="A278" s="63" t="s">
        <v>17</v>
      </c>
      <c r="B278" s="59" t="s">
        <v>23</v>
      </c>
      <c r="C278" s="77">
        <f>C275/B275-1</f>
        <v>0</v>
      </c>
      <c r="D278" s="77">
        <f t="shared" ref="D278:E280" si="6">D275/C275-1</f>
        <v>0</v>
      </c>
      <c r="E278" s="77">
        <f t="shared" si="6"/>
        <v>0</v>
      </c>
      <c r="G278" s="88"/>
      <c r="H278" s="88"/>
    </row>
    <row r="279" spans="1:8" s="56" customFormat="1" ht="18.75" customHeight="1" thickBot="1" x14ac:dyDescent="0.25">
      <c r="A279" s="63" t="s">
        <v>18</v>
      </c>
      <c r="B279" s="59" t="s">
        <v>23</v>
      </c>
      <c r="C279" s="77">
        <f>C276/B276-1</f>
        <v>-8.511011669737667E-3</v>
      </c>
      <c r="D279" s="77">
        <f t="shared" si="6"/>
        <v>0</v>
      </c>
      <c r="E279" s="77">
        <f t="shared" si="6"/>
        <v>0</v>
      </c>
      <c r="G279" s="88"/>
      <c r="H279" s="88"/>
    </row>
    <row r="280" spans="1:8" s="56" customFormat="1" ht="18.75" customHeight="1" thickBot="1" x14ac:dyDescent="0.25">
      <c r="A280" s="63" t="s">
        <v>19</v>
      </c>
      <c r="B280" s="59" t="s">
        <v>23</v>
      </c>
      <c r="C280" s="77">
        <f>C277/B277-1</f>
        <v>-8.511011669737667E-3</v>
      </c>
      <c r="D280" s="77">
        <f t="shared" si="6"/>
        <v>0</v>
      </c>
      <c r="E280" s="77">
        <f t="shared" si="6"/>
        <v>0</v>
      </c>
      <c r="G280" s="88"/>
      <c r="H280" s="88"/>
    </row>
    <row r="281" spans="1:8" s="56" customFormat="1" ht="23.25" customHeight="1" thickBot="1" x14ac:dyDescent="0.25">
      <c r="A281" s="225" t="s">
        <v>208</v>
      </c>
      <c r="B281" s="225"/>
      <c r="C281" s="225"/>
      <c r="D281" s="225"/>
      <c r="E281" s="225"/>
      <c r="G281" s="88"/>
      <c r="H281" s="88"/>
    </row>
    <row r="282" spans="1:8" s="56" customFormat="1" ht="16.5" customHeight="1" thickBot="1" x14ac:dyDescent="0.25">
      <c r="A282" s="224"/>
      <c r="B282" s="73">
        <v>2018</v>
      </c>
      <c r="C282" s="73">
        <v>2019</v>
      </c>
      <c r="D282" s="73">
        <v>2020</v>
      </c>
      <c r="E282" s="73">
        <v>2021</v>
      </c>
      <c r="G282" s="88"/>
      <c r="H282" s="88"/>
    </row>
    <row r="283" spans="1:8" s="56" customFormat="1" ht="26.25" customHeight="1" thickBot="1" x14ac:dyDescent="0.25">
      <c r="A283" s="224"/>
      <c r="B283" s="73" t="s">
        <v>6</v>
      </c>
      <c r="C283" s="73" t="s">
        <v>7</v>
      </c>
      <c r="D283" s="73" t="s">
        <v>7</v>
      </c>
      <c r="E283" s="73" t="s">
        <v>7</v>
      </c>
      <c r="G283" s="88"/>
      <c r="H283" s="88"/>
    </row>
    <row r="284" spans="1:8" s="56" customFormat="1" ht="21.75" customHeight="1" thickBot="1" x14ac:dyDescent="0.25">
      <c r="A284" s="78" t="s">
        <v>0</v>
      </c>
      <c r="B284" s="79">
        <v>32388</v>
      </c>
      <c r="C284" s="79">
        <v>32000</v>
      </c>
      <c r="D284" s="79">
        <v>32000</v>
      </c>
      <c r="E284" s="79">
        <v>32000</v>
      </c>
      <c r="G284" s="88"/>
      <c r="H284" s="88"/>
    </row>
    <row r="285" spans="1:8" s="56" customFormat="1" ht="28.5" customHeight="1" thickBot="1" x14ac:dyDescent="0.25">
      <c r="A285" s="78" t="s">
        <v>44</v>
      </c>
      <c r="B285" s="79"/>
      <c r="C285" s="71"/>
      <c r="D285" s="71"/>
      <c r="E285" s="71"/>
      <c r="G285" s="88"/>
      <c r="H285" s="88"/>
    </row>
    <row r="286" spans="1:8" s="56" customFormat="1" ht="26.25" customHeight="1" thickBot="1" x14ac:dyDescent="0.25">
      <c r="A286" s="78" t="s">
        <v>195</v>
      </c>
      <c r="B286" s="79"/>
      <c r="C286" s="77"/>
      <c r="D286" s="77"/>
      <c r="E286" s="77"/>
      <c r="G286" s="88"/>
      <c r="H286" s="88"/>
    </row>
    <row r="287" spans="1:8" s="56" customFormat="1" ht="23.25" customHeight="1" thickBot="1" x14ac:dyDescent="0.25">
      <c r="A287" s="78" t="s">
        <v>42</v>
      </c>
      <c r="B287" s="79">
        <v>5400</v>
      </c>
      <c r="C287" s="79">
        <v>5400</v>
      </c>
      <c r="D287" s="79">
        <v>5400</v>
      </c>
      <c r="E287" s="79">
        <v>5400</v>
      </c>
      <c r="G287" s="88"/>
      <c r="H287" s="88"/>
    </row>
    <row r="288" spans="1:8" s="56" customFormat="1" ht="28.5" customHeight="1" thickBot="1" x14ac:dyDescent="0.25">
      <c r="A288" s="78" t="s">
        <v>46</v>
      </c>
      <c r="B288" s="79"/>
      <c r="C288" s="79"/>
      <c r="D288" s="79"/>
      <c r="E288" s="79"/>
      <c r="G288" s="88"/>
      <c r="H288" s="88"/>
    </row>
    <row r="289" spans="1:8" s="56" customFormat="1" ht="36.75" thickBot="1" x14ac:dyDescent="0.25">
      <c r="A289" s="78" t="s">
        <v>196</v>
      </c>
      <c r="B289" s="79"/>
      <c r="C289" s="79"/>
      <c r="D289" s="79"/>
      <c r="E289" s="79"/>
      <c r="G289" s="88"/>
      <c r="H289" s="88"/>
    </row>
    <row r="290" spans="1:8" s="56" customFormat="1" ht="25.5" customHeight="1" thickBot="1" x14ac:dyDescent="0.25">
      <c r="A290" s="78" t="s">
        <v>1</v>
      </c>
      <c r="B290" s="80">
        <f>5400+400</f>
        <v>5800</v>
      </c>
      <c r="C290" s="80">
        <f>5400+400</f>
        <v>5800</v>
      </c>
      <c r="D290" s="80">
        <f>5400+400</f>
        <v>5800</v>
      </c>
      <c r="E290" s="80">
        <f>5400+400</f>
        <v>5800</v>
      </c>
      <c r="G290" s="88"/>
      <c r="H290" s="88"/>
    </row>
    <row r="291" spans="1:8" s="56" customFormat="1" ht="33" customHeight="1" thickBot="1" x14ac:dyDescent="0.25">
      <c r="A291" s="78" t="s">
        <v>49</v>
      </c>
      <c r="B291" s="79"/>
      <c r="C291" s="79"/>
      <c r="D291" s="79"/>
      <c r="E291" s="79"/>
      <c r="G291" s="88"/>
      <c r="H291" s="88"/>
    </row>
    <row r="292" spans="1:8" s="56" customFormat="1" ht="32.25" customHeight="1" thickBot="1" x14ac:dyDescent="0.25">
      <c r="A292" s="78" t="s">
        <v>197</v>
      </c>
      <c r="B292" s="79"/>
      <c r="C292" s="79"/>
      <c r="D292" s="79"/>
      <c r="E292" s="79"/>
      <c r="G292" s="88"/>
      <c r="H292" s="88"/>
    </row>
    <row r="293" spans="1:8" s="56" customFormat="1" ht="21.75" customHeight="1" thickBot="1" x14ac:dyDescent="0.25">
      <c r="A293" s="78" t="s">
        <v>2</v>
      </c>
      <c r="B293" s="79"/>
      <c r="C293" s="79"/>
      <c r="D293" s="79"/>
      <c r="E293" s="79"/>
      <c r="G293" s="88"/>
      <c r="H293" s="88"/>
    </row>
    <row r="294" spans="1:8" s="56" customFormat="1" ht="28.5" customHeight="1" thickBot="1" x14ac:dyDescent="0.25">
      <c r="A294" s="78" t="s">
        <v>51</v>
      </c>
      <c r="B294" s="79"/>
      <c r="C294" s="79"/>
      <c r="D294" s="79"/>
      <c r="E294" s="79"/>
      <c r="G294" s="88"/>
      <c r="H294" s="88"/>
    </row>
    <row r="295" spans="1:8" s="56" customFormat="1" ht="22.5" customHeight="1" thickBot="1" x14ac:dyDescent="0.25">
      <c r="A295" s="78" t="s">
        <v>198</v>
      </c>
      <c r="B295" s="79"/>
      <c r="C295" s="79"/>
      <c r="D295" s="79"/>
      <c r="E295" s="79"/>
      <c r="G295" s="88"/>
      <c r="H295" s="88"/>
    </row>
    <row r="296" spans="1:8" s="56" customFormat="1" ht="23.25" customHeight="1" thickBot="1" x14ac:dyDescent="0.25">
      <c r="A296" s="78" t="s">
        <v>29</v>
      </c>
      <c r="B296" s="79">
        <v>2000</v>
      </c>
      <c r="C296" s="79">
        <v>2000</v>
      </c>
      <c r="D296" s="79">
        <v>2000</v>
      </c>
      <c r="E296" s="79">
        <v>2000</v>
      </c>
      <c r="G296" s="88"/>
      <c r="H296" s="88"/>
    </row>
    <row r="297" spans="1:8" s="56" customFormat="1" ht="30.75" customHeight="1" thickBot="1" x14ac:dyDescent="0.25">
      <c r="A297" s="78" t="s">
        <v>53</v>
      </c>
      <c r="B297" s="79"/>
      <c r="C297" s="79"/>
      <c r="D297" s="79"/>
      <c r="E297" s="79"/>
      <c r="G297" s="88"/>
      <c r="H297" s="88"/>
    </row>
    <row r="298" spans="1:8" s="56" customFormat="1" ht="36.75" thickBot="1" x14ac:dyDescent="0.25">
      <c r="A298" s="78" t="s">
        <v>199</v>
      </c>
      <c r="B298" s="79"/>
      <c r="C298" s="79"/>
      <c r="D298" s="79"/>
      <c r="E298" s="79"/>
      <c r="G298" s="88"/>
      <c r="H298" s="88"/>
    </row>
    <row r="299" spans="1:8" s="56" customFormat="1" ht="22.5" customHeight="1" thickBot="1" x14ac:dyDescent="0.25">
      <c r="A299" s="78" t="s">
        <v>31</v>
      </c>
      <c r="B299" s="79"/>
      <c r="C299" s="79"/>
      <c r="D299" s="79"/>
      <c r="E299" s="79"/>
      <c r="G299" s="88"/>
      <c r="H299" s="88"/>
    </row>
    <row r="300" spans="1:8" s="56" customFormat="1" ht="29.25" customHeight="1" thickBot="1" x14ac:dyDescent="0.25">
      <c r="A300" s="78" t="s">
        <v>55</v>
      </c>
      <c r="B300" s="79"/>
      <c r="C300" s="79"/>
      <c r="D300" s="79"/>
      <c r="E300" s="79"/>
      <c r="G300" s="88"/>
      <c r="H300" s="88"/>
    </row>
    <row r="301" spans="1:8" s="56" customFormat="1" ht="30.75" customHeight="1" thickBot="1" x14ac:dyDescent="0.25">
      <c r="A301" s="78" t="s">
        <v>200</v>
      </c>
      <c r="B301" s="79"/>
      <c r="C301" s="79"/>
      <c r="D301" s="79"/>
      <c r="E301" s="79"/>
      <c r="G301" s="88"/>
      <c r="H301" s="88"/>
    </row>
    <row r="302" spans="1:8" s="56" customFormat="1" ht="27.75" customHeight="1" thickBot="1" x14ac:dyDescent="0.25">
      <c r="A302" s="78" t="s">
        <v>3</v>
      </c>
      <c r="B302" s="79"/>
      <c r="C302" s="79"/>
      <c r="D302" s="79"/>
      <c r="E302" s="79"/>
      <c r="G302" s="88"/>
      <c r="H302" s="88"/>
    </row>
    <row r="303" spans="1:8" s="56" customFormat="1" ht="36.75" thickBot="1" x14ac:dyDescent="0.25">
      <c r="A303" s="78" t="s">
        <v>57</v>
      </c>
      <c r="B303" s="79"/>
      <c r="C303" s="79"/>
      <c r="D303" s="79"/>
      <c r="E303" s="79"/>
      <c r="G303" s="88"/>
      <c r="H303" s="88"/>
    </row>
    <row r="304" spans="1:8" s="56" customFormat="1" ht="36.75" thickBot="1" x14ac:dyDescent="0.25">
      <c r="A304" s="78" t="s">
        <v>201</v>
      </c>
      <c r="B304" s="79"/>
      <c r="C304" s="79"/>
      <c r="D304" s="79"/>
      <c r="E304" s="79"/>
      <c r="G304" s="88"/>
      <c r="H304" s="88"/>
    </row>
    <row r="305" spans="1:8" s="56" customFormat="1" ht="26.25" customHeight="1" thickBot="1" x14ac:dyDescent="0.25">
      <c r="A305" s="84" t="s">
        <v>166</v>
      </c>
      <c r="B305" s="79">
        <f>B302+B299+B296+B293+B290+B287+B284</f>
        <v>45588</v>
      </c>
      <c r="C305" s="79">
        <f>C302+C299+C296+C293+C290+C287+C284</f>
        <v>45200</v>
      </c>
      <c r="D305" s="79">
        <f>D302+D299+D296+D293+D290+D287+D284</f>
        <v>45200</v>
      </c>
      <c r="E305" s="79">
        <f>E302+E299+E296+E293+E290+E287+E284</f>
        <v>45200</v>
      </c>
      <c r="G305" s="88"/>
      <c r="H305" s="88"/>
    </row>
    <row r="306" spans="1:8" s="56" customFormat="1" ht="12.75" thickBot="1" x14ac:dyDescent="0.25">
      <c r="A306" s="218" t="s">
        <v>202</v>
      </c>
      <c r="B306" s="219"/>
      <c r="C306" s="219"/>
      <c r="D306" s="219"/>
      <c r="E306" s="219"/>
      <c r="G306" s="88"/>
      <c r="H306" s="88"/>
    </row>
    <row r="307" spans="1:8" s="56" customFormat="1" ht="12.75" thickBot="1" x14ac:dyDescent="0.25">
      <c r="A307" s="218"/>
      <c r="B307" s="219"/>
      <c r="C307" s="219"/>
      <c r="D307" s="219"/>
      <c r="E307" s="219"/>
      <c r="G307" s="88"/>
      <c r="H307" s="88"/>
    </row>
    <row r="308" spans="1:8" s="56" customFormat="1" ht="12.75" thickBot="1" x14ac:dyDescent="0.25">
      <c r="A308" s="218"/>
      <c r="B308" s="219"/>
      <c r="C308" s="219"/>
      <c r="D308" s="219"/>
      <c r="E308" s="219"/>
      <c r="G308" s="88"/>
      <c r="H308" s="88"/>
    </row>
    <row r="309" spans="1:8" s="56" customFormat="1" ht="26.25" customHeight="1" thickBot="1" x14ac:dyDescent="0.25">
      <c r="A309" s="86" t="s">
        <v>62</v>
      </c>
      <c r="B309" s="87">
        <f>IF(B305-B276=0,0,"Error")</f>
        <v>0</v>
      </c>
      <c r="C309" s="87">
        <f>IF(C305-C276=0,0,"Error")</f>
        <v>0</v>
      </c>
      <c r="D309" s="87">
        <f>IF(D305-D276=0,0,"Error")</f>
        <v>0</v>
      </c>
      <c r="E309" s="87">
        <f>IF(E305-E276=0,0,"Error")</f>
        <v>0</v>
      </c>
      <c r="G309" s="88"/>
      <c r="H309" s="88"/>
    </row>
    <row r="310" spans="1:8" s="56" customFormat="1" ht="34.5" customHeight="1" thickBot="1" x14ac:dyDescent="0.25">
      <c r="A310" s="72" t="s">
        <v>167</v>
      </c>
      <c r="B310" s="231" t="s">
        <v>168</v>
      </c>
      <c r="C310" s="232"/>
      <c r="D310" s="232"/>
      <c r="E310" s="233"/>
      <c r="G310" s="88"/>
      <c r="H310" s="88"/>
    </row>
    <row r="311" spans="1:8" s="56" customFormat="1" ht="51" customHeight="1" thickBot="1" x14ac:dyDescent="0.25">
      <c r="A311" s="63" t="s">
        <v>10</v>
      </c>
      <c r="B311" s="221" t="s">
        <v>169</v>
      </c>
      <c r="C311" s="222"/>
      <c r="D311" s="222"/>
      <c r="E311" s="223"/>
      <c r="G311" s="88"/>
      <c r="H311" s="88"/>
    </row>
    <row r="312" spans="1:8" s="56" customFormat="1" ht="25.5" customHeight="1" thickBot="1" x14ac:dyDescent="0.25">
      <c r="A312" s="63" t="s">
        <v>15</v>
      </c>
      <c r="B312" s="219" t="s">
        <v>141</v>
      </c>
      <c r="C312" s="219"/>
      <c r="D312" s="219"/>
      <c r="E312" s="219"/>
      <c r="G312" s="88"/>
      <c r="H312" s="88"/>
    </row>
    <row r="313" spans="1:8" s="56" customFormat="1" ht="20.25" customHeight="1" thickBot="1" x14ac:dyDescent="0.25">
      <c r="A313" s="224"/>
      <c r="B313" s="73">
        <v>2018</v>
      </c>
      <c r="C313" s="73">
        <v>2019</v>
      </c>
      <c r="D313" s="73">
        <v>2020</v>
      </c>
      <c r="E313" s="73">
        <v>2021</v>
      </c>
      <c r="G313" s="88"/>
      <c r="H313" s="88"/>
    </row>
    <row r="314" spans="1:8" s="56" customFormat="1" ht="22.5" customHeight="1" thickBot="1" x14ac:dyDescent="0.25">
      <c r="A314" s="224"/>
      <c r="B314" s="73" t="s">
        <v>6</v>
      </c>
      <c r="C314" s="73" t="s">
        <v>7</v>
      </c>
      <c r="D314" s="73" t="s">
        <v>7</v>
      </c>
      <c r="E314" s="73" t="s">
        <v>7</v>
      </c>
      <c r="G314" s="88"/>
      <c r="H314" s="88"/>
    </row>
    <row r="315" spans="1:8" s="56" customFormat="1" ht="18.75" customHeight="1" thickBot="1" x14ac:dyDescent="0.25">
      <c r="A315" s="63" t="s">
        <v>9</v>
      </c>
      <c r="B315" s="75">
        <v>40</v>
      </c>
      <c r="C315" s="75">
        <v>40</v>
      </c>
      <c r="D315" s="75">
        <v>40</v>
      </c>
      <c r="E315" s="75">
        <v>40</v>
      </c>
      <c r="G315" s="88"/>
      <c r="H315" s="88"/>
    </row>
    <row r="316" spans="1:8" s="56" customFormat="1" ht="21" customHeight="1" thickBot="1" x14ac:dyDescent="0.25">
      <c r="A316" s="63" t="s">
        <v>16</v>
      </c>
      <c r="B316" s="75">
        <v>15050</v>
      </c>
      <c r="C316" s="75">
        <v>15050</v>
      </c>
      <c r="D316" s="75">
        <v>15050</v>
      </c>
      <c r="E316" s="75">
        <v>15050</v>
      </c>
      <c r="G316" s="88"/>
      <c r="H316" s="88"/>
    </row>
    <row r="317" spans="1:8" s="56" customFormat="1" ht="15.75" customHeight="1" thickBot="1" x14ac:dyDescent="0.25">
      <c r="A317" s="63" t="s">
        <v>24</v>
      </c>
      <c r="B317" s="75">
        <f>B316/B315</f>
        <v>376.25</v>
      </c>
      <c r="C317" s="75">
        <f>C316/C315</f>
        <v>376.25</v>
      </c>
      <c r="D317" s="75">
        <f>D316/D315</f>
        <v>376.25</v>
      </c>
      <c r="E317" s="75">
        <f>E316/E315</f>
        <v>376.25</v>
      </c>
      <c r="G317" s="88"/>
      <c r="H317" s="88"/>
    </row>
    <row r="318" spans="1:8" s="56" customFormat="1" ht="17.25" customHeight="1" thickBot="1" x14ac:dyDescent="0.25">
      <c r="A318" s="63" t="s">
        <v>17</v>
      </c>
      <c r="B318" s="59" t="s">
        <v>23</v>
      </c>
      <c r="C318" s="77">
        <f>C315/B315-1</f>
        <v>0</v>
      </c>
      <c r="D318" s="77">
        <f t="shared" ref="D318:E320" si="7">D315/C315-1</f>
        <v>0</v>
      </c>
      <c r="E318" s="77">
        <f t="shared" si="7"/>
        <v>0</v>
      </c>
      <c r="G318" s="88"/>
      <c r="H318" s="88"/>
    </row>
    <row r="319" spans="1:8" s="56" customFormat="1" ht="15" customHeight="1" thickBot="1" x14ac:dyDescent="0.25">
      <c r="A319" s="63" t="s">
        <v>18</v>
      </c>
      <c r="B319" s="59" t="s">
        <v>23</v>
      </c>
      <c r="C319" s="77">
        <f>C316/B316-1</f>
        <v>0</v>
      </c>
      <c r="D319" s="77">
        <f t="shared" si="7"/>
        <v>0</v>
      </c>
      <c r="E319" s="77">
        <f t="shared" si="7"/>
        <v>0</v>
      </c>
      <c r="G319" s="88"/>
      <c r="H319" s="88"/>
    </row>
    <row r="320" spans="1:8" s="56" customFormat="1" ht="20.25" customHeight="1" thickBot="1" x14ac:dyDescent="0.25">
      <c r="A320" s="63" t="s">
        <v>19</v>
      </c>
      <c r="B320" s="59" t="s">
        <v>23</v>
      </c>
      <c r="C320" s="77">
        <f>C317/B317-1</f>
        <v>0</v>
      </c>
      <c r="D320" s="77">
        <f t="shared" si="7"/>
        <v>0</v>
      </c>
      <c r="E320" s="77">
        <f t="shared" si="7"/>
        <v>0</v>
      </c>
      <c r="G320" s="88"/>
      <c r="H320" s="88"/>
    </row>
    <row r="321" spans="1:8" s="56" customFormat="1" ht="20.25" customHeight="1" thickBot="1" x14ac:dyDescent="0.25">
      <c r="A321" s="225" t="s">
        <v>209</v>
      </c>
      <c r="B321" s="225"/>
      <c r="C321" s="225"/>
      <c r="D321" s="225"/>
      <c r="E321" s="225"/>
      <c r="G321" s="88"/>
      <c r="H321" s="88"/>
    </row>
    <row r="322" spans="1:8" s="56" customFormat="1" ht="20.25" customHeight="1" thickBot="1" x14ac:dyDescent="0.25">
      <c r="A322" s="224"/>
      <c r="B322" s="73">
        <v>2018</v>
      </c>
      <c r="C322" s="73">
        <v>2019</v>
      </c>
      <c r="D322" s="73">
        <v>2020</v>
      </c>
      <c r="E322" s="73">
        <v>2021</v>
      </c>
      <c r="G322" s="88"/>
      <c r="H322" s="88"/>
    </row>
    <row r="323" spans="1:8" s="56" customFormat="1" ht="16.5" customHeight="1" thickBot="1" x14ac:dyDescent="0.25">
      <c r="A323" s="224"/>
      <c r="B323" s="73" t="s">
        <v>6</v>
      </c>
      <c r="C323" s="73" t="s">
        <v>7</v>
      </c>
      <c r="D323" s="73" t="s">
        <v>7</v>
      </c>
      <c r="E323" s="73" t="s">
        <v>7</v>
      </c>
      <c r="G323" s="88"/>
      <c r="H323" s="88"/>
    </row>
    <row r="324" spans="1:8" s="56" customFormat="1" ht="24" customHeight="1" thickBot="1" x14ac:dyDescent="0.25">
      <c r="A324" s="78" t="s">
        <v>0</v>
      </c>
      <c r="B324" s="79">
        <v>8850</v>
      </c>
      <c r="C324" s="79">
        <v>8650</v>
      </c>
      <c r="D324" s="79">
        <v>8650</v>
      </c>
      <c r="E324" s="79">
        <v>8650</v>
      </c>
      <c r="G324" s="88"/>
      <c r="H324" s="88"/>
    </row>
    <row r="325" spans="1:8" s="56" customFormat="1" ht="30.75" customHeight="1" thickBot="1" x14ac:dyDescent="0.25">
      <c r="A325" s="78" t="s">
        <v>44</v>
      </c>
      <c r="B325" s="79"/>
      <c r="C325" s="71"/>
      <c r="D325" s="71"/>
      <c r="E325" s="71"/>
      <c r="G325" s="88"/>
      <c r="H325" s="88"/>
    </row>
    <row r="326" spans="1:8" s="56" customFormat="1" ht="24.75" customHeight="1" thickBot="1" x14ac:dyDescent="0.25">
      <c r="A326" s="78" t="s">
        <v>195</v>
      </c>
      <c r="B326" s="79"/>
      <c r="C326" s="77"/>
      <c r="D326" s="77"/>
      <c r="E326" s="77"/>
      <c r="G326" s="88"/>
      <c r="H326" s="88"/>
    </row>
    <row r="327" spans="1:8" s="56" customFormat="1" ht="24" customHeight="1" thickBot="1" x14ac:dyDescent="0.25">
      <c r="A327" s="78" t="s">
        <v>42</v>
      </c>
      <c r="B327" s="79">
        <v>1400</v>
      </c>
      <c r="C327" s="79">
        <v>1400</v>
      </c>
      <c r="D327" s="79">
        <v>1400</v>
      </c>
      <c r="E327" s="79">
        <v>1400</v>
      </c>
      <c r="G327" s="88"/>
      <c r="H327" s="88"/>
    </row>
    <row r="328" spans="1:8" s="56" customFormat="1" ht="38.25" customHeight="1" thickBot="1" x14ac:dyDescent="0.25">
      <c r="A328" s="78" t="s">
        <v>46</v>
      </c>
      <c r="B328" s="79"/>
      <c r="C328" s="79"/>
      <c r="D328" s="79"/>
      <c r="E328" s="79"/>
      <c r="G328" s="88"/>
      <c r="H328" s="88"/>
    </row>
    <row r="329" spans="1:8" s="56" customFormat="1" ht="35.25" customHeight="1" thickBot="1" x14ac:dyDescent="0.25">
      <c r="A329" s="78" t="s">
        <v>196</v>
      </c>
      <c r="B329" s="79"/>
      <c r="C329" s="79"/>
      <c r="D329" s="79"/>
      <c r="E329" s="79"/>
      <c r="G329" s="88"/>
      <c r="H329" s="88"/>
    </row>
    <row r="330" spans="1:8" s="56" customFormat="1" ht="20.25" customHeight="1" thickBot="1" x14ac:dyDescent="0.25">
      <c r="A330" s="78" t="s">
        <v>1</v>
      </c>
      <c r="B330" s="80">
        <v>4000</v>
      </c>
      <c r="C330" s="80">
        <v>4000</v>
      </c>
      <c r="D330" s="80">
        <v>4000</v>
      </c>
      <c r="E330" s="80">
        <v>4000</v>
      </c>
      <c r="G330" s="88"/>
      <c r="H330" s="88"/>
    </row>
    <row r="331" spans="1:8" s="56" customFormat="1" ht="27.75" customHeight="1" thickBot="1" x14ac:dyDescent="0.25">
      <c r="A331" s="78" t="s">
        <v>49</v>
      </c>
      <c r="B331" s="79"/>
      <c r="C331" s="79"/>
      <c r="D331" s="79"/>
      <c r="E331" s="79"/>
      <c r="G331" s="88"/>
      <c r="H331" s="88"/>
    </row>
    <row r="332" spans="1:8" s="56" customFormat="1" ht="25.5" customHeight="1" thickBot="1" x14ac:dyDescent="0.25">
      <c r="A332" s="78" t="s">
        <v>197</v>
      </c>
      <c r="B332" s="79"/>
      <c r="C332" s="79"/>
      <c r="D332" s="79"/>
      <c r="E332" s="79"/>
      <c r="G332" s="88"/>
      <c r="H332" s="88"/>
    </row>
    <row r="333" spans="1:8" s="56" customFormat="1" ht="21" customHeight="1" thickBot="1" x14ac:dyDescent="0.25">
      <c r="A333" s="78" t="s">
        <v>2</v>
      </c>
      <c r="B333" s="79"/>
      <c r="C333" s="79"/>
      <c r="D333" s="79"/>
      <c r="E333" s="79"/>
      <c r="G333" s="88"/>
      <c r="H333" s="88"/>
    </row>
    <row r="334" spans="1:8" s="56" customFormat="1" ht="36.75" thickBot="1" x14ac:dyDescent="0.25">
      <c r="A334" s="78" t="s">
        <v>51</v>
      </c>
      <c r="B334" s="79"/>
      <c r="C334" s="79"/>
      <c r="D334" s="79"/>
      <c r="E334" s="79"/>
      <c r="G334" s="88"/>
      <c r="H334" s="88"/>
    </row>
    <row r="335" spans="1:8" s="56" customFormat="1" ht="36.75" thickBot="1" x14ac:dyDescent="0.25">
      <c r="A335" s="78" t="s">
        <v>198</v>
      </c>
      <c r="B335" s="79"/>
      <c r="C335" s="79"/>
      <c r="D335" s="79"/>
      <c r="E335" s="79"/>
      <c r="G335" s="88"/>
      <c r="H335" s="88"/>
    </row>
    <row r="336" spans="1:8" s="56" customFormat="1" ht="23.25" customHeight="1" thickBot="1" x14ac:dyDescent="0.25">
      <c r="A336" s="78" t="s">
        <v>29</v>
      </c>
      <c r="B336" s="79">
        <v>500</v>
      </c>
      <c r="C336" s="79">
        <v>500</v>
      </c>
      <c r="D336" s="79">
        <v>500</v>
      </c>
      <c r="E336" s="79">
        <v>500</v>
      </c>
      <c r="G336" s="88"/>
      <c r="H336" s="88"/>
    </row>
    <row r="337" spans="1:8" s="56" customFormat="1" ht="23.25" customHeight="1" thickBot="1" x14ac:dyDescent="0.25">
      <c r="A337" s="78" t="s">
        <v>53</v>
      </c>
      <c r="B337" s="79"/>
      <c r="C337" s="79"/>
      <c r="D337" s="79"/>
      <c r="E337" s="79"/>
      <c r="G337" s="88"/>
      <c r="H337" s="88"/>
    </row>
    <row r="338" spans="1:8" s="56" customFormat="1" ht="28.5" customHeight="1" thickBot="1" x14ac:dyDescent="0.25">
      <c r="A338" s="78" t="s">
        <v>199</v>
      </c>
      <c r="B338" s="79"/>
      <c r="C338" s="79"/>
      <c r="D338" s="79"/>
      <c r="E338" s="79"/>
      <c r="G338" s="88"/>
      <c r="H338" s="88"/>
    </row>
    <row r="339" spans="1:8" s="56" customFormat="1" ht="20.25" customHeight="1" thickBot="1" x14ac:dyDescent="0.25">
      <c r="A339" s="78" t="s">
        <v>31</v>
      </c>
      <c r="B339" s="79">
        <v>300</v>
      </c>
      <c r="C339" s="79">
        <v>500</v>
      </c>
      <c r="D339" s="79">
        <v>500</v>
      </c>
      <c r="E339" s="79">
        <v>500</v>
      </c>
      <c r="G339" s="88"/>
      <c r="H339" s="88"/>
    </row>
    <row r="340" spans="1:8" s="56" customFormat="1" ht="33.75" customHeight="1" thickBot="1" x14ac:dyDescent="0.25">
      <c r="A340" s="78" t="s">
        <v>55</v>
      </c>
      <c r="B340" s="79"/>
      <c r="C340" s="79"/>
      <c r="D340" s="79"/>
      <c r="E340" s="79"/>
      <c r="G340" s="88"/>
      <c r="H340" s="88"/>
    </row>
    <row r="341" spans="1:8" s="56" customFormat="1" ht="27" customHeight="1" thickBot="1" x14ac:dyDescent="0.25">
      <c r="A341" s="78" t="s">
        <v>200</v>
      </c>
      <c r="B341" s="79"/>
      <c r="C341" s="79"/>
      <c r="D341" s="79"/>
      <c r="E341" s="79"/>
      <c r="G341" s="88"/>
      <c r="H341" s="88"/>
    </row>
    <row r="342" spans="1:8" s="56" customFormat="1" ht="23.25" customHeight="1" thickBot="1" x14ac:dyDescent="0.25">
      <c r="A342" s="78" t="s">
        <v>3</v>
      </c>
      <c r="B342" s="79"/>
      <c r="C342" s="79"/>
      <c r="D342" s="79"/>
      <c r="E342" s="79"/>
      <c r="G342" s="88"/>
      <c r="H342" s="88"/>
    </row>
    <row r="343" spans="1:8" s="56" customFormat="1" ht="32.25" customHeight="1" thickBot="1" x14ac:dyDescent="0.25">
      <c r="A343" s="78" t="s">
        <v>57</v>
      </c>
      <c r="B343" s="79"/>
      <c r="C343" s="79"/>
      <c r="D343" s="79"/>
      <c r="E343" s="79"/>
      <c r="G343" s="88"/>
      <c r="H343" s="88"/>
    </row>
    <row r="344" spans="1:8" s="56" customFormat="1" ht="34.5" customHeight="1" thickBot="1" x14ac:dyDescent="0.25">
      <c r="A344" s="78" t="s">
        <v>201</v>
      </c>
      <c r="B344" s="79"/>
      <c r="C344" s="79"/>
      <c r="D344" s="79"/>
      <c r="E344" s="79"/>
      <c r="G344" s="88"/>
      <c r="H344" s="88"/>
    </row>
    <row r="345" spans="1:8" s="56" customFormat="1" ht="28.5" customHeight="1" thickBot="1" x14ac:dyDescent="0.25">
      <c r="A345" s="84" t="s">
        <v>170</v>
      </c>
      <c r="B345" s="79">
        <f>B342+B339+B336+B333+B330+B327+B324</f>
        <v>15050</v>
      </c>
      <c r="C345" s="79">
        <f>C342+C339+C336+C333+C330+C327+C324</f>
        <v>15050</v>
      </c>
      <c r="D345" s="79">
        <f>D342+D339+D336+D333+D330+D327+D324</f>
        <v>15050</v>
      </c>
      <c r="E345" s="79">
        <f>E342+E339+E336+E333+E330+E327+E324</f>
        <v>15050</v>
      </c>
      <c r="G345" s="88"/>
      <c r="H345" s="88"/>
    </row>
    <row r="346" spans="1:8" s="56" customFormat="1" ht="12.75" thickBot="1" x14ac:dyDescent="0.25">
      <c r="A346" s="218" t="s">
        <v>202</v>
      </c>
      <c r="B346" s="219"/>
      <c r="C346" s="219"/>
      <c r="D346" s="219"/>
      <c r="E346" s="219"/>
      <c r="G346" s="88"/>
      <c r="H346" s="88"/>
    </row>
    <row r="347" spans="1:8" s="56" customFormat="1" ht="12.75" thickBot="1" x14ac:dyDescent="0.25">
      <c r="A347" s="218"/>
      <c r="B347" s="219"/>
      <c r="C347" s="219"/>
      <c r="D347" s="219"/>
      <c r="E347" s="219"/>
      <c r="G347" s="88"/>
      <c r="H347" s="88"/>
    </row>
    <row r="348" spans="1:8" s="56" customFormat="1" ht="12.75" thickBot="1" x14ac:dyDescent="0.25">
      <c r="A348" s="218"/>
      <c r="B348" s="219"/>
      <c r="C348" s="219"/>
      <c r="D348" s="219"/>
      <c r="E348" s="219"/>
      <c r="G348" s="88"/>
      <c r="H348" s="88"/>
    </row>
    <row r="349" spans="1:8" s="56" customFormat="1" ht="18.75" customHeight="1" thickBot="1" x14ac:dyDescent="0.25">
      <c r="A349" s="86" t="s">
        <v>62</v>
      </c>
      <c r="B349" s="87">
        <f>IF(B345-B316=0,0,"Error")</f>
        <v>0</v>
      </c>
      <c r="C349" s="87">
        <f>IF(C345-C316=0,0,"Error")</f>
        <v>0</v>
      </c>
      <c r="D349" s="87">
        <f>IF(D345-D316=0,0,"Error")</f>
        <v>0</v>
      </c>
      <c r="E349" s="87">
        <f>IF(E345-E316=0,0,"Error")</f>
        <v>0</v>
      </c>
      <c r="G349" s="88"/>
      <c r="H349" s="88"/>
    </row>
    <row r="350" spans="1:8" s="56" customFormat="1" ht="34.5" customHeight="1" thickBot="1" x14ac:dyDescent="0.25">
      <c r="A350" s="72" t="s">
        <v>171</v>
      </c>
      <c r="B350" s="231" t="s">
        <v>172</v>
      </c>
      <c r="C350" s="232"/>
      <c r="D350" s="232"/>
      <c r="E350" s="233"/>
      <c r="G350" s="88"/>
      <c r="H350" s="88"/>
    </row>
    <row r="351" spans="1:8" s="56" customFormat="1" ht="49.5" customHeight="1" thickBot="1" x14ac:dyDescent="0.25">
      <c r="A351" s="63" t="s">
        <v>10</v>
      </c>
      <c r="B351" s="221" t="s">
        <v>173</v>
      </c>
      <c r="C351" s="222"/>
      <c r="D351" s="222"/>
      <c r="E351" s="223"/>
      <c r="G351" s="88"/>
      <c r="H351" s="88"/>
    </row>
    <row r="352" spans="1:8" s="56" customFormat="1" ht="22.5" customHeight="1" thickBot="1" x14ac:dyDescent="0.25">
      <c r="A352" s="63" t="s">
        <v>15</v>
      </c>
      <c r="B352" s="219" t="s">
        <v>141</v>
      </c>
      <c r="C352" s="219"/>
      <c r="D352" s="219"/>
      <c r="E352" s="219"/>
      <c r="G352" s="88"/>
      <c r="H352" s="88"/>
    </row>
    <row r="353" spans="1:8" s="56" customFormat="1" ht="18.75" customHeight="1" thickBot="1" x14ac:dyDescent="0.25">
      <c r="A353" s="224"/>
      <c r="B353" s="73">
        <v>2018</v>
      </c>
      <c r="C353" s="73">
        <v>2019</v>
      </c>
      <c r="D353" s="73">
        <v>2020</v>
      </c>
      <c r="E353" s="73">
        <v>2021</v>
      </c>
      <c r="G353" s="88"/>
      <c r="H353" s="88"/>
    </row>
    <row r="354" spans="1:8" s="56" customFormat="1" ht="22.5" customHeight="1" thickBot="1" x14ac:dyDescent="0.25">
      <c r="A354" s="224"/>
      <c r="B354" s="73" t="s">
        <v>6</v>
      </c>
      <c r="C354" s="73" t="s">
        <v>7</v>
      </c>
      <c r="D354" s="73" t="s">
        <v>7</v>
      </c>
      <c r="E354" s="73" t="s">
        <v>7</v>
      </c>
      <c r="G354" s="88"/>
      <c r="H354" s="88"/>
    </row>
    <row r="355" spans="1:8" s="56" customFormat="1" ht="23.25" customHeight="1" thickBot="1" x14ac:dyDescent="0.25">
      <c r="A355" s="63" t="s">
        <v>9</v>
      </c>
      <c r="B355" s="75">
        <v>195</v>
      </c>
      <c r="C355" s="75">
        <v>196</v>
      </c>
      <c r="D355" s="75">
        <v>197</v>
      </c>
      <c r="E355" s="75">
        <v>198</v>
      </c>
      <c r="G355" s="88"/>
      <c r="H355" s="88"/>
    </row>
    <row r="356" spans="1:8" s="56" customFormat="1" ht="20.25" customHeight="1" thickBot="1" x14ac:dyDescent="0.25">
      <c r="A356" s="63" t="s">
        <v>16</v>
      </c>
      <c r="B356" s="75">
        <v>104760</v>
      </c>
      <c r="C356" s="75">
        <v>102244</v>
      </c>
      <c r="D356" s="75">
        <v>102244</v>
      </c>
      <c r="E356" s="75">
        <v>102244</v>
      </c>
      <c r="G356" s="88"/>
      <c r="H356" s="88"/>
    </row>
    <row r="357" spans="1:8" s="56" customFormat="1" ht="21" customHeight="1" thickBot="1" x14ac:dyDescent="0.25">
      <c r="A357" s="63" t="s">
        <v>24</v>
      </c>
      <c r="B357" s="75">
        <f>B356/B355</f>
        <v>537.23076923076928</v>
      </c>
      <c r="C357" s="75">
        <f>C356/C355</f>
        <v>521.65306122448976</v>
      </c>
      <c r="D357" s="75">
        <f>D356/D355</f>
        <v>519.005076142132</v>
      </c>
      <c r="E357" s="75">
        <f>E356/E355</f>
        <v>516.38383838383834</v>
      </c>
      <c r="G357" s="88"/>
      <c r="H357" s="88"/>
    </row>
    <row r="358" spans="1:8" s="56" customFormat="1" ht="24" customHeight="1" thickBot="1" x14ac:dyDescent="0.25">
      <c r="A358" s="63" t="s">
        <v>17</v>
      </c>
      <c r="B358" s="59" t="s">
        <v>23</v>
      </c>
      <c r="C358" s="77">
        <f>C355/B355-1</f>
        <v>5.12820512820511E-3</v>
      </c>
      <c r="D358" s="77">
        <f t="shared" ref="D358:E360" si="8">D355/C355-1</f>
        <v>5.1020408163264808E-3</v>
      </c>
      <c r="E358" s="77">
        <f t="shared" si="8"/>
        <v>5.0761421319795996E-3</v>
      </c>
      <c r="G358" s="88"/>
      <c r="H358" s="88"/>
    </row>
    <row r="359" spans="1:8" s="56" customFormat="1" ht="21" customHeight="1" thickBot="1" x14ac:dyDescent="0.25">
      <c r="A359" s="63" t="s">
        <v>18</v>
      </c>
      <c r="B359" s="59" t="s">
        <v>23</v>
      </c>
      <c r="C359" s="77">
        <f>C356/B356-1</f>
        <v>-2.4016800305460051E-2</v>
      </c>
      <c r="D359" s="77">
        <f t="shared" si="8"/>
        <v>0</v>
      </c>
      <c r="E359" s="77">
        <f t="shared" si="8"/>
        <v>0</v>
      </c>
      <c r="G359" s="88"/>
      <c r="H359" s="88"/>
    </row>
    <row r="360" spans="1:8" s="56" customFormat="1" ht="20.25" customHeight="1" thickBot="1" x14ac:dyDescent="0.25">
      <c r="A360" s="63" t="s">
        <v>19</v>
      </c>
      <c r="B360" s="59" t="s">
        <v>23</v>
      </c>
      <c r="C360" s="77">
        <f>C357/B357-1</f>
        <v>-2.899630642635076E-2</v>
      </c>
      <c r="D360" s="77">
        <f t="shared" si="8"/>
        <v>-5.0761421319795996E-3</v>
      </c>
      <c r="E360" s="77">
        <f t="shared" si="8"/>
        <v>-5.050505050505194E-3</v>
      </c>
      <c r="G360" s="88"/>
      <c r="H360" s="88"/>
    </row>
    <row r="361" spans="1:8" s="56" customFormat="1" ht="27" customHeight="1" thickBot="1" x14ac:dyDescent="0.25">
      <c r="A361" s="225" t="s">
        <v>210</v>
      </c>
      <c r="B361" s="225"/>
      <c r="C361" s="225"/>
      <c r="D361" s="225"/>
      <c r="E361" s="225"/>
      <c r="G361" s="88"/>
      <c r="H361" s="88"/>
    </row>
    <row r="362" spans="1:8" s="56" customFormat="1" ht="15.75" customHeight="1" thickBot="1" x14ac:dyDescent="0.25">
      <c r="A362" s="224"/>
      <c r="B362" s="73">
        <v>2018</v>
      </c>
      <c r="C362" s="73">
        <v>2019</v>
      </c>
      <c r="D362" s="73">
        <v>2020</v>
      </c>
      <c r="E362" s="73">
        <v>2021</v>
      </c>
      <c r="G362" s="88"/>
      <c r="H362" s="88"/>
    </row>
    <row r="363" spans="1:8" s="56" customFormat="1" ht="16.5" customHeight="1" thickBot="1" x14ac:dyDescent="0.25">
      <c r="A363" s="224"/>
      <c r="B363" s="73" t="s">
        <v>6</v>
      </c>
      <c r="C363" s="73" t="s">
        <v>7</v>
      </c>
      <c r="D363" s="73" t="s">
        <v>7</v>
      </c>
      <c r="E363" s="73" t="s">
        <v>7</v>
      </c>
      <c r="G363" s="88"/>
      <c r="H363" s="88"/>
    </row>
    <row r="364" spans="1:8" s="56" customFormat="1" ht="21.75" customHeight="1" thickBot="1" x14ac:dyDescent="0.25">
      <c r="A364" s="78" t="s">
        <v>0</v>
      </c>
      <c r="B364" s="79">
        <v>78000</v>
      </c>
      <c r="C364" s="79">
        <v>75822</v>
      </c>
      <c r="D364" s="79">
        <v>75822</v>
      </c>
      <c r="E364" s="79">
        <v>75822</v>
      </c>
      <c r="G364" s="88"/>
      <c r="H364" s="88"/>
    </row>
    <row r="365" spans="1:8" s="56" customFormat="1" ht="22.5" customHeight="1" thickBot="1" x14ac:dyDescent="0.25">
      <c r="A365" s="78" t="s">
        <v>44</v>
      </c>
      <c r="B365" s="79"/>
      <c r="C365" s="71"/>
      <c r="D365" s="71"/>
      <c r="E365" s="71"/>
      <c r="G365" s="88"/>
      <c r="H365" s="88"/>
    </row>
    <row r="366" spans="1:8" s="56" customFormat="1" ht="24.75" thickBot="1" x14ac:dyDescent="0.25">
      <c r="A366" s="78" t="s">
        <v>195</v>
      </c>
      <c r="B366" s="79"/>
      <c r="C366" s="77"/>
      <c r="D366" s="77"/>
      <c r="E366" s="77"/>
      <c r="G366" s="88"/>
      <c r="H366" s="88"/>
    </row>
    <row r="367" spans="1:8" s="56" customFormat="1" ht="22.5" customHeight="1" thickBot="1" x14ac:dyDescent="0.25">
      <c r="A367" s="78" t="s">
        <v>42</v>
      </c>
      <c r="B367" s="79">
        <v>12791</v>
      </c>
      <c r="C367" s="79">
        <v>12553</v>
      </c>
      <c r="D367" s="79">
        <v>12553</v>
      </c>
      <c r="E367" s="79">
        <v>12553</v>
      </c>
      <c r="G367" s="88"/>
      <c r="H367" s="88"/>
    </row>
    <row r="368" spans="1:8" s="56" customFormat="1" ht="36.75" thickBot="1" x14ac:dyDescent="0.25">
      <c r="A368" s="78" t="s">
        <v>46</v>
      </c>
      <c r="B368" s="79"/>
      <c r="C368" s="79"/>
      <c r="D368" s="79"/>
      <c r="E368" s="79"/>
      <c r="G368" s="88"/>
      <c r="H368" s="88"/>
    </row>
    <row r="369" spans="1:8" s="56" customFormat="1" ht="36.75" thickBot="1" x14ac:dyDescent="0.25">
      <c r="A369" s="78" t="s">
        <v>196</v>
      </c>
      <c r="B369" s="79"/>
      <c r="C369" s="79"/>
      <c r="D369" s="79"/>
      <c r="E369" s="79"/>
      <c r="G369" s="88"/>
      <c r="H369" s="88"/>
    </row>
    <row r="370" spans="1:8" s="56" customFormat="1" ht="24" customHeight="1" thickBot="1" x14ac:dyDescent="0.25">
      <c r="A370" s="78" t="s">
        <v>1</v>
      </c>
      <c r="B370" s="80">
        <f>12300+69</f>
        <v>12369</v>
      </c>
      <c r="C370" s="80">
        <f>12800+69</f>
        <v>12869</v>
      </c>
      <c r="D370" s="80">
        <f>12800+69</f>
        <v>12869</v>
      </c>
      <c r="E370" s="80">
        <f>12800+69</f>
        <v>12869</v>
      </c>
      <c r="G370" s="88"/>
      <c r="H370" s="88"/>
    </row>
    <row r="371" spans="1:8" s="56" customFormat="1" ht="27" customHeight="1" thickBot="1" x14ac:dyDescent="0.25">
      <c r="A371" s="78" t="s">
        <v>49</v>
      </c>
      <c r="B371" s="79"/>
      <c r="C371" s="79"/>
      <c r="D371" s="79"/>
      <c r="E371" s="79"/>
      <c r="G371" s="88"/>
      <c r="H371" s="88"/>
    </row>
    <row r="372" spans="1:8" s="56" customFormat="1" ht="25.5" customHeight="1" thickBot="1" x14ac:dyDescent="0.25">
      <c r="A372" s="78" t="s">
        <v>197</v>
      </c>
      <c r="B372" s="79"/>
      <c r="C372" s="79"/>
      <c r="D372" s="79"/>
      <c r="E372" s="79"/>
      <c r="G372" s="88"/>
      <c r="H372" s="88"/>
    </row>
    <row r="373" spans="1:8" s="56" customFormat="1" ht="19.5" customHeight="1" thickBot="1" x14ac:dyDescent="0.25">
      <c r="A373" s="78" t="s">
        <v>2</v>
      </c>
      <c r="B373" s="79"/>
      <c r="C373" s="79"/>
      <c r="D373" s="79"/>
      <c r="E373" s="79"/>
      <c r="G373" s="88"/>
      <c r="H373" s="88"/>
    </row>
    <row r="374" spans="1:8" s="56" customFormat="1" ht="26.25" customHeight="1" thickBot="1" x14ac:dyDescent="0.25">
      <c r="A374" s="78" t="s">
        <v>51</v>
      </c>
      <c r="B374" s="79"/>
      <c r="C374" s="79"/>
      <c r="D374" s="79"/>
      <c r="E374" s="79"/>
      <c r="G374" s="88"/>
      <c r="H374" s="88"/>
    </row>
    <row r="375" spans="1:8" s="56" customFormat="1" ht="28.5" customHeight="1" thickBot="1" x14ac:dyDescent="0.25">
      <c r="A375" s="78" t="s">
        <v>198</v>
      </c>
      <c r="B375" s="79"/>
      <c r="C375" s="79"/>
      <c r="D375" s="79"/>
      <c r="E375" s="79"/>
      <c r="G375" s="88"/>
      <c r="H375" s="88"/>
    </row>
    <row r="376" spans="1:8" s="56" customFormat="1" ht="18" customHeight="1" thickBot="1" x14ac:dyDescent="0.25">
      <c r="A376" s="78" t="s">
        <v>29</v>
      </c>
      <c r="B376" s="79">
        <v>1000</v>
      </c>
      <c r="C376" s="79">
        <v>500</v>
      </c>
      <c r="D376" s="79">
        <v>500</v>
      </c>
      <c r="E376" s="79">
        <v>500</v>
      </c>
      <c r="G376" s="88"/>
      <c r="H376" s="88"/>
    </row>
    <row r="377" spans="1:8" s="56" customFormat="1" ht="26.25" customHeight="1" thickBot="1" x14ac:dyDescent="0.25">
      <c r="A377" s="78" t="s">
        <v>53</v>
      </c>
      <c r="B377" s="79"/>
      <c r="C377" s="79"/>
      <c r="D377" s="79"/>
      <c r="E377" s="79"/>
      <c r="G377" s="88"/>
      <c r="H377" s="88"/>
    </row>
    <row r="378" spans="1:8" s="56" customFormat="1" ht="36.75" thickBot="1" x14ac:dyDescent="0.25">
      <c r="A378" s="78" t="s">
        <v>199</v>
      </c>
      <c r="B378" s="79"/>
      <c r="C378" s="79"/>
      <c r="D378" s="79"/>
      <c r="E378" s="79"/>
      <c r="G378" s="88"/>
      <c r="H378" s="88"/>
    </row>
    <row r="379" spans="1:8" s="56" customFormat="1" ht="22.5" customHeight="1" thickBot="1" x14ac:dyDescent="0.25">
      <c r="A379" s="78" t="s">
        <v>31</v>
      </c>
      <c r="B379" s="79">
        <v>600</v>
      </c>
      <c r="C379" s="79">
        <v>500</v>
      </c>
      <c r="D379" s="79">
        <v>500</v>
      </c>
      <c r="E379" s="79">
        <v>500</v>
      </c>
      <c r="G379" s="88"/>
      <c r="H379" s="88"/>
    </row>
    <row r="380" spans="1:8" s="56" customFormat="1" ht="25.5" customHeight="1" thickBot="1" x14ac:dyDescent="0.25">
      <c r="A380" s="78" t="s">
        <v>55</v>
      </c>
      <c r="B380" s="79"/>
      <c r="C380" s="79"/>
      <c r="D380" s="79"/>
      <c r="E380" s="79"/>
      <c r="G380" s="88"/>
      <c r="H380" s="88"/>
    </row>
    <row r="381" spans="1:8" s="56" customFormat="1" ht="25.5" customHeight="1" thickBot="1" x14ac:dyDescent="0.25">
      <c r="A381" s="78" t="s">
        <v>200</v>
      </c>
      <c r="B381" s="79"/>
      <c r="C381" s="79"/>
      <c r="D381" s="79"/>
      <c r="E381" s="79"/>
      <c r="G381" s="88"/>
      <c r="H381" s="88"/>
    </row>
    <row r="382" spans="1:8" s="56" customFormat="1" ht="22.5" customHeight="1" thickBot="1" x14ac:dyDescent="0.25">
      <c r="A382" s="78" t="s">
        <v>3</v>
      </c>
      <c r="B382" s="79"/>
      <c r="C382" s="79"/>
      <c r="D382" s="79"/>
      <c r="E382" s="79"/>
      <c r="G382" s="88"/>
      <c r="H382" s="88"/>
    </row>
    <row r="383" spans="1:8" s="56" customFormat="1" ht="32.25" customHeight="1" thickBot="1" x14ac:dyDescent="0.25">
      <c r="A383" s="78" t="s">
        <v>57</v>
      </c>
      <c r="B383" s="79"/>
      <c r="C383" s="79"/>
      <c r="D383" s="79"/>
      <c r="E383" s="79"/>
      <c r="G383" s="88"/>
      <c r="H383" s="88"/>
    </row>
    <row r="384" spans="1:8" s="56" customFormat="1" ht="30.75" customHeight="1" thickBot="1" x14ac:dyDescent="0.25">
      <c r="A384" s="78" t="s">
        <v>201</v>
      </c>
      <c r="B384" s="79"/>
      <c r="C384" s="79"/>
      <c r="D384" s="79"/>
      <c r="E384" s="79"/>
      <c r="G384" s="88"/>
      <c r="H384" s="88"/>
    </row>
    <row r="385" spans="1:8" s="56" customFormat="1" ht="25.5" customHeight="1" thickBot="1" x14ac:dyDescent="0.25">
      <c r="A385" s="84" t="s">
        <v>174</v>
      </c>
      <c r="B385" s="79">
        <f>B382+B379+B376+B373+B370+B367+B364</f>
        <v>104760</v>
      </c>
      <c r="C385" s="79">
        <f>C382+C379+C376+C373+C370+C367+C364</f>
        <v>102244</v>
      </c>
      <c r="D385" s="79">
        <f>D382+D379+D376+D373+D370+D367+D364</f>
        <v>102244</v>
      </c>
      <c r="E385" s="79">
        <f>E382+E379+E376+E373+E370+E367+E364</f>
        <v>102244</v>
      </c>
      <c r="G385" s="88"/>
      <c r="H385" s="88"/>
    </row>
    <row r="386" spans="1:8" s="56" customFormat="1" ht="12.75" thickBot="1" x14ac:dyDescent="0.25">
      <c r="A386" s="218" t="s">
        <v>202</v>
      </c>
      <c r="B386" s="219"/>
      <c r="C386" s="219"/>
      <c r="D386" s="219"/>
      <c r="E386" s="219"/>
      <c r="G386" s="88"/>
      <c r="H386" s="88"/>
    </row>
    <row r="387" spans="1:8" s="56" customFormat="1" ht="12.75" thickBot="1" x14ac:dyDescent="0.25">
      <c r="A387" s="218"/>
      <c r="B387" s="219"/>
      <c r="C387" s="219"/>
      <c r="D387" s="219"/>
      <c r="E387" s="219"/>
      <c r="G387" s="88"/>
      <c r="H387" s="88"/>
    </row>
    <row r="388" spans="1:8" s="56" customFormat="1" ht="12.75" thickBot="1" x14ac:dyDescent="0.25">
      <c r="A388" s="218"/>
      <c r="B388" s="219"/>
      <c r="C388" s="219"/>
      <c r="D388" s="219"/>
      <c r="E388" s="219"/>
      <c r="G388" s="88"/>
      <c r="H388" s="88"/>
    </row>
    <row r="389" spans="1:8" s="56" customFormat="1" ht="23.25" customHeight="1" thickBot="1" x14ac:dyDescent="0.25">
      <c r="A389" s="86" t="s">
        <v>62</v>
      </c>
      <c r="B389" s="87">
        <f>IF(B385-B356=0,0,"Error")</f>
        <v>0</v>
      </c>
      <c r="C389" s="87">
        <f>IF(C385-C356=0,0,"Error")</f>
        <v>0</v>
      </c>
      <c r="D389" s="87">
        <f>IF(D385-D356=0,0,"Error")</f>
        <v>0</v>
      </c>
      <c r="E389" s="87">
        <f>IF(E385-E356=0,0,"Error")</f>
        <v>0</v>
      </c>
      <c r="G389" s="88"/>
      <c r="H389" s="88"/>
    </row>
    <row r="390" spans="1:8" s="56" customFormat="1" ht="42" customHeight="1" thickBot="1" x14ac:dyDescent="0.25">
      <c r="A390" s="89" t="s">
        <v>211</v>
      </c>
      <c r="B390" s="231" t="s">
        <v>175</v>
      </c>
      <c r="C390" s="232"/>
      <c r="D390" s="232"/>
      <c r="E390" s="233"/>
      <c r="G390" s="88"/>
      <c r="H390" s="88"/>
    </row>
    <row r="391" spans="1:8" s="56" customFormat="1" ht="76.5" customHeight="1" thickBot="1" x14ac:dyDescent="0.25">
      <c r="A391" s="63" t="s">
        <v>10</v>
      </c>
      <c r="B391" s="224" t="s">
        <v>176</v>
      </c>
      <c r="C391" s="224"/>
      <c r="D391" s="224"/>
      <c r="E391" s="224"/>
      <c r="G391" s="88"/>
      <c r="H391" s="88"/>
    </row>
    <row r="392" spans="1:8" s="56" customFormat="1" ht="17.25" customHeight="1" thickBot="1" x14ac:dyDescent="0.25">
      <c r="A392" s="63" t="s">
        <v>15</v>
      </c>
      <c r="B392" s="221" t="s">
        <v>177</v>
      </c>
      <c r="C392" s="222"/>
      <c r="D392" s="222"/>
      <c r="E392" s="223"/>
      <c r="G392" s="88"/>
      <c r="H392" s="88"/>
    </row>
    <row r="393" spans="1:8" s="56" customFormat="1" ht="16.5" customHeight="1" thickBot="1" x14ac:dyDescent="0.25">
      <c r="A393" s="224"/>
      <c r="B393" s="73">
        <v>2018</v>
      </c>
      <c r="C393" s="73">
        <v>2019</v>
      </c>
      <c r="D393" s="73">
        <v>2020</v>
      </c>
      <c r="E393" s="73">
        <v>2021</v>
      </c>
      <c r="G393" s="88"/>
      <c r="H393" s="88"/>
    </row>
    <row r="394" spans="1:8" s="56" customFormat="1" ht="12.75" thickBot="1" x14ac:dyDescent="0.25">
      <c r="A394" s="224"/>
      <c r="B394" s="73" t="s">
        <v>6</v>
      </c>
      <c r="C394" s="73" t="s">
        <v>7</v>
      </c>
      <c r="D394" s="73" t="s">
        <v>7</v>
      </c>
      <c r="E394" s="73" t="s">
        <v>7</v>
      </c>
      <c r="G394" s="88"/>
      <c r="H394" s="88"/>
    </row>
    <row r="395" spans="1:8" s="56" customFormat="1" ht="20.25" customHeight="1" thickBot="1" x14ac:dyDescent="0.25">
      <c r="A395" s="63" t="s">
        <v>9</v>
      </c>
      <c r="B395" s="75">
        <v>130</v>
      </c>
      <c r="C395" s="75">
        <v>130</v>
      </c>
      <c r="D395" s="75">
        <v>130</v>
      </c>
      <c r="E395" s="75">
        <v>130</v>
      </c>
      <c r="G395" s="88"/>
      <c r="H395" s="88"/>
    </row>
    <row r="396" spans="1:8" s="56" customFormat="1" ht="18.75" customHeight="1" thickBot="1" x14ac:dyDescent="0.25">
      <c r="A396" s="63" t="s">
        <v>16</v>
      </c>
      <c r="B396" s="75">
        <v>105335</v>
      </c>
      <c r="C396" s="75">
        <v>98880</v>
      </c>
      <c r="D396" s="75">
        <v>98880</v>
      </c>
      <c r="E396" s="75">
        <v>98880</v>
      </c>
      <c r="G396" s="88"/>
      <c r="H396" s="88"/>
    </row>
    <row r="397" spans="1:8" s="56" customFormat="1" ht="18.75" customHeight="1" thickBot="1" x14ac:dyDescent="0.25">
      <c r="A397" s="63" t="s">
        <v>24</v>
      </c>
      <c r="B397" s="75">
        <f>B396/B395</f>
        <v>810.26923076923072</v>
      </c>
      <c r="C397" s="75">
        <f>C396/C395</f>
        <v>760.61538461538464</v>
      </c>
      <c r="D397" s="75">
        <f>D396/D395</f>
        <v>760.61538461538464</v>
      </c>
      <c r="E397" s="75">
        <f>E396/E395</f>
        <v>760.61538461538464</v>
      </c>
      <c r="G397" s="88"/>
      <c r="H397" s="88"/>
    </row>
    <row r="398" spans="1:8" s="56" customFormat="1" ht="15.75" customHeight="1" thickBot="1" x14ac:dyDescent="0.25">
      <c r="A398" s="63" t="s">
        <v>17</v>
      </c>
      <c r="B398" s="59"/>
      <c r="C398" s="77">
        <f t="shared" ref="C398:E400" si="9">C395/B395-1</f>
        <v>0</v>
      </c>
      <c r="D398" s="77">
        <f t="shared" si="9"/>
        <v>0</v>
      </c>
      <c r="E398" s="77">
        <f t="shared" si="9"/>
        <v>0</v>
      </c>
      <c r="G398" s="88"/>
      <c r="H398" s="88"/>
    </row>
    <row r="399" spans="1:8" s="56" customFormat="1" ht="19.5" customHeight="1" thickBot="1" x14ac:dyDescent="0.25">
      <c r="A399" s="63" t="s">
        <v>18</v>
      </c>
      <c r="B399" s="59"/>
      <c r="C399" s="77">
        <f t="shared" si="9"/>
        <v>-6.1280675938671814E-2</v>
      </c>
      <c r="D399" s="77">
        <f t="shared" si="9"/>
        <v>0</v>
      </c>
      <c r="E399" s="77">
        <f t="shared" si="9"/>
        <v>0</v>
      </c>
      <c r="G399" s="88"/>
      <c r="H399" s="88"/>
    </row>
    <row r="400" spans="1:8" s="56" customFormat="1" ht="19.5" customHeight="1" thickBot="1" x14ac:dyDescent="0.25">
      <c r="A400" s="63" t="s">
        <v>19</v>
      </c>
      <c r="B400" s="59"/>
      <c r="C400" s="77">
        <f t="shared" si="9"/>
        <v>-6.1280675938671814E-2</v>
      </c>
      <c r="D400" s="77">
        <f t="shared" si="9"/>
        <v>0</v>
      </c>
      <c r="E400" s="77">
        <f t="shared" si="9"/>
        <v>0</v>
      </c>
      <c r="G400" s="88"/>
      <c r="H400" s="88"/>
    </row>
    <row r="401" spans="1:8" s="56" customFormat="1" ht="21.75" customHeight="1" thickBot="1" x14ac:dyDescent="0.25">
      <c r="A401" s="225" t="s">
        <v>212</v>
      </c>
      <c r="B401" s="225"/>
      <c r="C401" s="225"/>
      <c r="D401" s="225"/>
      <c r="E401" s="225"/>
      <c r="G401" s="88"/>
      <c r="H401" s="88"/>
    </row>
    <row r="402" spans="1:8" s="56" customFormat="1" ht="19.5" customHeight="1" thickBot="1" x14ac:dyDescent="0.25">
      <c r="A402" s="224"/>
      <c r="B402" s="73">
        <v>2018</v>
      </c>
      <c r="C402" s="73">
        <v>2019</v>
      </c>
      <c r="D402" s="73">
        <v>2020</v>
      </c>
      <c r="E402" s="73">
        <v>2021</v>
      </c>
      <c r="G402" s="88"/>
      <c r="H402" s="88"/>
    </row>
    <row r="403" spans="1:8" s="56" customFormat="1" ht="24" customHeight="1" thickBot="1" x14ac:dyDescent="0.25">
      <c r="A403" s="224"/>
      <c r="B403" s="73" t="s">
        <v>6</v>
      </c>
      <c r="C403" s="73" t="s">
        <v>7</v>
      </c>
      <c r="D403" s="73" t="s">
        <v>7</v>
      </c>
      <c r="E403" s="73" t="s">
        <v>7</v>
      </c>
      <c r="G403" s="88"/>
      <c r="H403" s="88"/>
    </row>
    <row r="404" spans="1:8" s="56" customFormat="1" ht="26.25" customHeight="1" thickBot="1" x14ac:dyDescent="0.25">
      <c r="A404" s="78" t="s">
        <v>0</v>
      </c>
      <c r="B404" s="79"/>
      <c r="C404" s="79"/>
      <c r="D404" s="79"/>
      <c r="E404" s="79"/>
      <c r="G404" s="88"/>
      <c r="H404" s="88"/>
    </row>
    <row r="405" spans="1:8" s="56" customFormat="1" ht="24" customHeight="1" thickBot="1" x14ac:dyDescent="0.25">
      <c r="A405" s="78" t="s">
        <v>44</v>
      </c>
      <c r="B405" s="79"/>
      <c r="C405" s="77"/>
      <c r="D405" s="77"/>
      <c r="E405" s="77"/>
      <c r="G405" s="88"/>
      <c r="H405" s="88"/>
    </row>
    <row r="406" spans="1:8" s="56" customFormat="1" ht="24.75" thickBot="1" x14ac:dyDescent="0.25">
      <c r="A406" s="78" t="s">
        <v>45</v>
      </c>
      <c r="B406" s="79"/>
      <c r="C406" s="77"/>
      <c r="D406" s="77"/>
      <c r="E406" s="77"/>
      <c r="G406" s="88"/>
      <c r="H406" s="88"/>
    </row>
    <row r="407" spans="1:8" s="56" customFormat="1" ht="21" customHeight="1" thickBot="1" x14ac:dyDescent="0.25">
      <c r="A407" s="78" t="s">
        <v>42</v>
      </c>
      <c r="B407" s="79"/>
      <c r="C407" s="79"/>
      <c r="D407" s="79"/>
      <c r="E407" s="79"/>
      <c r="G407" s="88"/>
      <c r="H407" s="88"/>
    </row>
    <row r="408" spans="1:8" s="56" customFormat="1" ht="36.75" thickBot="1" x14ac:dyDescent="0.25">
      <c r="A408" s="78" t="s">
        <v>46</v>
      </c>
      <c r="B408" s="79"/>
      <c r="C408" s="79"/>
      <c r="D408" s="79"/>
      <c r="E408" s="79"/>
      <c r="G408" s="88"/>
      <c r="H408" s="88"/>
    </row>
    <row r="409" spans="1:8" s="56" customFormat="1" ht="36.75" thickBot="1" x14ac:dyDescent="0.25">
      <c r="A409" s="78" t="s">
        <v>47</v>
      </c>
      <c r="B409" s="79"/>
      <c r="C409" s="79"/>
      <c r="D409" s="79"/>
      <c r="E409" s="79"/>
      <c r="G409" s="88"/>
      <c r="H409" s="88"/>
    </row>
    <row r="410" spans="1:8" s="56" customFormat="1" ht="18" customHeight="1" thickBot="1" x14ac:dyDescent="0.25">
      <c r="A410" s="78" t="s">
        <v>1</v>
      </c>
      <c r="B410" s="79">
        <v>11556</v>
      </c>
      <c r="C410" s="79">
        <v>8221</v>
      </c>
      <c r="D410" s="79">
        <v>8221</v>
      </c>
      <c r="E410" s="79">
        <v>8221</v>
      </c>
      <c r="G410" s="88"/>
      <c r="H410" s="88"/>
    </row>
    <row r="411" spans="1:8" s="56" customFormat="1" ht="21.75" customHeight="1" thickBot="1" x14ac:dyDescent="0.25">
      <c r="A411" s="78" t="s">
        <v>49</v>
      </c>
      <c r="B411" s="79"/>
      <c r="C411" s="79"/>
      <c r="D411" s="79"/>
      <c r="E411" s="79"/>
      <c r="G411" s="88"/>
      <c r="H411" s="88"/>
    </row>
    <row r="412" spans="1:8" s="56" customFormat="1" ht="24.75" customHeight="1" thickBot="1" x14ac:dyDescent="0.25">
      <c r="A412" s="78" t="s">
        <v>50</v>
      </c>
      <c r="B412" s="79"/>
      <c r="C412" s="79"/>
      <c r="D412" s="79"/>
      <c r="E412" s="79"/>
      <c r="G412" s="88"/>
      <c r="H412" s="88"/>
    </row>
    <row r="413" spans="1:8" s="56" customFormat="1" ht="18" customHeight="1" thickBot="1" x14ac:dyDescent="0.25">
      <c r="A413" s="78" t="s">
        <v>2</v>
      </c>
      <c r="B413" s="79"/>
      <c r="C413" s="79"/>
      <c r="D413" s="79"/>
      <c r="E413" s="79"/>
      <c r="G413" s="88"/>
      <c r="H413" s="88"/>
    </row>
    <row r="414" spans="1:8" s="56" customFormat="1" ht="26.25" customHeight="1" thickBot="1" x14ac:dyDescent="0.25">
      <c r="A414" s="78" t="s">
        <v>51</v>
      </c>
      <c r="B414" s="79"/>
      <c r="C414" s="79"/>
      <c r="D414" s="79"/>
      <c r="E414" s="79"/>
      <c r="G414" s="88"/>
      <c r="H414" s="88"/>
    </row>
    <row r="415" spans="1:8" s="56" customFormat="1" ht="27" customHeight="1" thickBot="1" x14ac:dyDescent="0.25">
      <c r="A415" s="78" t="s">
        <v>52</v>
      </c>
      <c r="B415" s="79"/>
      <c r="C415" s="79"/>
      <c r="D415" s="79"/>
      <c r="E415" s="79"/>
      <c r="G415" s="88"/>
      <c r="H415" s="88"/>
    </row>
    <row r="416" spans="1:8" s="56" customFormat="1" ht="22.5" customHeight="1" thickBot="1" x14ac:dyDescent="0.25">
      <c r="A416" s="78" t="s">
        <v>29</v>
      </c>
      <c r="B416" s="79">
        <v>87832</v>
      </c>
      <c r="C416" s="79">
        <v>85032</v>
      </c>
      <c r="D416" s="79">
        <v>85032</v>
      </c>
      <c r="E416" s="79">
        <v>85032</v>
      </c>
      <c r="G416" s="88"/>
      <c r="H416" s="88"/>
    </row>
    <row r="417" spans="1:8" s="56" customFormat="1" ht="36.75" thickBot="1" x14ac:dyDescent="0.25">
      <c r="A417" s="78" t="s">
        <v>53</v>
      </c>
      <c r="B417" s="79"/>
      <c r="C417" s="79"/>
      <c r="D417" s="79"/>
      <c r="E417" s="79"/>
      <c r="G417" s="88"/>
      <c r="H417" s="88"/>
    </row>
    <row r="418" spans="1:8" s="56" customFormat="1" ht="36.75" thickBot="1" x14ac:dyDescent="0.25">
      <c r="A418" s="78" t="s">
        <v>54</v>
      </c>
      <c r="B418" s="79"/>
      <c r="C418" s="79"/>
      <c r="D418" s="79"/>
      <c r="E418" s="79"/>
      <c r="G418" s="88"/>
      <c r="H418" s="88"/>
    </row>
    <row r="419" spans="1:8" s="56" customFormat="1" ht="21" customHeight="1" thickBot="1" x14ac:dyDescent="0.25">
      <c r="A419" s="78" t="s">
        <v>31</v>
      </c>
      <c r="B419" s="79">
        <v>5947</v>
      </c>
      <c r="C419" s="79">
        <v>5627</v>
      </c>
      <c r="D419" s="79">
        <v>5627</v>
      </c>
      <c r="E419" s="79">
        <v>5627</v>
      </c>
      <c r="G419" s="88"/>
      <c r="H419" s="88"/>
    </row>
    <row r="420" spans="1:8" s="56" customFormat="1" ht="24" customHeight="1" thickBot="1" x14ac:dyDescent="0.25">
      <c r="A420" s="78" t="s">
        <v>55</v>
      </c>
      <c r="B420" s="79"/>
      <c r="C420" s="79"/>
      <c r="D420" s="79"/>
      <c r="E420" s="79"/>
      <c r="G420" s="88"/>
      <c r="H420" s="88"/>
    </row>
    <row r="421" spans="1:8" s="56" customFormat="1" ht="23.25" customHeight="1" thickBot="1" x14ac:dyDescent="0.25">
      <c r="A421" s="78" t="s">
        <v>56</v>
      </c>
      <c r="B421" s="79"/>
      <c r="C421" s="79"/>
      <c r="D421" s="79"/>
      <c r="E421" s="79"/>
      <c r="G421" s="88"/>
      <c r="H421" s="88"/>
    </row>
    <row r="422" spans="1:8" s="56" customFormat="1" ht="21.75" customHeight="1" thickBot="1" x14ac:dyDescent="0.25">
      <c r="A422" s="78" t="s">
        <v>3</v>
      </c>
      <c r="B422" s="79"/>
      <c r="C422" s="79"/>
      <c r="D422" s="79"/>
      <c r="E422" s="79"/>
      <c r="G422" s="88"/>
      <c r="H422" s="88"/>
    </row>
    <row r="423" spans="1:8" s="56" customFormat="1" ht="36" customHeight="1" thickBot="1" x14ac:dyDescent="0.25">
      <c r="A423" s="78" t="s">
        <v>57</v>
      </c>
      <c r="B423" s="79"/>
      <c r="C423" s="79"/>
      <c r="D423" s="79"/>
      <c r="E423" s="79"/>
      <c r="G423" s="88"/>
      <c r="H423" s="88"/>
    </row>
    <row r="424" spans="1:8" s="56" customFormat="1" ht="33.75" customHeight="1" thickBot="1" x14ac:dyDescent="0.25">
      <c r="A424" s="78" t="s">
        <v>58</v>
      </c>
      <c r="B424" s="79"/>
      <c r="C424" s="79"/>
      <c r="D424" s="79"/>
      <c r="E424" s="79"/>
      <c r="G424" s="88"/>
      <c r="H424" s="88"/>
    </row>
    <row r="425" spans="1:8" s="56" customFormat="1" ht="27" customHeight="1" thickBot="1" x14ac:dyDescent="0.25">
      <c r="A425" s="84" t="s">
        <v>178</v>
      </c>
      <c r="B425" s="79">
        <f>+B404+B407+B410+B413+B416+B419+B422</f>
        <v>105335</v>
      </c>
      <c r="C425" s="79">
        <f>+C404+C407+C410+C413+C416+C419+C422</f>
        <v>98880</v>
      </c>
      <c r="D425" s="79">
        <f>+D404+D407+D410+D413+D416+D419+D422</f>
        <v>98880</v>
      </c>
      <c r="E425" s="79">
        <f>+E404+E407+E410+E413+E416+E419+E422</f>
        <v>98880</v>
      </c>
      <c r="G425" s="88"/>
      <c r="H425" s="88"/>
    </row>
    <row r="426" spans="1:8" s="56" customFormat="1" ht="12.75" thickBot="1" x14ac:dyDescent="0.25">
      <c r="A426" s="218" t="s">
        <v>41</v>
      </c>
      <c r="B426" s="219"/>
      <c r="C426" s="219"/>
      <c r="D426" s="219"/>
      <c r="E426" s="219"/>
      <c r="G426" s="88"/>
      <c r="H426" s="88"/>
    </row>
    <row r="427" spans="1:8" s="56" customFormat="1" ht="12.75" thickBot="1" x14ac:dyDescent="0.25">
      <c r="A427" s="218"/>
      <c r="B427" s="219"/>
      <c r="C427" s="219"/>
      <c r="D427" s="219"/>
      <c r="E427" s="219"/>
      <c r="G427" s="88"/>
      <c r="H427" s="88"/>
    </row>
    <row r="428" spans="1:8" s="56" customFormat="1" ht="12.75" thickBot="1" x14ac:dyDescent="0.25">
      <c r="A428" s="218"/>
      <c r="B428" s="219"/>
      <c r="C428" s="219"/>
      <c r="D428" s="219"/>
      <c r="E428" s="219"/>
      <c r="G428" s="88"/>
      <c r="H428" s="88"/>
    </row>
    <row r="429" spans="1:8" s="56" customFormat="1" ht="21.75" customHeight="1" thickBot="1" x14ac:dyDescent="0.25">
      <c r="A429" s="90" t="s">
        <v>62</v>
      </c>
      <c r="B429" s="91">
        <f>IF(B425-B396=0,0,"Error")</f>
        <v>0</v>
      </c>
      <c r="C429" s="91">
        <f>IF(C425-C396=0,0,"Error")</f>
        <v>0</v>
      </c>
      <c r="D429" s="91">
        <f>IF(D425-D396=0,0,"Error")</f>
        <v>0</v>
      </c>
      <c r="E429" s="91">
        <f>IF(E425-E396=0,0,"Error")</f>
        <v>0</v>
      </c>
      <c r="G429" s="88"/>
      <c r="H429" s="88"/>
    </row>
    <row r="430" spans="1:8" s="56" customFormat="1" ht="24.75" customHeight="1" thickBot="1" x14ac:dyDescent="0.25">
      <c r="A430" s="229" t="s">
        <v>79</v>
      </c>
      <c r="B430" s="229"/>
      <c r="C430" s="229"/>
      <c r="D430" s="229"/>
      <c r="E430" s="229"/>
      <c r="G430" s="88"/>
      <c r="H430" s="88"/>
    </row>
    <row r="431" spans="1:8" s="56" customFormat="1" ht="20.25" customHeight="1" thickBot="1" x14ac:dyDescent="0.25">
      <c r="A431" s="229" t="s">
        <v>71</v>
      </c>
      <c r="B431" s="229"/>
      <c r="C431" s="229"/>
      <c r="D431" s="229"/>
      <c r="E431" s="229"/>
      <c r="G431" s="88"/>
      <c r="H431" s="88"/>
    </row>
    <row r="432" spans="1:8" s="56" customFormat="1" ht="19.5" customHeight="1" thickBot="1" x14ac:dyDescent="0.25">
      <c r="A432" s="92" t="s">
        <v>80</v>
      </c>
      <c r="B432" s="226" t="s">
        <v>39</v>
      </c>
      <c r="C432" s="226"/>
      <c r="D432" s="226"/>
      <c r="E432" s="226"/>
      <c r="G432" s="88"/>
      <c r="H432" s="88"/>
    </row>
    <row r="433" spans="1:10" s="56" customFormat="1" ht="21.75" customHeight="1" thickBot="1" x14ac:dyDescent="0.25">
      <c r="A433" s="72" t="s">
        <v>38</v>
      </c>
      <c r="B433" s="227" t="s">
        <v>37</v>
      </c>
      <c r="C433" s="227"/>
      <c r="D433" s="227"/>
      <c r="E433" s="227"/>
      <c r="G433" s="88"/>
      <c r="H433" s="88"/>
    </row>
    <row r="434" spans="1:10" s="56" customFormat="1" ht="17.25" customHeight="1" thickBot="1" x14ac:dyDescent="0.25">
      <c r="A434" s="63" t="s">
        <v>10</v>
      </c>
      <c r="B434" s="224" t="s">
        <v>37</v>
      </c>
      <c r="C434" s="224"/>
      <c r="D434" s="224"/>
      <c r="E434" s="224"/>
      <c r="G434" s="88"/>
      <c r="H434" s="88"/>
    </row>
    <row r="435" spans="1:10" s="56" customFormat="1" ht="21" customHeight="1" thickBot="1" x14ac:dyDescent="0.25">
      <c r="A435" s="63" t="s">
        <v>15</v>
      </c>
      <c r="B435" s="219" t="s">
        <v>37</v>
      </c>
      <c r="C435" s="219"/>
      <c r="D435" s="219"/>
      <c r="E435" s="219"/>
      <c r="G435" s="88"/>
      <c r="H435" s="88"/>
    </row>
    <row r="436" spans="1:10" s="56" customFormat="1" ht="16.5" customHeight="1" thickBot="1" x14ac:dyDescent="0.25">
      <c r="A436" s="224"/>
      <c r="B436" s="73">
        <v>2018</v>
      </c>
      <c r="C436" s="73">
        <v>2019</v>
      </c>
      <c r="D436" s="73">
        <v>2020</v>
      </c>
      <c r="E436" s="73">
        <v>2021</v>
      </c>
      <c r="G436" s="88"/>
      <c r="H436" s="88"/>
    </row>
    <row r="437" spans="1:10" s="56" customFormat="1" ht="16.5" customHeight="1" thickBot="1" x14ac:dyDescent="0.25">
      <c r="A437" s="224"/>
      <c r="B437" s="73" t="s">
        <v>6</v>
      </c>
      <c r="C437" s="73" t="s">
        <v>7</v>
      </c>
      <c r="D437" s="73" t="s">
        <v>7</v>
      </c>
      <c r="E437" s="73" t="s">
        <v>7</v>
      </c>
      <c r="G437" s="88"/>
      <c r="H437" s="88"/>
    </row>
    <row r="438" spans="1:10" s="56" customFormat="1" ht="16.5" customHeight="1" thickBot="1" x14ac:dyDescent="0.25">
      <c r="A438" s="63" t="s">
        <v>9</v>
      </c>
      <c r="B438" s="75"/>
      <c r="C438" s="75"/>
      <c r="D438" s="75"/>
      <c r="E438" s="75"/>
      <c r="G438" s="88"/>
      <c r="H438" s="88"/>
    </row>
    <row r="439" spans="1:10" s="56" customFormat="1" ht="16.5" customHeight="1" thickBot="1" x14ac:dyDescent="0.25">
      <c r="A439" s="63" t="s">
        <v>16</v>
      </c>
      <c r="B439" s="75"/>
      <c r="C439" s="75"/>
      <c r="D439" s="75"/>
      <c r="E439" s="75"/>
      <c r="G439" s="88"/>
      <c r="H439" s="88"/>
    </row>
    <row r="440" spans="1:10" s="56" customFormat="1" ht="16.5" customHeight="1" thickBot="1" x14ac:dyDescent="0.25">
      <c r="A440" s="63" t="s">
        <v>24</v>
      </c>
      <c r="B440" s="75" t="e">
        <f>B439/B438</f>
        <v>#DIV/0!</v>
      </c>
      <c r="C440" s="75" t="e">
        <f>C439/C438</f>
        <v>#DIV/0!</v>
      </c>
      <c r="D440" s="75" t="e">
        <f>D439/D438</f>
        <v>#DIV/0!</v>
      </c>
      <c r="E440" s="75" t="e">
        <f>E439/E438</f>
        <v>#DIV/0!</v>
      </c>
      <c r="G440" s="88"/>
      <c r="H440" s="88"/>
    </row>
    <row r="441" spans="1:10" s="56" customFormat="1" ht="16.5" customHeight="1" thickBot="1" x14ac:dyDescent="0.25">
      <c r="A441" s="63" t="s">
        <v>17</v>
      </c>
      <c r="B441" s="59" t="s">
        <v>23</v>
      </c>
      <c r="C441" s="77" t="e">
        <f>C438/B438-1</f>
        <v>#DIV/0!</v>
      </c>
      <c r="D441" s="77" t="e">
        <f t="shared" ref="D441:E443" si="10">D438/C438-1</f>
        <v>#DIV/0!</v>
      </c>
      <c r="E441" s="77" t="e">
        <f t="shared" si="10"/>
        <v>#DIV/0!</v>
      </c>
      <c r="F441" s="93"/>
      <c r="G441" s="88"/>
      <c r="H441" s="88"/>
      <c r="I441" s="93"/>
      <c r="J441" s="93"/>
    </row>
    <row r="442" spans="1:10" s="56" customFormat="1" ht="16.5" customHeight="1" thickBot="1" x14ac:dyDescent="0.25">
      <c r="A442" s="63" t="s">
        <v>18</v>
      </c>
      <c r="B442" s="59" t="s">
        <v>23</v>
      </c>
      <c r="C442" s="77" t="e">
        <f>C439/B439-1</f>
        <v>#DIV/0!</v>
      </c>
      <c r="D442" s="77" t="e">
        <f t="shared" si="10"/>
        <v>#DIV/0!</v>
      </c>
      <c r="E442" s="77" t="e">
        <f t="shared" si="10"/>
        <v>#DIV/0!</v>
      </c>
      <c r="G442" s="88"/>
      <c r="H442" s="88"/>
    </row>
    <row r="443" spans="1:10" s="56" customFormat="1" ht="16.5" customHeight="1" thickBot="1" x14ac:dyDescent="0.25">
      <c r="A443" s="63" t="s">
        <v>19</v>
      </c>
      <c r="B443" s="59" t="s">
        <v>23</v>
      </c>
      <c r="C443" s="77" t="e">
        <f>C440/B440-1</f>
        <v>#DIV/0!</v>
      </c>
      <c r="D443" s="77" t="e">
        <f t="shared" si="10"/>
        <v>#DIV/0!</v>
      </c>
      <c r="E443" s="77" t="e">
        <f t="shared" si="10"/>
        <v>#DIV/0!</v>
      </c>
      <c r="G443" s="88"/>
      <c r="H443" s="88"/>
    </row>
    <row r="444" spans="1:10" s="56" customFormat="1" ht="16.5" customHeight="1" thickBot="1" x14ac:dyDescent="0.25">
      <c r="A444" s="225" t="s">
        <v>194</v>
      </c>
      <c r="B444" s="225"/>
      <c r="C444" s="225"/>
      <c r="D444" s="225"/>
      <c r="E444" s="225"/>
      <c r="G444" s="88"/>
      <c r="H444" s="88"/>
    </row>
    <row r="445" spans="1:10" s="56" customFormat="1" ht="16.5" customHeight="1" thickBot="1" x14ac:dyDescent="0.25">
      <c r="A445" s="224"/>
      <c r="B445" s="73">
        <v>2018</v>
      </c>
      <c r="C445" s="73">
        <v>2019</v>
      </c>
      <c r="D445" s="73">
        <v>2020</v>
      </c>
      <c r="E445" s="73">
        <v>2021</v>
      </c>
      <c r="G445" s="88"/>
      <c r="H445" s="88"/>
    </row>
    <row r="446" spans="1:10" s="56" customFormat="1" ht="16.5" customHeight="1" thickBot="1" x14ac:dyDescent="0.25">
      <c r="A446" s="224"/>
      <c r="B446" s="73" t="s">
        <v>6</v>
      </c>
      <c r="C446" s="73" t="s">
        <v>7</v>
      </c>
      <c r="D446" s="73" t="s">
        <v>7</v>
      </c>
      <c r="E446" s="73" t="s">
        <v>7</v>
      </c>
      <c r="G446" s="88"/>
      <c r="H446" s="88"/>
    </row>
    <row r="447" spans="1:10" s="56" customFormat="1" ht="16.5" customHeight="1" thickBot="1" x14ac:dyDescent="0.25">
      <c r="A447" s="78" t="s">
        <v>75</v>
      </c>
      <c r="B447" s="79"/>
      <c r="C447" s="79"/>
      <c r="D447" s="79"/>
      <c r="E447" s="79"/>
      <c r="G447" s="88"/>
      <c r="H447" s="88"/>
    </row>
    <row r="448" spans="1:10" s="56" customFormat="1" ht="16.5" customHeight="1" thickBot="1" x14ac:dyDescent="0.25">
      <c r="A448" s="78" t="s">
        <v>76</v>
      </c>
      <c r="B448" s="79"/>
      <c r="C448" s="79"/>
      <c r="D448" s="79"/>
      <c r="E448" s="79"/>
      <c r="G448" s="88"/>
      <c r="H448" s="88"/>
    </row>
    <row r="449" spans="1:10" s="56" customFormat="1" ht="16.5" customHeight="1" thickBot="1" x14ac:dyDescent="0.25">
      <c r="A449" s="84" t="s">
        <v>61</v>
      </c>
      <c r="B449" s="79">
        <f>B448+B447</f>
        <v>0</v>
      </c>
      <c r="C449" s="79">
        <f>C448+C447</f>
        <v>0</v>
      </c>
      <c r="D449" s="79">
        <f>D448+D447</f>
        <v>0</v>
      </c>
      <c r="E449" s="79">
        <f>E448+E447</f>
        <v>0</v>
      </c>
      <c r="G449" s="88"/>
      <c r="H449" s="88"/>
    </row>
    <row r="450" spans="1:10" s="56" customFormat="1" ht="16.5" customHeight="1" thickBot="1" x14ac:dyDescent="0.25">
      <c r="A450" s="218" t="s">
        <v>72</v>
      </c>
      <c r="B450" s="219"/>
      <c r="C450" s="219"/>
      <c r="D450" s="219"/>
      <c r="E450" s="219"/>
      <c r="G450" s="88"/>
      <c r="H450" s="88"/>
    </row>
    <row r="451" spans="1:10" s="56" customFormat="1" ht="16.5" customHeight="1" thickBot="1" x14ac:dyDescent="0.25">
      <c r="A451" s="218"/>
      <c r="B451" s="219"/>
      <c r="C451" s="219"/>
      <c r="D451" s="219"/>
      <c r="E451" s="219"/>
      <c r="G451" s="88"/>
      <c r="H451" s="88"/>
    </row>
    <row r="452" spans="1:10" s="56" customFormat="1" ht="16.5" customHeight="1" thickBot="1" x14ac:dyDescent="0.25">
      <c r="A452" s="218"/>
      <c r="B452" s="219"/>
      <c r="C452" s="219"/>
      <c r="D452" s="219"/>
      <c r="E452" s="219"/>
      <c r="G452" s="88"/>
      <c r="H452" s="88"/>
    </row>
    <row r="453" spans="1:10" s="56" customFormat="1" ht="16.5" customHeight="1" thickBot="1" x14ac:dyDescent="0.25">
      <c r="A453" s="63" t="s">
        <v>40</v>
      </c>
      <c r="B453" s="230" t="s">
        <v>39</v>
      </c>
      <c r="C453" s="230"/>
      <c r="D453" s="230"/>
      <c r="E453" s="230"/>
      <c r="G453" s="88"/>
      <c r="H453" s="88"/>
    </row>
    <row r="454" spans="1:10" s="56" customFormat="1" ht="16.5" customHeight="1" thickBot="1" x14ac:dyDescent="0.25">
      <c r="A454" s="94" t="s">
        <v>179</v>
      </c>
      <c r="B454" s="219" t="s">
        <v>37</v>
      </c>
      <c r="C454" s="219"/>
      <c r="D454" s="219"/>
      <c r="E454" s="219"/>
      <c r="G454" s="88"/>
      <c r="H454" s="88"/>
    </row>
    <row r="455" spans="1:10" s="56" customFormat="1" ht="16.5" customHeight="1" thickBot="1" x14ac:dyDescent="0.25">
      <c r="A455" s="63" t="s">
        <v>10</v>
      </c>
      <c r="B455" s="224" t="s">
        <v>37</v>
      </c>
      <c r="C455" s="224"/>
      <c r="D455" s="224"/>
      <c r="E455" s="224"/>
      <c r="G455" s="88"/>
      <c r="H455" s="88"/>
    </row>
    <row r="456" spans="1:10" s="56" customFormat="1" ht="16.5" customHeight="1" thickBot="1" x14ac:dyDescent="0.25">
      <c r="A456" s="63" t="s">
        <v>15</v>
      </c>
      <c r="B456" s="219" t="s">
        <v>37</v>
      </c>
      <c r="C456" s="219"/>
      <c r="D456" s="219"/>
      <c r="E456" s="219"/>
      <c r="G456" s="88"/>
      <c r="H456" s="88"/>
    </row>
    <row r="457" spans="1:10" s="56" customFormat="1" ht="16.5" customHeight="1" thickBot="1" x14ac:dyDescent="0.25">
      <c r="A457" s="224"/>
      <c r="B457" s="73">
        <v>2018</v>
      </c>
      <c r="C457" s="73">
        <v>2019</v>
      </c>
      <c r="D457" s="73">
        <v>2020</v>
      </c>
      <c r="E457" s="73">
        <v>2021</v>
      </c>
      <c r="G457" s="88"/>
      <c r="H457" s="88"/>
    </row>
    <row r="458" spans="1:10" s="56" customFormat="1" ht="16.5" customHeight="1" thickBot="1" x14ac:dyDescent="0.25">
      <c r="A458" s="224"/>
      <c r="B458" s="73" t="s">
        <v>6</v>
      </c>
      <c r="C458" s="73" t="s">
        <v>7</v>
      </c>
      <c r="D458" s="73" t="s">
        <v>7</v>
      </c>
      <c r="E458" s="73" t="s">
        <v>7</v>
      </c>
      <c r="G458" s="88"/>
      <c r="H458" s="88"/>
    </row>
    <row r="459" spans="1:10" s="56" customFormat="1" ht="16.5" customHeight="1" thickBot="1" x14ac:dyDescent="0.25">
      <c r="A459" s="63" t="s">
        <v>9</v>
      </c>
      <c r="B459" s="75"/>
      <c r="C459" s="75"/>
      <c r="D459" s="75"/>
      <c r="E459" s="75"/>
      <c r="G459" s="88"/>
      <c r="H459" s="88"/>
    </row>
    <row r="460" spans="1:10" s="56" customFormat="1" ht="16.5" customHeight="1" thickBot="1" x14ac:dyDescent="0.25">
      <c r="A460" s="63" t="s">
        <v>16</v>
      </c>
      <c r="B460" s="75"/>
      <c r="C460" s="75"/>
      <c r="D460" s="75"/>
      <c r="E460" s="75"/>
      <c r="G460" s="88"/>
      <c r="H460" s="88"/>
    </row>
    <row r="461" spans="1:10" s="56" customFormat="1" ht="16.5" customHeight="1" thickBot="1" x14ac:dyDescent="0.25">
      <c r="A461" s="63" t="s">
        <v>24</v>
      </c>
      <c r="B461" s="75" t="e">
        <f>B460/B459</f>
        <v>#DIV/0!</v>
      </c>
      <c r="C461" s="75" t="e">
        <f>C460/C459</f>
        <v>#DIV/0!</v>
      </c>
      <c r="D461" s="75" t="e">
        <f>D460/D459</f>
        <v>#DIV/0!</v>
      </c>
      <c r="E461" s="75" t="e">
        <f>E460/E459</f>
        <v>#DIV/0!</v>
      </c>
      <c r="G461" s="88"/>
      <c r="H461" s="88"/>
    </row>
    <row r="462" spans="1:10" s="56" customFormat="1" ht="16.5" customHeight="1" thickBot="1" x14ac:dyDescent="0.25">
      <c r="A462" s="63" t="s">
        <v>17</v>
      </c>
      <c r="B462" s="59" t="s">
        <v>23</v>
      </c>
      <c r="C462" s="77" t="e">
        <f>C459/B459-1</f>
        <v>#DIV/0!</v>
      </c>
      <c r="D462" s="77" t="e">
        <f t="shared" ref="D462:E464" si="11">D459/C459-1</f>
        <v>#DIV/0!</v>
      </c>
      <c r="E462" s="77" t="e">
        <f t="shared" si="11"/>
        <v>#DIV/0!</v>
      </c>
      <c r="F462" s="93"/>
      <c r="G462" s="88"/>
      <c r="H462" s="88"/>
      <c r="I462" s="93"/>
      <c r="J462" s="93"/>
    </row>
    <row r="463" spans="1:10" s="56" customFormat="1" ht="16.5" customHeight="1" thickBot="1" x14ac:dyDescent="0.25">
      <c r="A463" s="63" t="s">
        <v>18</v>
      </c>
      <c r="B463" s="59" t="s">
        <v>23</v>
      </c>
      <c r="C463" s="77" t="e">
        <f>C460/B460-1</f>
        <v>#DIV/0!</v>
      </c>
      <c r="D463" s="77" t="e">
        <f t="shared" si="11"/>
        <v>#DIV/0!</v>
      </c>
      <c r="E463" s="77" t="e">
        <f t="shared" si="11"/>
        <v>#DIV/0!</v>
      </c>
      <c r="G463" s="88"/>
      <c r="H463" s="88"/>
    </row>
    <row r="464" spans="1:10" s="56" customFormat="1" ht="24" customHeight="1" thickBot="1" x14ac:dyDescent="0.25">
      <c r="A464" s="63" t="s">
        <v>19</v>
      </c>
      <c r="B464" s="59" t="s">
        <v>23</v>
      </c>
      <c r="C464" s="77" t="e">
        <f>C461/B461-1</f>
        <v>#DIV/0!</v>
      </c>
      <c r="D464" s="77" t="e">
        <f t="shared" si="11"/>
        <v>#DIV/0!</v>
      </c>
      <c r="E464" s="77" t="e">
        <f t="shared" si="11"/>
        <v>#DIV/0!</v>
      </c>
      <c r="G464" s="88"/>
      <c r="H464" s="88"/>
    </row>
    <row r="465" spans="1:8" s="56" customFormat="1" ht="20.25" customHeight="1" thickBot="1" x14ac:dyDescent="0.25">
      <c r="A465" s="225" t="s">
        <v>213</v>
      </c>
      <c r="B465" s="225"/>
      <c r="C465" s="225"/>
      <c r="D465" s="225"/>
      <c r="E465" s="225"/>
      <c r="G465" s="88"/>
      <c r="H465" s="88"/>
    </row>
    <row r="466" spans="1:8" s="56" customFormat="1" ht="13.5" customHeight="1" thickBot="1" x14ac:dyDescent="0.25">
      <c r="A466" s="224"/>
      <c r="B466" s="73">
        <v>2018</v>
      </c>
      <c r="C466" s="73">
        <v>2019</v>
      </c>
      <c r="D466" s="73">
        <v>2020</v>
      </c>
      <c r="E466" s="73">
        <v>2021</v>
      </c>
      <c r="G466" s="88"/>
      <c r="H466" s="88"/>
    </row>
    <row r="467" spans="1:8" s="56" customFormat="1" ht="12.75" thickBot="1" x14ac:dyDescent="0.25">
      <c r="A467" s="224"/>
      <c r="B467" s="73" t="s">
        <v>6</v>
      </c>
      <c r="C467" s="73" t="s">
        <v>7</v>
      </c>
      <c r="D467" s="73" t="s">
        <v>7</v>
      </c>
      <c r="E467" s="73" t="s">
        <v>7</v>
      </c>
      <c r="G467" s="88"/>
      <c r="H467" s="88"/>
    </row>
    <row r="468" spans="1:8" s="56" customFormat="1" ht="18" customHeight="1" thickBot="1" x14ac:dyDescent="0.25">
      <c r="A468" s="78" t="s">
        <v>75</v>
      </c>
      <c r="B468" s="79"/>
      <c r="C468" s="79"/>
      <c r="D468" s="79"/>
      <c r="E468" s="79"/>
      <c r="G468" s="88"/>
      <c r="H468" s="88"/>
    </row>
    <row r="469" spans="1:8" s="56" customFormat="1" ht="21" customHeight="1" thickBot="1" x14ac:dyDescent="0.25">
      <c r="A469" s="78" t="s">
        <v>76</v>
      </c>
      <c r="B469" s="79"/>
      <c r="C469" s="79"/>
      <c r="D469" s="79"/>
      <c r="E469" s="79"/>
      <c r="G469" s="88"/>
      <c r="H469" s="88"/>
    </row>
    <row r="470" spans="1:8" s="56" customFormat="1" ht="17.25" customHeight="1" thickBot="1" x14ac:dyDescent="0.25">
      <c r="A470" s="84" t="s">
        <v>63</v>
      </c>
      <c r="B470" s="79">
        <f>B469+B468</f>
        <v>0</v>
      </c>
      <c r="C470" s="79">
        <f>C469+C468</f>
        <v>0</v>
      </c>
      <c r="D470" s="79">
        <f>D469+D468</f>
        <v>0</v>
      </c>
      <c r="E470" s="79">
        <f>E469+E468</f>
        <v>0</v>
      </c>
      <c r="G470" s="88"/>
      <c r="H470" s="88"/>
    </row>
    <row r="471" spans="1:8" s="56" customFormat="1" ht="14.25" customHeight="1" thickBot="1" x14ac:dyDescent="0.25">
      <c r="A471" s="218" t="s">
        <v>74</v>
      </c>
      <c r="B471" s="219"/>
      <c r="C471" s="219"/>
      <c r="D471" s="219"/>
      <c r="E471" s="219"/>
      <c r="G471" s="88"/>
      <c r="H471" s="88"/>
    </row>
    <row r="472" spans="1:8" s="56" customFormat="1" ht="12" customHeight="1" thickBot="1" x14ac:dyDescent="0.25">
      <c r="A472" s="218"/>
      <c r="B472" s="219"/>
      <c r="C472" s="219"/>
      <c r="D472" s="219"/>
      <c r="E472" s="219"/>
      <c r="G472" s="88"/>
      <c r="H472" s="88"/>
    </row>
    <row r="473" spans="1:8" s="56" customFormat="1" ht="11.25" customHeight="1" thickBot="1" x14ac:dyDescent="0.25">
      <c r="A473" s="218"/>
      <c r="B473" s="219"/>
      <c r="C473" s="219"/>
      <c r="D473" s="219"/>
      <c r="E473" s="219"/>
      <c r="G473" s="88"/>
      <c r="H473" s="88"/>
    </row>
    <row r="474" spans="1:8" s="56" customFormat="1" ht="21" customHeight="1" thickBot="1" x14ac:dyDescent="0.25">
      <c r="A474" s="229" t="s">
        <v>70</v>
      </c>
      <c r="B474" s="229"/>
      <c r="C474" s="229"/>
      <c r="D474" s="229"/>
      <c r="E474" s="229"/>
      <c r="G474" s="88"/>
      <c r="H474" s="88"/>
    </row>
    <row r="475" spans="1:8" s="56" customFormat="1" ht="18.75" customHeight="1" thickBot="1" x14ac:dyDescent="0.25">
      <c r="A475" s="229" t="s">
        <v>77</v>
      </c>
      <c r="B475" s="229"/>
      <c r="C475" s="229"/>
      <c r="D475" s="229"/>
      <c r="E475" s="229"/>
      <c r="G475" s="88"/>
      <c r="H475" s="88"/>
    </row>
    <row r="476" spans="1:8" s="56" customFormat="1" ht="18.75" customHeight="1" thickBot="1" x14ac:dyDescent="0.25">
      <c r="A476" s="95" t="s">
        <v>180</v>
      </c>
      <c r="B476" s="226" t="s">
        <v>39</v>
      </c>
      <c r="C476" s="226"/>
      <c r="D476" s="226"/>
      <c r="E476" s="226"/>
      <c r="G476" s="88"/>
      <c r="H476" s="88"/>
    </row>
    <row r="477" spans="1:8" s="56" customFormat="1" ht="15.75" customHeight="1" thickBot="1" x14ac:dyDescent="0.25">
      <c r="A477" s="72" t="s">
        <v>38</v>
      </c>
      <c r="B477" s="228" t="s">
        <v>181</v>
      </c>
      <c r="C477" s="228"/>
      <c r="D477" s="228"/>
      <c r="E477" s="228"/>
      <c r="G477" s="88"/>
      <c r="H477" s="88"/>
    </row>
    <row r="478" spans="1:8" s="56" customFormat="1" ht="18" customHeight="1" thickBot="1" x14ac:dyDescent="0.25">
      <c r="A478" s="63" t="s">
        <v>10</v>
      </c>
      <c r="B478" s="224" t="s">
        <v>181</v>
      </c>
      <c r="C478" s="224"/>
      <c r="D478" s="224"/>
      <c r="E478" s="224"/>
      <c r="G478" s="88"/>
      <c r="H478" s="88"/>
    </row>
    <row r="479" spans="1:8" s="56" customFormat="1" ht="19.5" customHeight="1" thickBot="1" x14ac:dyDescent="0.25">
      <c r="A479" s="63" t="s">
        <v>15</v>
      </c>
      <c r="B479" s="221" t="s">
        <v>182</v>
      </c>
      <c r="C479" s="222"/>
      <c r="D479" s="222"/>
      <c r="E479" s="223"/>
      <c r="G479" s="88"/>
      <c r="H479" s="88"/>
    </row>
    <row r="480" spans="1:8" s="56" customFormat="1" ht="18" customHeight="1" thickBot="1" x14ac:dyDescent="0.25">
      <c r="A480" s="224"/>
      <c r="B480" s="73">
        <v>2018</v>
      </c>
      <c r="C480" s="73">
        <v>2019</v>
      </c>
      <c r="D480" s="73">
        <v>2020</v>
      </c>
      <c r="E480" s="73">
        <v>2021</v>
      </c>
      <c r="G480" s="88"/>
      <c r="H480" s="88"/>
    </row>
    <row r="481" spans="1:10" s="56" customFormat="1" ht="16.5" customHeight="1" thickBot="1" x14ac:dyDescent="0.25">
      <c r="A481" s="224"/>
      <c r="B481" s="73" t="s">
        <v>6</v>
      </c>
      <c r="C481" s="73" t="s">
        <v>7</v>
      </c>
      <c r="D481" s="73" t="s">
        <v>7</v>
      </c>
      <c r="E481" s="73" t="s">
        <v>7</v>
      </c>
      <c r="G481" s="88"/>
      <c r="H481" s="88"/>
    </row>
    <row r="482" spans="1:10" s="56" customFormat="1" ht="16.5" customHeight="1" thickBot="1" x14ac:dyDescent="0.25">
      <c r="A482" s="63" t="s">
        <v>9</v>
      </c>
      <c r="B482" s="75">
        <v>1</v>
      </c>
      <c r="C482" s="75"/>
      <c r="D482" s="75"/>
      <c r="E482" s="75"/>
      <c r="G482" s="88"/>
      <c r="H482" s="88"/>
    </row>
    <row r="483" spans="1:10" s="56" customFormat="1" ht="16.5" customHeight="1" thickBot="1" x14ac:dyDescent="0.25">
      <c r="A483" s="63" t="s">
        <v>16</v>
      </c>
      <c r="B483" s="79">
        <v>213610</v>
      </c>
      <c r="C483" s="79"/>
      <c r="D483" s="79"/>
      <c r="E483" s="79"/>
      <c r="G483" s="88"/>
      <c r="H483" s="88"/>
    </row>
    <row r="484" spans="1:10" s="56" customFormat="1" ht="16.5" customHeight="1" thickBot="1" x14ac:dyDescent="0.25">
      <c r="A484" s="63" t="s">
        <v>24</v>
      </c>
      <c r="B484" s="75">
        <f>B483/B482</f>
        <v>213610</v>
      </c>
      <c r="C484" s="75" t="e">
        <f>C483/C482</f>
        <v>#DIV/0!</v>
      </c>
      <c r="D484" s="75" t="e">
        <f>D483/D482</f>
        <v>#DIV/0!</v>
      </c>
      <c r="E484" s="75" t="e">
        <f>E483/E482</f>
        <v>#DIV/0!</v>
      </c>
      <c r="G484" s="88"/>
      <c r="H484" s="88"/>
    </row>
    <row r="485" spans="1:10" s="56" customFormat="1" ht="16.5" customHeight="1" thickBot="1" x14ac:dyDescent="0.25">
      <c r="A485" s="63" t="s">
        <v>17</v>
      </c>
      <c r="B485" s="59" t="s">
        <v>23</v>
      </c>
      <c r="C485" s="77">
        <f>C482/B482-1</f>
        <v>-1</v>
      </c>
      <c r="D485" s="77" t="e">
        <f t="shared" ref="D485:E487" si="12">D482/C482-1</f>
        <v>#DIV/0!</v>
      </c>
      <c r="E485" s="77" t="e">
        <f t="shared" si="12"/>
        <v>#DIV/0!</v>
      </c>
      <c r="F485" s="93"/>
      <c r="G485" s="88"/>
      <c r="H485" s="88"/>
      <c r="I485" s="93"/>
      <c r="J485" s="93"/>
    </row>
    <row r="486" spans="1:10" s="56" customFormat="1" ht="16.5" customHeight="1" thickBot="1" x14ac:dyDescent="0.25">
      <c r="A486" s="63" t="s">
        <v>18</v>
      </c>
      <c r="B486" s="59" t="s">
        <v>23</v>
      </c>
      <c r="C486" s="77">
        <f>C483/B483-1</f>
        <v>-1</v>
      </c>
      <c r="D486" s="77" t="e">
        <f t="shared" si="12"/>
        <v>#DIV/0!</v>
      </c>
      <c r="E486" s="77" t="e">
        <f t="shared" si="12"/>
        <v>#DIV/0!</v>
      </c>
      <c r="G486" s="88"/>
      <c r="H486" s="88"/>
    </row>
    <row r="487" spans="1:10" s="56" customFormat="1" ht="16.5" customHeight="1" thickBot="1" x14ac:dyDescent="0.25">
      <c r="A487" s="63" t="s">
        <v>19</v>
      </c>
      <c r="B487" s="59" t="s">
        <v>23</v>
      </c>
      <c r="C487" s="77" t="e">
        <f>C484/B484-1</f>
        <v>#DIV/0!</v>
      </c>
      <c r="D487" s="77" t="e">
        <f t="shared" si="12"/>
        <v>#DIV/0!</v>
      </c>
      <c r="E487" s="77" t="e">
        <f t="shared" si="12"/>
        <v>#DIV/0!</v>
      </c>
      <c r="G487" s="88"/>
      <c r="H487" s="88"/>
    </row>
    <row r="488" spans="1:10" s="56" customFormat="1" ht="16.5" customHeight="1" thickBot="1" x14ac:dyDescent="0.25">
      <c r="A488" s="225" t="s">
        <v>194</v>
      </c>
      <c r="B488" s="225"/>
      <c r="C488" s="225"/>
      <c r="D488" s="225"/>
      <c r="E488" s="225"/>
      <c r="G488" s="88"/>
      <c r="H488" s="88"/>
    </row>
    <row r="489" spans="1:10" s="56" customFormat="1" ht="16.5" customHeight="1" thickBot="1" x14ac:dyDescent="0.25">
      <c r="A489" s="224"/>
      <c r="B489" s="73">
        <v>2018</v>
      </c>
      <c r="C489" s="73">
        <v>2019</v>
      </c>
      <c r="D489" s="73">
        <v>2020</v>
      </c>
      <c r="E489" s="73">
        <v>2021</v>
      </c>
      <c r="G489" s="88"/>
      <c r="H489" s="88"/>
    </row>
    <row r="490" spans="1:10" s="56" customFormat="1" ht="16.5" customHeight="1" thickBot="1" x14ac:dyDescent="0.25">
      <c r="A490" s="224"/>
      <c r="B490" s="73" t="s">
        <v>6</v>
      </c>
      <c r="C490" s="73" t="s">
        <v>7</v>
      </c>
      <c r="D490" s="73" t="s">
        <v>7</v>
      </c>
      <c r="E490" s="73" t="s">
        <v>7</v>
      </c>
      <c r="G490" s="88"/>
      <c r="H490" s="88"/>
    </row>
    <row r="491" spans="1:10" s="56" customFormat="1" ht="16.5" customHeight="1" thickBot="1" x14ac:dyDescent="0.25">
      <c r="A491" s="78" t="s">
        <v>75</v>
      </c>
      <c r="B491" s="79"/>
      <c r="C491" s="79"/>
      <c r="D491" s="79"/>
      <c r="E491" s="79"/>
      <c r="G491" s="88"/>
      <c r="H491" s="88"/>
    </row>
    <row r="492" spans="1:10" s="56" customFormat="1" ht="16.5" customHeight="1" thickBot="1" x14ac:dyDescent="0.25">
      <c r="A492" s="78" t="s">
        <v>76</v>
      </c>
      <c r="B492" s="79">
        <v>213610</v>
      </c>
      <c r="C492" s="79"/>
      <c r="D492" s="79"/>
      <c r="E492" s="79"/>
      <c r="G492" s="88"/>
      <c r="H492" s="88"/>
    </row>
    <row r="493" spans="1:10" s="56" customFormat="1" ht="16.5" customHeight="1" thickBot="1" x14ac:dyDescent="0.25">
      <c r="A493" s="84" t="s">
        <v>61</v>
      </c>
      <c r="B493" s="79">
        <f>B492+B491</f>
        <v>213610</v>
      </c>
      <c r="C493" s="79">
        <f>C492+C491</f>
        <v>0</v>
      </c>
      <c r="D493" s="79">
        <f>D492+D491</f>
        <v>0</v>
      </c>
      <c r="E493" s="79">
        <f>E492+E491</f>
        <v>0</v>
      </c>
      <c r="G493" s="88"/>
      <c r="H493" s="88"/>
    </row>
    <row r="494" spans="1:10" s="56" customFormat="1" ht="16.5" customHeight="1" thickBot="1" x14ac:dyDescent="0.25">
      <c r="A494" s="218" t="s">
        <v>72</v>
      </c>
      <c r="B494" s="219"/>
      <c r="C494" s="219"/>
      <c r="D494" s="219"/>
      <c r="E494" s="219"/>
      <c r="G494" s="88"/>
      <c r="H494" s="88"/>
    </row>
    <row r="495" spans="1:10" s="56" customFormat="1" ht="16.5" customHeight="1" thickBot="1" x14ac:dyDescent="0.25">
      <c r="A495" s="218"/>
      <c r="B495" s="219"/>
      <c r="C495" s="219"/>
      <c r="D495" s="219"/>
      <c r="E495" s="219"/>
      <c r="G495" s="88"/>
      <c r="H495" s="88"/>
    </row>
    <row r="496" spans="1:10" s="56" customFormat="1" ht="16.5" customHeight="1" thickBot="1" x14ac:dyDescent="0.25">
      <c r="A496" s="218"/>
      <c r="B496" s="219"/>
      <c r="C496" s="219"/>
      <c r="D496" s="219"/>
      <c r="E496" s="219"/>
      <c r="G496" s="88"/>
      <c r="H496" s="88"/>
    </row>
    <row r="497" spans="1:10" s="56" customFormat="1" ht="16.5" customHeight="1" thickBot="1" x14ac:dyDescent="0.25">
      <c r="A497" s="95" t="s">
        <v>183</v>
      </c>
      <c r="B497" s="226" t="s">
        <v>39</v>
      </c>
      <c r="C497" s="226"/>
      <c r="D497" s="226"/>
      <c r="E497" s="226"/>
      <c r="G497" s="88"/>
      <c r="H497" s="88"/>
    </row>
    <row r="498" spans="1:10" s="56" customFormat="1" ht="16.5" customHeight="1" thickBot="1" x14ac:dyDescent="0.25">
      <c r="A498" s="72" t="s">
        <v>142</v>
      </c>
      <c r="B498" s="227" t="s">
        <v>184</v>
      </c>
      <c r="C498" s="227"/>
      <c r="D498" s="227"/>
      <c r="E498" s="227"/>
      <c r="G498" s="88"/>
      <c r="H498" s="88"/>
    </row>
    <row r="499" spans="1:10" s="56" customFormat="1" ht="16.5" customHeight="1" thickBot="1" x14ac:dyDescent="0.25">
      <c r="A499" s="63" t="s">
        <v>10</v>
      </c>
      <c r="B499" s="227" t="s">
        <v>184</v>
      </c>
      <c r="C499" s="227"/>
      <c r="D499" s="227"/>
      <c r="E499" s="227"/>
      <c r="G499" s="88"/>
      <c r="H499" s="88"/>
    </row>
    <row r="500" spans="1:10" s="56" customFormat="1" ht="42.75" customHeight="1" thickBot="1" x14ac:dyDescent="0.25">
      <c r="A500" s="63" t="s">
        <v>15</v>
      </c>
      <c r="B500" s="221" t="s">
        <v>185</v>
      </c>
      <c r="C500" s="222"/>
      <c r="D500" s="222"/>
      <c r="E500" s="223"/>
      <c r="G500" s="88"/>
      <c r="H500" s="88"/>
    </row>
    <row r="501" spans="1:10" s="56" customFormat="1" ht="16.5" customHeight="1" thickBot="1" x14ac:dyDescent="0.25">
      <c r="A501" s="224"/>
      <c r="B501" s="73">
        <v>2018</v>
      </c>
      <c r="C501" s="73">
        <v>2019</v>
      </c>
      <c r="D501" s="73">
        <v>2020</v>
      </c>
      <c r="E501" s="73">
        <v>2021</v>
      </c>
      <c r="G501" s="88"/>
      <c r="H501" s="88"/>
    </row>
    <row r="502" spans="1:10" s="56" customFormat="1" ht="16.5" customHeight="1" thickBot="1" x14ac:dyDescent="0.25">
      <c r="A502" s="224"/>
      <c r="B502" s="73" t="s">
        <v>6</v>
      </c>
      <c r="C502" s="73" t="s">
        <v>7</v>
      </c>
      <c r="D502" s="73" t="s">
        <v>7</v>
      </c>
      <c r="E502" s="73" t="s">
        <v>7</v>
      </c>
      <c r="G502" s="88"/>
      <c r="H502" s="88"/>
    </row>
    <row r="503" spans="1:10" s="56" customFormat="1" ht="16.5" customHeight="1" thickBot="1" x14ac:dyDescent="0.25">
      <c r="A503" s="63" t="s">
        <v>9</v>
      </c>
      <c r="B503" s="75">
        <v>1</v>
      </c>
      <c r="C503" s="75">
        <v>1</v>
      </c>
      <c r="D503" s="75"/>
      <c r="E503" s="75"/>
      <c r="G503" s="88"/>
      <c r="H503" s="88"/>
    </row>
    <row r="504" spans="1:10" s="56" customFormat="1" ht="16.5" customHeight="1" thickBot="1" x14ac:dyDescent="0.25">
      <c r="A504" s="63" t="s">
        <v>16</v>
      </c>
      <c r="B504" s="75">
        <v>233988</v>
      </c>
      <c r="C504" s="75">
        <v>435830</v>
      </c>
      <c r="D504" s="75"/>
      <c r="E504" s="75"/>
      <c r="G504" s="88"/>
      <c r="H504" s="88"/>
    </row>
    <row r="505" spans="1:10" s="56" customFormat="1" ht="16.5" customHeight="1" thickBot="1" x14ac:dyDescent="0.25">
      <c r="A505" s="63" t="s">
        <v>24</v>
      </c>
      <c r="B505" s="75">
        <f>B504/B503</f>
        <v>233988</v>
      </c>
      <c r="C505" s="75">
        <v>435830</v>
      </c>
      <c r="D505" s="75" t="e">
        <f>D504/D503</f>
        <v>#DIV/0!</v>
      </c>
      <c r="E505" s="75" t="e">
        <f>E504/E503</f>
        <v>#DIV/0!</v>
      </c>
      <c r="G505" s="88"/>
      <c r="H505" s="88"/>
    </row>
    <row r="506" spans="1:10" s="56" customFormat="1" ht="16.5" customHeight="1" thickBot="1" x14ac:dyDescent="0.25">
      <c r="A506" s="63" t="s">
        <v>17</v>
      </c>
      <c r="B506" s="59" t="s">
        <v>23</v>
      </c>
      <c r="C506" s="77">
        <f>C503/B503-1</f>
        <v>0</v>
      </c>
      <c r="D506" s="77">
        <f t="shared" ref="D506:E508" si="13">D503/C503-1</f>
        <v>-1</v>
      </c>
      <c r="E506" s="77" t="e">
        <f t="shared" si="13"/>
        <v>#DIV/0!</v>
      </c>
      <c r="F506" s="96"/>
      <c r="G506" s="88"/>
      <c r="H506" s="88"/>
      <c r="I506" s="93"/>
      <c r="J506" s="93"/>
    </row>
    <row r="507" spans="1:10" s="56" customFormat="1" ht="16.5" customHeight="1" thickBot="1" x14ac:dyDescent="0.25">
      <c r="A507" s="63" t="s">
        <v>18</v>
      </c>
      <c r="B507" s="59" t="s">
        <v>23</v>
      </c>
      <c r="C507" s="77">
        <f>C504/B504-1</f>
        <v>0.86261688633605149</v>
      </c>
      <c r="D507" s="77">
        <f t="shared" si="13"/>
        <v>-1</v>
      </c>
      <c r="E507" s="77" t="e">
        <f t="shared" si="13"/>
        <v>#DIV/0!</v>
      </c>
      <c r="G507" s="88"/>
      <c r="H507" s="88"/>
    </row>
    <row r="508" spans="1:10" s="56" customFormat="1" ht="16.5" customHeight="1" thickBot="1" x14ac:dyDescent="0.25">
      <c r="A508" s="63" t="s">
        <v>19</v>
      </c>
      <c r="B508" s="59" t="s">
        <v>23</v>
      </c>
      <c r="C508" s="77">
        <f>C505/B505-1</f>
        <v>0.86261688633605149</v>
      </c>
      <c r="D508" s="77" t="e">
        <f t="shared" si="13"/>
        <v>#DIV/0!</v>
      </c>
      <c r="E508" s="77" t="e">
        <f t="shared" si="13"/>
        <v>#DIV/0!</v>
      </c>
      <c r="G508" s="88"/>
      <c r="H508" s="88"/>
    </row>
    <row r="509" spans="1:10" s="56" customFormat="1" ht="16.5" customHeight="1" thickBot="1" x14ac:dyDescent="0.25">
      <c r="A509" s="225" t="s">
        <v>203</v>
      </c>
      <c r="B509" s="225"/>
      <c r="C509" s="225"/>
      <c r="D509" s="225"/>
      <c r="E509" s="225"/>
      <c r="G509" s="88"/>
      <c r="H509" s="88"/>
    </row>
    <row r="510" spans="1:10" s="56" customFormat="1" ht="16.5" customHeight="1" thickBot="1" x14ac:dyDescent="0.25">
      <c r="A510" s="224"/>
      <c r="B510" s="73">
        <v>2018</v>
      </c>
      <c r="C510" s="73">
        <v>2019</v>
      </c>
      <c r="D510" s="73">
        <v>2020</v>
      </c>
      <c r="E510" s="73">
        <v>2021</v>
      </c>
      <c r="F510" s="93"/>
      <c r="G510" s="88"/>
      <c r="H510" s="88"/>
    </row>
    <row r="511" spans="1:10" s="56" customFormat="1" ht="16.5" customHeight="1" thickBot="1" x14ac:dyDescent="0.25">
      <c r="A511" s="224"/>
      <c r="B511" s="73" t="s">
        <v>6</v>
      </c>
      <c r="C511" s="73" t="s">
        <v>7</v>
      </c>
      <c r="D511" s="73" t="s">
        <v>7</v>
      </c>
      <c r="E511" s="73" t="s">
        <v>7</v>
      </c>
      <c r="F511" s="93"/>
      <c r="G511" s="88"/>
      <c r="H511" s="88"/>
    </row>
    <row r="512" spans="1:10" s="56" customFormat="1" ht="16.5" customHeight="1" thickBot="1" x14ac:dyDescent="0.25">
      <c r="A512" s="78" t="s">
        <v>75</v>
      </c>
      <c r="B512" s="79"/>
      <c r="C512" s="79"/>
      <c r="D512" s="79"/>
      <c r="E512" s="79"/>
      <c r="F512" s="93"/>
      <c r="G512" s="88"/>
      <c r="H512" s="88"/>
    </row>
    <row r="513" spans="1:10" s="56" customFormat="1" ht="16.5" customHeight="1" thickBot="1" x14ac:dyDescent="0.25">
      <c r="A513" s="78" t="s">
        <v>76</v>
      </c>
      <c r="B513" s="79">
        <v>233988</v>
      </c>
      <c r="C513" s="79">
        <v>435830</v>
      </c>
      <c r="D513" s="79"/>
      <c r="E513" s="79"/>
      <c r="F513" s="93"/>
      <c r="G513" s="88"/>
      <c r="H513" s="88"/>
    </row>
    <row r="514" spans="1:10" s="56" customFormat="1" ht="16.5" customHeight="1" thickBot="1" x14ac:dyDescent="0.25">
      <c r="A514" s="84" t="s">
        <v>145</v>
      </c>
      <c r="B514" s="79">
        <f>B513+B512</f>
        <v>233988</v>
      </c>
      <c r="C514" s="79">
        <f>C513+C512</f>
        <v>435830</v>
      </c>
      <c r="D514" s="79">
        <f>D513+D512</f>
        <v>0</v>
      </c>
      <c r="E514" s="79">
        <f>E513+E512</f>
        <v>0</v>
      </c>
      <c r="G514" s="88"/>
      <c r="H514" s="88"/>
    </row>
    <row r="515" spans="1:10" s="56" customFormat="1" ht="15" customHeight="1" thickBot="1" x14ac:dyDescent="0.25">
      <c r="A515" s="218" t="s">
        <v>186</v>
      </c>
      <c r="B515" s="219"/>
      <c r="C515" s="219"/>
      <c r="D515" s="219"/>
      <c r="E515" s="219"/>
      <c r="G515" s="88"/>
      <c r="H515" s="88"/>
    </row>
    <row r="516" spans="1:10" s="56" customFormat="1" ht="15" customHeight="1" thickBot="1" x14ac:dyDescent="0.25">
      <c r="A516" s="218"/>
      <c r="B516" s="219"/>
      <c r="C516" s="219"/>
      <c r="D516" s="219"/>
      <c r="E516" s="219"/>
      <c r="G516" s="88"/>
      <c r="H516" s="88"/>
    </row>
    <row r="517" spans="1:10" s="56" customFormat="1" ht="15" customHeight="1" thickBot="1" x14ac:dyDescent="0.25">
      <c r="A517" s="218"/>
      <c r="B517" s="219"/>
      <c r="C517" s="219"/>
      <c r="D517" s="219"/>
      <c r="E517" s="219"/>
      <c r="G517" s="88"/>
      <c r="H517" s="88"/>
    </row>
    <row r="518" spans="1:10" s="56" customFormat="1" ht="16.5" customHeight="1" thickBot="1" x14ac:dyDescent="0.25">
      <c r="A518" s="95"/>
      <c r="B518" s="226" t="s">
        <v>39</v>
      </c>
      <c r="C518" s="226"/>
      <c r="D518" s="226"/>
      <c r="E518" s="226"/>
      <c r="G518" s="88"/>
      <c r="H518" s="88"/>
    </row>
    <row r="519" spans="1:10" s="56" customFormat="1" ht="42" customHeight="1" thickBot="1" x14ac:dyDescent="0.25">
      <c r="A519" s="72" t="s">
        <v>146</v>
      </c>
      <c r="B519" s="220" t="s">
        <v>187</v>
      </c>
      <c r="C519" s="220"/>
      <c r="D519" s="220"/>
      <c r="E519" s="220"/>
      <c r="G519" s="88"/>
      <c r="H519" s="88"/>
    </row>
    <row r="520" spans="1:10" s="56" customFormat="1" ht="30" customHeight="1" thickBot="1" x14ac:dyDescent="0.25">
      <c r="A520" s="63" t="s">
        <v>10</v>
      </c>
      <c r="B520" s="220" t="s">
        <v>187</v>
      </c>
      <c r="C520" s="220"/>
      <c r="D520" s="220"/>
      <c r="E520" s="220"/>
      <c r="G520" s="88"/>
      <c r="H520" s="88"/>
    </row>
    <row r="521" spans="1:10" s="56" customFormat="1" ht="47.25" customHeight="1" thickBot="1" x14ac:dyDescent="0.25">
      <c r="A521" s="63" t="s">
        <v>15</v>
      </c>
      <c r="B521" s="221" t="s">
        <v>188</v>
      </c>
      <c r="C521" s="222"/>
      <c r="D521" s="222"/>
      <c r="E521" s="223"/>
      <c r="G521" s="88"/>
      <c r="H521" s="88"/>
    </row>
    <row r="522" spans="1:10" s="56" customFormat="1" ht="16.5" customHeight="1" thickBot="1" x14ac:dyDescent="0.25">
      <c r="A522" s="224"/>
      <c r="B522" s="73">
        <v>2018</v>
      </c>
      <c r="C522" s="73">
        <v>2019</v>
      </c>
      <c r="D522" s="73">
        <v>2020</v>
      </c>
      <c r="E522" s="73">
        <v>2021</v>
      </c>
      <c r="G522" s="88"/>
      <c r="H522" s="88"/>
    </row>
    <row r="523" spans="1:10" s="56" customFormat="1" ht="16.5" customHeight="1" thickBot="1" x14ac:dyDescent="0.25">
      <c r="A523" s="224"/>
      <c r="B523" s="73" t="s">
        <v>6</v>
      </c>
      <c r="C523" s="73" t="s">
        <v>7</v>
      </c>
      <c r="D523" s="73" t="s">
        <v>7</v>
      </c>
      <c r="E523" s="73" t="s">
        <v>7</v>
      </c>
      <c r="G523" s="88"/>
      <c r="H523" s="88"/>
    </row>
    <row r="524" spans="1:10" s="56" customFormat="1" ht="16.5" customHeight="1" thickBot="1" x14ac:dyDescent="0.25">
      <c r="A524" s="63" t="s">
        <v>9</v>
      </c>
      <c r="B524" s="75"/>
      <c r="C524" s="75">
        <v>1</v>
      </c>
      <c r="D524" s="75">
        <v>1</v>
      </c>
      <c r="E524" s="75">
        <v>1</v>
      </c>
      <c r="H524" s="88"/>
    </row>
    <row r="525" spans="1:10" s="56" customFormat="1" ht="16.5" customHeight="1" thickBot="1" x14ac:dyDescent="0.25">
      <c r="A525" s="63" t="s">
        <v>16</v>
      </c>
      <c r="B525" s="79">
        <v>0</v>
      </c>
      <c r="C525" s="79">
        <v>264170</v>
      </c>
      <c r="D525" s="79">
        <v>492500</v>
      </c>
      <c r="E525" s="79">
        <v>492500</v>
      </c>
      <c r="H525" s="88"/>
    </row>
    <row r="526" spans="1:10" s="56" customFormat="1" ht="16.5" customHeight="1" thickBot="1" x14ac:dyDescent="0.25">
      <c r="A526" s="63" t="s">
        <v>24</v>
      </c>
      <c r="B526" s="75" t="e">
        <f>B525/B524</f>
        <v>#DIV/0!</v>
      </c>
      <c r="C526" s="75">
        <f>C525/C524</f>
        <v>264170</v>
      </c>
      <c r="D526" s="75">
        <f>D525/D524</f>
        <v>492500</v>
      </c>
      <c r="E526" s="75">
        <f>E525/E524</f>
        <v>492500</v>
      </c>
      <c r="H526" s="88"/>
    </row>
    <row r="527" spans="1:10" s="56" customFormat="1" ht="16.5" customHeight="1" thickBot="1" x14ac:dyDescent="0.25">
      <c r="A527" s="63" t="s">
        <v>17</v>
      </c>
      <c r="B527" s="59" t="s">
        <v>23</v>
      </c>
      <c r="C527" s="77" t="e">
        <f>C524/B524-1</f>
        <v>#DIV/0!</v>
      </c>
      <c r="D527" s="77">
        <f t="shared" ref="D527:E529" si="14">D524/C524-1</f>
        <v>0</v>
      </c>
      <c r="E527" s="77">
        <f t="shared" si="14"/>
        <v>0</v>
      </c>
      <c r="H527" s="88"/>
      <c r="I527" s="93"/>
      <c r="J527" s="93"/>
    </row>
    <row r="528" spans="1:10" s="56" customFormat="1" ht="16.5" customHeight="1" thickBot="1" x14ac:dyDescent="0.25">
      <c r="A528" s="63" t="s">
        <v>18</v>
      </c>
      <c r="B528" s="59" t="s">
        <v>23</v>
      </c>
      <c r="C528" s="77" t="e">
        <f>C525/B525-1</f>
        <v>#DIV/0!</v>
      </c>
      <c r="D528" s="77">
        <f t="shared" si="14"/>
        <v>0.86432978763674906</v>
      </c>
      <c r="E528" s="77">
        <f t="shared" si="14"/>
        <v>0</v>
      </c>
      <c r="H528" s="88"/>
    </row>
    <row r="529" spans="1:8" s="56" customFormat="1" ht="16.5" customHeight="1" thickBot="1" x14ac:dyDescent="0.25">
      <c r="A529" s="63" t="s">
        <v>19</v>
      </c>
      <c r="B529" s="59" t="s">
        <v>23</v>
      </c>
      <c r="C529" s="77" t="e">
        <f>C526/B526-1</f>
        <v>#DIV/0!</v>
      </c>
      <c r="D529" s="77">
        <f t="shared" si="14"/>
        <v>0.86432978763674906</v>
      </c>
      <c r="E529" s="77">
        <f t="shared" si="14"/>
        <v>0</v>
      </c>
      <c r="H529" s="88"/>
    </row>
    <row r="530" spans="1:8" s="56" customFormat="1" ht="12.75" thickBot="1" x14ac:dyDescent="0.25">
      <c r="A530" s="225" t="s">
        <v>204</v>
      </c>
      <c r="B530" s="225"/>
      <c r="C530" s="225"/>
      <c r="D530" s="225"/>
      <c r="E530" s="225"/>
      <c r="G530" s="88"/>
      <c r="H530" s="88"/>
    </row>
    <row r="531" spans="1:8" s="56" customFormat="1" ht="12.75" thickBot="1" x14ac:dyDescent="0.25">
      <c r="A531" s="224"/>
      <c r="B531" s="73">
        <v>2018</v>
      </c>
      <c r="C531" s="73">
        <v>2019</v>
      </c>
      <c r="D531" s="73">
        <v>2020</v>
      </c>
      <c r="E531" s="73">
        <v>2021</v>
      </c>
      <c r="G531" s="88"/>
      <c r="H531" s="88"/>
    </row>
    <row r="532" spans="1:8" s="56" customFormat="1" ht="12.75" thickBot="1" x14ac:dyDescent="0.25">
      <c r="A532" s="224"/>
      <c r="B532" s="73" t="s">
        <v>6</v>
      </c>
      <c r="C532" s="73" t="s">
        <v>7</v>
      </c>
      <c r="D532" s="73" t="s">
        <v>7</v>
      </c>
      <c r="E532" s="73" t="s">
        <v>7</v>
      </c>
      <c r="G532" s="88"/>
      <c r="H532" s="88"/>
    </row>
    <row r="533" spans="1:8" s="56" customFormat="1" ht="18" customHeight="1" thickBot="1" x14ac:dyDescent="0.25">
      <c r="A533" s="78" t="s">
        <v>75</v>
      </c>
      <c r="B533" s="79"/>
      <c r="C533" s="79"/>
      <c r="D533" s="79"/>
      <c r="E533" s="79"/>
      <c r="G533" s="88"/>
      <c r="H533" s="88"/>
    </row>
    <row r="534" spans="1:8" s="56" customFormat="1" ht="17.25" customHeight="1" thickBot="1" x14ac:dyDescent="0.25">
      <c r="A534" s="78" t="s">
        <v>76</v>
      </c>
      <c r="B534" s="79"/>
      <c r="C534" s="79">
        <v>264170</v>
      </c>
      <c r="D534" s="79">
        <v>492500</v>
      </c>
      <c r="E534" s="79">
        <v>492500</v>
      </c>
      <c r="G534" s="88"/>
      <c r="H534" s="88"/>
    </row>
    <row r="535" spans="1:8" s="56" customFormat="1" ht="20.25" customHeight="1" thickBot="1" x14ac:dyDescent="0.25">
      <c r="A535" s="84" t="s">
        <v>149</v>
      </c>
      <c r="B535" s="79">
        <f>B534+B533</f>
        <v>0</v>
      </c>
      <c r="C535" s="79">
        <f>C534+C533</f>
        <v>264170</v>
      </c>
      <c r="D535" s="79">
        <f>D534+D533</f>
        <v>492500</v>
      </c>
      <c r="E535" s="79">
        <f>E534+E533</f>
        <v>492500</v>
      </c>
      <c r="G535" s="88"/>
      <c r="H535" s="88"/>
    </row>
    <row r="536" spans="1:8" s="56" customFormat="1" ht="12.75" thickBot="1" x14ac:dyDescent="0.25">
      <c r="A536" s="218" t="s">
        <v>72</v>
      </c>
      <c r="B536" s="219"/>
      <c r="C536" s="219"/>
      <c r="D536" s="219"/>
      <c r="E536" s="219"/>
      <c r="G536" s="88"/>
      <c r="H536" s="88"/>
    </row>
    <row r="537" spans="1:8" s="56" customFormat="1" ht="13.5" customHeight="1" thickBot="1" x14ac:dyDescent="0.25">
      <c r="A537" s="218"/>
      <c r="B537" s="219"/>
      <c r="C537" s="219"/>
      <c r="D537" s="219"/>
      <c r="E537" s="219"/>
      <c r="G537" s="88"/>
      <c r="H537" s="88"/>
    </row>
    <row r="538" spans="1:8" s="56" customFormat="1" ht="12.75" thickBot="1" x14ac:dyDescent="0.25">
      <c r="A538" s="218"/>
      <c r="B538" s="219"/>
      <c r="C538" s="219"/>
      <c r="D538" s="219"/>
      <c r="E538" s="219"/>
      <c r="G538" s="88"/>
      <c r="H538" s="88"/>
    </row>
    <row r="539" spans="1:8" s="56" customFormat="1" ht="16.5" customHeight="1" thickBot="1" x14ac:dyDescent="0.25">
      <c r="A539" s="95" t="s">
        <v>189</v>
      </c>
      <c r="B539" s="226" t="s">
        <v>39</v>
      </c>
      <c r="C539" s="226"/>
      <c r="D539" s="226"/>
      <c r="E539" s="226"/>
      <c r="G539" s="88"/>
      <c r="H539" s="88"/>
    </row>
    <row r="540" spans="1:8" s="56" customFormat="1" ht="42" customHeight="1" thickBot="1" x14ac:dyDescent="0.25">
      <c r="A540" s="72" t="s">
        <v>150</v>
      </c>
      <c r="B540" s="220" t="s">
        <v>190</v>
      </c>
      <c r="C540" s="220"/>
      <c r="D540" s="220"/>
      <c r="E540" s="220"/>
      <c r="G540" s="88"/>
      <c r="H540" s="88"/>
    </row>
    <row r="541" spans="1:8" s="56" customFormat="1" ht="29.25" customHeight="1" thickBot="1" x14ac:dyDescent="0.25">
      <c r="A541" s="63" t="s">
        <v>10</v>
      </c>
      <c r="B541" s="220" t="s">
        <v>190</v>
      </c>
      <c r="C541" s="220"/>
      <c r="D541" s="220"/>
      <c r="E541" s="220"/>
      <c r="G541" s="88"/>
      <c r="H541" s="88"/>
    </row>
    <row r="542" spans="1:8" s="56" customFormat="1" ht="28.5" customHeight="1" thickBot="1" x14ac:dyDescent="0.25">
      <c r="A542" s="63" t="s">
        <v>15</v>
      </c>
      <c r="B542" s="221" t="s">
        <v>191</v>
      </c>
      <c r="C542" s="222"/>
      <c r="D542" s="222"/>
      <c r="E542" s="223"/>
      <c r="G542" s="88"/>
      <c r="H542" s="88"/>
    </row>
    <row r="543" spans="1:8" s="56" customFormat="1" ht="16.5" customHeight="1" thickBot="1" x14ac:dyDescent="0.25">
      <c r="A543" s="224"/>
      <c r="B543" s="73">
        <v>2018</v>
      </c>
      <c r="C543" s="73">
        <v>2019</v>
      </c>
      <c r="D543" s="73">
        <v>2020</v>
      </c>
      <c r="E543" s="73">
        <v>2021</v>
      </c>
      <c r="G543" s="88"/>
      <c r="H543" s="88"/>
    </row>
    <row r="544" spans="1:8" s="56" customFormat="1" ht="16.5" customHeight="1" thickBot="1" x14ac:dyDescent="0.25">
      <c r="A544" s="224"/>
      <c r="B544" s="73" t="s">
        <v>6</v>
      </c>
      <c r="C544" s="73" t="s">
        <v>7</v>
      </c>
      <c r="D544" s="73" t="s">
        <v>7</v>
      </c>
      <c r="E544" s="73" t="s">
        <v>7</v>
      </c>
      <c r="G544" s="88"/>
      <c r="H544" s="88"/>
    </row>
    <row r="545" spans="1:10" s="56" customFormat="1" ht="16.5" customHeight="1" thickBot="1" x14ac:dyDescent="0.25">
      <c r="A545" s="63" t="s">
        <v>9</v>
      </c>
      <c r="B545" s="75">
        <v>1</v>
      </c>
      <c r="C545" s="75"/>
      <c r="D545" s="75"/>
      <c r="E545" s="75"/>
      <c r="H545" s="88"/>
    </row>
    <row r="546" spans="1:10" s="56" customFormat="1" ht="16.5" customHeight="1" thickBot="1" x14ac:dyDescent="0.25">
      <c r="A546" s="63" t="s">
        <v>16</v>
      </c>
      <c r="B546" s="79">
        <v>400</v>
      </c>
      <c r="C546" s="79"/>
      <c r="D546" s="79"/>
      <c r="E546" s="79"/>
      <c r="H546" s="88"/>
    </row>
    <row r="547" spans="1:10" s="56" customFormat="1" ht="16.5" customHeight="1" thickBot="1" x14ac:dyDescent="0.25">
      <c r="A547" s="63" t="s">
        <v>24</v>
      </c>
      <c r="B547" s="75">
        <f>B546/B545</f>
        <v>400</v>
      </c>
      <c r="C547" s="75" t="e">
        <f>C546/C545</f>
        <v>#DIV/0!</v>
      </c>
      <c r="D547" s="75" t="e">
        <f>D546/D545</f>
        <v>#DIV/0!</v>
      </c>
      <c r="E547" s="75" t="e">
        <f>E546/E545</f>
        <v>#DIV/0!</v>
      </c>
      <c r="H547" s="88"/>
    </row>
    <row r="548" spans="1:10" s="56" customFormat="1" ht="16.5" customHeight="1" thickBot="1" x14ac:dyDescent="0.25">
      <c r="A548" s="63" t="s">
        <v>17</v>
      </c>
      <c r="B548" s="59" t="s">
        <v>23</v>
      </c>
      <c r="C548" s="77">
        <f>C545/B545-1</f>
        <v>-1</v>
      </c>
      <c r="D548" s="77" t="e">
        <f t="shared" ref="D548:E550" si="15">D545/C545-1</f>
        <v>#DIV/0!</v>
      </c>
      <c r="E548" s="77" t="e">
        <f t="shared" si="15"/>
        <v>#DIV/0!</v>
      </c>
      <c r="H548" s="88"/>
      <c r="I548" s="93"/>
      <c r="J548" s="93"/>
    </row>
    <row r="549" spans="1:10" s="56" customFormat="1" ht="16.5" customHeight="1" thickBot="1" x14ac:dyDescent="0.25">
      <c r="A549" s="63" t="s">
        <v>18</v>
      </c>
      <c r="B549" s="59" t="s">
        <v>23</v>
      </c>
      <c r="C549" s="77">
        <f>C546/B546-1</f>
        <v>-1</v>
      </c>
      <c r="D549" s="77" t="e">
        <f t="shared" si="15"/>
        <v>#DIV/0!</v>
      </c>
      <c r="E549" s="77" t="e">
        <f t="shared" si="15"/>
        <v>#DIV/0!</v>
      </c>
      <c r="H549" s="88"/>
    </row>
    <row r="550" spans="1:10" s="56" customFormat="1" ht="16.5" customHeight="1" thickBot="1" x14ac:dyDescent="0.25">
      <c r="A550" s="63" t="s">
        <v>19</v>
      </c>
      <c r="B550" s="59" t="s">
        <v>23</v>
      </c>
      <c r="C550" s="77" t="e">
        <f>C547/B547-1</f>
        <v>#DIV/0!</v>
      </c>
      <c r="D550" s="77" t="e">
        <f t="shared" si="15"/>
        <v>#DIV/0!</v>
      </c>
      <c r="E550" s="77" t="e">
        <f t="shared" si="15"/>
        <v>#DIV/0!</v>
      </c>
      <c r="H550" s="88"/>
    </row>
    <row r="551" spans="1:10" s="56" customFormat="1" ht="21" customHeight="1" thickBot="1" x14ac:dyDescent="0.25">
      <c r="A551" s="225" t="s">
        <v>214</v>
      </c>
      <c r="B551" s="225"/>
      <c r="C551" s="225"/>
      <c r="D551" s="225"/>
      <c r="E551" s="225"/>
      <c r="G551" s="88"/>
      <c r="H551" s="88"/>
    </row>
    <row r="552" spans="1:10" s="56" customFormat="1" ht="19.5" customHeight="1" thickBot="1" x14ac:dyDescent="0.25">
      <c r="A552" s="224"/>
      <c r="B552" s="73">
        <v>2018</v>
      </c>
      <c r="C552" s="73">
        <v>2019</v>
      </c>
      <c r="D552" s="73">
        <v>2020</v>
      </c>
      <c r="E552" s="73">
        <v>2021</v>
      </c>
      <c r="G552" s="88"/>
      <c r="H552" s="88"/>
    </row>
    <row r="553" spans="1:10" s="56" customFormat="1" ht="21.75" customHeight="1" thickBot="1" x14ac:dyDescent="0.25">
      <c r="A553" s="224"/>
      <c r="B553" s="73" t="s">
        <v>6</v>
      </c>
      <c r="C553" s="73" t="s">
        <v>7</v>
      </c>
      <c r="D553" s="73" t="s">
        <v>7</v>
      </c>
      <c r="E553" s="73" t="s">
        <v>7</v>
      </c>
      <c r="G553" s="88"/>
      <c r="H553" s="88"/>
    </row>
    <row r="554" spans="1:10" s="56" customFormat="1" ht="24" customHeight="1" thickBot="1" x14ac:dyDescent="0.25">
      <c r="A554" s="78" t="s">
        <v>75</v>
      </c>
      <c r="B554" s="79">
        <v>400</v>
      </c>
      <c r="C554" s="79"/>
      <c r="D554" s="79"/>
      <c r="E554" s="79"/>
      <c r="G554" s="88"/>
      <c r="H554" s="88"/>
    </row>
    <row r="555" spans="1:10" s="56" customFormat="1" ht="18" customHeight="1" thickBot="1" x14ac:dyDescent="0.25">
      <c r="A555" s="78" t="s">
        <v>76</v>
      </c>
      <c r="B555" s="79"/>
      <c r="C555" s="79"/>
      <c r="D555" s="79"/>
      <c r="E555" s="79"/>
      <c r="G555" s="88"/>
      <c r="H555" s="88"/>
    </row>
    <row r="556" spans="1:10" s="56" customFormat="1" ht="20.25" customHeight="1" thickBot="1" x14ac:dyDescent="0.25">
      <c r="A556" s="84" t="s">
        <v>153</v>
      </c>
      <c r="B556" s="79">
        <f>B555+B554</f>
        <v>400</v>
      </c>
      <c r="C556" s="79">
        <f>C555+C554</f>
        <v>0</v>
      </c>
      <c r="D556" s="79">
        <f>D555+D554</f>
        <v>0</v>
      </c>
      <c r="E556" s="79">
        <f>E555+E554</f>
        <v>0</v>
      </c>
      <c r="G556" s="88"/>
      <c r="H556" s="88"/>
    </row>
    <row r="557" spans="1:10" s="56" customFormat="1" ht="18.75" customHeight="1" thickBot="1" x14ac:dyDescent="0.25">
      <c r="A557" s="218" t="s">
        <v>72</v>
      </c>
      <c r="B557" s="219"/>
      <c r="C557" s="219"/>
      <c r="D557" s="219"/>
      <c r="E557" s="219"/>
      <c r="G557" s="88"/>
      <c r="H557" s="88"/>
    </row>
    <row r="558" spans="1:10" s="56" customFormat="1" ht="17.25" customHeight="1" thickBot="1" x14ac:dyDescent="0.25">
      <c r="A558" s="218"/>
      <c r="B558" s="219"/>
      <c r="C558" s="219"/>
      <c r="D558" s="219"/>
      <c r="E558" s="219"/>
      <c r="G558" s="88"/>
      <c r="H558" s="88"/>
    </row>
    <row r="559" spans="1:10" s="56" customFormat="1" ht="20.25" customHeight="1" thickBot="1" x14ac:dyDescent="0.25">
      <c r="A559" s="218"/>
      <c r="B559" s="219"/>
      <c r="C559" s="219"/>
      <c r="D559" s="219"/>
      <c r="E559" s="219"/>
      <c r="G559" s="88"/>
      <c r="H559" s="88"/>
    </row>
    <row r="560" spans="1:10" s="56" customFormat="1" ht="16.5" customHeight="1" thickBot="1" x14ac:dyDescent="0.25">
      <c r="A560" s="95" t="s">
        <v>192</v>
      </c>
      <c r="B560" s="226" t="s">
        <v>39</v>
      </c>
      <c r="C560" s="226"/>
      <c r="D560" s="226"/>
      <c r="E560" s="226"/>
      <c r="G560" s="88"/>
      <c r="H560" s="88"/>
    </row>
    <row r="561" spans="1:10" s="56" customFormat="1" ht="42" customHeight="1" thickBot="1" x14ac:dyDescent="0.25">
      <c r="A561" s="72" t="s">
        <v>154</v>
      </c>
      <c r="B561" s="220" t="s">
        <v>193</v>
      </c>
      <c r="C561" s="220"/>
      <c r="D561" s="220"/>
      <c r="E561" s="220"/>
      <c r="G561" s="88"/>
      <c r="H561" s="88"/>
    </row>
    <row r="562" spans="1:10" s="56" customFormat="1" ht="30.75" customHeight="1" thickBot="1" x14ac:dyDescent="0.25">
      <c r="A562" s="63" t="s">
        <v>10</v>
      </c>
      <c r="B562" s="220" t="s">
        <v>193</v>
      </c>
      <c r="C562" s="220"/>
      <c r="D562" s="220"/>
      <c r="E562" s="220"/>
      <c r="G562" s="88"/>
      <c r="H562" s="88"/>
    </row>
    <row r="563" spans="1:10" s="56" customFormat="1" ht="28.5" customHeight="1" thickBot="1" x14ac:dyDescent="0.25">
      <c r="A563" s="63" t="s">
        <v>15</v>
      </c>
      <c r="B563" s="221" t="s">
        <v>191</v>
      </c>
      <c r="C563" s="222"/>
      <c r="D563" s="222"/>
      <c r="E563" s="223"/>
      <c r="G563" s="88"/>
      <c r="H563" s="88"/>
    </row>
    <row r="564" spans="1:10" s="56" customFormat="1" ht="16.5" customHeight="1" thickBot="1" x14ac:dyDescent="0.25">
      <c r="A564" s="224"/>
      <c r="B564" s="73">
        <v>2018</v>
      </c>
      <c r="C564" s="73">
        <v>2019</v>
      </c>
      <c r="D564" s="73">
        <v>2020</v>
      </c>
      <c r="E564" s="73">
        <v>2021</v>
      </c>
      <c r="G564" s="88"/>
      <c r="H564" s="88"/>
    </row>
    <row r="565" spans="1:10" s="56" customFormat="1" ht="16.5" customHeight="1" thickBot="1" x14ac:dyDescent="0.25">
      <c r="A565" s="224"/>
      <c r="B565" s="73" t="s">
        <v>6</v>
      </c>
      <c r="C565" s="73" t="s">
        <v>7</v>
      </c>
      <c r="D565" s="73" t="s">
        <v>7</v>
      </c>
      <c r="E565" s="73" t="s">
        <v>7</v>
      </c>
      <c r="G565" s="88"/>
      <c r="H565" s="88"/>
    </row>
    <row r="566" spans="1:10" s="56" customFormat="1" ht="16.5" customHeight="1" thickBot="1" x14ac:dyDescent="0.25">
      <c r="A566" s="63" t="s">
        <v>9</v>
      </c>
      <c r="B566" s="75">
        <v>1</v>
      </c>
      <c r="C566" s="75"/>
      <c r="D566" s="75"/>
      <c r="E566" s="75"/>
      <c r="H566" s="88"/>
    </row>
    <row r="567" spans="1:10" s="56" customFormat="1" ht="16.5" customHeight="1" thickBot="1" x14ac:dyDescent="0.25">
      <c r="A567" s="63" t="s">
        <v>16</v>
      </c>
      <c r="B567" s="79">
        <v>2002</v>
      </c>
      <c r="C567" s="79"/>
      <c r="D567" s="79"/>
      <c r="E567" s="79"/>
      <c r="H567" s="88"/>
    </row>
    <row r="568" spans="1:10" s="56" customFormat="1" ht="16.5" customHeight="1" thickBot="1" x14ac:dyDescent="0.25">
      <c r="A568" s="63" t="s">
        <v>24</v>
      </c>
      <c r="B568" s="75">
        <f>B567/B566</f>
        <v>2002</v>
      </c>
      <c r="C568" s="75" t="e">
        <f>C567/C566</f>
        <v>#DIV/0!</v>
      </c>
      <c r="D568" s="75" t="e">
        <f>D567/D566</f>
        <v>#DIV/0!</v>
      </c>
      <c r="E568" s="75" t="e">
        <f>E567/E566</f>
        <v>#DIV/0!</v>
      </c>
      <c r="H568" s="88"/>
    </row>
    <row r="569" spans="1:10" s="56" customFormat="1" ht="16.5" customHeight="1" thickBot="1" x14ac:dyDescent="0.25">
      <c r="A569" s="63" t="s">
        <v>17</v>
      </c>
      <c r="B569" s="59" t="s">
        <v>23</v>
      </c>
      <c r="C569" s="77">
        <f>C566/B566-1</f>
        <v>-1</v>
      </c>
      <c r="D569" s="77" t="e">
        <f t="shared" ref="D569:E571" si="16">D566/C566-1</f>
        <v>#DIV/0!</v>
      </c>
      <c r="E569" s="77" t="e">
        <f t="shared" si="16"/>
        <v>#DIV/0!</v>
      </c>
      <c r="H569" s="88"/>
      <c r="I569" s="93"/>
      <c r="J569" s="93"/>
    </row>
    <row r="570" spans="1:10" s="56" customFormat="1" ht="16.5" customHeight="1" thickBot="1" x14ac:dyDescent="0.25">
      <c r="A570" s="63" t="s">
        <v>18</v>
      </c>
      <c r="B570" s="59" t="s">
        <v>23</v>
      </c>
      <c r="C570" s="77">
        <f>C567/B567-1</f>
        <v>-1</v>
      </c>
      <c r="D570" s="77" t="e">
        <f t="shared" si="16"/>
        <v>#DIV/0!</v>
      </c>
      <c r="E570" s="77" t="e">
        <f t="shared" si="16"/>
        <v>#DIV/0!</v>
      </c>
      <c r="H570" s="88"/>
    </row>
    <row r="571" spans="1:10" s="56" customFormat="1" ht="16.5" customHeight="1" thickBot="1" x14ac:dyDescent="0.25">
      <c r="A571" s="63" t="s">
        <v>19</v>
      </c>
      <c r="B571" s="59" t="s">
        <v>23</v>
      </c>
      <c r="C571" s="77" t="e">
        <f>C568/B568-1</f>
        <v>#DIV/0!</v>
      </c>
      <c r="D571" s="77" t="e">
        <f t="shared" si="16"/>
        <v>#DIV/0!</v>
      </c>
      <c r="E571" s="77" t="e">
        <f t="shared" si="16"/>
        <v>#DIV/0!</v>
      </c>
      <c r="H571" s="88"/>
    </row>
    <row r="572" spans="1:10" s="56" customFormat="1" ht="21.75" customHeight="1" thickBot="1" x14ac:dyDescent="0.25">
      <c r="A572" s="225" t="s">
        <v>206</v>
      </c>
      <c r="B572" s="225"/>
      <c r="C572" s="225"/>
      <c r="D572" s="225"/>
      <c r="E572" s="225"/>
      <c r="G572" s="88"/>
      <c r="H572" s="88"/>
    </row>
    <row r="573" spans="1:10" s="56" customFormat="1" ht="15" customHeight="1" thickBot="1" x14ac:dyDescent="0.25">
      <c r="A573" s="224"/>
      <c r="B573" s="73">
        <v>2018</v>
      </c>
      <c r="C573" s="73">
        <v>2019</v>
      </c>
      <c r="D573" s="73">
        <v>2020</v>
      </c>
      <c r="E573" s="73">
        <v>2021</v>
      </c>
      <c r="G573" s="88"/>
      <c r="H573" s="88"/>
    </row>
    <row r="574" spans="1:10" s="56" customFormat="1" ht="12.75" thickBot="1" x14ac:dyDescent="0.25">
      <c r="A574" s="224"/>
      <c r="B574" s="73" t="s">
        <v>6</v>
      </c>
      <c r="C574" s="73" t="s">
        <v>7</v>
      </c>
      <c r="D574" s="73" t="s">
        <v>7</v>
      </c>
      <c r="E574" s="73" t="s">
        <v>7</v>
      </c>
      <c r="G574" s="88"/>
      <c r="H574" s="88"/>
    </row>
    <row r="575" spans="1:10" s="56" customFormat="1" ht="16.5" customHeight="1" thickBot="1" x14ac:dyDescent="0.25">
      <c r="A575" s="78" t="s">
        <v>75</v>
      </c>
      <c r="B575" s="79"/>
      <c r="C575" s="79"/>
      <c r="D575" s="79"/>
      <c r="E575" s="79"/>
      <c r="G575" s="88"/>
      <c r="H575" s="88"/>
    </row>
    <row r="576" spans="1:10" s="56" customFormat="1" ht="15.75" customHeight="1" thickBot="1" x14ac:dyDescent="0.25">
      <c r="A576" s="78" t="s">
        <v>76</v>
      </c>
      <c r="B576" s="79">
        <v>2002</v>
      </c>
      <c r="C576" s="79"/>
      <c r="D576" s="79"/>
      <c r="E576" s="79"/>
      <c r="G576" s="88"/>
      <c r="H576" s="88"/>
    </row>
    <row r="577" spans="1:10" s="56" customFormat="1" ht="16.5" customHeight="1" thickBot="1" x14ac:dyDescent="0.25">
      <c r="A577" s="84" t="s">
        <v>158</v>
      </c>
      <c r="B577" s="79">
        <f>B576+B575</f>
        <v>2002</v>
      </c>
      <c r="C577" s="79">
        <f>C576+C575</f>
        <v>0</v>
      </c>
      <c r="D577" s="79">
        <f>D576+D575</f>
        <v>0</v>
      </c>
      <c r="E577" s="79">
        <f>E576+E575</f>
        <v>0</v>
      </c>
      <c r="G577" s="88"/>
      <c r="H577" s="88"/>
    </row>
    <row r="578" spans="1:10" s="56" customFormat="1" ht="12" customHeight="1" thickBot="1" x14ac:dyDescent="0.25">
      <c r="A578" s="218" t="s">
        <v>72</v>
      </c>
      <c r="B578" s="219"/>
      <c r="C578" s="219"/>
      <c r="D578" s="219"/>
      <c r="E578" s="219"/>
      <c r="G578" s="88"/>
      <c r="H578" s="88"/>
    </row>
    <row r="579" spans="1:10" s="56" customFormat="1" ht="9.75" customHeight="1" thickBot="1" x14ac:dyDescent="0.25">
      <c r="A579" s="218"/>
      <c r="B579" s="219"/>
      <c r="C579" s="219"/>
      <c r="D579" s="219"/>
      <c r="E579" s="219"/>
      <c r="G579" s="88"/>
      <c r="H579" s="88"/>
    </row>
    <row r="580" spans="1:10" s="56" customFormat="1" ht="9" customHeight="1" thickBot="1" x14ac:dyDescent="0.25">
      <c r="A580" s="218"/>
      <c r="B580" s="219"/>
      <c r="C580" s="219"/>
      <c r="D580" s="219"/>
      <c r="E580" s="219"/>
      <c r="G580" s="88"/>
      <c r="H580" s="88"/>
    </row>
    <row r="581" spans="1:10" s="56" customFormat="1" ht="18" customHeight="1" thickBot="1" x14ac:dyDescent="0.25">
      <c r="A581" s="97"/>
      <c r="B581" s="98"/>
      <c r="C581" s="98"/>
      <c r="D581" s="98"/>
      <c r="E581" s="98"/>
      <c r="G581" s="88"/>
      <c r="H581" s="88"/>
    </row>
    <row r="582" spans="1:10" s="56" customFormat="1" ht="30" customHeight="1" thickBot="1" x14ac:dyDescent="0.25">
      <c r="A582" s="99" t="s">
        <v>81</v>
      </c>
      <c r="B582" s="91">
        <f>+B36+B76+B116+B156+B196+B236+B276+B316+B356+B396+B439+B460+B483+B504+B525+B546+B567</f>
        <v>1218049</v>
      </c>
      <c r="C582" s="91">
        <f t="shared" ref="C582:E582" si="17">+C36+C76+C116+C156+C196+C236+C276+C316+C356+C396+C439+C460+C483+C504+C525+C546+C567</f>
        <v>1465600</v>
      </c>
      <c r="D582" s="91">
        <f t="shared" si="17"/>
        <v>1258100</v>
      </c>
      <c r="E582" s="91">
        <f t="shared" si="17"/>
        <v>1258100</v>
      </c>
      <c r="F582" s="100"/>
      <c r="G582" s="88"/>
      <c r="H582" s="88"/>
      <c r="I582" s="96"/>
    </row>
    <row r="583" spans="1:10" s="56" customFormat="1" ht="27" customHeight="1" thickBot="1" x14ac:dyDescent="0.25">
      <c r="A583" s="99" t="s">
        <v>82</v>
      </c>
      <c r="B583" s="91">
        <f>B585+B587+B589+B591+B593+B595+B597+B599+B601</f>
        <v>1218049</v>
      </c>
      <c r="C583" s="91">
        <f>C585+C587+C589+C591+C593+C595+C597+C599+C601</f>
        <v>1465600</v>
      </c>
      <c r="D583" s="91">
        <f>D585+D587+D589+D591+D593+D595+D597+D599+D601</f>
        <v>1258100</v>
      </c>
      <c r="E583" s="91">
        <f>E585+E587+E589+E591+E593+E595+E597+E599+E601</f>
        <v>1258100</v>
      </c>
      <c r="G583" s="88"/>
      <c r="H583" s="88"/>
    </row>
    <row r="584" spans="1:10" s="56" customFormat="1" ht="24.75" thickBot="1" x14ac:dyDescent="0.25">
      <c r="A584" s="58" t="s">
        <v>25</v>
      </c>
      <c r="B584" s="98"/>
      <c r="C584" s="101">
        <f>C583/B583-1</f>
        <v>0.20323566621704048</v>
      </c>
      <c r="D584" s="101">
        <f>D583/C583-1</f>
        <v>-0.14158024017467252</v>
      </c>
      <c r="E584" s="101">
        <f>E583/D583-1</f>
        <v>0</v>
      </c>
      <c r="G584" s="88"/>
      <c r="H584" s="88"/>
    </row>
    <row r="585" spans="1:10" s="56" customFormat="1" ht="20.25" customHeight="1" thickBot="1" x14ac:dyDescent="0.25">
      <c r="A585" s="78" t="s">
        <v>0</v>
      </c>
      <c r="B585" s="79">
        <f>+B44+B84+B124+B164+B204+B244+B284+B324+B364+B404</f>
        <v>467242</v>
      </c>
      <c r="C585" s="79">
        <f>+C44+C84+C124+C164+C204+C244+C284+C324+C364+C404</f>
        <v>463574</v>
      </c>
      <c r="D585" s="79">
        <f>+D44+D84+D124+D164+D204+D244+D284+D324+D364+D404</f>
        <v>463574</v>
      </c>
      <c r="E585" s="79">
        <f>+E44+E84+E124+E164+E204+E244+E284+E324+E364+E404</f>
        <v>463574</v>
      </c>
      <c r="F585" s="93"/>
      <c r="G585" s="88"/>
      <c r="H585" s="88"/>
    </row>
    <row r="586" spans="1:10" s="56" customFormat="1" ht="19.5" customHeight="1" thickBot="1" x14ac:dyDescent="0.25">
      <c r="A586" s="78" t="s">
        <v>26</v>
      </c>
      <c r="B586" s="79"/>
      <c r="C586" s="77">
        <f>C585/B585-1</f>
        <v>-7.8503216748494475E-3</v>
      </c>
      <c r="D586" s="77">
        <f>D585/C585-1</f>
        <v>0</v>
      </c>
      <c r="E586" s="77">
        <f>E585/D585-1</f>
        <v>0</v>
      </c>
      <c r="F586" s="93"/>
      <c r="G586" s="88"/>
      <c r="H586" s="88"/>
    </row>
    <row r="587" spans="1:10" s="56" customFormat="1" ht="19.5" customHeight="1" thickBot="1" x14ac:dyDescent="0.25">
      <c r="A587" s="78" t="s">
        <v>42</v>
      </c>
      <c r="B587" s="79">
        <f>+B47+B87+B127+B167+B207+B247+B287+B327+B367+B407</f>
        <v>77858</v>
      </c>
      <c r="C587" s="79">
        <f>+C47+C87+C127+C167+C207+C247+C287+C327+C367+C407</f>
        <v>78026</v>
      </c>
      <c r="D587" s="79">
        <f>+D47+D87+D127+D167+D207+D247+D287+D327+D367+D407</f>
        <v>78026</v>
      </c>
      <c r="E587" s="79">
        <f>+E47+E87+E127+E167+E207+E247+E287+E327+E367+E407</f>
        <v>78026</v>
      </c>
      <c r="F587" s="93"/>
      <c r="G587" s="88"/>
      <c r="H587" s="88"/>
    </row>
    <row r="588" spans="1:10" s="56" customFormat="1" ht="21.75" customHeight="1" thickBot="1" x14ac:dyDescent="0.25">
      <c r="A588" s="78" t="s">
        <v>43</v>
      </c>
      <c r="B588" s="79"/>
      <c r="C588" s="77">
        <f>C587/B587-1</f>
        <v>2.1577744098231211E-3</v>
      </c>
      <c r="D588" s="77">
        <f>D587/C587-1</f>
        <v>0</v>
      </c>
      <c r="E588" s="77">
        <f>E587/D587-1</f>
        <v>0</v>
      </c>
      <c r="F588" s="93"/>
      <c r="H588" s="88"/>
    </row>
    <row r="589" spans="1:10" s="56" customFormat="1" ht="21" customHeight="1" thickBot="1" x14ac:dyDescent="0.25">
      <c r="A589" s="78" t="s">
        <v>1</v>
      </c>
      <c r="B589" s="80">
        <f>+B50+B90+B130+B170+B210+B250+B290+B330+B370+B410</f>
        <v>78000</v>
      </c>
      <c r="C589" s="80">
        <f>+C50+C90+C130+C170+C210+C250+C290+C330+C370+C410</f>
        <v>79051</v>
      </c>
      <c r="D589" s="80">
        <f>+D50+D90+D130+D170+D210+D250+D290+D330+D370+D410</f>
        <v>79051</v>
      </c>
      <c r="E589" s="80">
        <f>+E50+E90+E130+E170+E210+E250+E290+E330+E370+E410</f>
        <v>79051</v>
      </c>
      <c r="F589" s="93"/>
      <c r="G589" s="93"/>
      <c r="H589" s="93"/>
    </row>
    <row r="590" spans="1:10" s="56" customFormat="1" ht="21.75" customHeight="1" thickBot="1" x14ac:dyDescent="0.25">
      <c r="A590" s="78" t="s">
        <v>27</v>
      </c>
      <c r="B590" s="79"/>
      <c r="C590" s="77">
        <f>C589/B589-1</f>
        <v>1.3474358974358891E-2</v>
      </c>
      <c r="D590" s="77">
        <f>D589/C589-1</f>
        <v>0</v>
      </c>
      <c r="E590" s="77">
        <f>E589/D589-1</f>
        <v>0</v>
      </c>
      <c r="F590" s="93"/>
      <c r="H590" s="102"/>
      <c r="I590" s="102"/>
    </row>
    <row r="591" spans="1:10" s="56" customFormat="1" ht="22.5" customHeight="1" thickBot="1" x14ac:dyDescent="0.25">
      <c r="A591" s="78" t="s">
        <v>2</v>
      </c>
      <c r="B591" s="79">
        <f>+B53+B413</f>
        <v>0</v>
      </c>
      <c r="C591" s="79">
        <f>+C53+C413</f>
        <v>0</v>
      </c>
      <c r="D591" s="79">
        <f>+D53+D413</f>
        <v>0</v>
      </c>
      <c r="E591" s="79">
        <f>+E53+E413</f>
        <v>0</v>
      </c>
      <c r="F591" s="93"/>
      <c r="H591" s="102"/>
      <c r="I591" s="102"/>
      <c r="J591" s="103"/>
    </row>
    <row r="592" spans="1:10" s="56" customFormat="1" ht="21" customHeight="1" thickBot="1" x14ac:dyDescent="0.25">
      <c r="A592" s="78" t="s">
        <v>28</v>
      </c>
      <c r="B592" s="79"/>
      <c r="C592" s="77" t="e">
        <f>C591/B591-1</f>
        <v>#DIV/0!</v>
      </c>
      <c r="D592" s="77" t="e">
        <f>D591/C591-1</f>
        <v>#DIV/0!</v>
      </c>
      <c r="E592" s="77" t="e">
        <f>E591/D591-1</f>
        <v>#DIV/0!</v>
      </c>
      <c r="F592" s="93"/>
      <c r="H592" s="88"/>
    </row>
    <row r="593" spans="1:8" s="56" customFormat="1" ht="21" customHeight="1" thickBot="1" x14ac:dyDescent="0.25">
      <c r="A593" s="78" t="s">
        <v>29</v>
      </c>
      <c r="B593" s="79">
        <f>+B56+B96+B136+B176+B216+B256+B296+B336+B376+B416</f>
        <v>137332</v>
      </c>
      <c r="C593" s="79">
        <f>+C56+C96+C136+C176+C216+C256+C296+C336+C376+C416</f>
        <v>137332</v>
      </c>
      <c r="D593" s="79">
        <f>+D56+D96+D136+D176+D216+D256+D296+D336+D376+D416</f>
        <v>137332</v>
      </c>
      <c r="E593" s="79">
        <f>+E56+E96+E136+E176+E216+E256+E296+E336+E376+E416</f>
        <v>137332</v>
      </c>
      <c r="F593" s="93"/>
      <c r="G593" s="93"/>
      <c r="H593" s="88"/>
    </row>
    <row r="594" spans="1:8" s="56" customFormat="1" ht="24" customHeight="1" thickBot="1" x14ac:dyDescent="0.25">
      <c r="A594" s="78" t="s">
        <v>30</v>
      </c>
      <c r="B594" s="79"/>
      <c r="C594" s="77">
        <f>C593/B593-1</f>
        <v>0</v>
      </c>
      <c r="D594" s="77">
        <f>D593/C593-1</f>
        <v>0</v>
      </c>
      <c r="E594" s="77">
        <f>E593/D593-1</f>
        <v>0</v>
      </c>
      <c r="F594" s="93"/>
      <c r="G594" s="93"/>
      <c r="H594" s="93"/>
    </row>
    <row r="595" spans="1:8" s="56" customFormat="1" ht="24" customHeight="1" thickBot="1" x14ac:dyDescent="0.25">
      <c r="A595" s="78" t="s">
        <v>31</v>
      </c>
      <c r="B595" s="79">
        <f>+B59+B99+B139+B179+B219+B259+B299+B339+B379+B419</f>
        <v>7617</v>
      </c>
      <c r="C595" s="79">
        <f>+C59+C99+C139+C179+C219+C259+C299+C339+C379+C419</f>
        <v>7617</v>
      </c>
      <c r="D595" s="79">
        <f>+D59+D99+D139+D179+D219+D259+D299+D339+D379+D419</f>
        <v>7617</v>
      </c>
      <c r="E595" s="79">
        <f>+E59+E99+E139+E179+E219+E259+E299+E339+E379+E419</f>
        <v>7617</v>
      </c>
      <c r="F595" s="93"/>
      <c r="G595" s="93"/>
      <c r="H595" s="93"/>
    </row>
    <row r="596" spans="1:8" s="56" customFormat="1" ht="24.75" customHeight="1" thickBot="1" x14ac:dyDescent="0.25">
      <c r="A596" s="78" t="s">
        <v>32</v>
      </c>
      <c r="B596" s="79"/>
      <c r="C596" s="77">
        <f>C595/B595-1</f>
        <v>0</v>
      </c>
      <c r="D596" s="77">
        <f>D595/C595-1</f>
        <v>0</v>
      </c>
      <c r="E596" s="77">
        <f>E595/D595-1</f>
        <v>0</v>
      </c>
      <c r="F596" s="93"/>
      <c r="G596" s="93"/>
      <c r="H596" s="93"/>
    </row>
    <row r="597" spans="1:8" s="56" customFormat="1" ht="24" customHeight="1" thickBot="1" x14ac:dyDescent="0.25">
      <c r="A597" s="78" t="s">
        <v>3</v>
      </c>
      <c r="B597" s="79">
        <f>+B62+B102+B142+B182+B222+B262+B302+B342+B382+B422</f>
        <v>0</v>
      </c>
      <c r="C597" s="79">
        <f>+C62+C102+C142+C182+C222+C262+C302+C342+C382+C422</f>
        <v>0</v>
      </c>
      <c r="D597" s="79">
        <f>+D62+D102+D142+D182+D222+D262+D302+D342+D382+D422</f>
        <v>0</v>
      </c>
      <c r="E597" s="79">
        <f>+E62+E102+E142+E182+E222+E262+E302+E342+E382+E422</f>
        <v>0</v>
      </c>
      <c r="F597" s="93"/>
      <c r="G597" s="93"/>
      <c r="H597" s="93"/>
    </row>
    <row r="598" spans="1:8" s="56" customFormat="1" ht="25.5" customHeight="1" thickBot="1" x14ac:dyDescent="0.25">
      <c r="A598" s="78" t="s">
        <v>33</v>
      </c>
      <c r="B598" s="79"/>
      <c r="C598" s="77" t="e">
        <f>C597/B597-1</f>
        <v>#DIV/0!</v>
      </c>
      <c r="D598" s="77" t="e">
        <f>D597/C597-1</f>
        <v>#DIV/0!</v>
      </c>
      <c r="E598" s="77" t="e">
        <f>E597/D597-1</f>
        <v>#DIV/0!</v>
      </c>
      <c r="F598" s="93"/>
      <c r="G598" s="88"/>
      <c r="H598" s="88"/>
    </row>
    <row r="599" spans="1:8" s="56" customFormat="1" ht="22.5" customHeight="1" thickBot="1" x14ac:dyDescent="0.25">
      <c r="A599" s="78" t="s">
        <v>20</v>
      </c>
      <c r="B599" s="79">
        <f>B447+B468+B491+B512+B533+B554+B575</f>
        <v>400</v>
      </c>
      <c r="C599" s="79">
        <f t="shared" ref="C599:E599" si="18">C447+C468+C491+C512+C533+C554+C575</f>
        <v>0</v>
      </c>
      <c r="D599" s="79">
        <f t="shared" si="18"/>
        <v>0</v>
      </c>
      <c r="E599" s="79">
        <f t="shared" si="18"/>
        <v>0</v>
      </c>
      <c r="F599" s="93"/>
      <c r="G599" s="88"/>
      <c r="H599" s="88"/>
    </row>
    <row r="600" spans="1:8" s="56" customFormat="1" ht="21" customHeight="1" thickBot="1" x14ac:dyDescent="0.25">
      <c r="A600" s="78" t="s">
        <v>34</v>
      </c>
      <c r="B600" s="79"/>
      <c r="C600" s="77">
        <f>C599/B599-1</f>
        <v>-1</v>
      </c>
      <c r="D600" s="77" t="e">
        <f>D599/C599-1</f>
        <v>#DIV/0!</v>
      </c>
      <c r="E600" s="77" t="e">
        <f>E599/D599-1</f>
        <v>#DIV/0!</v>
      </c>
      <c r="F600" s="93"/>
      <c r="G600" s="88"/>
      <c r="H600" s="88"/>
    </row>
    <row r="601" spans="1:8" s="56" customFormat="1" ht="21" customHeight="1" thickBot="1" x14ac:dyDescent="0.25">
      <c r="A601" s="78" t="s">
        <v>21</v>
      </c>
      <c r="B601" s="79">
        <f>B448+B469+B492+B513+B534+B555+B576</f>
        <v>449600</v>
      </c>
      <c r="C601" s="79">
        <f t="shared" ref="C601:E601" si="19">C448+C469+C492+C513+C534+C555+C576</f>
        <v>700000</v>
      </c>
      <c r="D601" s="79">
        <f t="shared" si="19"/>
        <v>492500</v>
      </c>
      <c r="E601" s="79">
        <f t="shared" si="19"/>
        <v>492500</v>
      </c>
      <c r="F601" s="93"/>
      <c r="G601" s="88"/>
      <c r="H601" s="88"/>
    </row>
    <row r="602" spans="1:8" s="56" customFormat="1" ht="16.5" customHeight="1" thickBot="1" x14ac:dyDescent="0.25">
      <c r="A602" s="78" t="s">
        <v>35</v>
      </c>
      <c r="B602" s="79"/>
      <c r="C602" s="77">
        <f>C601/B601-1</f>
        <v>0.55693950177935947</v>
      </c>
      <c r="D602" s="77">
        <f>D601/C601-1</f>
        <v>-0.29642857142857137</v>
      </c>
      <c r="E602" s="77">
        <f>E601/D601-1</f>
        <v>0</v>
      </c>
      <c r="F602" s="93"/>
      <c r="G602" s="88"/>
      <c r="H602" s="88"/>
    </row>
    <row r="603" spans="1:8" s="56" customFormat="1" ht="16.5" customHeight="1" thickBot="1" x14ac:dyDescent="0.25">
      <c r="A603" s="218" t="s">
        <v>103</v>
      </c>
      <c r="B603" s="219"/>
      <c r="C603" s="219"/>
      <c r="D603" s="219"/>
      <c r="E603" s="219"/>
      <c r="F603" s="93"/>
      <c r="G603" s="88"/>
      <c r="H603" s="88"/>
    </row>
    <row r="604" spans="1:8" s="56" customFormat="1" ht="15" customHeight="1" thickBot="1" x14ac:dyDescent="0.25">
      <c r="A604" s="218"/>
      <c r="B604" s="219"/>
      <c r="C604" s="219"/>
      <c r="D604" s="219"/>
      <c r="E604" s="219"/>
      <c r="F604" s="93"/>
      <c r="G604" s="88"/>
      <c r="H604" s="88"/>
    </row>
    <row r="605" spans="1:8" s="56" customFormat="1" ht="18" customHeight="1" thickBot="1" x14ac:dyDescent="0.25">
      <c r="A605" s="218"/>
      <c r="B605" s="219"/>
      <c r="C605" s="219"/>
      <c r="D605" s="219"/>
      <c r="E605" s="219"/>
      <c r="G605" s="88"/>
      <c r="H605" s="88"/>
    </row>
    <row r="606" spans="1:8" s="56" customFormat="1" ht="19.5" customHeight="1" thickBot="1" x14ac:dyDescent="0.25">
      <c r="A606" s="97" t="s">
        <v>62</v>
      </c>
      <c r="B606" s="98">
        <f>IF(B583-B582=0,0,"Error")</f>
        <v>0</v>
      </c>
      <c r="C606" s="98">
        <f>IF(C583-C582=0,0,"Error")</f>
        <v>0</v>
      </c>
      <c r="D606" s="98">
        <v>0</v>
      </c>
      <c r="E606" s="98">
        <f>IF(E583-E582=0,0,"Error")</f>
        <v>0</v>
      </c>
      <c r="G606" s="88"/>
      <c r="H606" s="88"/>
    </row>
    <row r="607" spans="1:8" s="56" customFormat="1" ht="24.75" thickBot="1" x14ac:dyDescent="0.25">
      <c r="A607" s="104" t="s">
        <v>48</v>
      </c>
      <c r="B607" s="105">
        <v>543</v>
      </c>
      <c r="C607" s="105">
        <v>543</v>
      </c>
      <c r="D607" s="105">
        <v>543</v>
      </c>
      <c r="E607" s="105">
        <v>543</v>
      </c>
      <c r="G607" s="88"/>
      <c r="H607" s="88"/>
    </row>
    <row r="608" spans="1:8" s="56" customFormat="1" ht="24.75" thickBot="1" x14ac:dyDescent="0.25">
      <c r="A608" s="104" t="s">
        <v>59</v>
      </c>
      <c r="B608" s="79"/>
      <c r="C608" s="79"/>
      <c r="D608" s="79"/>
      <c r="E608" s="79"/>
      <c r="G608" s="88"/>
      <c r="H608" s="88"/>
    </row>
  </sheetData>
  <mergeCells count="161">
    <mergeCell ref="A29:E29"/>
    <mergeCell ref="A2:E2"/>
    <mergeCell ref="A3:E3"/>
    <mergeCell ref="B5:E5"/>
    <mergeCell ref="B6:E6"/>
    <mergeCell ref="B7:E7"/>
    <mergeCell ref="A8:E8"/>
    <mergeCell ref="B30:E30"/>
    <mergeCell ref="B31:E31"/>
    <mergeCell ref="B32:E32"/>
    <mergeCell ref="A33:A34"/>
    <mergeCell ref="A41:E41"/>
    <mergeCell ref="A42:A43"/>
    <mergeCell ref="A9:E11"/>
    <mergeCell ref="B12:E12"/>
    <mergeCell ref="A13:A14"/>
    <mergeCell ref="B17:E17"/>
    <mergeCell ref="A18:E18"/>
    <mergeCell ref="A81:E81"/>
    <mergeCell ref="A82:A83"/>
    <mergeCell ref="A106:A108"/>
    <mergeCell ref="B106:E108"/>
    <mergeCell ref="B110:E110"/>
    <mergeCell ref="B111:E111"/>
    <mergeCell ref="A66:A68"/>
    <mergeCell ref="B66:E68"/>
    <mergeCell ref="B70:E70"/>
    <mergeCell ref="B71:E71"/>
    <mergeCell ref="B72:E72"/>
    <mergeCell ref="A73:A74"/>
    <mergeCell ref="B150:E150"/>
    <mergeCell ref="B151:E151"/>
    <mergeCell ref="B152:E152"/>
    <mergeCell ref="A153:A154"/>
    <mergeCell ref="A161:E161"/>
    <mergeCell ref="A162:A163"/>
    <mergeCell ref="B112:E112"/>
    <mergeCell ref="A113:A114"/>
    <mergeCell ref="A121:E121"/>
    <mergeCell ref="A122:A123"/>
    <mergeCell ref="A146:A148"/>
    <mergeCell ref="B146:E148"/>
    <mergeCell ref="A201:E201"/>
    <mergeCell ref="A202:A203"/>
    <mergeCell ref="A226:A228"/>
    <mergeCell ref="B226:E228"/>
    <mergeCell ref="B230:E230"/>
    <mergeCell ref="B231:E231"/>
    <mergeCell ref="A186:A188"/>
    <mergeCell ref="B186:E188"/>
    <mergeCell ref="B190:E190"/>
    <mergeCell ref="B191:E191"/>
    <mergeCell ref="B192:E192"/>
    <mergeCell ref="A193:A194"/>
    <mergeCell ref="B270:E270"/>
    <mergeCell ref="B271:E271"/>
    <mergeCell ref="B272:E272"/>
    <mergeCell ref="A273:A274"/>
    <mergeCell ref="A281:E281"/>
    <mergeCell ref="A282:A283"/>
    <mergeCell ref="B232:E232"/>
    <mergeCell ref="A233:A234"/>
    <mergeCell ref="A241:E241"/>
    <mergeCell ref="A242:A243"/>
    <mergeCell ref="A266:A268"/>
    <mergeCell ref="B266:E268"/>
    <mergeCell ref="A321:E321"/>
    <mergeCell ref="A322:A323"/>
    <mergeCell ref="A346:A348"/>
    <mergeCell ref="B346:E348"/>
    <mergeCell ref="B350:E350"/>
    <mergeCell ref="B351:E351"/>
    <mergeCell ref="A306:A308"/>
    <mergeCell ref="B306:E308"/>
    <mergeCell ref="B310:E310"/>
    <mergeCell ref="B311:E311"/>
    <mergeCell ref="B312:E312"/>
    <mergeCell ref="A313:A314"/>
    <mergeCell ref="B390:E390"/>
    <mergeCell ref="B391:E391"/>
    <mergeCell ref="B392:E392"/>
    <mergeCell ref="A393:A394"/>
    <mergeCell ref="A401:E401"/>
    <mergeCell ref="A402:A403"/>
    <mergeCell ref="B352:E352"/>
    <mergeCell ref="A353:A354"/>
    <mergeCell ref="A361:E361"/>
    <mergeCell ref="A362:A363"/>
    <mergeCell ref="A386:A388"/>
    <mergeCell ref="B386:E388"/>
    <mergeCell ref="B434:E434"/>
    <mergeCell ref="B435:E435"/>
    <mergeCell ref="A436:A437"/>
    <mergeCell ref="A444:E444"/>
    <mergeCell ref="A445:A446"/>
    <mergeCell ref="A450:A452"/>
    <mergeCell ref="B450:E452"/>
    <mergeCell ref="A426:A428"/>
    <mergeCell ref="B426:E428"/>
    <mergeCell ref="A430:E430"/>
    <mergeCell ref="A431:E431"/>
    <mergeCell ref="B432:E432"/>
    <mergeCell ref="B433:E433"/>
    <mergeCell ref="A466:A467"/>
    <mergeCell ref="A471:A473"/>
    <mergeCell ref="B471:E473"/>
    <mergeCell ref="A474:E474"/>
    <mergeCell ref="A475:E475"/>
    <mergeCell ref="B476:E476"/>
    <mergeCell ref="B453:E453"/>
    <mergeCell ref="B454:E454"/>
    <mergeCell ref="B455:E455"/>
    <mergeCell ref="B456:E456"/>
    <mergeCell ref="A457:A458"/>
    <mergeCell ref="A465:E465"/>
    <mergeCell ref="A494:A496"/>
    <mergeCell ref="B494:E496"/>
    <mergeCell ref="B497:E497"/>
    <mergeCell ref="B498:E498"/>
    <mergeCell ref="B499:E499"/>
    <mergeCell ref="B500:E500"/>
    <mergeCell ref="B477:E477"/>
    <mergeCell ref="B478:E478"/>
    <mergeCell ref="B479:E479"/>
    <mergeCell ref="A480:A481"/>
    <mergeCell ref="A488:E488"/>
    <mergeCell ref="A489:A490"/>
    <mergeCell ref="B519:E519"/>
    <mergeCell ref="B520:E520"/>
    <mergeCell ref="B521:E521"/>
    <mergeCell ref="A522:A523"/>
    <mergeCell ref="A530:E530"/>
    <mergeCell ref="A531:A532"/>
    <mergeCell ref="A501:A502"/>
    <mergeCell ref="A509:E509"/>
    <mergeCell ref="A510:A511"/>
    <mergeCell ref="A515:A517"/>
    <mergeCell ref="B515:E517"/>
    <mergeCell ref="B518:E518"/>
    <mergeCell ref="A543:A544"/>
    <mergeCell ref="A551:E551"/>
    <mergeCell ref="A552:A553"/>
    <mergeCell ref="A557:A559"/>
    <mergeCell ref="B557:E559"/>
    <mergeCell ref="B560:E560"/>
    <mergeCell ref="A536:A538"/>
    <mergeCell ref="B536:E538"/>
    <mergeCell ref="B539:E539"/>
    <mergeCell ref="B540:E540"/>
    <mergeCell ref="B541:E541"/>
    <mergeCell ref="B542:E542"/>
    <mergeCell ref="B561:E561"/>
    <mergeCell ref="B562:E562"/>
    <mergeCell ref="B563:E563"/>
    <mergeCell ref="A564:A565"/>
    <mergeCell ref="A572:E572"/>
    <mergeCell ref="A573:A574"/>
    <mergeCell ref="A578:A580"/>
    <mergeCell ref="B578:E580"/>
    <mergeCell ref="A603:A605"/>
    <mergeCell ref="B603:E60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612"/>
  <sheetViews>
    <sheetView view="pageBreakPreview" topLeftCell="A588" zoomScale="60" zoomScaleNormal="100" workbookViewId="0">
      <selection activeCell="B345" sqref="B345:E345"/>
    </sheetView>
  </sheetViews>
  <sheetFormatPr defaultRowHeight="11.25" x14ac:dyDescent="0.2"/>
  <cols>
    <col min="1" max="1" width="28.140625" style="106" customWidth="1"/>
    <col min="2" max="5" width="16.140625" style="106" customWidth="1"/>
    <col min="6" max="6" width="16.7109375" style="106" customWidth="1"/>
    <col min="7" max="16384" width="9.140625" style="106"/>
  </cols>
  <sheetData>
    <row r="1" spans="1:6" x14ac:dyDescent="0.2">
      <c r="F1" s="107"/>
    </row>
    <row r="2" spans="1:6" ht="18" customHeight="1" x14ac:dyDescent="0.2">
      <c r="A2" s="373"/>
      <c r="B2" s="373"/>
      <c r="C2" s="373"/>
      <c r="D2" s="373"/>
      <c r="E2" s="373"/>
      <c r="F2" s="107"/>
    </row>
    <row r="3" spans="1:6" ht="15" customHeight="1" x14ac:dyDescent="0.2">
      <c r="A3" s="374" t="s">
        <v>123</v>
      </c>
      <c r="B3" s="374"/>
      <c r="C3" s="374"/>
      <c r="D3" s="374"/>
      <c r="E3" s="374"/>
      <c r="F3" s="107"/>
    </row>
    <row r="4" spans="1:6" ht="12" thickBot="1" x14ac:dyDescent="0.25">
      <c r="F4" s="107"/>
    </row>
    <row r="5" spans="1:6" ht="14.25" customHeight="1" thickBot="1" x14ac:dyDescent="0.25">
      <c r="A5" s="108" t="s">
        <v>22</v>
      </c>
      <c r="B5" s="375" t="s">
        <v>215</v>
      </c>
      <c r="C5" s="375"/>
      <c r="D5" s="375"/>
      <c r="E5" s="375"/>
      <c r="F5" s="107"/>
    </row>
    <row r="6" spans="1:6" ht="14.25" customHeight="1" thickBot="1" x14ac:dyDescent="0.25">
      <c r="A6" s="108" t="s">
        <v>4</v>
      </c>
      <c r="B6" s="376" t="s">
        <v>88</v>
      </c>
      <c r="C6" s="377"/>
      <c r="D6" s="377"/>
      <c r="E6" s="378"/>
      <c r="F6" s="107"/>
    </row>
    <row r="7" spans="1:6" ht="15.75" customHeight="1" thickBot="1" x14ac:dyDescent="0.25">
      <c r="A7" s="108" t="s">
        <v>36</v>
      </c>
      <c r="B7" s="370" t="s">
        <v>5</v>
      </c>
      <c r="C7" s="371"/>
      <c r="D7" s="371"/>
      <c r="E7" s="372"/>
      <c r="F7" s="107"/>
    </row>
    <row r="8" spans="1:6" ht="13.5" customHeight="1" thickBot="1" x14ac:dyDescent="0.25">
      <c r="A8" s="379" t="s">
        <v>8</v>
      </c>
      <c r="B8" s="380"/>
      <c r="C8" s="380"/>
      <c r="D8" s="380"/>
      <c r="E8" s="381"/>
      <c r="F8" s="107"/>
    </row>
    <row r="9" spans="1:6" x14ac:dyDescent="0.2">
      <c r="A9" s="361" t="s">
        <v>216</v>
      </c>
      <c r="B9" s="362"/>
      <c r="C9" s="362"/>
      <c r="D9" s="362"/>
      <c r="E9" s="363"/>
      <c r="F9" s="107"/>
    </row>
    <row r="10" spans="1:6" ht="29.25" customHeight="1" x14ac:dyDescent="0.2">
      <c r="A10" s="364"/>
      <c r="B10" s="365"/>
      <c r="C10" s="365"/>
      <c r="D10" s="365"/>
      <c r="E10" s="366"/>
      <c r="F10" s="107"/>
    </row>
    <row r="11" spans="1:6" ht="87.75" customHeight="1" thickBot="1" x14ac:dyDescent="0.25">
      <c r="A11" s="367"/>
      <c r="B11" s="368"/>
      <c r="C11" s="368"/>
      <c r="D11" s="368"/>
      <c r="E11" s="369"/>
      <c r="F11" s="107"/>
    </row>
    <row r="12" spans="1:6" ht="21.75" customHeight="1" thickBot="1" x14ac:dyDescent="0.25">
      <c r="A12" s="109" t="s">
        <v>11</v>
      </c>
      <c r="B12" s="313" t="s">
        <v>217</v>
      </c>
      <c r="C12" s="314"/>
      <c r="D12" s="314"/>
      <c r="E12" s="315"/>
      <c r="F12" s="110"/>
    </row>
    <row r="13" spans="1:6" ht="12" customHeight="1" x14ac:dyDescent="0.2">
      <c r="A13" s="257" t="s">
        <v>12</v>
      </c>
      <c r="B13" s="111">
        <v>2018</v>
      </c>
      <c r="C13" s="111">
        <v>2019</v>
      </c>
      <c r="D13" s="111">
        <v>2020</v>
      </c>
      <c r="E13" s="111">
        <v>2021</v>
      </c>
      <c r="F13" s="110"/>
    </row>
    <row r="14" spans="1:6" ht="12" thickBot="1" x14ac:dyDescent="0.25">
      <c r="A14" s="258"/>
      <c r="B14" s="112" t="s">
        <v>6</v>
      </c>
      <c r="C14" s="112" t="s">
        <v>7</v>
      </c>
      <c r="D14" s="112" t="s">
        <v>7</v>
      </c>
      <c r="E14" s="112" t="s">
        <v>7</v>
      </c>
      <c r="F14" s="110"/>
    </row>
    <row r="15" spans="1:6" ht="45.75" thickBot="1" x14ac:dyDescent="0.25">
      <c r="A15" s="53" t="s">
        <v>218</v>
      </c>
      <c r="B15" s="113">
        <v>0.06</v>
      </c>
      <c r="C15" s="114" t="s">
        <v>130</v>
      </c>
      <c r="D15" s="114" t="s">
        <v>130</v>
      </c>
      <c r="E15" s="114" t="s">
        <v>130</v>
      </c>
      <c r="F15" s="110"/>
    </row>
    <row r="16" spans="1:6" ht="59.25" customHeight="1" thickBot="1" x14ac:dyDescent="0.25">
      <c r="A16" s="115" t="s">
        <v>219</v>
      </c>
      <c r="B16" s="116">
        <v>670000</v>
      </c>
      <c r="C16" s="114" t="s">
        <v>130</v>
      </c>
      <c r="D16" s="114" t="s">
        <v>130</v>
      </c>
      <c r="E16" s="114" t="s">
        <v>130</v>
      </c>
      <c r="F16" s="107"/>
    </row>
    <row r="17" spans="1:6" ht="62.25" customHeight="1" thickBot="1" x14ac:dyDescent="0.25">
      <c r="A17" s="117" t="s">
        <v>220</v>
      </c>
      <c r="B17" s="118">
        <v>70</v>
      </c>
      <c r="C17" s="118">
        <v>75</v>
      </c>
      <c r="D17" s="118">
        <v>80</v>
      </c>
      <c r="E17" s="118">
        <v>85</v>
      </c>
      <c r="F17" s="107"/>
    </row>
    <row r="18" spans="1:6" ht="55.5" customHeight="1" thickBot="1" x14ac:dyDescent="0.25">
      <c r="A18" s="119" t="s">
        <v>221</v>
      </c>
      <c r="B18" s="120">
        <v>13500</v>
      </c>
      <c r="C18" s="120">
        <v>14000</v>
      </c>
      <c r="D18" s="120">
        <v>14500</v>
      </c>
      <c r="E18" s="120">
        <v>15000</v>
      </c>
      <c r="F18" s="107"/>
    </row>
    <row r="19" spans="1:6" ht="14.25" customHeight="1" thickBot="1" x14ac:dyDescent="0.25">
      <c r="A19" s="121" t="s">
        <v>13</v>
      </c>
      <c r="B19" s="274" t="s">
        <v>222</v>
      </c>
      <c r="C19" s="275"/>
      <c r="D19" s="275"/>
      <c r="E19" s="276"/>
      <c r="F19" s="107"/>
    </row>
    <row r="20" spans="1:6" ht="18" customHeight="1" thickBot="1" x14ac:dyDescent="0.25">
      <c r="A20" s="370" t="s">
        <v>14</v>
      </c>
      <c r="B20" s="371"/>
      <c r="C20" s="371"/>
      <c r="D20" s="371"/>
      <c r="E20" s="372"/>
      <c r="F20" s="107"/>
    </row>
    <row r="21" spans="1:6" ht="23.25" thickBot="1" x14ac:dyDescent="0.25">
      <c r="A21" s="122" t="s">
        <v>223</v>
      </c>
      <c r="B21" s="123">
        <v>130</v>
      </c>
      <c r="C21" s="123">
        <v>140</v>
      </c>
      <c r="D21" s="123">
        <v>145</v>
      </c>
      <c r="E21" s="123">
        <v>150</v>
      </c>
      <c r="F21" s="107"/>
    </row>
    <row r="22" spans="1:6" ht="39.75" customHeight="1" thickBot="1" x14ac:dyDescent="0.25">
      <c r="A22" s="119" t="s">
        <v>224</v>
      </c>
      <c r="B22" s="118">
        <v>10</v>
      </c>
      <c r="C22" s="118" t="s">
        <v>130</v>
      </c>
      <c r="D22" s="118" t="s">
        <v>130</v>
      </c>
      <c r="E22" s="118" t="s">
        <v>130</v>
      </c>
      <c r="F22" s="107"/>
    </row>
    <row r="23" spans="1:6" ht="23.25" thickBot="1" x14ac:dyDescent="0.25">
      <c r="A23" s="54" t="s">
        <v>225</v>
      </c>
      <c r="B23" s="124">
        <v>10</v>
      </c>
      <c r="C23" s="124" t="s">
        <v>130</v>
      </c>
      <c r="D23" s="124" t="s">
        <v>130</v>
      </c>
      <c r="E23" s="124" t="s">
        <v>130</v>
      </c>
      <c r="F23" s="107"/>
    </row>
    <row r="24" spans="1:6" ht="34.5" thickBot="1" x14ac:dyDescent="0.25">
      <c r="A24" s="119" t="s">
        <v>226</v>
      </c>
      <c r="B24" s="125">
        <v>0.05</v>
      </c>
      <c r="C24" s="114" t="s">
        <v>130</v>
      </c>
      <c r="D24" s="114" t="s">
        <v>130</v>
      </c>
      <c r="E24" s="114" t="s">
        <v>130</v>
      </c>
      <c r="F24" s="107"/>
    </row>
    <row r="25" spans="1:6" ht="54" customHeight="1" thickBot="1" x14ac:dyDescent="0.25">
      <c r="A25" s="119" t="s">
        <v>227</v>
      </c>
      <c r="B25" s="125">
        <v>0.5</v>
      </c>
      <c r="C25" s="114" t="s">
        <v>130</v>
      </c>
      <c r="D25" s="114" t="s">
        <v>130</v>
      </c>
      <c r="E25" s="114" t="s">
        <v>130</v>
      </c>
      <c r="F25" s="107"/>
    </row>
    <row r="26" spans="1:6" ht="18" customHeight="1" thickBot="1" x14ac:dyDescent="0.25">
      <c r="A26" s="292" t="s">
        <v>60</v>
      </c>
      <c r="B26" s="293"/>
      <c r="C26" s="293"/>
      <c r="D26" s="293"/>
      <c r="E26" s="294"/>
      <c r="F26" s="107"/>
    </row>
    <row r="27" spans="1:6" ht="16.5" customHeight="1" thickBot="1" x14ac:dyDescent="0.25">
      <c r="A27" s="292" t="s">
        <v>78</v>
      </c>
      <c r="B27" s="293"/>
      <c r="C27" s="293"/>
      <c r="D27" s="293"/>
      <c r="E27" s="294"/>
      <c r="F27" s="107"/>
    </row>
    <row r="28" spans="1:6" ht="18" customHeight="1" thickBot="1" x14ac:dyDescent="0.25">
      <c r="A28" s="126" t="s">
        <v>38</v>
      </c>
      <c r="B28" s="382" t="s">
        <v>228</v>
      </c>
      <c r="C28" s="383"/>
      <c r="D28" s="383"/>
      <c r="E28" s="384"/>
      <c r="F28" s="107"/>
    </row>
    <row r="29" spans="1:6" ht="59.25" customHeight="1" thickBot="1" x14ac:dyDescent="0.25">
      <c r="A29" s="127" t="s">
        <v>10</v>
      </c>
      <c r="B29" s="295" t="s">
        <v>229</v>
      </c>
      <c r="C29" s="296"/>
      <c r="D29" s="296"/>
      <c r="E29" s="297"/>
      <c r="F29" s="128"/>
    </row>
    <row r="30" spans="1:6" ht="21" customHeight="1" thickBot="1" x14ac:dyDescent="0.25">
      <c r="A30" s="127" t="s">
        <v>15</v>
      </c>
      <c r="B30" s="358" t="s">
        <v>230</v>
      </c>
      <c r="C30" s="359"/>
      <c r="D30" s="359"/>
      <c r="E30" s="360"/>
      <c r="F30" s="128"/>
    </row>
    <row r="31" spans="1:6" ht="12.75" customHeight="1" x14ac:dyDescent="0.2">
      <c r="A31" s="257"/>
      <c r="B31" s="129">
        <v>2018</v>
      </c>
      <c r="C31" s="129">
        <v>2019</v>
      </c>
      <c r="D31" s="129">
        <v>2020</v>
      </c>
      <c r="E31" s="129">
        <v>2021</v>
      </c>
      <c r="F31" s="128"/>
    </row>
    <row r="32" spans="1:6" ht="18.75" customHeight="1" thickBot="1" x14ac:dyDescent="0.25">
      <c r="A32" s="258"/>
      <c r="B32" s="130" t="s">
        <v>6</v>
      </c>
      <c r="C32" s="130" t="s">
        <v>7</v>
      </c>
      <c r="D32" s="130" t="s">
        <v>7</v>
      </c>
      <c r="E32" s="130" t="s">
        <v>7</v>
      </c>
      <c r="F32" s="128"/>
    </row>
    <row r="33" spans="1:6" ht="16.5" customHeight="1" thickBot="1" x14ac:dyDescent="0.25">
      <c r="A33" s="127" t="s">
        <v>9</v>
      </c>
      <c r="B33" s="131">
        <v>130</v>
      </c>
      <c r="C33" s="131">
        <v>140</v>
      </c>
      <c r="D33" s="131">
        <v>140</v>
      </c>
      <c r="E33" s="131">
        <v>140</v>
      </c>
      <c r="F33" s="128"/>
    </row>
    <row r="34" spans="1:6" ht="12" thickBot="1" x14ac:dyDescent="0.25">
      <c r="A34" s="127" t="s">
        <v>16</v>
      </c>
      <c r="B34" s="131">
        <v>257962</v>
      </c>
      <c r="C34" s="131">
        <v>280489</v>
      </c>
      <c r="D34" s="131">
        <v>280489</v>
      </c>
      <c r="E34" s="131">
        <v>280489</v>
      </c>
      <c r="F34" s="128"/>
    </row>
    <row r="35" spans="1:6" ht="12" thickBot="1" x14ac:dyDescent="0.25">
      <c r="A35" s="127" t="s">
        <v>24</v>
      </c>
      <c r="B35" s="131">
        <f>B34/B33</f>
        <v>1984.323076923077</v>
      </c>
      <c r="C35" s="131">
        <f t="shared" ref="C35:E35" si="0">C34/C33</f>
        <v>2003.4928571428572</v>
      </c>
      <c r="D35" s="131">
        <f t="shared" si="0"/>
        <v>2003.4928571428572</v>
      </c>
      <c r="E35" s="131">
        <f t="shared" si="0"/>
        <v>2003.4928571428572</v>
      </c>
      <c r="F35" s="107"/>
    </row>
    <row r="36" spans="1:6" ht="12" thickBot="1" x14ac:dyDescent="0.25">
      <c r="A36" s="127" t="s">
        <v>17</v>
      </c>
      <c r="B36" s="132" t="s">
        <v>23</v>
      </c>
      <c r="C36" s="133">
        <f>C33/B33-1</f>
        <v>7.6923076923076872E-2</v>
      </c>
      <c r="D36" s="133">
        <f t="shared" ref="D36:E38" si="1">D33/C33-1</f>
        <v>0</v>
      </c>
      <c r="E36" s="133">
        <f t="shared" si="1"/>
        <v>0</v>
      </c>
      <c r="F36" s="107"/>
    </row>
    <row r="37" spans="1:6" ht="12" thickBot="1" x14ac:dyDescent="0.25">
      <c r="A37" s="127" t="s">
        <v>18</v>
      </c>
      <c r="B37" s="132" t="s">
        <v>23</v>
      </c>
      <c r="C37" s="133">
        <f>C34/B34-1</f>
        <v>8.7326815577488226E-2</v>
      </c>
      <c r="D37" s="133">
        <f t="shared" si="1"/>
        <v>0</v>
      </c>
      <c r="E37" s="133">
        <f t="shared" si="1"/>
        <v>0</v>
      </c>
      <c r="F37" s="107"/>
    </row>
    <row r="38" spans="1:6" ht="12" thickBot="1" x14ac:dyDescent="0.25">
      <c r="A38" s="127" t="s">
        <v>19</v>
      </c>
      <c r="B38" s="132" t="s">
        <v>23</v>
      </c>
      <c r="C38" s="133">
        <f>C35/B35-1</f>
        <v>9.6606144648103687E-3</v>
      </c>
      <c r="D38" s="133">
        <f t="shared" si="1"/>
        <v>0</v>
      </c>
      <c r="E38" s="133">
        <f t="shared" si="1"/>
        <v>0</v>
      </c>
      <c r="F38" s="107"/>
    </row>
    <row r="39" spans="1:6" ht="12" thickBot="1" x14ac:dyDescent="0.25">
      <c r="A39" s="259" t="s">
        <v>231</v>
      </c>
      <c r="B39" s="260"/>
      <c r="C39" s="260"/>
      <c r="D39" s="260"/>
      <c r="E39" s="261"/>
      <c r="F39" s="107"/>
    </row>
    <row r="40" spans="1:6" ht="12.75" customHeight="1" x14ac:dyDescent="0.2">
      <c r="A40" s="257"/>
      <c r="B40" s="129">
        <v>2018</v>
      </c>
      <c r="C40" s="129">
        <v>2019</v>
      </c>
      <c r="D40" s="129">
        <v>2020</v>
      </c>
      <c r="E40" s="129">
        <v>2021</v>
      </c>
      <c r="F40" s="107"/>
    </row>
    <row r="41" spans="1:6" ht="12" thickBot="1" x14ac:dyDescent="0.25">
      <c r="A41" s="258"/>
      <c r="B41" s="130" t="s">
        <v>6</v>
      </c>
      <c r="C41" s="130" t="s">
        <v>7</v>
      </c>
      <c r="D41" s="130" t="s">
        <v>7</v>
      </c>
      <c r="E41" s="130" t="s">
        <v>7</v>
      </c>
      <c r="F41" s="107"/>
    </row>
    <row r="42" spans="1:6" ht="12" thickBot="1" x14ac:dyDescent="0.25">
      <c r="A42" s="134" t="s">
        <v>0</v>
      </c>
      <c r="B42" s="135">
        <v>159220</v>
      </c>
      <c r="C42" s="135">
        <v>160315</v>
      </c>
      <c r="D42" s="135">
        <v>160315</v>
      </c>
      <c r="E42" s="135">
        <v>160315</v>
      </c>
      <c r="F42" s="107"/>
    </row>
    <row r="43" spans="1:6" ht="23.25" thickBot="1" x14ac:dyDescent="0.25">
      <c r="A43" s="136" t="s">
        <v>44</v>
      </c>
      <c r="B43" s="137"/>
      <c r="C43" s="138"/>
      <c r="D43" s="138"/>
      <c r="E43" s="138"/>
      <c r="F43" s="107"/>
    </row>
    <row r="44" spans="1:6" ht="23.25" thickBot="1" x14ac:dyDescent="0.25">
      <c r="A44" s="136" t="s">
        <v>232</v>
      </c>
      <c r="B44" s="137"/>
      <c r="C44" s="139"/>
      <c r="D44" s="139"/>
      <c r="E44" s="139"/>
      <c r="F44" s="107"/>
    </row>
    <row r="45" spans="1:6" ht="23.25" thickBot="1" x14ac:dyDescent="0.25">
      <c r="A45" s="134" t="s">
        <v>42</v>
      </c>
      <c r="B45" s="135">
        <v>29636</v>
      </c>
      <c r="C45" s="135">
        <v>28852</v>
      </c>
      <c r="D45" s="135">
        <v>28852</v>
      </c>
      <c r="E45" s="135">
        <v>28852</v>
      </c>
      <c r="F45" s="107"/>
    </row>
    <row r="46" spans="1:6" ht="38.25" customHeight="1" thickBot="1" x14ac:dyDescent="0.25">
      <c r="A46" s="136" t="s">
        <v>46</v>
      </c>
      <c r="B46" s="137"/>
      <c r="C46" s="135"/>
      <c r="D46" s="135"/>
      <c r="E46" s="135"/>
      <c r="F46" s="107"/>
    </row>
    <row r="47" spans="1:6" ht="34.5" thickBot="1" x14ac:dyDescent="0.25">
      <c r="A47" s="136" t="s">
        <v>233</v>
      </c>
      <c r="B47" s="137"/>
      <c r="C47" s="135"/>
      <c r="D47" s="135"/>
      <c r="E47" s="135"/>
      <c r="F47" s="107"/>
    </row>
    <row r="48" spans="1:6" ht="12" thickBot="1" x14ac:dyDescent="0.25">
      <c r="A48" s="134" t="s">
        <v>1</v>
      </c>
      <c r="B48" s="137">
        <v>68984</v>
      </c>
      <c r="C48" s="135">
        <v>91100</v>
      </c>
      <c r="D48" s="135">
        <v>91100</v>
      </c>
      <c r="E48" s="135">
        <v>91100</v>
      </c>
      <c r="F48" s="107"/>
    </row>
    <row r="49" spans="1:6" ht="23.25" thickBot="1" x14ac:dyDescent="0.25">
      <c r="A49" s="136" t="s">
        <v>49</v>
      </c>
      <c r="B49" s="137"/>
      <c r="C49" s="135"/>
      <c r="D49" s="135"/>
      <c r="E49" s="135"/>
      <c r="F49" s="107"/>
    </row>
    <row r="50" spans="1:6" ht="23.25" thickBot="1" x14ac:dyDescent="0.25">
      <c r="A50" s="140" t="s">
        <v>234</v>
      </c>
      <c r="B50" s="141"/>
      <c r="C50" s="142"/>
      <c r="D50" s="142"/>
      <c r="E50" s="142"/>
      <c r="F50" s="107"/>
    </row>
    <row r="51" spans="1:6" ht="12" thickBot="1" x14ac:dyDescent="0.25">
      <c r="A51" s="143" t="s">
        <v>2</v>
      </c>
      <c r="B51" s="141">
        <v>0</v>
      </c>
      <c r="C51" s="142">
        <v>0</v>
      </c>
      <c r="D51" s="142">
        <v>0</v>
      </c>
      <c r="E51" s="142">
        <v>0</v>
      </c>
      <c r="F51" s="107"/>
    </row>
    <row r="52" spans="1:6" ht="23.25" thickBot="1" x14ac:dyDescent="0.25">
      <c r="A52" s="136" t="s">
        <v>51</v>
      </c>
      <c r="B52" s="137"/>
      <c r="C52" s="135"/>
      <c r="D52" s="135"/>
      <c r="E52" s="135"/>
      <c r="F52" s="107"/>
    </row>
    <row r="53" spans="1:6" ht="23.25" thickBot="1" x14ac:dyDescent="0.25">
      <c r="A53" s="136" t="s">
        <v>235</v>
      </c>
      <c r="B53" s="137"/>
      <c r="C53" s="135"/>
      <c r="D53" s="135"/>
      <c r="E53" s="135"/>
      <c r="F53" s="107"/>
    </row>
    <row r="54" spans="1:6" ht="12.75" customHeight="1" thickBot="1" x14ac:dyDescent="0.25">
      <c r="A54" s="134" t="s">
        <v>29</v>
      </c>
      <c r="B54" s="137">
        <v>0</v>
      </c>
      <c r="C54" s="135">
        <v>0</v>
      </c>
      <c r="D54" s="135">
        <v>0</v>
      </c>
      <c r="E54" s="135">
        <v>0</v>
      </c>
      <c r="F54" s="107"/>
    </row>
    <row r="55" spans="1:6" ht="23.25" thickBot="1" x14ac:dyDescent="0.25">
      <c r="A55" s="136" t="s">
        <v>53</v>
      </c>
      <c r="B55" s="137"/>
      <c r="C55" s="135"/>
      <c r="D55" s="135"/>
      <c r="E55" s="135"/>
      <c r="F55" s="107"/>
    </row>
    <row r="56" spans="1:6" ht="23.25" thickBot="1" x14ac:dyDescent="0.25">
      <c r="A56" s="136" t="s">
        <v>236</v>
      </c>
      <c r="B56" s="137"/>
      <c r="C56" s="135"/>
      <c r="D56" s="135"/>
      <c r="E56" s="135"/>
      <c r="F56" s="107"/>
    </row>
    <row r="57" spans="1:6" ht="12" thickBot="1" x14ac:dyDescent="0.25">
      <c r="A57" s="134" t="s">
        <v>31</v>
      </c>
      <c r="B57" s="137">
        <v>122</v>
      </c>
      <c r="C57" s="135">
        <v>222</v>
      </c>
      <c r="D57" s="135">
        <v>222</v>
      </c>
      <c r="E57" s="135">
        <v>222</v>
      </c>
      <c r="F57" s="107"/>
    </row>
    <row r="58" spans="1:6" ht="23.25" thickBot="1" x14ac:dyDescent="0.25">
      <c r="A58" s="140" t="s">
        <v>55</v>
      </c>
      <c r="B58" s="141"/>
      <c r="C58" s="142"/>
      <c r="D58" s="142"/>
      <c r="E58" s="142"/>
      <c r="F58" s="107"/>
    </row>
    <row r="59" spans="1:6" ht="23.25" thickBot="1" x14ac:dyDescent="0.25">
      <c r="A59" s="136" t="s">
        <v>237</v>
      </c>
      <c r="B59" s="137"/>
      <c r="C59" s="135"/>
      <c r="D59" s="135"/>
      <c r="E59" s="135"/>
      <c r="F59" s="107"/>
    </row>
    <row r="60" spans="1:6" ht="23.25" thickBot="1" x14ac:dyDescent="0.25">
      <c r="A60" s="134" t="s">
        <v>3</v>
      </c>
      <c r="B60" s="137">
        <v>0</v>
      </c>
      <c r="C60" s="135">
        <v>0</v>
      </c>
      <c r="D60" s="135">
        <v>0</v>
      </c>
      <c r="E60" s="135">
        <v>0</v>
      </c>
      <c r="F60" s="107"/>
    </row>
    <row r="61" spans="1:6" ht="34.5" thickBot="1" x14ac:dyDescent="0.25">
      <c r="A61" s="136" t="s">
        <v>57</v>
      </c>
      <c r="B61" s="137"/>
      <c r="C61" s="135"/>
      <c r="D61" s="135"/>
      <c r="E61" s="135"/>
      <c r="F61" s="107"/>
    </row>
    <row r="62" spans="1:6" ht="34.5" thickBot="1" x14ac:dyDescent="0.25">
      <c r="A62" s="136" t="s">
        <v>238</v>
      </c>
      <c r="B62" s="137"/>
      <c r="C62" s="135"/>
      <c r="D62" s="135"/>
      <c r="E62" s="135"/>
      <c r="F62" s="107"/>
    </row>
    <row r="63" spans="1:6" ht="12" thickBot="1" x14ac:dyDescent="0.25">
      <c r="A63" s="144" t="s">
        <v>61</v>
      </c>
      <c r="B63" s="137">
        <f>B60+B57+B54+B51+B48+B45+B42</f>
        <v>257962</v>
      </c>
      <c r="C63" s="137">
        <f t="shared" ref="C63:E63" si="2">C60+C57+C54+C51+C48+C45+C42</f>
        <v>280489</v>
      </c>
      <c r="D63" s="137">
        <f t="shared" si="2"/>
        <v>280489</v>
      </c>
      <c r="E63" s="137">
        <f t="shared" si="2"/>
        <v>280489</v>
      </c>
      <c r="F63" s="107"/>
    </row>
    <row r="64" spans="1:6" x14ac:dyDescent="0.2">
      <c r="A64" s="262" t="s">
        <v>239</v>
      </c>
      <c r="B64" s="298"/>
      <c r="C64" s="299"/>
      <c r="D64" s="299"/>
      <c r="E64" s="300"/>
      <c r="F64" s="107"/>
    </row>
    <row r="65" spans="1:6" x14ac:dyDescent="0.2">
      <c r="A65" s="263"/>
      <c r="B65" s="301"/>
      <c r="C65" s="302"/>
      <c r="D65" s="302"/>
      <c r="E65" s="303"/>
      <c r="F65" s="107"/>
    </row>
    <row r="66" spans="1:6" ht="12" thickBot="1" x14ac:dyDescent="0.25">
      <c r="A66" s="264"/>
      <c r="B66" s="304"/>
      <c r="C66" s="305"/>
      <c r="D66" s="305"/>
      <c r="E66" s="306"/>
      <c r="F66" s="107"/>
    </row>
    <row r="67" spans="1:6" ht="12" thickBot="1" x14ac:dyDescent="0.25">
      <c r="A67" s="145" t="s">
        <v>62</v>
      </c>
      <c r="B67" s="146">
        <f>IF(B63-B34=0,0,"Error")</f>
        <v>0</v>
      </c>
      <c r="C67" s="146">
        <f>IF(C63-C34=0,0,"Error")</f>
        <v>0</v>
      </c>
      <c r="D67" s="146">
        <f>IF(D63-D34=0,0,"Error")</f>
        <v>0</v>
      </c>
      <c r="E67" s="146">
        <f>IF(E63-E34=0,0,"Error")</f>
        <v>0</v>
      </c>
      <c r="F67" s="107"/>
    </row>
    <row r="68" spans="1:6" ht="12" thickBot="1" x14ac:dyDescent="0.25">
      <c r="A68" s="147" t="s">
        <v>240</v>
      </c>
      <c r="B68" s="352" t="s">
        <v>241</v>
      </c>
      <c r="C68" s="353"/>
      <c r="D68" s="353"/>
      <c r="E68" s="354"/>
      <c r="F68" s="107"/>
    </row>
    <row r="69" spans="1:6" ht="35.25" customHeight="1" thickBot="1" x14ac:dyDescent="0.25">
      <c r="A69" s="127" t="s">
        <v>10</v>
      </c>
      <c r="B69" s="283" t="s">
        <v>242</v>
      </c>
      <c r="C69" s="284"/>
      <c r="D69" s="284"/>
      <c r="E69" s="285"/>
      <c r="F69" s="107"/>
    </row>
    <row r="70" spans="1:6" ht="12" thickBot="1" x14ac:dyDescent="0.25">
      <c r="A70" s="127" t="s">
        <v>15</v>
      </c>
      <c r="B70" s="254" t="s">
        <v>243</v>
      </c>
      <c r="C70" s="255"/>
      <c r="D70" s="255"/>
      <c r="E70" s="256"/>
      <c r="F70" s="107"/>
    </row>
    <row r="71" spans="1:6" ht="12" thickBot="1" x14ac:dyDescent="0.25">
      <c r="A71" s="127" t="s">
        <v>9</v>
      </c>
      <c r="B71" s="131">
        <v>30424</v>
      </c>
      <c r="C71" s="131">
        <v>30800</v>
      </c>
      <c r="D71" s="131">
        <v>30800</v>
      </c>
      <c r="E71" s="131">
        <v>30800</v>
      </c>
      <c r="F71" s="107"/>
    </row>
    <row r="72" spans="1:6" ht="12.75" customHeight="1" x14ac:dyDescent="0.2">
      <c r="A72" s="257"/>
      <c r="B72" s="129">
        <v>2018</v>
      </c>
      <c r="C72" s="129">
        <v>2019</v>
      </c>
      <c r="D72" s="129">
        <v>2020</v>
      </c>
      <c r="E72" s="129">
        <v>2021</v>
      </c>
      <c r="F72" s="107"/>
    </row>
    <row r="73" spans="1:6" ht="9" customHeight="1" thickBot="1" x14ac:dyDescent="0.25">
      <c r="A73" s="258"/>
      <c r="B73" s="130" t="s">
        <v>6</v>
      </c>
      <c r="C73" s="130" t="s">
        <v>7</v>
      </c>
      <c r="D73" s="130" t="s">
        <v>7</v>
      </c>
      <c r="E73" s="130" t="s">
        <v>7</v>
      </c>
      <c r="F73" s="107"/>
    </row>
    <row r="74" spans="1:6" ht="12" thickBot="1" x14ac:dyDescent="0.25">
      <c r="A74" s="127" t="s">
        <v>16</v>
      </c>
      <c r="B74" s="137">
        <v>10425</v>
      </c>
      <c r="C74" s="137">
        <v>8887</v>
      </c>
      <c r="D74" s="137">
        <v>8887</v>
      </c>
      <c r="E74" s="137">
        <v>8887</v>
      </c>
      <c r="F74" s="107"/>
    </row>
    <row r="75" spans="1:6" ht="12" thickBot="1" x14ac:dyDescent="0.25">
      <c r="A75" s="127" t="s">
        <v>24</v>
      </c>
      <c r="B75" s="148">
        <f>B74/B71</f>
        <v>0.34265711280567973</v>
      </c>
      <c r="C75" s="149">
        <f>C74/C71</f>
        <v>0.28853896103896104</v>
      </c>
      <c r="D75" s="149">
        <f>D74/D71</f>
        <v>0.28853896103896104</v>
      </c>
      <c r="E75" s="149">
        <f>E74/E71</f>
        <v>0.28853896103896104</v>
      </c>
      <c r="F75" s="107"/>
    </row>
    <row r="76" spans="1:6" ht="12" thickBot="1" x14ac:dyDescent="0.25">
      <c r="A76" s="127" t="s">
        <v>17</v>
      </c>
      <c r="B76" s="132"/>
      <c r="C76" s="133">
        <f>C71/B71-1</f>
        <v>1.2358664212463788E-2</v>
      </c>
      <c r="D76" s="133">
        <f>D71/C71-1</f>
        <v>0</v>
      </c>
      <c r="E76" s="133">
        <f>E71/D71-1</f>
        <v>0</v>
      </c>
      <c r="F76" s="107"/>
    </row>
    <row r="77" spans="1:6" ht="12" thickBot="1" x14ac:dyDescent="0.25">
      <c r="A77" s="127" t="s">
        <v>18</v>
      </c>
      <c r="B77" s="132"/>
      <c r="C77" s="133">
        <f>C74/B74-1</f>
        <v>-0.14752997601918461</v>
      </c>
      <c r="D77" s="133">
        <f t="shared" ref="D77:E78" si="3">D74/C74-1</f>
        <v>0</v>
      </c>
      <c r="E77" s="133">
        <f t="shared" si="3"/>
        <v>0</v>
      </c>
      <c r="F77" s="107"/>
    </row>
    <row r="78" spans="1:6" ht="12" thickBot="1" x14ac:dyDescent="0.25">
      <c r="A78" s="127" t="s">
        <v>19</v>
      </c>
      <c r="B78" s="132"/>
      <c r="C78" s="133">
        <f>C75/B75-1</f>
        <v>-0.15793675293531406</v>
      </c>
      <c r="D78" s="133">
        <f t="shared" si="3"/>
        <v>0</v>
      </c>
      <c r="E78" s="133">
        <f t="shared" si="3"/>
        <v>0</v>
      </c>
      <c r="F78" s="107"/>
    </row>
    <row r="79" spans="1:6" ht="24.75" customHeight="1" thickBot="1" x14ac:dyDescent="0.25">
      <c r="A79" s="259" t="s">
        <v>244</v>
      </c>
      <c r="B79" s="260"/>
      <c r="C79" s="260"/>
      <c r="D79" s="260"/>
      <c r="E79" s="261"/>
      <c r="F79" s="107"/>
    </row>
    <row r="80" spans="1:6" ht="12.75" customHeight="1" x14ac:dyDescent="0.2">
      <c r="A80" s="257"/>
      <c r="B80" s="129">
        <v>2018</v>
      </c>
      <c r="C80" s="129">
        <v>2019</v>
      </c>
      <c r="D80" s="129">
        <v>2020</v>
      </c>
      <c r="E80" s="129">
        <v>2021</v>
      </c>
      <c r="F80" s="107"/>
    </row>
    <row r="81" spans="1:6" ht="9" customHeight="1" thickBot="1" x14ac:dyDescent="0.25">
      <c r="A81" s="258"/>
      <c r="B81" s="130" t="s">
        <v>6</v>
      </c>
      <c r="C81" s="130" t="s">
        <v>7</v>
      </c>
      <c r="D81" s="130" t="s">
        <v>7</v>
      </c>
      <c r="E81" s="130" t="s">
        <v>7</v>
      </c>
      <c r="F81" s="107"/>
    </row>
    <row r="82" spans="1:6" ht="12" thickBot="1" x14ac:dyDescent="0.25">
      <c r="A82" s="134" t="s">
        <v>0</v>
      </c>
      <c r="B82" s="135">
        <v>7000</v>
      </c>
      <c r="C82" s="135">
        <v>5750</v>
      </c>
      <c r="D82" s="135">
        <v>5750</v>
      </c>
      <c r="E82" s="135">
        <v>5750</v>
      </c>
      <c r="F82" s="107"/>
    </row>
    <row r="83" spans="1:6" ht="28.5" customHeight="1" thickBot="1" x14ac:dyDescent="0.25">
      <c r="A83" s="136" t="s">
        <v>44</v>
      </c>
      <c r="B83" s="137"/>
      <c r="C83" s="139"/>
      <c r="D83" s="139"/>
      <c r="E83" s="139"/>
      <c r="F83" s="107"/>
    </row>
    <row r="84" spans="1:6" ht="24.75" customHeight="1" thickBot="1" x14ac:dyDescent="0.25">
      <c r="A84" s="136" t="s">
        <v>45</v>
      </c>
      <c r="B84" s="137"/>
      <c r="C84" s="139"/>
      <c r="D84" s="139"/>
      <c r="E84" s="139"/>
      <c r="F84" s="107"/>
    </row>
    <row r="85" spans="1:6" ht="24.75" customHeight="1" thickBot="1" x14ac:dyDescent="0.25">
      <c r="A85" s="134" t="s">
        <v>42</v>
      </c>
      <c r="B85" s="135">
        <v>1287</v>
      </c>
      <c r="C85" s="135">
        <v>1037</v>
      </c>
      <c r="D85" s="135">
        <v>1037</v>
      </c>
      <c r="E85" s="135">
        <v>1037</v>
      </c>
      <c r="F85" s="107"/>
    </row>
    <row r="86" spans="1:6" ht="33.75" customHeight="1" thickBot="1" x14ac:dyDescent="0.25">
      <c r="A86" s="140" t="s">
        <v>46</v>
      </c>
      <c r="B86" s="141"/>
      <c r="C86" s="142"/>
      <c r="D86" s="142"/>
      <c r="E86" s="142"/>
      <c r="F86" s="107"/>
    </row>
    <row r="87" spans="1:6" ht="35.25" customHeight="1" thickBot="1" x14ac:dyDescent="0.25">
      <c r="A87" s="140" t="s">
        <v>47</v>
      </c>
      <c r="B87" s="141"/>
      <c r="C87" s="142"/>
      <c r="D87" s="142"/>
      <c r="E87" s="142"/>
      <c r="F87" s="107"/>
    </row>
    <row r="88" spans="1:6" ht="24.75" customHeight="1" thickBot="1" x14ac:dyDescent="0.25">
      <c r="A88" s="134" t="s">
        <v>1</v>
      </c>
      <c r="B88" s="137">
        <v>2000</v>
      </c>
      <c r="C88" s="137">
        <v>2000</v>
      </c>
      <c r="D88" s="137">
        <v>2000</v>
      </c>
      <c r="E88" s="137">
        <v>2000</v>
      </c>
      <c r="F88" s="107"/>
    </row>
    <row r="89" spans="1:6" ht="33" customHeight="1" thickBot="1" x14ac:dyDescent="0.25">
      <c r="A89" s="136" t="s">
        <v>49</v>
      </c>
      <c r="B89" s="137"/>
      <c r="C89" s="135"/>
      <c r="D89" s="135"/>
      <c r="E89" s="135"/>
      <c r="F89" s="107"/>
    </row>
    <row r="90" spans="1:6" ht="23.25" thickBot="1" x14ac:dyDescent="0.25">
      <c r="A90" s="140" t="s">
        <v>50</v>
      </c>
      <c r="B90" s="141"/>
      <c r="C90" s="142"/>
      <c r="D90" s="142"/>
      <c r="E90" s="142"/>
      <c r="F90" s="107"/>
    </row>
    <row r="91" spans="1:6" ht="12" thickBot="1" x14ac:dyDescent="0.25">
      <c r="A91" s="134" t="s">
        <v>2</v>
      </c>
      <c r="B91" s="137"/>
      <c r="C91" s="135"/>
      <c r="D91" s="135"/>
      <c r="E91" s="135"/>
      <c r="F91" s="107"/>
    </row>
    <row r="92" spans="1:6" ht="23.25" thickBot="1" x14ac:dyDescent="0.25">
      <c r="A92" s="136" t="s">
        <v>51</v>
      </c>
      <c r="B92" s="137"/>
      <c r="C92" s="135"/>
      <c r="D92" s="135"/>
      <c r="E92" s="135"/>
      <c r="F92" s="107"/>
    </row>
    <row r="93" spans="1:6" ht="23.25" thickBot="1" x14ac:dyDescent="0.25">
      <c r="A93" s="136" t="s">
        <v>52</v>
      </c>
      <c r="B93" s="137"/>
      <c r="C93" s="135"/>
      <c r="D93" s="135"/>
      <c r="E93" s="135"/>
      <c r="F93" s="107"/>
    </row>
    <row r="94" spans="1:6" ht="18.75" customHeight="1" thickBot="1" x14ac:dyDescent="0.25">
      <c r="A94" s="143" t="s">
        <v>29</v>
      </c>
      <c r="B94" s="141"/>
      <c r="C94" s="142"/>
      <c r="D94" s="142"/>
      <c r="E94" s="142"/>
      <c r="F94" s="107"/>
    </row>
    <row r="95" spans="1:6" ht="42" customHeight="1" thickBot="1" x14ac:dyDescent="0.25">
      <c r="A95" s="140" t="s">
        <v>53</v>
      </c>
      <c r="B95" s="141"/>
      <c r="C95" s="142"/>
      <c r="D95" s="142"/>
      <c r="E95" s="142"/>
      <c r="F95" s="107"/>
    </row>
    <row r="96" spans="1:6" ht="35.25" customHeight="1" thickBot="1" x14ac:dyDescent="0.25">
      <c r="A96" s="136" t="s">
        <v>54</v>
      </c>
      <c r="B96" s="137"/>
      <c r="C96" s="135"/>
      <c r="D96" s="135"/>
      <c r="E96" s="135"/>
      <c r="F96" s="107"/>
    </row>
    <row r="97" spans="1:6" ht="12" thickBot="1" x14ac:dyDescent="0.25">
      <c r="A97" s="134" t="s">
        <v>31</v>
      </c>
      <c r="B97" s="137">
        <v>138</v>
      </c>
      <c r="C97" s="135">
        <v>100</v>
      </c>
      <c r="D97" s="135">
        <v>100</v>
      </c>
      <c r="E97" s="135">
        <v>100</v>
      </c>
      <c r="F97" s="107"/>
    </row>
    <row r="98" spans="1:6" ht="23.25" thickBot="1" x14ac:dyDescent="0.25">
      <c r="A98" s="136" t="s">
        <v>55</v>
      </c>
      <c r="B98" s="137"/>
      <c r="C98" s="135"/>
      <c r="D98" s="135"/>
      <c r="E98" s="135"/>
      <c r="F98" s="107"/>
    </row>
    <row r="99" spans="1:6" ht="23.25" thickBot="1" x14ac:dyDescent="0.25">
      <c r="A99" s="136" t="s">
        <v>56</v>
      </c>
      <c r="B99" s="137"/>
      <c r="C99" s="135"/>
      <c r="D99" s="135"/>
      <c r="E99" s="135"/>
      <c r="F99" s="107"/>
    </row>
    <row r="100" spans="1:6" ht="23.25" thickBot="1" x14ac:dyDescent="0.25">
      <c r="A100" s="134" t="s">
        <v>3</v>
      </c>
      <c r="B100" s="137"/>
      <c r="C100" s="135"/>
      <c r="D100" s="135"/>
      <c r="E100" s="135"/>
      <c r="F100" s="107"/>
    </row>
    <row r="101" spans="1:6" ht="34.5" thickBot="1" x14ac:dyDescent="0.25">
      <c r="A101" s="136" t="s">
        <v>57</v>
      </c>
      <c r="B101" s="137"/>
      <c r="C101" s="135"/>
      <c r="D101" s="135"/>
      <c r="E101" s="135"/>
      <c r="F101" s="107"/>
    </row>
    <row r="102" spans="1:6" ht="34.5" thickBot="1" x14ac:dyDescent="0.25">
      <c r="A102" s="136" t="s">
        <v>58</v>
      </c>
      <c r="B102" s="137"/>
      <c r="C102" s="135"/>
      <c r="D102" s="135"/>
      <c r="E102" s="135"/>
      <c r="F102" s="107"/>
    </row>
    <row r="103" spans="1:6" ht="12" thickBot="1" x14ac:dyDescent="0.25">
      <c r="A103" s="150" t="s">
        <v>145</v>
      </c>
      <c r="B103" s="137">
        <f>B100+B97+B94+B91+B88+B85+B82</f>
        <v>10425</v>
      </c>
      <c r="C103" s="137">
        <f t="shared" ref="C103:E103" si="4">C100+C97+C94+C91+C88+C85+C82</f>
        <v>8887</v>
      </c>
      <c r="D103" s="137">
        <f t="shared" si="4"/>
        <v>8887</v>
      </c>
      <c r="E103" s="137">
        <f t="shared" si="4"/>
        <v>8887</v>
      </c>
      <c r="F103" s="107"/>
    </row>
    <row r="104" spans="1:6" x14ac:dyDescent="0.2">
      <c r="A104" s="262" t="s">
        <v>41</v>
      </c>
      <c r="B104" s="299"/>
      <c r="C104" s="299"/>
      <c r="D104" s="299"/>
      <c r="E104" s="300"/>
      <c r="F104" s="107"/>
    </row>
    <row r="105" spans="1:6" x14ac:dyDescent="0.2">
      <c r="A105" s="263"/>
      <c r="B105" s="302"/>
      <c r="C105" s="302"/>
      <c r="D105" s="302"/>
      <c r="E105" s="303"/>
      <c r="F105" s="107"/>
    </row>
    <row r="106" spans="1:6" ht="12" thickBot="1" x14ac:dyDescent="0.25">
      <c r="A106" s="264"/>
      <c r="B106" s="305"/>
      <c r="C106" s="305"/>
      <c r="D106" s="305"/>
      <c r="E106" s="306"/>
      <c r="F106" s="107"/>
    </row>
    <row r="107" spans="1:6" ht="12" thickBot="1" x14ac:dyDescent="0.25">
      <c r="A107" s="145" t="s">
        <v>62</v>
      </c>
      <c r="B107" s="146">
        <f>IF(B103-B74=0,0,"Error")</f>
        <v>0</v>
      </c>
      <c r="C107" s="146">
        <f>IF(C103-C74=0,0,"Error")</f>
        <v>0</v>
      </c>
      <c r="D107" s="146">
        <f>IF(D103-D74=0,0,"Error")</f>
        <v>0</v>
      </c>
      <c r="E107" s="146">
        <f>IF(E103-E74=0,0,"Error")</f>
        <v>0</v>
      </c>
      <c r="F107" s="107"/>
    </row>
    <row r="108" spans="1:6" ht="12.75" thickBot="1" x14ac:dyDescent="0.25">
      <c r="A108" s="292" t="s">
        <v>79</v>
      </c>
      <c r="B108" s="293"/>
      <c r="C108" s="293"/>
      <c r="D108" s="293"/>
      <c r="E108" s="294"/>
      <c r="F108" s="107"/>
    </row>
    <row r="109" spans="1:6" ht="12.75" thickBot="1" x14ac:dyDescent="0.25">
      <c r="A109" s="292" t="s">
        <v>71</v>
      </c>
      <c r="B109" s="293"/>
      <c r="C109" s="293"/>
      <c r="D109" s="293"/>
      <c r="E109" s="294"/>
      <c r="F109" s="107"/>
    </row>
    <row r="110" spans="1:6" ht="12" thickBot="1" x14ac:dyDescent="0.25">
      <c r="A110" s="151" t="s">
        <v>245</v>
      </c>
      <c r="B110" s="277" t="s">
        <v>39</v>
      </c>
      <c r="C110" s="278"/>
      <c r="D110" s="278"/>
      <c r="E110" s="279"/>
      <c r="F110" s="107"/>
    </row>
    <row r="111" spans="1:6" ht="12" thickBot="1" x14ac:dyDescent="0.25">
      <c r="A111" s="152" t="s">
        <v>38</v>
      </c>
      <c r="B111" s="355" t="s">
        <v>246</v>
      </c>
      <c r="C111" s="356"/>
      <c r="D111" s="356"/>
      <c r="E111" s="357"/>
      <c r="F111" s="107"/>
    </row>
    <row r="112" spans="1:6" ht="24" customHeight="1" thickBot="1" x14ac:dyDescent="0.25">
      <c r="A112" s="127" t="s">
        <v>10</v>
      </c>
      <c r="B112" s="340" t="s">
        <v>247</v>
      </c>
      <c r="C112" s="341"/>
      <c r="D112" s="341"/>
      <c r="E112" s="342"/>
      <c r="F112" s="107"/>
    </row>
    <row r="113" spans="1:6" ht="12" thickBot="1" x14ac:dyDescent="0.25">
      <c r="A113" s="127" t="s">
        <v>15</v>
      </c>
      <c r="B113" s="358" t="s">
        <v>248</v>
      </c>
      <c r="C113" s="359"/>
      <c r="D113" s="359"/>
      <c r="E113" s="360"/>
      <c r="F113" s="107"/>
    </row>
    <row r="114" spans="1:6" ht="12.75" customHeight="1" x14ac:dyDescent="0.2">
      <c r="A114" s="257"/>
      <c r="B114" s="129">
        <v>2018</v>
      </c>
      <c r="C114" s="129">
        <v>2019</v>
      </c>
      <c r="D114" s="129">
        <v>2020</v>
      </c>
      <c r="E114" s="129">
        <v>2021</v>
      </c>
      <c r="F114" s="107"/>
    </row>
    <row r="115" spans="1:6" ht="12" thickBot="1" x14ac:dyDescent="0.25">
      <c r="A115" s="258"/>
      <c r="B115" s="130" t="s">
        <v>6</v>
      </c>
      <c r="C115" s="130" t="s">
        <v>7</v>
      </c>
      <c r="D115" s="130" t="s">
        <v>7</v>
      </c>
      <c r="E115" s="130" t="s">
        <v>7</v>
      </c>
      <c r="F115" s="107"/>
    </row>
    <row r="116" spans="1:6" ht="12" thickBot="1" x14ac:dyDescent="0.25">
      <c r="A116" s="127" t="s">
        <v>9</v>
      </c>
      <c r="B116" s="131">
        <v>7</v>
      </c>
      <c r="C116" s="131">
        <v>0</v>
      </c>
      <c r="D116" s="131">
        <v>0</v>
      </c>
      <c r="E116" s="131">
        <v>0</v>
      </c>
      <c r="F116" s="107"/>
    </row>
    <row r="117" spans="1:6" ht="12" thickBot="1" x14ac:dyDescent="0.25">
      <c r="A117" s="127" t="s">
        <v>16</v>
      </c>
      <c r="B117" s="131">
        <v>846</v>
      </c>
      <c r="C117" s="131">
        <v>0</v>
      </c>
      <c r="D117" s="131">
        <v>0</v>
      </c>
      <c r="E117" s="131">
        <v>0</v>
      </c>
      <c r="F117" s="107"/>
    </row>
    <row r="118" spans="1:6" ht="12" thickBot="1" x14ac:dyDescent="0.25">
      <c r="A118" s="127" t="s">
        <v>24</v>
      </c>
      <c r="B118" s="131">
        <f>B117/B116</f>
        <v>120.85714285714286</v>
      </c>
      <c r="C118" s="131" t="e">
        <f t="shared" ref="C118:E118" si="5">C117/C116</f>
        <v>#DIV/0!</v>
      </c>
      <c r="D118" s="131" t="e">
        <f t="shared" si="5"/>
        <v>#DIV/0!</v>
      </c>
      <c r="E118" s="131" t="e">
        <f t="shared" si="5"/>
        <v>#DIV/0!</v>
      </c>
      <c r="F118" s="107"/>
    </row>
    <row r="119" spans="1:6" ht="12" thickBot="1" x14ac:dyDescent="0.25">
      <c r="A119" s="127" t="s">
        <v>17</v>
      </c>
      <c r="B119" s="132" t="s">
        <v>23</v>
      </c>
      <c r="C119" s="133">
        <f>C116/B116-1</f>
        <v>-1</v>
      </c>
      <c r="D119" s="133" t="e">
        <f t="shared" ref="D119:E121" si="6">D116/C116-1</f>
        <v>#DIV/0!</v>
      </c>
      <c r="E119" s="133" t="e">
        <f t="shared" si="6"/>
        <v>#DIV/0!</v>
      </c>
      <c r="F119" s="107"/>
    </row>
    <row r="120" spans="1:6" ht="12" thickBot="1" x14ac:dyDescent="0.25">
      <c r="A120" s="127" t="s">
        <v>18</v>
      </c>
      <c r="B120" s="132" t="s">
        <v>23</v>
      </c>
      <c r="C120" s="133">
        <f>C117/B117-1</f>
        <v>-1</v>
      </c>
      <c r="D120" s="133" t="e">
        <f t="shared" si="6"/>
        <v>#DIV/0!</v>
      </c>
      <c r="E120" s="133" t="e">
        <f t="shared" si="6"/>
        <v>#DIV/0!</v>
      </c>
      <c r="F120" s="107"/>
    </row>
    <row r="121" spans="1:6" ht="12" thickBot="1" x14ac:dyDescent="0.25">
      <c r="A121" s="127" t="s">
        <v>19</v>
      </c>
      <c r="B121" s="132" t="s">
        <v>23</v>
      </c>
      <c r="C121" s="133" t="e">
        <f>C118/B118-1</f>
        <v>#DIV/0!</v>
      </c>
      <c r="D121" s="133" t="e">
        <f t="shared" si="6"/>
        <v>#DIV/0!</v>
      </c>
      <c r="E121" s="133" t="e">
        <f t="shared" si="6"/>
        <v>#DIV/0!</v>
      </c>
      <c r="F121" s="107"/>
    </row>
    <row r="122" spans="1:6" ht="12" thickBot="1" x14ac:dyDescent="0.25">
      <c r="A122" s="259" t="s">
        <v>231</v>
      </c>
      <c r="B122" s="260"/>
      <c r="C122" s="260"/>
      <c r="D122" s="260"/>
      <c r="E122" s="261"/>
      <c r="F122" s="107"/>
    </row>
    <row r="123" spans="1:6" ht="12.75" customHeight="1" x14ac:dyDescent="0.2">
      <c r="A123" s="257"/>
      <c r="B123" s="129">
        <v>2018</v>
      </c>
      <c r="C123" s="129">
        <v>2019</v>
      </c>
      <c r="D123" s="129">
        <v>2020</v>
      </c>
      <c r="E123" s="129">
        <v>2021</v>
      </c>
      <c r="F123" s="107"/>
    </row>
    <row r="124" spans="1:6" ht="9" customHeight="1" thickBot="1" x14ac:dyDescent="0.25">
      <c r="A124" s="258"/>
      <c r="B124" s="130" t="s">
        <v>6</v>
      </c>
      <c r="C124" s="130" t="s">
        <v>7</v>
      </c>
      <c r="D124" s="130" t="s">
        <v>7</v>
      </c>
      <c r="E124" s="130" t="s">
        <v>7</v>
      </c>
      <c r="F124" s="107"/>
    </row>
    <row r="125" spans="1:6" ht="12" thickBot="1" x14ac:dyDescent="0.25">
      <c r="A125" s="134" t="s">
        <v>75</v>
      </c>
      <c r="B125" s="135">
        <v>0</v>
      </c>
      <c r="C125" s="135">
        <v>0</v>
      </c>
      <c r="D125" s="135">
        <v>0</v>
      </c>
      <c r="E125" s="135">
        <v>0</v>
      </c>
      <c r="F125" s="107"/>
    </row>
    <row r="126" spans="1:6" ht="12" thickBot="1" x14ac:dyDescent="0.25">
      <c r="A126" s="134" t="s">
        <v>76</v>
      </c>
      <c r="B126" s="137">
        <v>846</v>
      </c>
      <c r="C126" s="135">
        <v>0</v>
      </c>
      <c r="D126" s="135">
        <v>0</v>
      </c>
      <c r="E126" s="135">
        <v>0</v>
      </c>
      <c r="F126" s="107"/>
    </row>
    <row r="127" spans="1:6" ht="12" thickBot="1" x14ac:dyDescent="0.25">
      <c r="A127" s="144" t="s">
        <v>61</v>
      </c>
      <c r="B127" s="137">
        <f>B126+B125</f>
        <v>846</v>
      </c>
      <c r="C127" s="137">
        <f t="shared" ref="C127:E127" si="7">C126+C125</f>
        <v>0</v>
      </c>
      <c r="D127" s="137">
        <f t="shared" si="7"/>
        <v>0</v>
      </c>
      <c r="E127" s="137">
        <f t="shared" si="7"/>
        <v>0</v>
      </c>
      <c r="F127" s="107"/>
    </row>
    <row r="128" spans="1:6" ht="9" customHeight="1" x14ac:dyDescent="0.2">
      <c r="A128" s="262" t="s">
        <v>72</v>
      </c>
      <c r="B128" s="265" t="s">
        <v>249</v>
      </c>
      <c r="C128" s="266"/>
      <c r="D128" s="266"/>
      <c r="E128" s="267"/>
      <c r="F128" s="107"/>
    </row>
    <row r="129" spans="1:6" ht="5.25" customHeight="1" x14ac:dyDescent="0.2">
      <c r="A129" s="263"/>
      <c r="B129" s="268"/>
      <c r="C129" s="269"/>
      <c r="D129" s="269"/>
      <c r="E129" s="270"/>
      <c r="F129" s="107"/>
    </row>
    <row r="130" spans="1:6" ht="12" thickBot="1" x14ac:dyDescent="0.25">
      <c r="A130" s="264"/>
      <c r="B130" s="271"/>
      <c r="C130" s="272"/>
      <c r="D130" s="272"/>
      <c r="E130" s="273"/>
      <c r="F130" s="107"/>
    </row>
    <row r="131" spans="1:6" ht="12.75" collapsed="1" thickBot="1" x14ac:dyDescent="0.25">
      <c r="A131" s="292" t="s">
        <v>70</v>
      </c>
      <c r="B131" s="293"/>
      <c r="C131" s="293"/>
      <c r="D131" s="293"/>
      <c r="E131" s="294"/>
      <c r="F131" s="107"/>
    </row>
    <row r="132" spans="1:6" ht="12.75" thickBot="1" x14ac:dyDescent="0.25">
      <c r="A132" s="292" t="s">
        <v>77</v>
      </c>
      <c r="B132" s="293"/>
      <c r="C132" s="293"/>
      <c r="D132" s="293"/>
      <c r="E132" s="294"/>
      <c r="F132" s="107"/>
    </row>
    <row r="133" spans="1:6" ht="12" thickBot="1" x14ac:dyDescent="0.25">
      <c r="A133" s="153" t="s">
        <v>250</v>
      </c>
      <c r="B133" s="277" t="s">
        <v>39</v>
      </c>
      <c r="C133" s="278"/>
      <c r="D133" s="278"/>
      <c r="E133" s="279"/>
      <c r="F133" s="107"/>
    </row>
    <row r="134" spans="1:6" ht="22.5" customHeight="1" thickBot="1" x14ac:dyDescent="0.25">
      <c r="A134" s="152" t="s">
        <v>38</v>
      </c>
      <c r="B134" s="352" t="s">
        <v>251</v>
      </c>
      <c r="C134" s="353"/>
      <c r="D134" s="353"/>
      <c r="E134" s="354"/>
      <c r="F134" s="107"/>
    </row>
    <row r="135" spans="1:6" ht="12" thickBot="1" x14ac:dyDescent="0.25">
      <c r="A135" s="127" t="s">
        <v>10</v>
      </c>
      <c r="B135" s="340" t="s">
        <v>252</v>
      </c>
      <c r="C135" s="341"/>
      <c r="D135" s="341"/>
      <c r="E135" s="342"/>
      <c r="F135" s="107"/>
    </row>
    <row r="136" spans="1:6" ht="12" thickBot="1" x14ac:dyDescent="0.25">
      <c r="A136" s="127" t="s">
        <v>15</v>
      </c>
      <c r="B136" s="254" t="s">
        <v>253</v>
      </c>
      <c r="C136" s="255"/>
      <c r="D136" s="255"/>
      <c r="E136" s="256"/>
      <c r="F136" s="107"/>
    </row>
    <row r="137" spans="1:6" ht="12.75" customHeight="1" x14ac:dyDescent="0.2">
      <c r="A137" s="257"/>
      <c r="B137" s="129">
        <v>2018</v>
      </c>
      <c r="C137" s="129">
        <v>2019</v>
      </c>
      <c r="D137" s="129">
        <v>2020</v>
      </c>
      <c r="E137" s="129">
        <v>2021</v>
      </c>
      <c r="F137" s="107"/>
    </row>
    <row r="138" spans="1:6" ht="9" customHeight="1" thickBot="1" x14ac:dyDescent="0.25">
      <c r="A138" s="258"/>
      <c r="B138" s="130" t="s">
        <v>6</v>
      </c>
      <c r="C138" s="130" t="s">
        <v>7</v>
      </c>
      <c r="D138" s="130" t="s">
        <v>7</v>
      </c>
      <c r="E138" s="130" t="s">
        <v>7</v>
      </c>
      <c r="F138" s="107"/>
    </row>
    <row r="139" spans="1:6" ht="12" thickBot="1" x14ac:dyDescent="0.25">
      <c r="A139" s="127" t="s">
        <v>9</v>
      </c>
      <c r="B139" s="131">
        <v>1</v>
      </c>
      <c r="C139" s="131">
        <v>1</v>
      </c>
      <c r="D139" s="131">
        <v>0</v>
      </c>
      <c r="E139" s="131">
        <v>0</v>
      </c>
      <c r="F139" s="107"/>
    </row>
    <row r="140" spans="1:6" ht="12" thickBot="1" x14ac:dyDescent="0.25">
      <c r="A140" s="127" t="s">
        <v>16</v>
      </c>
      <c r="B140" s="131">
        <v>5000</v>
      </c>
      <c r="C140" s="131"/>
      <c r="D140" s="131">
        <v>0</v>
      </c>
      <c r="E140" s="131">
        <v>0</v>
      </c>
      <c r="F140" s="107"/>
    </row>
    <row r="141" spans="1:6" ht="12" thickBot="1" x14ac:dyDescent="0.25">
      <c r="A141" s="127" t="s">
        <v>24</v>
      </c>
      <c r="B141" s="131">
        <f>B140/B139</f>
        <v>5000</v>
      </c>
      <c r="C141" s="131">
        <f t="shared" ref="C141:E141" si="8">C140/C139</f>
        <v>0</v>
      </c>
      <c r="D141" s="131" t="e">
        <f t="shared" si="8"/>
        <v>#DIV/0!</v>
      </c>
      <c r="E141" s="131" t="e">
        <f t="shared" si="8"/>
        <v>#DIV/0!</v>
      </c>
      <c r="F141" s="107"/>
    </row>
    <row r="142" spans="1:6" ht="15.75" customHeight="1" thickBot="1" x14ac:dyDescent="0.25">
      <c r="A142" s="127" t="s">
        <v>17</v>
      </c>
      <c r="B142" s="132" t="s">
        <v>23</v>
      </c>
      <c r="C142" s="133">
        <f>C139/B139-1</f>
        <v>0</v>
      </c>
      <c r="D142" s="133">
        <f t="shared" ref="D142:E144" si="9">D139/C139-1</f>
        <v>-1</v>
      </c>
      <c r="E142" s="133" t="e">
        <f t="shared" si="9"/>
        <v>#DIV/0!</v>
      </c>
      <c r="F142" s="107"/>
    </row>
    <row r="143" spans="1:6" ht="19.5" customHeight="1" thickBot="1" x14ac:dyDescent="0.25">
      <c r="A143" s="154" t="s">
        <v>18</v>
      </c>
      <c r="B143" s="155" t="s">
        <v>23</v>
      </c>
      <c r="C143" s="156">
        <f>C140/B140-1</f>
        <v>-1</v>
      </c>
      <c r="D143" s="156" t="e">
        <f t="shared" si="9"/>
        <v>#DIV/0!</v>
      </c>
      <c r="E143" s="156" t="e">
        <f t="shared" si="9"/>
        <v>#DIV/0!</v>
      </c>
      <c r="F143" s="107"/>
    </row>
    <row r="144" spans="1:6" ht="18.75" customHeight="1" thickBot="1" x14ac:dyDescent="0.25">
      <c r="A144" s="127" t="s">
        <v>19</v>
      </c>
      <c r="B144" s="132" t="s">
        <v>23</v>
      </c>
      <c r="C144" s="133">
        <f>C141/B141-1</f>
        <v>-1</v>
      </c>
      <c r="D144" s="133" t="e">
        <f t="shared" si="9"/>
        <v>#DIV/0!</v>
      </c>
      <c r="E144" s="133" t="e">
        <f t="shared" si="9"/>
        <v>#DIV/0!</v>
      </c>
      <c r="F144" s="107"/>
    </row>
    <row r="145" spans="1:6" ht="27" customHeight="1" thickBot="1" x14ac:dyDescent="0.25">
      <c r="A145" s="259" t="s">
        <v>231</v>
      </c>
      <c r="B145" s="260"/>
      <c r="C145" s="260"/>
      <c r="D145" s="260"/>
      <c r="E145" s="261"/>
      <c r="F145" s="107"/>
    </row>
    <row r="146" spans="1:6" ht="12.75" customHeight="1" x14ac:dyDescent="0.2">
      <c r="A146" s="257"/>
      <c r="B146" s="129">
        <v>2018</v>
      </c>
      <c r="C146" s="129">
        <v>2019</v>
      </c>
      <c r="D146" s="129">
        <v>2020</v>
      </c>
      <c r="E146" s="129">
        <v>2021</v>
      </c>
      <c r="F146" s="107"/>
    </row>
    <row r="147" spans="1:6" ht="9" customHeight="1" thickBot="1" x14ac:dyDescent="0.25">
      <c r="A147" s="258"/>
      <c r="B147" s="130" t="s">
        <v>6</v>
      </c>
      <c r="C147" s="130" t="s">
        <v>7</v>
      </c>
      <c r="D147" s="130" t="s">
        <v>7</v>
      </c>
      <c r="E147" s="130" t="s">
        <v>7</v>
      </c>
      <c r="F147" s="107"/>
    </row>
    <row r="148" spans="1:6" ht="12" thickBot="1" x14ac:dyDescent="0.25">
      <c r="A148" s="134" t="s">
        <v>75</v>
      </c>
      <c r="B148" s="135"/>
      <c r="C148" s="135"/>
      <c r="D148" s="135"/>
      <c r="E148" s="135"/>
      <c r="F148" s="107"/>
    </row>
    <row r="149" spans="1:6" ht="12" thickBot="1" x14ac:dyDescent="0.25">
      <c r="A149" s="134" t="s">
        <v>76</v>
      </c>
      <c r="B149" s="137">
        <v>5000</v>
      </c>
      <c r="C149" s="135"/>
      <c r="D149" s="135"/>
      <c r="E149" s="135"/>
      <c r="F149" s="107"/>
    </row>
    <row r="150" spans="1:6" ht="12" thickBot="1" x14ac:dyDescent="0.25">
      <c r="A150" s="144" t="s">
        <v>61</v>
      </c>
      <c r="B150" s="137">
        <f>B149+B148</f>
        <v>5000</v>
      </c>
      <c r="C150" s="137">
        <f t="shared" ref="C150:E150" si="10">C149+C148</f>
        <v>0</v>
      </c>
      <c r="D150" s="137">
        <f t="shared" si="10"/>
        <v>0</v>
      </c>
      <c r="E150" s="137">
        <f t="shared" si="10"/>
        <v>0</v>
      </c>
      <c r="F150" s="107"/>
    </row>
    <row r="151" spans="1:6" ht="7.5" customHeight="1" x14ac:dyDescent="0.2">
      <c r="A151" s="262" t="s">
        <v>72</v>
      </c>
      <c r="B151" s="265" t="s">
        <v>254</v>
      </c>
      <c r="C151" s="266"/>
      <c r="D151" s="266"/>
      <c r="E151" s="267"/>
      <c r="F151" s="107"/>
    </row>
    <row r="152" spans="1:6" ht="7.5" customHeight="1" x14ac:dyDescent="0.2">
      <c r="A152" s="263"/>
      <c r="B152" s="268"/>
      <c r="C152" s="269"/>
      <c r="D152" s="269"/>
      <c r="E152" s="270"/>
      <c r="F152" s="107"/>
    </row>
    <row r="153" spans="1:6" ht="12" thickBot="1" x14ac:dyDescent="0.25">
      <c r="A153" s="264"/>
      <c r="B153" s="271"/>
      <c r="C153" s="272"/>
      <c r="D153" s="272"/>
      <c r="E153" s="273"/>
      <c r="F153" s="107"/>
    </row>
    <row r="154" spans="1:6" ht="12" thickBot="1" x14ac:dyDescent="0.25">
      <c r="A154" s="153" t="s">
        <v>255</v>
      </c>
      <c r="B154" s="277" t="s">
        <v>39</v>
      </c>
      <c r="C154" s="278"/>
      <c r="D154" s="278"/>
      <c r="E154" s="279"/>
      <c r="F154" s="107"/>
    </row>
    <row r="155" spans="1:6" ht="23.25" customHeight="1" thickBot="1" x14ac:dyDescent="0.25">
      <c r="A155" s="152" t="s">
        <v>256</v>
      </c>
      <c r="B155" s="274" t="s">
        <v>257</v>
      </c>
      <c r="C155" s="275"/>
      <c r="D155" s="275"/>
      <c r="E155" s="276"/>
      <c r="F155" s="107"/>
    </row>
    <row r="156" spans="1:6" ht="26.25" customHeight="1" thickBot="1" x14ac:dyDescent="0.25">
      <c r="A156" s="127" t="s">
        <v>10</v>
      </c>
      <c r="B156" s="274" t="s">
        <v>258</v>
      </c>
      <c r="C156" s="275"/>
      <c r="D156" s="275"/>
      <c r="E156" s="276"/>
      <c r="F156" s="107"/>
    </row>
    <row r="157" spans="1:6" ht="12" customHeight="1" thickBot="1" x14ac:dyDescent="0.25">
      <c r="A157" s="127" t="s">
        <v>15</v>
      </c>
      <c r="B157" s="254" t="s">
        <v>253</v>
      </c>
      <c r="C157" s="255"/>
      <c r="D157" s="255"/>
      <c r="E157" s="256"/>
      <c r="F157" s="107"/>
    </row>
    <row r="158" spans="1:6" ht="12.75" customHeight="1" x14ac:dyDescent="0.2">
      <c r="A158" s="257"/>
      <c r="B158" s="129">
        <v>2018</v>
      </c>
      <c r="C158" s="129">
        <v>2019</v>
      </c>
      <c r="D158" s="129">
        <v>2020</v>
      </c>
      <c r="E158" s="129">
        <v>2021</v>
      </c>
      <c r="F158" s="107"/>
    </row>
    <row r="159" spans="1:6" ht="9" customHeight="1" thickBot="1" x14ac:dyDescent="0.25">
      <c r="A159" s="258"/>
      <c r="B159" s="130" t="s">
        <v>6</v>
      </c>
      <c r="C159" s="130" t="s">
        <v>7</v>
      </c>
      <c r="D159" s="130" t="s">
        <v>7</v>
      </c>
      <c r="E159" s="130" t="s">
        <v>7</v>
      </c>
      <c r="F159" s="107"/>
    </row>
    <row r="160" spans="1:6" ht="12" thickBot="1" x14ac:dyDescent="0.25">
      <c r="A160" s="127" t="s">
        <v>9</v>
      </c>
      <c r="B160" s="131">
        <v>1</v>
      </c>
      <c r="C160" s="131">
        <v>0</v>
      </c>
      <c r="D160" s="131">
        <v>0</v>
      </c>
      <c r="E160" s="131">
        <v>0</v>
      </c>
      <c r="F160" s="107"/>
    </row>
    <row r="161" spans="1:6" ht="12" thickBot="1" x14ac:dyDescent="0.25">
      <c r="A161" s="127" t="s">
        <v>16</v>
      </c>
      <c r="B161" s="131">
        <v>24600</v>
      </c>
      <c r="C161" s="131">
        <v>0</v>
      </c>
      <c r="D161" s="131">
        <v>0</v>
      </c>
      <c r="E161" s="131">
        <v>0</v>
      </c>
      <c r="F161" s="107"/>
    </row>
    <row r="162" spans="1:6" ht="12" thickBot="1" x14ac:dyDescent="0.25">
      <c r="A162" s="127" t="s">
        <v>24</v>
      </c>
      <c r="B162" s="131">
        <f>B161/B160</f>
        <v>24600</v>
      </c>
      <c r="C162" s="131" t="e">
        <f t="shared" ref="C162:E162" si="11">C161/C160</f>
        <v>#DIV/0!</v>
      </c>
      <c r="D162" s="131" t="e">
        <f t="shared" si="11"/>
        <v>#DIV/0!</v>
      </c>
      <c r="E162" s="131" t="e">
        <f t="shared" si="11"/>
        <v>#DIV/0!</v>
      </c>
      <c r="F162" s="107"/>
    </row>
    <row r="163" spans="1:6" ht="12" thickBot="1" x14ac:dyDescent="0.25">
      <c r="A163" s="127" t="s">
        <v>17</v>
      </c>
      <c r="B163" s="132" t="s">
        <v>23</v>
      </c>
      <c r="C163" s="133">
        <f>C160/B160-1</f>
        <v>-1</v>
      </c>
      <c r="D163" s="133" t="e">
        <f t="shared" ref="D163:E165" si="12">D160/C160-1</f>
        <v>#DIV/0!</v>
      </c>
      <c r="E163" s="133" t="e">
        <f t="shared" si="12"/>
        <v>#DIV/0!</v>
      </c>
      <c r="F163" s="107"/>
    </row>
    <row r="164" spans="1:6" ht="12" thickBot="1" x14ac:dyDescent="0.25">
      <c r="A164" s="127" t="s">
        <v>18</v>
      </c>
      <c r="B164" s="132" t="s">
        <v>23</v>
      </c>
      <c r="C164" s="133">
        <f>C161/B161-1</f>
        <v>-1</v>
      </c>
      <c r="D164" s="133" t="e">
        <f t="shared" si="12"/>
        <v>#DIV/0!</v>
      </c>
      <c r="E164" s="133" t="e">
        <f t="shared" si="12"/>
        <v>#DIV/0!</v>
      </c>
      <c r="F164" s="107"/>
    </row>
    <row r="165" spans="1:6" ht="12" thickBot="1" x14ac:dyDescent="0.25">
      <c r="A165" s="127" t="s">
        <v>19</v>
      </c>
      <c r="B165" s="132" t="s">
        <v>23</v>
      </c>
      <c r="C165" s="133" t="e">
        <f>C162/B162-1</f>
        <v>#DIV/0!</v>
      </c>
      <c r="D165" s="133" t="e">
        <f t="shared" si="12"/>
        <v>#DIV/0!</v>
      </c>
      <c r="E165" s="133" t="e">
        <f t="shared" si="12"/>
        <v>#DIV/0!</v>
      </c>
      <c r="F165" s="107"/>
    </row>
    <row r="166" spans="1:6" ht="12" thickBot="1" x14ac:dyDescent="0.25">
      <c r="A166" s="259" t="s">
        <v>259</v>
      </c>
      <c r="B166" s="260"/>
      <c r="C166" s="260"/>
      <c r="D166" s="260"/>
      <c r="E166" s="261"/>
      <c r="F166" s="107"/>
    </row>
    <row r="167" spans="1:6" ht="12.75" customHeight="1" x14ac:dyDescent="0.2">
      <c r="A167" s="257"/>
      <c r="B167" s="129">
        <v>2018</v>
      </c>
      <c r="C167" s="129">
        <v>2019</v>
      </c>
      <c r="D167" s="129">
        <v>2020</v>
      </c>
      <c r="E167" s="129">
        <v>2021</v>
      </c>
      <c r="F167" s="107"/>
    </row>
    <row r="168" spans="1:6" ht="9" customHeight="1" thickBot="1" x14ac:dyDescent="0.25">
      <c r="A168" s="258"/>
      <c r="B168" s="130" t="s">
        <v>6</v>
      </c>
      <c r="C168" s="130" t="s">
        <v>7</v>
      </c>
      <c r="D168" s="130" t="s">
        <v>7</v>
      </c>
      <c r="E168" s="130" t="s">
        <v>7</v>
      </c>
      <c r="F168" s="107"/>
    </row>
    <row r="169" spans="1:6" ht="12" thickBot="1" x14ac:dyDescent="0.25">
      <c r="A169" s="134" t="s">
        <v>75</v>
      </c>
      <c r="B169" s="135">
        <v>0</v>
      </c>
      <c r="C169" s="135">
        <v>0</v>
      </c>
      <c r="D169" s="135">
        <v>0</v>
      </c>
      <c r="E169" s="135">
        <v>0</v>
      </c>
      <c r="F169" s="107"/>
    </row>
    <row r="170" spans="1:6" ht="12" thickBot="1" x14ac:dyDescent="0.25">
      <c r="A170" s="134" t="s">
        <v>76</v>
      </c>
      <c r="B170" s="137">
        <v>24600</v>
      </c>
      <c r="C170" s="135">
        <v>0</v>
      </c>
      <c r="D170" s="135">
        <v>0</v>
      </c>
      <c r="E170" s="135">
        <v>0</v>
      </c>
      <c r="F170" s="107"/>
    </row>
    <row r="171" spans="1:6" ht="12" thickBot="1" x14ac:dyDescent="0.25">
      <c r="A171" s="144" t="s">
        <v>145</v>
      </c>
      <c r="B171" s="137">
        <f>B170+B169</f>
        <v>24600</v>
      </c>
      <c r="C171" s="137">
        <f t="shared" ref="C171:E171" si="13">C170+C169</f>
        <v>0</v>
      </c>
      <c r="D171" s="137">
        <f t="shared" si="13"/>
        <v>0</v>
      </c>
      <c r="E171" s="137">
        <f t="shared" si="13"/>
        <v>0</v>
      </c>
      <c r="F171" s="107"/>
    </row>
    <row r="172" spans="1:6" ht="9.75" customHeight="1" x14ac:dyDescent="0.2">
      <c r="A172" s="262" t="s">
        <v>186</v>
      </c>
      <c r="B172" s="265" t="s">
        <v>260</v>
      </c>
      <c r="C172" s="266"/>
      <c r="D172" s="266"/>
      <c r="E172" s="267"/>
      <c r="F172" s="107"/>
    </row>
    <row r="173" spans="1:6" ht="9.75" customHeight="1" x14ac:dyDescent="0.2">
      <c r="A173" s="263"/>
      <c r="B173" s="268"/>
      <c r="C173" s="269"/>
      <c r="D173" s="269"/>
      <c r="E173" s="270"/>
      <c r="F173" s="107"/>
    </row>
    <row r="174" spans="1:6" ht="9.75" customHeight="1" thickBot="1" x14ac:dyDescent="0.25">
      <c r="A174" s="264"/>
      <c r="B174" s="271"/>
      <c r="C174" s="272"/>
      <c r="D174" s="272"/>
      <c r="E174" s="273"/>
      <c r="F174" s="107"/>
    </row>
    <row r="175" spans="1:6" ht="15" customHeight="1" thickBot="1" x14ac:dyDescent="0.25">
      <c r="A175" s="153" t="s">
        <v>261</v>
      </c>
      <c r="B175" s="277" t="s">
        <v>39</v>
      </c>
      <c r="C175" s="278"/>
      <c r="D175" s="278"/>
      <c r="E175" s="279"/>
      <c r="F175" s="107"/>
    </row>
    <row r="176" spans="1:6" ht="26.25" customHeight="1" thickBot="1" x14ac:dyDescent="0.25">
      <c r="A176" s="152" t="s">
        <v>262</v>
      </c>
      <c r="B176" s="274" t="s">
        <v>263</v>
      </c>
      <c r="C176" s="275"/>
      <c r="D176" s="275"/>
      <c r="E176" s="276"/>
      <c r="F176" s="107"/>
    </row>
    <row r="177" spans="1:6" ht="15" customHeight="1" thickBot="1" x14ac:dyDescent="0.25">
      <c r="A177" s="127" t="s">
        <v>10</v>
      </c>
      <c r="B177" s="346" t="s">
        <v>264</v>
      </c>
      <c r="C177" s="347"/>
      <c r="D177" s="347"/>
      <c r="E177" s="348"/>
      <c r="F177" s="107"/>
    </row>
    <row r="178" spans="1:6" ht="15" customHeight="1" thickBot="1" x14ac:dyDescent="0.25">
      <c r="A178" s="127" t="s">
        <v>15</v>
      </c>
      <c r="B178" s="254" t="s">
        <v>253</v>
      </c>
      <c r="C178" s="255"/>
      <c r="D178" s="255"/>
      <c r="E178" s="256"/>
      <c r="F178" s="107"/>
    </row>
    <row r="179" spans="1:6" ht="12.75" customHeight="1" x14ac:dyDescent="0.2">
      <c r="A179" s="257"/>
      <c r="B179" s="129">
        <v>2018</v>
      </c>
      <c r="C179" s="129">
        <v>2019</v>
      </c>
      <c r="D179" s="129">
        <v>2020</v>
      </c>
      <c r="E179" s="129">
        <v>2021</v>
      </c>
      <c r="F179" s="107"/>
    </row>
    <row r="180" spans="1:6" ht="15" customHeight="1" thickBot="1" x14ac:dyDescent="0.25">
      <c r="A180" s="258"/>
      <c r="B180" s="130" t="s">
        <v>6</v>
      </c>
      <c r="C180" s="130" t="s">
        <v>7</v>
      </c>
      <c r="D180" s="130" t="s">
        <v>7</v>
      </c>
      <c r="E180" s="130" t="s">
        <v>7</v>
      </c>
      <c r="F180" s="107"/>
    </row>
    <row r="181" spans="1:6" ht="12" thickBot="1" x14ac:dyDescent="0.25">
      <c r="A181" s="127" t="s">
        <v>9</v>
      </c>
      <c r="B181" s="131">
        <v>1</v>
      </c>
      <c r="C181" s="131">
        <v>0</v>
      </c>
      <c r="D181" s="131">
        <v>0</v>
      </c>
      <c r="E181" s="131">
        <v>0</v>
      </c>
      <c r="F181" s="107"/>
    </row>
    <row r="182" spans="1:6" ht="12" thickBot="1" x14ac:dyDescent="0.25">
      <c r="A182" s="127" t="s">
        <v>16</v>
      </c>
      <c r="B182" s="131">
        <v>19200</v>
      </c>
      <c r="C182" s="131">
        <v>0</v>
      </c>
      <c r="D182" s="131">
        <v>0</v>
      </c>
      <c r="E182" s="131">
        <v>0</v>
      </c>
      <c r="F182" s="107"/>
    </row>
    <row r="183" spans="1:6" ht="12" thickBot="1" x14ac:dyDescent="0.25">
      <c r="A183" s="127" t="s">
        <v>24</v>
      </c>
      <c r="B183" s="131">
        <f>B182/B181</f>
        <v>19200</v>
      </c>
      <c r="C183" s="131" t="e">
        <f t="shared" ref="C183:E183" si="14">C182/C181</f>
        <v>#DIV/0!</v>
      </c>
      <c r="D183" s="131" t="e">
        <f t="shared" si="14"/>
        <v>#DIV/0!</v>
      </c>
      <c r="E183" s="131" t="e">
        <f t="shared" si="14"/>
        <v>#DIV/0!</v>
      </c>
      <c r="F183" s="107"/>
    </row>
    <row r="184" spans="1:6" ht="12" thickBot="1" x14ac:dyDescent="0.25">
      <c r="A184" s="127" t="s">
        <v>17</v>
      </c>
      <c r="B184" s="132" t="s">
        <v>23</v>
      </c>
      <c r="C184" s="133">
        <f>C181/B181-1</f>
        <v>-1</v>
      </c>
      <c r="D184" s="133" t="e">
        <f t="shared" ref="D184:E186" si="15">D181/C181-1</f>
        <v>#DIV/0!</v>
      </c>
      <c r="E184" s="133" t="e">
        <f t="shared" si="15"/>
        <v>#DIV/0!</v>
      </c>
      <c r="F184" s="107"/>
    </row>
    <row r="185" spans="1:6" ht="12" thickBot="1" x14ac:dyDescent="0.25">
      <c r="A185" s="127" t="s">
        <v>18</v>
      </c>
      <c r="B185" s="132" t="s">
        <v>23</v>
      </c>
      <c r="C185" s="133">
        <f>C182/B182-1</f>
        <v>-1</v>
      </c>
      <c r="D185" s="133" t="e">
        <f t="shared" si="15"/>
        <v>#DIV/0!</v>
      </c>
      <c r="E185" s="133" t="e">
        <f t="shared" si="15"/>
        <v>#DIV/0!</v>
      </c>
      <c r="F185" s="107"/>
    </row>
    <row r="186" spans="1:6" ht="12" thickBot="1" x14ac:dyDescent="0.25">
      <c r="A186" s="127" t="s">
        <v>19</v>
      </c>
      <c r="B186" s="132" t="s">
        <v>23</v>
      </c>
      <c r="C186" s="133" t="e">
        <f>C183/B183-1</f>
        <v>#DIV/0!</v>
      </c>
      <c r="D186" s="133" t="e">
        <f t="shared" si="15"/>
        <v>#DIV/0!</v>
      </c>
      <c r="E186" s="133" t="e">
        <f t="shared" si="15"/>
        <v>#DIV/0!</v>
      </c>
      <c r="F186" s="107"/>
    </row>
    <row r="187" spans="1:6" ht="21.75" customHeight="1" thickBot="1" x14ac:dyDescent="0.25">
      <c r="A187" s="259" t="s">
        <v>265</v>
      </c>
      <c r="B187" s="260"/>
      <c r="C187" s="260"/>
      <c r="D187" s="260"/>
      <c r="E187" s="261"/>
      <c r="F187" s="107"/>
    </row>
    <row r="188" spans="1:6" ht="12.75" customHeight="1" x14ac:dyDescent="0.2">
      <c r="A188" s="257"/>
      <c r="B188" s="129">
        <v>2018</v>
      </c>
      <c r="C188" s="129">
        <v>2019</v>
      </c>
      <c r="D188" s="129">
        <v>2020</v>
      </c>
      <c r="E188" s="129">
        <v>2021</v>
      </c>
      <c r="F188" s="107"/>
    </row>
    <row r="189" spans="1:6" ht="13.5" customHeight="1" thickBot="1" x14ac:dyDescent="0.25">
      <c r="A189" s="258"/>
      <c r="B189" s="130" t="s">
        <v>6</v>
      </c>
      <c r="C189" s="130" t="s">
        <v>7</v>
      </c>
      <c r="D189" s="130" t="s">
        <v>7</v>
      </c>
      <c r="E189" s="130" t="s">
        <v>7</v>
      </c>
      <c r="F189" s="107"/>
    </row>
    <row r="190" spans="1:6" ht="12" thickBot="1" x14ac:dyDescent="0.25">
      <c r="A190" s="134" t="s">
        <v>75</v>
      </c>
      <c r="B190" s="135">
        <v>0</v>
      </c>
      <c r="C190" s="135">
        <v>0</v>
      </c>
      <c r="D190" s="135">
        <v>0</v>
      </c>
      <c r="E190" s="135">
        <v>0</v>
      </c>
      <c r="F190" s="107"/>
    </row>
    <row r="191" spans="1:6" ht="12" thickBot="1" x14ac:dyDescent="0.25">
      <c r="A191" s="134" t="s">
        <v>76</v>
      </c>
      <c r="B191" s="137">
        <v>19200</v>
      </c>
      <c r="C191" s="135">
        <v>0</v>
      </c>
      <c r="D191" s="135">
        <v>0</v>
      </c>
      <c r="E191" s="135">
        <v>0</v>
      </c>
      <c r="F191" s="107"/>
    </row>
    <row r="192" spans="1:6" ht="12" thickBot="1" x14ac:dyDescent="0.25">
      <c r="A192" s="144" t="s">
        <v>149</v>
      </c>
      <c r="B192" s="137">
        <f>B191+B190</f>
        <v>19200</v>
      </c>
      <c r="C192" s="137">
        <f t="shared" ref="C192:E192" si="16">C191+C190</f>
        <v>0</v>
      </c>
      <c r="D192" s="137">
        <f t="shared" si="16"/>
        <v>0</v>
      </c>
      <c r="E192" s="137">
        <f t="shared" si="16"/>
        <v>0</v>
      </c>
      <c r="F192" s="107"/>
    </row>
    <row r="193" spans="1:6" ht="12" customHeight="1" x14ac:dyDescent="0.2">
      <c r="A193" s="262" t="s">
        <v>74</v>
      </c>
      <c r="B193" s="265" t="s">
        <v>266</v>
      </c>
      <c r="C193" s="266"/>
      <c r="D193" s="266"/>
      <c r="E193" s="267"/>
      <c r="F193" s="107"/>
    </row>
    <row r="194" spans="1:6" ht="7.5" customHeight="1" x14ac:dyDescent="0.2">
      <c r="A194" s="263"/>
      <c r="B194" s="268"/>
      <c r="C194" s="269"/>
      <c r="D194" s="269"/>
      <c r="E194" s="270"/>
      <c r="F194" s="107"/>
    </row>
    <row r="195" spans="1:6" ht="4.5" customHeight="1" thickBot="1" x14ac:dyDescent="0.25">
      <c r="A195" s="264"/>
      <c r="B195" s="271"/>
      <c r="C195" s="272"/>
      <c r="D195" s="272"/>
      <c r="E195" s="273"/>
      <c r="F195" s="107"/>
    </row>
    <row r="196" spans="1:6" ht="12" customHeight="1" thickBot="1" x14ac:dyDescent="0.25">
      <c r="A196" s="157" t="s">
        <v>267</v>
      </c>
      <c r="B196" s="277" t="s">
        <v>39</v>
      </c>
      <c r="C196" s="278"/>
      <c r="D196" s="278"/>
      <c r="E196" s="279"/>
      <c r="F196" s="107"/>
    </row>
    <row r="197" spans="1:6" ht="15" customHeight="1" thickBot="1" x14ac:dyDescent="0.25">
      <c r="A197" s="152" t="s">
        <v>150</v>
      </c>
      <c r="B197" s="349" t="s">
        <v>268</v>
      </c>
      <c r="C197" s="350"/>
      <c r="D197" s="350"/>
      <c r="E197" s="351"/>
      <c r="F197" s="107"/>
    </row>
    <row r="198" spans="1:6" ht="21.75" customHeight="1" thickBot="1" x14ac:dyDescent="0.25">
      <c r="A198" s="127" t="s">
        <v>10</v>
      </c>
      <c r="B198" s="349" t="s">
        <v>269</v>
      </c>
      <c r="C198" s="350"/>
      <c r="D198" s="350"/>
      <c r="E198" s="351"/>
      <c r="F198" s="107"/>
    </row>
    <row r="199" spans="1:6" ht="12" customHeight="1" thickBot="1" x14ac:dyDescent="0.25">
      <c r="A199" s="127" t="s">
        <v>15</v>
      </c>
      <c r="B199" s="254" t="s">
        <v>270</v>
      </c>
      <c r="C199" s="255"/>
      <c r="D199" s="255"/>
      <c r="E199" s="256"/>
      <c r="F199" s="107"/>
    </row>
    <row r="200" spans="1:6" ht="12.75" customHeight="1" x14ac:dyDescent="0.2">
      <c r="A200" s="257"/>
      <c r="B200" s="129">
        <v>2018</v>
      </c>
      <c r="C200" s="129">
        <v>2019</v>
      </c>
      <c r="D200" s="129">
        <v>2020</v>
      </c>
      <c r="E200" s="129">
        <v>2021</v>
      </c>
      <c r="F200" s="107"/>
    </row>
    <row r="201" spans="1:6" ht="9" customHeight="1" thickBot="1" x14ac:dyDescent="0.25">
      <c r="A201" s="258"/>
      <c r="B201" s="130" t="s">
        <v>6</v>
      </c>
      <c r="C201" s="130" t="s">
        <v>7</v>
      </c>
      <c r="D201" s="130" t="s">
        <v>7</v>
      </c>
      <c r="E201" s="130" t="s">
        <v>7</v>
      </c>
      <c r="F201" s="107"/>
    </row>
    <row r="202" spans="1:6" ht="12" thickBot="1" x14ac:dyDescent="0.25">
      <c r="A202" s="127" t="s">
        <v>9</v>
      </c>
      <c r="B202" s="131">
        <v>1</v>
      </c>
      <c r="C202" s="131">
        <v>0</v>
      </c>
      <c r="D202" s="131">
        <v>0</v>
      </c>
      <c r="E202" s="131">
        <v>0</v>
      </c>
      <c r="F202" s="107"/>
    </row>
    <row r="203" spans="1:6" ht="12" thickBot="1" x14ac:dyDescent="0.25">
      <c r="A203" s="127" t="s">
        <v>16</v>
      </c>
      <c r="B203" s="131">
        <v>33300</v>
      </c>
      <c r="C203" s="131">
        <v>0</v>
      </c>
      <c r="D203" s="131">
        <v>0</v>
      </c>
      <c r="E203" s="131">
        <v>0</v>
      </c>
      <c r="F203" s="107"/>
    </row>
    <row r="204" spans="1:6" ht="12" thickBot="1" x14ac:dyDescent="0.25">
      <c r="A204" s="127" t="s">
        <v>24</v>
      </c>
      <c r="B204" s="131">
        <f>B203/B202</f>
        <v>33300</v>
      </c>
      <c r="C204" s="131" t="e">
        <f t="shared" ref="C204:E204" si="17">C203/C202</f>
        <v>#DIV/0!</v>
      </c>
      <c r="D204" s="131" t="e">
        <f t="shared" si="17"/>
        <v>#DIV/0!</v>
      </c>
      <c r="E204" s="131" t="e">
        <f t="shared" si="17"/>
        <v>#DIV/0!</v>
      </c>
      <c r="F204" s="107"/>
    </row>
    <row r="205" spans="1:6" ht="12" thickBot="1" x14ac:dyDescent="0.25">
      <c r="A205" s="154" t="s">
        <v>17</v>
      </c>
      <c r="B205" s="155" t="s">
        <v>23</v>
      </c>
      <c r="C205" s="156">
        <f>C202/B202-1</f>
        <v>-1</v>
      </c>
      <c r="D205" s="156" t="e">
        <f t="shared" ref="D205:E207" si="18">D202/C202-1</f>
        <v>#DIV/0!</v>
      </c>
      <c r="E205" s="156" t="e">
        <f t="shared" si="18"/>
        <v>#DIV/0!</v>
      </c>
      <c r="F205" s="107"/>
    </row>
    <row r="206" spans="1:6" ht="12" thickBot="1" x14ac:dyDescent="0.25">
      <c r="A206" s="127" t="s">
        <v>18</v>
      </c>
      <c r="B206" s="132" t="s">
        <v>23</v>
      </c>
      <c r="C206" s="133">
        <f>C203/B203-1</f>
        <v>-1</v>
      </c>
      <c r="D206" s="133" t="e">
        <f t="shared" si="18"/>
        <v>#DIV/0!</v>
      </c>
      <c r="E206" s="133" t="e">
        <f t="shared" si="18"/>
        <v>#DIV/0!</v>
      </c>
      <c r="F206" s="107"/>
    </row>
    <row r="207" spans="1:6" ht="13.5" customHeight="1" thickBot="1" x14ac:dyDescent="0.25">
      <c r="A207" s="127" t="s">
        <v>19</v>
      </c>
      <c r="B207" s="132" t="s">
        <v>23</v>
      </c>
      <c r="C207" s="133" t="e">
        <f>C204/B204-1</f>
        <v>#DIV/0!</v>
      </c>
      <c r="D207" s="133" t="e">
        <f t="shared" si="18"/>
        <v>#DIV/0!</v>
      </c>
      <c r="E207" s="133" t="e">
        <f t="shared" si="18"/>
        <v>#DIV/0!</v>
      </c>
      <c r="F207" s="107"/>
    </row>
    <row r="208" spans="1:6" ht="12" thickBot="1" x14ac:dyDescent="0.25">
      <c r="A208" s="259" t="s">
        <v>271</v>
      </c>
      <c r="B208" s="260"/>
      <c r="C208" s="260"/>
      <c r="D208" s="260"/>
      <c r="E208" s="261"/>
      <c r="F208" s="107"/>
    </row>
    <row r="209" spans="1:6" ht="12.75" customHeight="1" x14ac:dyDescent="0.2">
      <c r="A209" s="257"/>
      <c r="B209" s="129">
        <v>2018</v>
      </c>
      <c r="C209" s="129">
        <v>2019</v>
      </c>
      <c r="D209" s="129">
        <v>2020</v>
      </c>
      <c r="E209" s="129">
        <v>2021</v>
      </c>
      <c r="F209" s="107"/>
    </row>
    <row r="210" spans="1:6" ht="9" customHeight="1" thickBot="1" x14ac:dyDescent="0.25">
      <c r="A210" s="258"/>
      <c r="B210" s="130" t="s">
        <v>6</v>
      </c>
      <c r="C210" s="130" t="s">
        <v>7</v>
      </c>
      <c r="D210" s="130" t="s">
        <v>7</v>
      </c>
      <c r="E210" s="130" t="s">
        <v>7</v>
      </c>
      <c r="F210" s="107"/>
    </row>
    <row r="211" spans="1:6" ht="12" thickBot="1" x14ac:dyDescent="0.25">
      <c r="A211" s="143" t="s">
        <v>75</v>
      </c>
      <c r="B211" s="142">
        <v>0</v>
      </c>
      <c r="C211" s="142">
        <v>0</v>
      </c>
      <c r="D211" s="142">
        <v>0</v>
      </c>
      <c r="E211" s="142">
        <v>0</v>
      </c>
      <c r="F211" s="107"/>
    </row>
    <row r="212" spans="1:6" ht="12" thickBot="1" x14ac:dyDescent="0.25">
      <c r="A212" s="134" t="s">
        <v>76</v>
      </c>
      <c r="B212" s="137">
        <v>33300</v>
      </c>
      <c r="C212" s="135">
        <v>0</v>
      </c>
      <c r="D212" s="135">
        <v>0</v>
      </c>
      <c r="E212" s="135">
        <v>0</v>
      </c>
      <c r="F212" s="107"/>
    </row>
    <row r="213" spans="1:6" ht="12" thickBot="1" x14ac:dyDescent="0.25">
      <c r="A213" s="158" t="s">
        <v>153</v>
      </c>
      <c r="B213" s="137">
        <f>B212+B211</f>
        <v>33300</v>
      </c>
      <c r="C213" s="137">
        <f t="shared" ref="C213:E213" si="19">C212+C211</f>
        <v>0</v>
      </c>
      <c r="D213" s="137">
        <f t="shared" si="19"/>
        <v>0</v>
      </c>
      <c r="E213" s="137">
        <f t="shared" si="19"/>
        <v>0</v>
      </c>
      <c r="F213" s="107"/>
    </row>
    <row r="214" spans="1:6" x14ac:dyDescent="0.2">
      <c r="A214" s="262" t="s">
        <v>272</v>
      </c>
      <c r="B214" s="316" t="s">
        <v>273</v>
      </c>
      <c r="C214" s="317"/>
      <c r="D214" s="317"/>
      <c r="E214" s="318"/>
      <c r="F214" s="107"/>
    </row>
    <row r="215" spans="1:6" x14ac:dyDescent="0.2">
      <c r="A215" s="263"/>
      <c r="B215" s="319"/>
      <c r="C215" s="320"/>
      <c r="D215" s="320"/>
      <c r="E215" s="321"/>
      <c r="F215" s="107"/>
    </row>
    <row r="216" spans="1:6" ht="5.25" customHeight="1" thickBot="1" x14ac:dyDescent="0.25">
      <c r="A216" s="264"/>
      <c r="B216" s="322"/>
      <c r="C216" s="323"/>
      <c r="D216" s="323"/>
      <c r="E216" s="324"/>
      <c r="F216" s="107"/>
    </row>
    <row r="217" spans="1:6" ht="13.5" customHeight="1" thickBot="1" x14ac:dyDescent="0.25">
      <c r="A217" s="157" t="s">
        <v>274</v>
      </c>
      <c r="B217" s="277" t="s">
        <v>39</v>
      </c>
      <c r="C217" s="278"/>
      <c r="D217" s="278"/>
      <c r="E217" s="279"/>
      <c r="F217" s="107"/>
    </row>
    <row r="218" spans="1:6" ht="12" thickBot="1" x14ac:dyDescent="0.25">
      <c r="A218" s="152" t="s">
        <v>154</v>
      </c>
      <c r="B218" s="349" t="s">
        <v>275</v>
      </c>
      <c r="C218" s="350"/>
      <c r="D218" s="350"/>
      <c r="E218" s="351"/>
      <c r="F218" s="107"/>
    </row>
    <row r="219" spans="1:6" ht="13.5" customHeight="1" thickBot="1" x14ac:dyDescent="0.25">
      <c r="A219" s="127" t="s">
        <v>10</v>
      </c>
      <c r="B219" s="349" t="s">
        <v>276</v>
      </c>
      <c r="C219" s="350"/>
      <c r="D219" s="350"/>
      <c r="E219" s="351"/>
      <c r="F219" s="107"/>
    </row>
    <row r="220" spans="1:6" ht="13.5" customHeight="1" thickBot="1" x14ac:dyDescent="0.25">
      <c r="A220" s="127" t="s">
        <v>15</v>
      </c>
      <c r="B220" s="254" t="s">
        <v>253</v>
      </c>
      <c r="C220" s="255"/>
      <c r="D220" s="255"/>
      <c r="E220" s="256"/>
      <c r="F220" s="107"/>
    </row>
    <row r="221" spans="1:6" ht="12.75" customHeight="1" x14ac:dyDescent="0.2">
      <c r="A221" s="257"/>
      <c r="B221" s="129">
        <v>2018</v>
      </c>
      <c r="C221" s="129">
        <v>2019</v>
      </c>
      <c r="D221" s="129">
        <v>2020</v>
      </c>
      <c r="E221" s="129">
        <v>2021</v>
      </c>
      <c r="F221" s="107"/>
    </row>
    <row r="222" spans="1:6" ht="9" customHeight="1" thickBot="1" x14ac:dyDescent="0.25">
      <c r="A222" s="258"/>
      <c r="B222" s="130" t="s">
        <v>6</v>
      </c>
      <c r="C222" s="130" t="s">
        <v>7</v>
      </c>
      <c r="D222" s="130" t="s">
        <v>7</v>
      </c>
      <c r="E222" s="130" t="s">
        <v>7</v>
      </c>
      <c r="F222" s="107"/>
    </row>
    <row r="223" spans="1:6" ht="12" thickBot="1" x14ac:dyDescent="0.25">
      <c r="A223" s="127" t="s">
        <v>9</v>
      </c>
      <c r="B223" s="131">
        <v>1</v>
      </c>
      <c r="C223" s="131">
        <v>1</v>
      </c>
      <c r="D223" s="131">
        <v>0</v>
      </c>
      <c r="E223" s="131">
        <v>0</v>
      </c>
      <c r="F223" s="107"/>
    </row>
    <row r="224" spans="1:6" ht="12" thickBot="1" x14ac:dyDescent="0.25">
      <c r="A224" s="127" t="s">
        <v>16</v>
      </c>
      <c r="B224" s="131">
        <v>4000</v>
      </c>
      <c r="C224" s="131"/>
      <c r="D224" s="131">
        <v>0</v>
      </c>
      <c r="E224" s="131">
        <v>0</v>
      </c>
      <c r="F224" s="107"/>
    </row>
    <row r="225" spans="1:6" ht="12" thickBot="1" x14ac:dyDescent="0.25">
      <c r="A225" s="127" t="s">
        <v>24</v>
      </c>
      <c r="B225" s="131">
        <f>B224/B223</f>
        <v>4000</v>
      </c>
      <c r="C225" s="131">
        <f t="shared" ref="C225:E225" si="20">C224/C223</f>
        <v>0</v>
      </c>
      <c r="D225" s="131" t="e">
        <f t="shared" si="20"/>
        <v>#DIV/0!</v>
      </c>
      <c r="E225" s="131" t="e">
        <f t="shared" si="20"/>
        <v>#DIV/0!</v>
      </c>
      <c r="F225" s="107"/>
    </row>
    <row r="226" spans="1:6" ht="12" thickBot="1" x14ac:dyDescent="0.25">
      <c r="A226" s="127" t="s">
        <v>17</v>
      </c>
      <c r="B226" s="132" t="s">
        <v>23</v>
      </c>
      <c r="C226" s="133">
        <f>C223/B223-1</f>
        <v>0</v>
      </c>
      <c r="D226" s="133">
        <f t="shared" ref="D226:E228" si="21">D223/C223-1</f>
        <v>-1</v>
      </c>
      <c r="E226" s="133" t="e">
        <f t="shared" si="21"/>
        <v>#DIV/0!</v>
      </c>
      <c r="F226" s="107"/>
    </row>
    <row r="227" spans="1:6" ht="12" thickBot="1" x14ac:dyDescent="0.25">
      <c r="A227" s="127" t="s">
        <v>18</v>
      </c>
      <c r="B227" s="132" t="s">
        <v>23</v>
      </c>
      <c r="C227" s="133">
        <f>C224/B224-1</f>
        <v>-1</v>
      </c>
      <c r="D227" s="133" t="e">
        <f t="shared" si="21"/>
        <v>#DIV/0!</v>
      </c>
      <c r="E227" s="133" t="e">
        <f t="shared" si="21"/>
        <v>#DIV/0!</v>
      </c>
      <c r="F227" s="107"/>
    </row>
    <row r="228" spans="1:6" ht="12.75" customHeight="1" thickBot="1" x14ac:dyDescent="0.25">
      <c r="A228" s="127" t="s">
        <v>19</v>
      </c>
      <c r="B228" s="132" t="s">
        <v>23</v>
      </c>
      <c r="C228" s="133">
        <f>C225/B225-1</f>
        <v>-1</v>
      </c>
      <c r="D228" s="133" t="e">
        <f t="shared" si="21"/>
        <v>#DIV/0!</v>
      </c>
      <c r="E228" s="133" t="e">
        <f t="shared" si="21"/>
        <v>#DIV/0!</v>
      </c>
      <c r="F228" s="107"/>
    </row>
    <row r="229" spans="1:6" ht="12" thickBot="1" x14ac:dyDescent="0.25">
      <c r="A229" s="259" t="s">
        <v>277</v>
      </c>
      <c r="B229" s="260"/>
      <c r="C229" s="260"/>
      <c r="D229" s="260"/>
      <c r="E229" s="261"/>
      <c r="F229" s="107"/>
    </row>
    <row r="230" spans="1:6" ht="12.75" customHeight="1" x14ac:dyDescent="0.2">
      <c r="A230" s="257"/>
      <c r="B230" s="129">
        <v>2018</v>
      </c>
      <c r="C230" s="129">
        <v>2019</v>
      </c>
      <c r="D230" s="129">
        <v>2020</v>
      </c>
      <c r="E230" s="129">
        <v>2021</v>
      </c>
      <c r="F230" s="107"/>
    </row>
    <row r="231" spans="1:6" ht="9" customHeight="1" thickBot="1" x14ac:dyDescent="0.25">
      <c r="A231" s="258"/>
      <c r="B231" s="130" t="s">
        <v>6</v>
      </c>
      <c r="C231" s="130" t="s">
        <v>7</v>
      </c>
      <c r="D231" s="130" t="s">
        <v>7</v>
      </c>
      <c r="E231" s="130" t="s">
        <v>7</v>
      </c>
      <c r="F231" s="107"/>
    </row>
    <row r="232" spans="1:6" ht="12" thickBot="1" x14ac:dyDescent="0.25">
      <c r="A232" s="134" t="s">
        <v>75</v>
      </c>
      <c r="B232" s="135">
        <v>0</v>
      </c>
      <c r="C232" s="135">
        <v>0</v>
      </c>
      <c r="D232" s="135">
        <v>0</v>
      </c>
      <c r="E232" s="135">
        <v>0</v>
      </c>
      <c r="F232" s="107"/>
    </row>
    <row r="233" spans="1:6" ht="12" thickBot="1" x14ac:dyDescent="0.25">
      <c r="A233" s="134" t="s">
        <v>76</v>
      </c>
      <c r="B233" s="137">
        <v>4000</v>
      </c>
      <c r="C233" s="135"/>
      <c r="D233" s="135">
        <v>0</v>
      </c>
      <c r="E233" s="135">
        <v>0</v>
      </c>
      <c r="F233" s="107"/>
    </row>
    <row r="234" spans="1:6" ht="12" thickBot="1" x14ac:dyDescent="0.25">
      <c r="A234" s="144" t="s">
        <v>158</v>
      </c>
      <c r="B234" s="137">
        <f>B233+B232</f>
        <v>4000</v>
      </c>
      <c r="C234" s="137">
        <f t="shared" ref="C234:E234" si="22">C233+C232</f>
        <v>0</v>
      </c>
      <c r="D234" s="137">
        <f t="shared" si="22"/>
        <v>0</v>
      </c>
      <c r="E234" s="137">
        <f t="shared" si="22"/>
        <v>0</v>
      </c>
      <c r="F234" s="107"/>
    </row>
    <row r="235" spans="1:6" ht="12.75" customHeight="1" x14ac:dyDescent="0.2">
      <c r="A235" s="262" t="s">
        <v>278</v>
      </c>
      <c r="B235" s="316" t="s">
        <v>279</v>
      </c>
      <c r="C235" s="317"/>
      <c r="D235" s="317"/>
      <c r="E235" s="318"/>
      <c r="F235" s="107"/>
    </row>
    <row r="236" spans="1:6" ht="12.75" customHeight="1" x14ac:dyDescent="0.2">
      <c r="A236" s="263"/>
      <c r="B236" s="319"/>
      <c r="C236" s="320"/>
      <c r="D236" s="320"/>
      <c r="E236" s="321"/>
      <c r="F236" s="107"/>
    </row>
    <row r="237" spans="1:6" ht="12.75" customHeight="1" thickBot="1" x14ac:dyDescent="0.25">
      <c r="A237" s="264"/>
      <c r="B237" s="322"/>
      <c r="C237" s="323"/>
      <c r="D237" s="323"/>
      <c r="E237" s="324"/>
      <c r="F237" s="107"/>
    </row>
    <row r="238" spans="1:6" ht="12.75" customHeight="1" thickBot="1" x14ac:dyDescent="0.25">
      <c r="A238" s="153" t="s">
        <v>280</v>
      </c>
      <c r="B238" s="277" t="s">
        <v>39</v>
      </c>
      <c r="C238" s="278"/>
      <c r="D238" s="278"/>
      <c r="E238" s="279"/>
      <c r="F238" s="107"/>
    </row>
    <row r="239" spans="1:6" ht="12.75" customHeight="1" thickBot="1" x14ac:dyDescent="0.25">
      <c r="A239" s="152" t="s">
        <v>281</v>
      </c>
      <c r="B239" s="274" t="s">
        <v>282</v>
      </c>
      <c r="C239" s="275"/>
      <c r="D239" s="275"/>
      <c r="E239" s="276"/>
      <c r="F239" s="107"/>
    </row>
    <row r="240" spans="1:6" ht="12.75" customHeight="1" thickBot="1" x14ac:dyDescent="0.25">
      <c r="A240" s="127" t="s">
        <v>10</v>
      </c>
      <c r="B240" s="346" t="s">
        <v>282</v>
      </c>
      <c r="C240" s="347"/>
      <c r="D240" s="347"/>
      <c r="E240" s="348"/>
      <c r="F240" s="107"/>
    </row>
    <row r="241" spans="1:6" ht="12.75" customHeight="1" thickBot="1" x14ac:dyDescent="0.25">
      <c r="A241" s="127" t="s">
        <v>15</v>
      </c>
      <c r="B241" s="254" t="s">
        <v>253</v>
      </c>
      <c r="C241" s="255"/>
      <c r="D241" s="255"/>
      <c r="E241" s="256"/>
      <c r="F241" s="107"/>
    </row>
    <row r="242" spans="1:6" ht="12.75" customHeight="1" x14ac:dyDescent="0.2">
      <c r="A242" s="257"/>
      <c r="B242" s="129">
        <v>2018</v>
      </c>
      <c r="C242" s="129">
        <v>2019</v>
      </c>
      <c r="D242" s="129">
        <v>2020</v>
      </c>
      <c r="E242" s="129">
        <v>2021</v>
      </c>
      <c r="F242" s="107"/>
    </row>
    <row r="243" spans="1:6" ht="9" customHeight="1" thickBot="1" x14ac:dyDescent="0.25">
      <c r="A243" s="258"/>
      <c r="B243" s="130" t="s">
        <v>6</v>
      </c>
      <c r="C243" s="130" t="s">
        <v>7</v>
      </c>
      <c r="D243" s="130" t="s">
        <v>7</v>
      </c>
      <c r="E243" s="130" t="s">
        <v>7</v>
      </c>
      <c r="F243" s="107"/>
    </row>
    <row r="244" spans="1:6" ht="12" thickBot="1" x14ac:dyDescent="0.25">
      <c r="A244" s="127" t="s">
        <v>9</v>
      </c>
      <c r="B244" s="131">
        <v>1</v>
      </c>
      <c r="C244" s="131">
        <v>0</v>
      </c>
      <c r="D244" s="131">
        <v>0</v>
      </c>
      <c r="E244" s="131">
        <v>0</v>
      </c>
      <c r="F244" s="107"/>
    </row>
    <row r="245" spans="1:6" ht="12" thickBot="1" x14ac:dyDescent="0.25">
      <c r="A245" s="127" t="s">
        <v>16</v>
      </c>
      <c r="B245" s="131">
        <v>6000</v>
      </c>
      <c r="C245" s="131">
        <v>0</v>
      </c>
      <c r="D245" s="131">
        <v>0</v>
      </c>
      <c r="E245" s="131">
        <v>0</v>
      </c>
      <c r="F245" s="107"/>
    </row>
    <row r="246" spans="1:6" ht="12" thickBot="1" x14ac:dyDescent="0.25">
      <c r="A246" s="127" t="s">
        <v>24</v>
      </c>
      <c r="B246" s="131">
        <f>B245/B244</f>
        <v>6000</v>
      </c>
      <c r="C246" s="131" t="e">
        <f t="shared" ref="C246:E246" si="23">C245/C244</f>
        <v>#DIV/0!</v>
      </c>
      <c r="D246" s="131" t="e">
        <f t="shared" si="23"/>
        <v>#DIV/0!</v>
      </c>
      <c r="E246" s="131" t="e">
        <f t="shared" si="23"/>
        <v>#DIV/0!</v>
      </c>
      <c r="F246" s="107"/>
    </row>
    <row r="247" spans="1:6" ht="12" thickBot="1" x14ac:dyDescent="0.25">
      <c r="A247" s="127" t="s">
        <v>17</v>
      </c>
      <c r="B247" s="132" t="s">
        <v>23</v>
      </c>
      <c r="C247" s="133">
        <f>C244/B244-1</f>
        <v>-1</v>
      </c>
      <c r="D247" s="133" t="e">
        <f t="shared" ref="D247:E249" si="24">D244/C244-1</f>
        <v>#DIV/0!</v>
      </c>
      <c r="E247" s="133" t="e">
        <f t="shared" si="24"/>
        <v>#DIV/0!</v>
      </c>
      <c r="F247" s="107"/>
    </row>
    <row r="248" spans="1:6" ht="12" thickBot="1" x14ac:dyDescent="0.25">
      <c r="A248" s="127" t="s">
        <v>18</v>
      </c>
      <c r="B248" s="132" t="s">
        <v>23</v>
      </c>
      <c r="C248" s="133">
        <f>C245/B245-1</f>
        <v>-1</v>
      </c>
      <c r="D248" s="133" t="e">
        <f t="shared" si="24"/>
        <v>#DIV/0!</v>
      </c>
      <c r="E248" s="133" t="e">
        <f t="shared" si="24"/>
        <v>#DIV/0!</v>
      </c>
      <c r="F248" s="107"/>
    </row>
    <row r="249" spans="1:6" ht="12" thickBot="1" x14ac:dyDescent="0.25">
      <c r="A249" s="127" t="s">
        <v>19</v>
      </c>
      <c r="B249" s="132" t="s">
        <v>23</v>
      </c>
      <c r="C249" s="133" t="e">
        <f>C246/B246-1</f>
        <v>#DIV/0!</v>
      </c>
      <c r="D249" s="133" t="e">
        <f t="shared" si="24"/>
        <v>#DIV/0!</v>
      </c>
      <c r="E249" s="133" t="e">
        <f t="shared" si="24"/>
        <v>#DIV/0!</v>
      </c>
      <c r="F249" s="107"/>
    </row>
    <row r="250" spans="1:6" ht="12" thickBot="1" x14ac:dyDescent="0.25">
      <c r="A250" s="259" t="s">
        <v>283</v>
      </c>
      <c r="B250" s="260"/>
      <c r="C250" s="260"/>
      <c r="D250" s="260"/>
      <c r="E250" s="261"/>
      <c r="F250" s="107"/>
    </row>
    <row r="251" spans="1:6" ht="12.75" customHeight="1" x14ac:dyDescent="0.2">
      <c r="A251" s="257"/>
      <c r="B251" s="129">
        <v>2018</v>
      </c>
      <c r="C251" s="129">
        <v>2019</v>
      </c>
      <c r="D251" s="129">
        <v>2020</v>
      </c>
      <c r="E251" s="129">
        <v>2021</v>
      </c>
      <c r="F251" s="107"/>
    </row>
    <row r="252" spans="1:6" ht="9" customHeight="1" thickBot="1" x14ac:dyDescent="0.25">
      <c r="A252" s="258"/>
      <c r="B252" s="130" t="s">
        <v>6</v>
      </c>
      <c r="C252" s="130" t="s">
        <v>7</v>
      </c>
      <c r="D252" s="130" t="s">
        <v>7</v>
      </c>
      <c r="E252" s="130" t="s">
        <v>7</v>
      </c>
      <c r="F252" s="107"/>
    </row>
    <row r="253" spans="1:6" ht="12" thickBot="1" x14ac:dyDescent="0.25">
      <c r="A253" s="134" t="s">
        <v>75</v>
      </c>
      <c r="B253" s="135">
        <v>0</v>
      </c>
      <c r="C253" s="135">
        <v>0</v>
      </c>
      <c r="D253" s="135">
        <v>0</v>
      </c>
      <c r="E253" s="135">
        <v>0</v>
      </c>
      <c r="F253" s="107"/>
    </row>
    <row r="254" spans="1:6" ht="12" thickBot="1" x14ac:dyDescent="0.25">
      <c r="A254" s="134" t="s">
        <v>76</v>
      </c>
      <c r="B254" s="137">
        <v>6000</v>
      </c>
      <c r="C254" s="135">
        <v>0</v>
      </c>
      <c r="D254" s="135">
        <v>0</v>
      </c>
      <c r="E254" s="135">
        <v>0</v>
      </c>
      <c r="F254" s="107"/>
    </row>
    <row r="255" spans="1:6" ht="12" thickBot="1" x14ac:dyDescent="0.25">
      <c r="A255" s="144" t="s">
        <v>162</v>
      </c>
      <c r="B255" s="137">
        <f>B254+B253</f>
        <v>6000</v>
      </c>
      <c r="C255" s="137">
        <f t="shared" ref="C255:E255" si="25">C254+C253</f>
        <v>0</v>
      </c>
      <c r="D255" s="137">
        <f t="shared" si="25"/>
        <v>0</v>
      </c>
      <c r="E255" s="137">
        <f t="shared" si="25"/>
        <v>0</v>
      </c>
      <c r="F255" s="107"/>
    </row>
    <row r="256" spans="1:6" ht="12" customHeight="1" x14ac:dyDescent="0.2">
      <c r="A256" s="262" t="s">
        <v>284</v>
      </c>
      <c r="B256" s="316" t="s">
        <v>285</v>
      </c>
      <c r="C256" s="317"/>
      <c r="D256" s="317"/>
      <c r="E256" s="318"/>
      <c r="F256" s="107"/>
    </row>
    <row r="257" spans="1:6" ht="12" customHeight="1" x14ac:dyDescent="0.2">
      <c r="A257" s="263"/>
      <c r="B257" s="319"/>
      <c r="C257" s="320"/>
      <c r="D257" s="320"/>
      <c r="E257" s="321"/>
      <c r="F257" s="107"/>
    </row>
    <row r="258" spans="1:6" ht="9.75" customHeight="1" thickBot="1" x14ac:dyDescent="0.25">
      <c r="A258" s="264"/>
      <c r="B258" s="322"/>
      <c r="C258" s="323"/>
      <c r="D258" s="323"/>
      <c r="E258" s="324"/>
      <c r="F258" s="107"/>
    </row>
    <row r="259" spans="1:6" ht="12" thickBot="1" x14ac:dyDescent="0.25">
      <c r="A259" s="159" t="s">
        <v>286</v>
      </c>
      <c r="B259" s="277" t="s">
        <v>39</v>
      </c>
      <c r="C259" s="278"/>
      <c r="D259" s="278"/>
      <c r="E259" s="279"/>
      <c r="F259" s="107"/>
    </row>
    <row r="260" spans="1:6" ht="12" thickBot="1" x14ac:dyDescent="0.25">
      <c r="A260" s="152" t="s">
        <v>287</v>
      </c>
      <c r="B260" s="343" t="s">
        <v>288</v>
      </c>
      <c r="C260" s="344"/>
      <c r="D260" s="344"/>
      <c r="E260" s="345"/>
      <c r="F260" s="107"/>
    </row>
    <row r="261" spans="1:6" ht="20.25" customHeight="1" thickBot="1" x14ac:dyDescent="0.25">
      <c r="A261" s="127" t="s">
        <v>10</v>
      </c>
      <c r="B261" s="343" t="s">
        <v>289</v>
      </c>
      <c r="C261" s="344"/>
      <c r="D261" s="344"/>
      <c r="E261" s="345"/>
      <c r="F261" s="107"/>
    </row>
    <row r="262" spans="1:6" ht="12" customHeight="1" thickBot="1" x14ac:dyDescent="0.25">
      <c r="A262" s="127" t="s">
        <v>15</v>
      </c>
      <c r="B262" s="254" t="s">
        <v>270</v>
      </c>
      <c r="C262" s="255"/>
      <c r="D262" s="255"/>
      <c r="E262" s="256"/>
      <c r="F262" s="107"/>
    </row>
    <row r="263" spans="1:6" ht="9.75" customHeight="1" x14ac:dyDescent="0.2">
      <c r="A263" s="257"/>
      <c r="B263" s="129">
        <v>2018</v>
      </c>
      <c r="C263" s="129">
        <v>2019</v>
      </c>
      <c r="D263" s="129">
        <v>2020</v>
      </c>
      <c r="E263" s="129">
        <v>2021</v>
      </c>
      <c r="F263" s="107"/>
    </row>
    <row r="264" spans="1:6" ht="9" customHeight="1" thickBot="1" x14ac:dyDescent="0.25">
      <c r="A264" s="258"/>
      <c r="B264" s="130" t="s">
        <v>6</v>
      </c>
      <c r="C264" s="130" t="s">
        <v>7</v>
      </c>
      <c r="D264" s="130" t="s">
        <v>7</v>
      </c>
      <c r="E264" s="130" t="s">
        <v>7</v>
      </c>
      <c r="F264" s="107"/>
    </row>
    <row r="265" spans="1:6" ht="12" thickBot="1" x14ac:dyDescent="0.25">
      <c r="A265" s="154" t="s">
        <v>9</v>
      </c>
      <c r="B265" s="123">
        <v>1</v>
      </c>
      <c r="C265" s="123">
        <v>1</v>
      </c>
      <c r="D265" s="123">
        <v>0</v>
      </c>
      <c r="E265" s="123">
        <v>0</v>
      </c>
      <c r="F265" s="107"/>
    </row>
    <row r="266" spans="1:6" ht="12" thickBot="1" x14ac:dyDescent="0.25">
      <c r="A266" s="127" t="s">
        <v>16</v>
      </c>
      <c r="B266" s="131">
        <v>10120</v>
      </c>
      <c r="C266" s="131"/>
      <c r="D266" s="131">
        <v>0</v>
      </c>
      <c r="E266" s="131">
        <v>0</v>
      </c>
      <c r="F266" s="107"/>
    </row>
    <row r="267" spans="1:6" ht="13.5" customHeight="1" thickBot="1" x14ac:dyDescent="0.25">
      <c r="A267" s="127" t="s">
        <v>24</v>
      </c>
      <c r="B267" s="131">
        <f>B266/B265</f>
        <v>10120</v>
      </c>
      <c r="C267" s="131">
        <f t="shared" ref="C267:E267" si="26">C266/C265</f>
        <v>0</v>
      </c>
      <c r="D267" s="131" t="e">
        <f t="shared" si="26"/>
        <v>#DIV/0!</v>
      </c>
      <c r="E267" s="131" t="e">
        <f t="shared" si="26"/>
        <v>#DIV/0!</v>
      </c>
      <c r="F267" s="107"/>
    </row>
    <row r="268" spans="1:6" ht="12" thickBot="1" x14ac:dyDescent="0.25">
      <c r="A268" s="127" t="s">
        <v>17</v>
      </c>
      <c r="B268" s="132" t="s">
        <v>23</v>
      </c>
      <c r="C268" s="133">
        <f>C265/B265-1</f>
        <v>0</v>
      </c>
      <c r="D268" s="133">
        <f t="shared" ref="D268:E270" si="27">D265/C265-1</f>
        <v>-1</v>
      </c>
      <c r="E268" s="133" t="e">
        <f t="shared" si="27"/>
        <v>#DIV/0!</v>
      </c>
      <c r="F268" s="107"/>
    </row>
    <row r="269" spans="1:6" ht="12" thickBot="1" x14ac:dyDescent="0.25">
      <c r="A269" s="127" t="s">
        <v>18</v>
      </c>
      <c r="B269" s="132" t="s">
        <v>23</v>
      </c>
      <c r="C269" s="133">
        <f>C266/B266-1</f>
        <v>-1</v>
      </c>
      <c r="D269" s="133" t="e">
        <f t="shared" si="27"/>
        <v>#DIV/0!</v>
      </c>
      <c r="E269" s="133" t="e">
        <f t="shared" si="27"/>
        <v>#DIV/0!</v>
      </c>
      <c r="F269" s="107"/>
    </row>
    <row r="270" spans="1:6" ht="14.25" customHeight="1" thickBot="1" x14ac:dyDescent="0.25">
      <c r="A270" s="127" t="s">
        <v>19</v>
      </c>
      <c r="B270" s="132" t="s">
        <v>23</v>
      </c>
      <c r="C270" s="133">
        <f>C267/B267-1</f>
        <v>-1</v>
      </c>
      <c r="D270" s="133" t="e">
        <f t="shared" si="27"/>
        <v>#DIV/0!</v>
      </c>
      <c r="E270" s="133" t="e">
        <f t="shared" si="27"/>
        <v>#DIV/0!</v>
      </c>
      <c r="F270" s="107"/>
    </row>
    <row r="271" spans="1:6" ht="12" thickBot="1" x14ac:dyDescent="0.25">
      <c r="A271" s="259" t="s">
        <v>290</v>
      </c>
      <c r="B271" s="260"/>
      <c r="C271" s="260"/>
      <c r="D271" s="260"/>
      <c r="E271" s="261"/>
      <c r="F271" s="107"/>
    </row>
    <row r="272" spans="1:6" ht="12.75" customHeight="1" x14ac:dyDescent="0.2">
      <c r="A272" s="257"/>
      <c r="B272" s="129">
        <v>2018</v>
      </c>
      <c r="C272" s="129">
        <v>2019</v>
      </c>
      <c r="D272" s="129">
        <v>2020</v>
      </c>
      <c r="E272" s="129">
        <v>2021</v>
      </c>
      <c r="F272" s="107"/>
    </row>
    <row r="273" spans="1:6" ht="9" customHeight="1" thickBot="1" x14ac:dyDescent="0.25">
      <c r="A273" s="258"/>
      <c r="B273" s="130" t="s">
        <v>6</v>
      </c>
      <c r="C273" s="130" t="s">
        <v>7</v>
      </c>
      <c r="D273" s="130" t="s">
        <v>7</v>
      </c>
      <c r="E273" s="130" t="s">
        <v>7</v>
      </c>
      <c r="F273" s="107"/>
    </row>
    <row r="274" spans="1:6" ht="12" thickBot="1" x14ac:dyDescent="0.25">
      <c r="A274" s="134" t="s">
        <v>75</v>
      </c>
      <c r="B274" s="135">
        <v>0</v>
      </c>
      <c r="C274" s="135">
        <v>0</v>
      </c>
      <c r="D274" s="135">
        <v>0</v>
      </c>
      <c r="E274" s="135">
        <v>0</v>
      </c>
      <c r="F274" s="107"/>
    </row>
    <row r="275" spans="1:6" ht="12" thickBot="1" x14ac:dyDescent="0.25">
      <c r="A275" s="134" t="s">
        <v>76</v>
      </c>
      <c r="B275" s="137">
        <v>10120</v>
      </c>
      <c r="C275" s="135"/>
      <c r="D275" s="135">
        <v>0</v>
      </c>
      <c r="E275" s="135">
        <v>0</v>
      </c>
      <c r="F275" s="107"/>
    </row>
    <row r="276" spans="1:6" ht="12" thickBot="1" x14ac:dyDescent="0.25">
      <c r="A276" s="158" t="s">
        <v>166</v>
      </c>
      <c r="B276" s="137">
        <f>B275+B274</f>
        <v>10120</v>
      </c>
      <c r="C276" s="137">
        <f t="shared" ref="C276:E276" si="28">C275+C274</f>
        <v>0</v>
      </c>
      <c r="D276" s="137">
        <f t="shared" si="28"/>
        <v>0</v>
      </c>
      <c r="E276" s="137">
        <f t="shared" si="28"/>
        <v>0</v>
      </c>
      <c r="F276" s="107"/>
    </row>
    <row r="277" spans="1:6" ht="12" customHeight="1" x14ac:dyDescent="0.2">
      <c r="A277" s="262" t="s">
        <v>291</v>
      </c>
      <c r="B277" s="265" t="s">
        <v>292</v>
      </c>
      <c r="C277" s="266"/>
      <c r="D277" s="266"/>
      <c r="E277" s="267"/>
      <c r="F277" s="107"/>
    </row>
    <row r="278" spans="1:6" ht="12" customHeight="1" x14ac:dyDescent="0.2">
      <c r="A278" s="263"/>
      <c r="B278" s="268"/>
      <c r="C278" s="269"/>
      <c r="D278" s="269"/>
      <c r="E278" s="270"/>
      <c r="F278" s="107"/>
    </row>
    <row r="279" spans="1:6" ht="13.5" customHeight="1" thickBot="1" x14ac:dyDescent="0.25">
      <c r="A279" s="264"/>
      <c r="B279" s="271"/>
      <c r="C279" s="272"/>
      <c r="D279" s="272"/>
      <c r="E279" s="273"/>
      <c r="F279" s="107"/>
    </row>
    <row r="280" spans="1:6" ht="17.25" customHeight="1" thickBot="1" x14ac:dyDescent="0.25">
      <c r="A280" s="153" t="s">
        <v>293</v>
      </c>
      <c r="B280" s="277" t="s">
        <v>39</v>
      </c>
      <c r="C280" s="278"/>
      <c r="D280" s="278"/>
      <c r="E280" s="279"/>
      <c r="F280" s="107"/>
    </row>
    <row r="281" spans="1:6" ht="23.25" customHeight="1" thickBot="1" x14ac:dyDescent="0.25">
      <c r="A281" s="152" t="s">
        <v>294</v>
      </c>
      <c r="B281" s="334" t="s">
        <v>295</v>
      </c>
      <c r="C281" s="335"/>
      <c r="D281" s="335"/>
      <c r="E281" s="336"/>
      <c r="F281" s="107"/>
    </row>
    <row r="282" spans="1:6" ht="22.5" customHeight="1" thickBot="1" x14ac:dyDescent="0.25">
      <c r="A282" s="127" t="s">
        <v>10</v>
      </c>
      <c r="B282" s="334" t="s">
        <v>295</v>
      </c>
      <c r="C282" s="335"/>
      <c r="D282" s="335"/>
      <c r="E282" s="336"/>
      <c r="F282" s="107"/>
    </row>
    <row r="283" spans="1:6" ht="12" thickBot="1" x14ac:dyDescent="0.25">
      <c r="A283" s="127" t="s">
        <v>15</v>
      </c>
      <c r="B283" s="254" t="s">
        <v>270</v>
      </c>
      <c r="C283" s="255"/>
      <c r="D283" s="255"/>
      <c r="E283" s="256"/>
      <c r="F283" s="107"/>
    </row>
    <row r="284" spans="1:6" ht="12.75" customHeight="1" x14ac:dyDescent="0.2">
      <c r="A284" s="257"/>
      <c r="B284" s="129">
        <v>2018</v>
      </c>
      <c r="C284" s="129">
        <v>2019</v>
      </c>
      <c r="D284" s="129">
        <v>2020</v>
      </c>
      <c r="E284" s="129">
        <v>2021</v>
      </c>
      <c r="F284" s="107"/>
    </row>
    <row r="285" spans="1:6" ht="9" customHeight="1" thickBot="1" x14ac:dyDescent="0.25">
      <c r="A285" s="258"/>
      <c r="B285" s="130" t="s">
        <v>6</v>
      </c>
      <c r="C285" s="130" t="s">
        <v>7</v>
      </c>
      <c r="D285" s="130" t="s">
        <v>7</v>
      </c>
      <c r="E285" s="130" t="s">
        <v>7</v>
      </c>
      <c r="F285" s="107"/>
    </row>
    <row r="286" spans="1:6" ht="12" thickBot="1" x14ac:dyDescent="0.25">
      <c r="A286" s="127" t="s">
        <v>9</v>
      </c>
      <c r="B286" s="131">
        <v>1</v>
      </c>
      <c r="C286" s="131">
        <v>0</v>
      </c>
      <c r="D286" s="131">
        <v>0</v>
      </c>
      <c r="E286" s="131">
        <v>0</v>
      </c>
      <c r="F286" s="107"/>
    </row>
    <row r="287" spans="1:6" ht="12" thickBot="1" x14ac:dyDescent="0.25">
      <c r="A287" s="127" t="s">
        <v>16</v>
      </c>
      <c r="B287" s="131">
        <v>24120</v>
      </c>
      <c r="C287" s="131">
        <v>0</v>
      </c>
      <c r="D287" s="131">
        <v>0</v>
      </c>
      <c r="E287" s="131">
        <v>0</v>
      </c>
      <c r="F287" s="107"/>
    </row>
    <row r="288" spans="1:6" ht="12" thickBot="1" x14ac:dyDescent="0.25">
      <c r="A288" s="127" t="s">
        <v>24</v>
      </c>
      <c r="B288" s="131">
        <f>B287/B286</f>
        <v>24120</v>
      </c>
      <c r="C288" s="131" t="e">
        <f t="shared" ref="C288:E288" si="29">C287/C286</f>
        <v>#DIV/0!</v>
      </c>
      <c r="D288" s="131" t="e">
        <f t="shared" si="29"/>
        <v>#DIV/0!</v>
      </c>
      <c r="E288" s="131" t="e">
        <f t="shared" si="29"/>
        <v>#DIV/0!</v>
      </c>
      <c r="F288" s="107"/>
    </row>
    <row r="289" spans="1:6" ht="12" thickBot="1" x14ac:dyDescent="0.25">
      <c r="A289" s="127" t="s">
        <v>17</v>
      </c>
      <c r="B289" s="132" t="s">
        <v>23</v>
      </c>
      <c r="C289" s="133">
        <f>C286/B286-1</f>
        <v>-1</v>
      </c>
      <c r="D289" s="133" t="e">
        <f t="shared" ref="D289:E291" si="30">D286/C286-1</f>
        <v>#DIV/0!</v>
      </c>
      <c r="E289" s="133" t="e">
        <f t="shared" si="30"/>
        <v>#DIV/0!</v>
      </c>
      <c r="F289" s="107"/>
    </row>
    <row r="290" spans="1:6" ht="12" thickBot="1" x14ac:dyDescent="0.25">
      <c r="A290" s="127" t="s">
        <v>18</v>
      </c>
      <c r="B290" s="132" t="s">
        <v>23</v>
      </c>
      <c r="C290" s="133">
        <f>C287/B287-1</f>
        <v>-1</v>
      </c>
      <c r="D290" s="133" t="e">
        <f t="shared" si="30"/>
        <v>#DIV/0!</v>
      </c>
      <c r="E290" s="133" t="e">
        <f t="shared" si="30"/>
        <v>#DIV/0!</v>
      </c>
      <c r="F290" s="107"/>
    </row>
    <row r="291" spans="1:6" ht="12" thickBot="1" x14ac:dyDescent="0.25">
      <c r="A291" s="127" t="s">
        <v>19</v>
      </c>
      <c r="B291" s="132" t="s">
        <v>23</v>
      </c>
      <c r="C291" s="133" t="e">
        <f>C288/B288-1</f>
        <v>#DIV/0!</v>
      </c>
      <c r="D291" s="133" t="e">
        <f t="shared" si="30"/>
        <v>#DIV/0!</v>
      </c>
      <c r="E291" s="133" t="e">
        <f t="shared" si="30"/>
        <v>#DIV/0!</v>
      </c>
      <c r="F291" s="107"/>
    </row>
    <row r="292" spans="1:6" ht="12" thickBot="1" x14ac:dyDescent="0.25">
      <c r="A292" s="259" t="s">
        <v>296</v>
      </c>
      <c r="B292" s="260"/>
      <c r="C292" s="260"/>
      <c r="D292" s="260"/>
      <c r="E292" s="261"/>
      <c r="F292" s="107"/>
    </row>
    <row r="293" spans="1:6" ht="12.75" customHeight="1" x14ac:dyDescent="0.2">
      <c r="A293" s="257"/>
      <c r="B293" s="129">
        <v>2018</v>
      </c>
      <c r="C293" s="129">
        <v>2019</v>
      </c>
      <c r="D293" s="129">
        <v>2020</v>
      </c>
      <c r="E293" s="129">
        <v>2021</v>
      </c>
      <c r="F293" s="107"/>
    </row>
    <row r="294" spans="1:6" ht="9" customHeight="1" thickBot="1" x14ac:dyDescent="0.25">
      <c r="A294" s="258"/>
      <c r="B294" s="130" t="s">
        <v>6</v>
      </c>
      <c r="C294" s="130" t="s">
        <v>7</v>
      </c>
      <c r="D294" s="130" t="s">
        <v>7</v>
      </c>
      <c r="E294" s="130" t="s">
        <v>7</v>
      </c>
      <c r="F294" s="107"/>
    </row>
    <row r="295" spans="1:6" ht="12" thickBot="1" x14ac:dyDescent="0.25">
      <c r="A295" s="134" t="s">
        <v>75</v>
      </c>
      <c r="B295" s="135">
        <v>0</v>
      </c>
      <c r="C295" s="135">
        <v>0</v>
      </c>
      <c r="D295" s="135">
        <v>0</v>
      </c>
      <c r="E295" s="135">
        <v>0</v>
      </c>
      <c r="F295" s="107"/>
    </row>
    <row r="296" spans="1:6" ht="12" thickBot="1" x14ac:dyDescent="0.25">
      <c r="A296" s="134" t="s">
        <v>76</v>
      </c>
      <c r="B296" s="137">
        <v>24120</v>
      </c>
      <c r="C296" s="135">
        <v>0</v>
      </c>
      <c r="D296" s="135">
        <v>0</v>
      </c>
      <c r="E296" s="135">
        <v>0</v>
      </c>
      <c r="F296" s="107"/>
    </row>
    <row r="297" spans="1:6" ht="12" thickBot="1" x14ac:dyDescent="0.25">
      <c r="A297" s="144" t="s">
        <v>170</v>
      </c>
      <c r="B297" s="137">
        <f>B296+B295</f>
        <v>24120</v>
      </c>
      <c r="C297" s="137">
        <f t="shared" ref="C297:E297" si="31">C296+C295</f>
        <v>0</v>
      </c>
      <c r="D297" s="137">
        <f t="shared" si="31"/>
        <v>0</v>
      </c>
      <c r="E297" s="137">
        <f t="shared" si="31"/>
        <v>0</v>
      </c>
      <c r="F297" s="107"/>
    </row>
    <row r="298" spans="1:6" ht="9" customHeight="1" x14ac:dyDescent="0.2">
      <c r="A298" s="262" t="s">
        <v>297</v>
      </c>
      <c r="B298" s="265" t="s">
        <v>298</v>
      </c>
      <c r="C298" s="266"/>
      <c r="D298" s="266"/>
      <c r="E298" s="267"/>
      <c r="F298" s="107"/>
    </row>
    <row r="299" spans="1:6" ht="9" customHeight="1" x14ac:dyDescent="0.2">
      <c r="A299" s="263"/>
      <c r="B299" s="268"/>
      <c r="C299" s="269"/>
      <c r="D299" s="269"/>
      <c r="E299" s="270"/>
      <c r="F299" s="107"/>
    </row>
    <row r="300" spans="1:6" ht="9" customHeight="1" thickBot="1" x14ac:dyDescent="0.25">
      <c r="A300" s="264"/>
      <c r="B300" s="271"/>
      <c r="C300" s="272"/>
      <c r="D300" s="272"/>
      <c r="E300" s="273"/>
      <c r="F300" s="107"/>
    </row>
    <row r="301" spans="1:6" ht="17.25" customHeight="1" thickBot="1" x14ac:dyDescent="0.25">
      <c r="A301" s="153" t="s">
        <v>299</v>
      </c>
      <c r="B301" s="277" t="s">
        <v>39</v>
      </c>
      <c r="C301" s="278"/>
      <c r="D301" s="278"/>
      <c r="E301" s="279"/>
      <c r="F301" s="107"/>
    </row>
    <row r="302" spans="1:6" ht="12" thickBot="1" x14ac:dyDescent="0.25">
      <c r="A302" s="152" t="s">
        <v>300</v>
      </c>
      <c r="B302" s="334" t="s">
        <v>301</v>
      </c>
      <c r="C302" s="335"/>
      <c r="D302" s="335"/>
      <c r="E302" s="336"/>
    </row>
    <row r="303" spans="1:6" ht="12" thickBot="1" x14ac:dyDescent="0.25">
      <c r="A303" s="127" t="s">
        <v>10</v>
      </c>
      <c r="B303" s="340" t="s">
        <v>302</v>
      </c>
      <c r="C303" s="341"/>
      <c r="D303" s="341"/>
      <c r="E303" s="342"/>
    </row>
    <row r="304" spans="1:6" ht="12" thickBot="1" x14ac:dyDescent="0.25">
      <c r="A304" s="127" t="s">
        <v>15</v>
      </c>
      <c r="B304" s="254" t="s">
        <v>253</v>
      </c>
      <c r="C304" s="255"/>
      <c r="D304" s="255"/>
      <c r="E304" s="256"/>
    </row>
    <row r="305" spans="1:6" x14ac:dyDescent="0.2">
      <c r="A305" s="257"/>
      <c r="B305" s="129">
        <v>2018</v>
      </c>
      <c r="C305" s="129">
        <v>2019</v>
      </c>
      <c r="D305" s="129">
        <v>2020</v>
      </c>
      <c r="E305" s="129">
        <v>2021</v>
      </c>
    </row>
    <row r="306" spans="1:6" ht="12" thickBot="1" x14ac:dyDescent="0.25">
      <c r="A306" s="258"/>
      <c r="B306" s="130" t="s">
        <v>6</v>
      </c>
      <c r="C306" s="130" t="s">
        <v>7</v>
      </c>
      <c r="D306" s="130" t="s">
        <v>7</v>
      </c>
      <c r="E306" s="130" t="s">
        <v>7</v>
      </c>
    </row>
    <row r="307" spans="1:6" ht="12" thickBot="1" x14ac:dyDescent="0.25">
      <c r="A307" s="127" t="s">
        <v>9</v>
      </c>
      <c r="B307" s="131">
        <v>1</v>
      </c>
      <c r="C307" s="131">
        <v>1</v>
      </c>
      <c r="D307" s="131">
        <v>1</v>
      </c>
      <c r="E307" s="131">
        <v>1</v>
      </c>
      <c r="F307" s="160"/>
    </row>
    <row r="308" spans="1:6" ht="12" thickBot="1" x14ac:dyDescent="0.25">
      <c r="A308" s="127" t="s">
        <v>16</v>
      </c>
      <c r="B308" s="131">
        <v>2360</v>
      </c>
      <c r="C308" s="131">
        <v>0</v>
      </c>
      <c r="D308" s="131">
        <v>0</v>
      </c>
      <c r="E308" s="131">
        <v>0</v>
      </c>
    </row>
    <row r="309" spans="1:6" ht="12" thickBot="1" x14ac:dyDescent="0.25">
      <c r="A309" s="127" t="s">
        <v>24</v>
      </c>
      <c r="B309" s="131">
        <f>B308/B307</f>
        <v>2360</v>
      </c>
      <c r="C309" s="131">
        <f t="shared" ref="C309:E309" si="32">C308/C307</f>
        <v>0</v>
      </c>
      <c r="D309" s="131">
        <f t="shared" si="32"/>
        <v>0</v>
      </c>
      <c r="E309" s="131">
        <f t="shared" si="32"/>
        <v>0</v>
      </c>
    </row>
    <row r="310" spans="1:6" ht="12" thickBot="1" x14ac:dyDescent="0.25">
      <c r="A310" s="127" t="s">
        <v>17</v>
      </c>
      <c r="B310" s="132" t="s">
        <v>23</v>
      </c>
      <c r="C310" s="133">
        <f>C307/B307-1</f>
        <v>0</v>
      </c>
      <c r="D310" s="133">
        <f t="shared" ref="D310:E312" si="33">D307/C307-1</f>
        <v>0</v>
      </c>
      <c r="E310" s="133">
        <f t="shared" si="33"/>
        <v>0</v>
      </c>
    </row>
    <row r="311" spans="1:6" ht="12" thickBot="1" x14ac:dyDescent="0.25">
      <c r="A311" s="127" t="s">
        <v>18</v>
      </c>
      <c r="B311" s="132" t="s">
        <v>23</v>
      </c>
      <c r="C311" s="133">
        <f>C308/B308-1</f>
        <v>-1</v>
      </c>
      <c r="D311" s="133" t="e">
        <f t="shared" si="33"/>
        <v>#DIV/0!</v>
      </c>
      <c r="E311" s="133" t="e">
        <f t="shared" si="33"/>
        <v>#DIV/0!</v>
      </c>
    </row>
    <row r="312" spans="1:6" ht="12" thickBot="1" x14ac:dyDescent="0.25">
      <c r="A312" s="127" t="s">
        <v>19</v>
      </c>
      <c r="B312" s="132" t="s">
        <v>23</v>
      </c>
      <c r="C312" s="133">
        <f>C309/B309-1</f>
        <v>-1</v>
      </c>
      <c r="D312" s="133" t="e">
        <f t="shared" si="33"/>
        <v>#DIV/0!</v>
      </c>
      <c r="E312" s="133" t="e">
        <f t="shared" si="33"/>
        <v>#DIV/0!</v>
      </c>
    </row>
    <row r="313" spans="1:6" ht="12" thickBot="1" x14ac:dyDescent="0.25">
      <c r="A313" s="259" t="s">
        <v>303</v>
      </c>
      <c r="B313" s="260"/>
      <c r="C313" s="260"/>
      <c r="D313" s="260"/>
      <c r="E313" s="261"/>
    </row>
    <row r="314" spans="1:6" x14ac:dyDescent="0.2">
      <c r="A314" s="257"/>
      <c r="B314" s="129">
        <v>2018</v>
      </c>
      <c r="C314" s="129">
        <v>2019</v>
      </c>
      <c r="D314" s="129">
        <v>2020</v>
      </c>
      <c r="E314" s="129">
        <v>2021</v>
      </c>
    </row>
    <row r="315" spans="1:6" ht="12" thickBot="1" x14ac:dyDescent="0.25">
      <c r="A315" s="258"/>
      <c r="B315" s="130" t="s">
        <v>6</v>
      </c>
      <c r="C315" s="130" t="s">
        <v>7</v>
      </c>
      <c r="D315" s="130" t="s">
        <v>7</v>
      </c>
      <c r="E315" s="130" t="s">
        <v>7</v>
      </c>
    </row>
    <row r="316" spans="1:6" ht="12" thickBot="1" x14ac:dyDescent="0.25">
      <c r="A316" s="134" t="s">
        <v>75</v>
      </c>
      <c r="B316" s="135">
        <v>0</v>
      </c>
      <c r="C316" s="135">
        <v>0</v>
      </c>
      <c r="D316" s="135">
        <v>0</v>
      </c>
      <c r="E316" s="135">
        <v>0</v>
      </c>
    </row>
    <row r="317" spans="1:6" ht="12" thickBot="1" x14ac:dyDescent="0.25">
      <c r="A317" s="134" t="s">
        <v>76</v>
      </c>
      <c r="B317" s="131">
        <v>2360</v>
      </c>
      <c r="C317" s="135">
        <v>0</v>
      </c>
      <c r="D317" s="135">
        <v>0</v>
      </c>
      <c r="E317" s="135">
        <v>0</v>
      </c>
    </row>
    <row r="318" spans="1:6" ht="12" thickBot="1" x14ac:dyDescent="0.25">
      <c r="A318" s="161" t="s">
        <v>174</v>
      </c>
      <c r="B318" s="137">
        <f>B317+B316</f>
        <v>2360</v>
      </c>
      <c r="C318" s="137">
        <f>C317+C316</f>
        <v>0</v>
      </c>
      <c r="D318" s="137">
        <f>D317+D316</f>
        <v>0</v>
      </c>
      <c r="E318" s="137">
        <f>E317+E316</f>
        <v>0</v>
      </c>
      <c r="F318" s="107"/>
    </row>
    <row r="319" spans="1:6" ht="9" customHeight="1" x14ac:dyDescent="0.2">
      <c r="A319" s="262" t="s">
        <v>304</v>
      </c>
      <c r="B319" s="265" t="s">
        <v>305</v>
      </c>
      <c r="C319" s="266"/>
      <c r="D319" s="266"/>
      <c r="E319" s="267"/>
      <c r="F319" s="107"/>
    </row>
    <row r="320" spans="1:6" ht="9" customHeight="1" x14ac:dyDescent="0.2">
      <c r="A320" s="263"/>
      <c r="B320" s="268"/>
      <c r="C320" s="269"/>
      <c r="D320" s="269"/>
      <c r="E320" s="270"/>
      <c r="F320" s="107"/>
    </row>
    <row r="321" spans="1:6" ht="9" customHeight="1" thickBot="1" x14ac:dyDescent="0.25">
      <c r="A321" s="264"/>
      <c r="B321" s="271"/>
      <c r="C321" s="272"/>
      <c r="D321" s="272"/>
      <c r="E321" s="273"/>
      <c r="F321" s="107"/>
    </row>
    <row r="322" spans="1:6" ht="17.25" customHeight="1" thickBot="1" x14ac:dyDescent="0.25">
      <c r="A322" s="153" t="s">
        <v>306</v>
      </c>
      <c r="B322" s="277" t="s">
        <v>39</v>
      </c>
      <c r="C322" s="278"/>
      <c r="D322" s="278"/>
      <c r="E322" s="279"/>
      <c r="F322" s="107"/>
    </row>
    <row r="323" spans="1:6" ht="12.75" customHeight="1" thickBot="1" x14ac:dyDescent="0.25">
      <c r="A323" s="152" t="s">
        <v>307</v>
      </c>
      <c r="B323" s="334" t="s">
        <v>308</v>
      </c>
      <c r="C323" s="335"/>
      <c r="D323" s="335"/>
      <c r="E323" s="336"/>
    </row>
    <row r="324" spans="1:6" ht="66.75" customHeight="1" thickBot="1" x14ac:dyDescent="0.25">
      <c r="A324" s="127" t="s">
        <v>10</v>
      </c>
      <c r="B324" s="337" t="s">
        <v>309</v>
      </c>
      <c r="C324" s="338"/>
      <c r="D324" s="338"/>
      <c r="E324" s="339"/>
    </row>
    <row r="325" spans="1:6" ht="12" thickBot="1" x14ac:dyDescent="0.25">
      <c r="A325" s="127" t="s">
        <v>15</v>
      </c>
      <c r="B325" s="254" t="s">
        <v>253</v>
      </c>
      <c r="C325" s="255"/>
      <c r="D325" s="255"/>
      <c r="E325" s="256"/>
    </row>
    <row r="326" spans="1:6" x14ac:dyDescent="0.2">
      <c r="A326" s="257"/>
      <c r="B326" s="129">
        <v>2018</v>
      </c>
      <c r="C326" s="129">
        <v>2019</v>
      </c>
      <c r="D326" s="129">
        <v>2020</v>
      </c>
      <c r="E326" s="129">
        <v>2021</v>
      </c>
    </row>
    <row r="327" spans="1:6" ht="12" thickBot="1" x14ac:dyDescent="0.25">
      <c r="A327" s="258"/>
      <c r="B327" s="130" t="s">
        <v>6</v>
      </c>
      <c r="C327" s="130" t="s">
        <v>7</v>
      </c>
      <c r="D327" s="130" t="s">
        <v>7</v>
      </c>
      <c r="E327" s="130" t="s">
        <v>7</v>
      </c>
    </row>
    <row r="328" spans="1:6" ht="12" thickBot="1" x14ac:dyDescent="0.25">
      <c r="A328" s="127" t="s">
        <v>9</v>
      </c>
      <c r="B328" s="131">
        <v>1</v>
      </c>
      <c r="C328" s="131">
        <v>1</v>
      </c>
      <c r="D328" s="131">
        <v>1</v>
      </c>
      <c r="E328" s="131">
        <v>1</v>
      </c>
      <c r="F328" s="160"/>
    </row>
    <row r="329" spans="1:6" ht="12" thickBot="1" x14ac:dyDescent="0.25">
      <c r="A329" s="127" t="s">
        <v>16</v>
      </c>
      <c r="B329" s="131">
        <v>0</v>
      </c>
      <c r="C329" s="131">
        <v>0</v>
      </c>
      <c r="D329" s="131">
        <v>0</v>
      </c>
      <c r="E329" s="131">
        <v>5580</v>
      </c>
    </row>
    <row r="330" spans="1:6" ht="12" thickBot="1" x14ac:dyDescent="0.25">
      <c r="A330" s="127" t="s">
        <v>24</v>
      </c>
      <c r="B330" s="131">
        <f>B329/B328</f>
        <v>0</v>
      </c>
      <c r="C330" s="131">
        <f t="shared" ref="C330:E330" si="34">C329/C328</f>
        <v>0</v>
      </c>
      <c r="D330" s="131">
        <f t="shared" si="34"/>
        <v>0</v>
      </c>
      <c r="E330" s="131">
        <f t="shared" si="34"/>
        <v>5580</v>
      </c>
    </row>
    <row r="331" spans="1:6" ht="12" thickBot="1" x14ac:dyDescent="0.25">
      <c r="A331" s="127" t="s">
        <v>17</v>
      </c>
      <c r="B331" s="132" t="s">
        <v>23</v>
      </c>
      <c r="C331" s="133">
        <f>C328/B328-1</f>
        <v>0</v>
      </c>
      <c r="D331" s="133">
        <f t="shared" ref="D331:E333" si="35">D328/C328-1</f>
        <v>0</v>
      </c>
      <c r="E331" s="133">
        <f t="shared" si="35"/>
        <v>0</v>
      </c>
    </row>
    <row r="332" spans="1:6" ht="12" thickBot="1" x14ac:dyDescent="0.25">
      <c r="A332" s="127" t="s">
        <v>18</v>
      </c>
      <c r="B332" s="132" t="s">
        <v>23</v>
      </c>
      <c r="C332" s="133" t="e">
        <f>C329/B329-1</f>
        <v>#DIV/0!</v>
      </c>
      <c r="D332" s="133" t="e">
        <f t="shared" si="35"/>
        <v>#DIV/0!</v>
      </c>
      <c r="E332" s="133" t="e">
        <f t="shared" si="35"/>
        <v>#DIV/0!</v>
      </c>
    </row>
    <row r="333" spans="1:6" ht="12" thickBot="1" x14ac:dyDescent="0.25">
      <c r="A333" s="127" t="s">
        <v>19</v>
      </c>
      <c r="B333" s="132" t="s">
        <v>23</v>
      </c>
      <c r="C333" s="133" t="e">
        <f>C330/B330-1</f>
        <v>#DIV/0!</v>
      </c>
      <c r="D333" s="133" t="e">
        <f t="shared" si="35"/>
        <v>#DIV/0!</v>
      </c>
      <c r="E333" s="133" t="e">
        <f t="shared" si="35"/>
        <v>#DIV/0!</v>
      </c>
    </row>
    <row r="334" spans="1:6" ht="12" thickBot="1" x14ac:dyDescent="0.25">
      <c r="A334" s="259" t="s">
        <v>310</v>
      </c>
      <c r="B334" s="260"/>
      <c r="C334" s="260"/>
      <c r="D334" s="260"/>
      <c r="E334" s="261"/>
    </row>
    <row r="335" spans="1:6" x14ac:dyDescent="0.2">
      <c r="A335" s="257"/>
      <c r="B335" s="129">
        <v>2018</v>
      </c>
      <c r="C335" s="129">
        <v>2019</v>
      </c>
      <c r="D335" s="129">
        <v>2020</v>
      </c>
      <c r="E335" s="129">
        <v>2021</v>
      </c>
    </row>
    <row r="336" spans="1:6" ht="12" thickBot="1" x14ac:dyDescent="0.25">
      <c r="A336" s="258"/>
      <c r="B336" s="130" t="s">
        <v>6</v>
      </c>
      <c r="C336" s="130" t="s">
        <v>7</v>
      </c>
      <c r="D336" s="130" t="s">
        <v>7</v>
      </c>
      <c r="E336" s="130" t="s">
        <v>7</v>
      </c>
    </row>
    <row r="337" spans="1:6" ht="12" thickBot="1" x14ac:dyDescent="0.25">
      <c r="A337" s="134" t="s">
        <v>75</v>
      </c>
      <c r="B337" s="135">
        <v>0</v>
      </c>
      <c r="C337" s="135">
        <v>0</v>
      </c>
      <c r="D337" s="135">
        <v>0</v>
      </c>
      <c r="E337" s="135">
        <v>0</v>
      </c>
    </row>
    <row r="338" spans="1:6" ht="12" thickBot="1" x14ac:dyDescent="0.25">
      <c r="A338" s="134" t="s">
        <v>76</v>
      </c>
      <c r="B338" s="137">
        <v>0</v>
      </c>
      <c r="C338" s="135">
        <v>0</v>
      </c>
      <c r="D338" s="135">
        <v>0</v>
      </c>
      <c r="E338" s="135">
        <v>5580</v>
      </c>
    </row>
    <row r="339" spans="1:6" ht="12" thickBot="1" x14ac:dyDescent="0.25">
      <c r="A339" s="161" t="s">
        <v>178</v>
      </c>
      <c r="B339" s="137">
        <f>B338+B337</f>
        <v>0</v>
      </c>
      <c r="C339" s="137">
        <f>C338+C337</f>
        <v>0</v>
      </c>
      <c r="D339" s="137">
        <f>D338+D337</f>
        <v>0</v>
      </c>
      <c r="E339" s="137">
        <f>E338+E337</f>
        <v>5580</v>
      </c>
      <c r="F339" s="107"/>
    </row>
    <row r="340" spans="1:6" ht="9" customHeight="1" x14ac:dyDescent="0.2">
      <c r="A340" s="262" t="s">
        <v>311</v>
      </c>
      <c r="B340" s="265" t="s">
        <v>312</v>
      </c>
      <c r="C340" s="266"/>
      <c r="D340" s="266"/>
      <c r="E340" s="267"/>
      <c r="F340" s="107"/>
    </row>
    <row r="341" spans="1:6" ht="9" customHeight="1" x14ac:dyDescent="0.2">
      <c r="A341" s="263"/>
      <c r="B341" s="268"/>
      <c r="C341" s="269"/>
      <c r="D341" s="269"/>
      <c r="E341" s="270"/>
      <c r="F341" s="107"/>
    </row>
    <row r="342" spans="1:6" ht="9" customHeight="1" thickBot="1" x14ac:dyDescent="0.25">
      <c r="A342" s="264"/>
      <c r="B342" s="271"/>
      <c r="C342" s="272"/>
      <c r="D342" s="272"/>
      <c r="E342" s="273"/>
      <c r="F342" s="107"/>
    </row>
    <row r="343" spans="1:6" ht="12" thickBot="1" x14ac:dyDescent="0.25">
      <c r="A343" s="153" t="s">
        <v>313</v>
      </c>
      <c r="B343" s="274" t="s">
        <v>314</v>
      </c>
      <c r="C343" s="275"/>
      <c r="D343" s="275"/>
      <c r="E343" s="276"/>
      <c r="F343" s="107"/>
    </row>
    <row r="344" spans="1:6" ht="38.25" customHeight="1" thickBot="1" x14ac:dyDescent="0.25">
      <c r="A344" s="152" t="s">
        <v>315</v>
      </c>
      <c r="B344" s="295" t="s">
        <v>316</v>
      </c>
      <c r="C344" s="296"/>
      <c r="D344" s="296"/>
      <c r="E344" s="297"/>
      <c r="F344" s="107"/>
    </row>
    <row r="345" spans="1:6" ht="26.25" customHeight="1" thickBot="1" x14ac:dyDescent="0.25">
      <c r="A345" s="127" t="s">
        <v>10</v>
      </c>
      <c r="B345" s="295" t="s">
        <v>316</v>
      </c>
      <c r="C345" s="296"/>
      <c r="D345" s="296"/>
      <c r="E345" s="297"/>
      <c r="F345" s="107"/>
    </row>
    <row r="346" spans="1:6" ht="12.75" customHeight="1" thickBot="1" x14ac:dyDescent="0.25">
      <c r="A346" s="127" t="s">
        <v>15</v>
      </c>
      <c r="B346" s="254" t="s">
        <v>317</v>
      </c>
      <c r="C346" s="255"/>
      <c r="D346" s="255"/>
      <c r="E346" s="256"/>
      <c r="F346" s="107"/>
    </row>
    <row r="347" spans="1:6" ht="12.75" customHeight="1" x14ac:dyDescent="0.2">
      <c r="A347" s="257"/>
      <c r="B347" s="129">
        <v>2018</v>
      </c>
      <c r="C347" s="129">
        <v>2019</v>
      </c>
      <c r="D347" s="129">
        <v>2020</v>
      </c>
      <c r="E347" s="129">
        <v>2021</v>
      </c>
      <c r="F347" s="107"/>
    </row>
    <row r="348" spans="1:6" ht="9" customHeight="1" thickBot="1" x14ac:dyDescent="0.25">
      <c r="A348" s="258"/>
      <c r="B348" s="130" t="s">
        <v>6</v>
      </c>
      <c r="C348" s="130" t="s">
        <v>7</v>
      </c>
      <c r="D348" s="130" t="s">
        <v>7</v>
      </c>
      <c r="E348" s="130" t="s">
        <v>7</v>
      </c>
      <c r="F348" s="107"/>
    </row>
    <row r="349" spans="1:6" ht="12" thickBot="1" x14ac:dyDescent="0.25">
      <c r="A349" s="127" t="s">
        <v>9</v>
      </c>
      <c r="B349" s="131">
        <v>1</v>
      </c>
      <c r="C349" s="131">
        <v>1</v>
      </c>
      <c r="D349" s="131">
        <v>1</v>
      </c>
      <c r="E349" s="131"/>
      <c r="F349" s="107"/>
    </row>
    <row r="350" spans="1:6" ht="12" thickBot="1" x14ac:dyDescent="0.25">
      <c r="A350" s="127" t="s">
        <v>16</v>
      </c>
      <c r="B350" s="131">
        <v>6540</v>
      </c>
      <c r="C350" s="131"/>
      <c r="D350" s="131"/>
      <c r="E350" s="131"/>
      <c r="F350" s="107"/>
    </row>
    <row r="351" spans="1:6" ht="12" thickBot="1" x14ac:dyDescent="0.25">
      <c r="A351" s="127" t="s">
        <v>24</v>
      </c>
      <c r="B351" s="131">
        <f>B350/B349</f>
        <v>6540</v>
      </c>
      <c r="C351" s="131">
        <f>C350/C349</f>
        <v>0</v>
      </c>
      <c r="D351" s="131">
        <f>D350/D349</f>
        <v>0</v>
      </c>
      <c r="E351" s="131" t="e">
        <f>E350/E349</f>
        <v>#DIV/0!</v>
      </c>
      <c r="F351" s="107"/>
    </row>
    <row r="352" spans="1:6" ht="12" thickBot="1" x14ac:dyDescent="0.25">
      <c r="A352" s="127" t="s">
        <v>17</v>
      </c>
      <c r="B352" s="132" t="s">
        <v>23</v>
      </c>
      <c r="C352" s="133">
        <f t="shared" ref="C352:E354" si="36">C349/B349-1</f>
        <v>0</v>
      </c>
      <c r="D352" s="133">
        <f t="shared" si="36"/>
        <v>0</v>
      </c>
      <c r="E352" s="133">
        <f t="shared" si="36"/>
        <v>-1</v>
      </c>
      <c r="F352" s="107"/>
    </row>
    <row r="353" spans="1:6" ht="19.5" customHeight="1" thickBot="1" x14ac:dyDescent="0.25">
      <c r="A353" s="127" t="s">
        <v>18</v>
      </c>
      <c r="B353" s="132" t="s">
        <v>23</v>
      </c>
      <c r="C353" s="133">
        <f t="shared" si="36"/>
        <v>-1</v>
      </c>
      <c r="D353" s="133" t="e">
        <f t="shared" si="36"/>
        <v>#DIV/0!</v>
      </c>
      <c r="E353" s="133" t="e">
        <f t="shared" si="36"/>
        <v>#DIV/0!</v>
      </c>
      <c r="F353" s="107"/>
    </row>
    <row r="354" spans="1:6" ht="19.5" customHeight="1" thickBot="1" x14ac:dyDescent="0.25">
      <c r="A354" s="127" t="s">
        <v>19</v>
      </c>
      <c r="B354" s="132" t="s">
        <v>23</v>
      </c>
      <c r="C354" s="133">
        <f t="shared" si="36"/>
        <v>-1</v>
      </c>
      <c r="D354" s="133" t="e">
        <f t="shared" si="36"/>
        <v>#DIV/0!</v>
      </c>
      <c r="E354" s="133" t="e">
        <f t="shared" si="36"/>
        <v>#DIV/0!</v>
      </c>
      <c r="F354" s="107"/>
    </row>
    <row r="355" spans="1:6" ht="19.5" customHeight="1" thickBot="1" x14ac:dyDescent="0.25">
      <c r="A355" s="259" t="s">
        <v>318</v>
      </c>
      <c r="B355" s="260"/>
      <c r="C355" s="260"/>
      <c r="D355" s="260"/>
      <c r="E355" s="261"/>
      <c r="F355" s="107"/>
    </row>
    <row r="356" spans="1:6" ht="12.75" customHeight="1" x14ac:dyDescent="0.2">
      <c r="A356" s="257"/>
      <c r="B356" s="129">
        <v>2018</v>
      </c>
      <c r="C356" s="129">
        <v>2019</v>
      </c>
      <c r="D356" s="129">
        <v>2020</v>
      </c>
      <c r="E356" s="129">
        <v>2021</v>
      </c>
      <c r="F356" s="107"/>
    </row>
    <row r="357" spans="1:6" ht="16.5" customHeight="1" thickBot="1" x14ac:dyDescent="0.25">
      <c r="A357" s="258"/>
      <c r="B357" s="130" t="s">
        <v>6</v>
      </c>
      <c r="C357" s="130" t="s">
        <v>7</v>
      </c>
      <c r="D357" s="130" t="s">
        <v>7</v>
      </c>
      <c r="E357" s="130" t="s">
        <v>7</v>
      </c>
      <c r="F357" s="107"/>
    </row>
    <row r="358" spans="1:6" ht="18" customHeight="1" thickBot="1" x14ac:dyDescent="0.25">
      <c r="A358" s="134" t="s">
        <v>75</v>
      </c>
      <c r="B358" s="135"/>
      <c r="C358" s="135"/>
      <c r="D358" s="135"/>
      <c r="E358" s="135"/>
      <c r="F358" s="107"/>
    </row>
    <row r="359" spans="1:6" ht="21" customHeight="1" thickBot="1" x14ac:dyDescent="0.25">
      <c r="A359" s="134" t="s">
        <v>76</v>
      </c>
      <c r="B359" s="137">
        <v>6540</v>
      </c>
      <c r="C359" s="135"/>
      <c r="D359" s="135"/>
      <c r="E359" s="135"/>
      <c r="F359" s="107"/>
    </row>
    <row r="360" spans="1:6" ht="18" customHeight="1" thickBot="1" x14ac:dyDescent="0.25">
      <c r="A360" s="144" t="s">
        <v>319</v>
      </c>
      <c r="B360" s="137">
        <f>B359+B358</f>
        <v>6540</v>
      </c>
      <c r="C360" s="137">
        <f>C359+C358</f>
        <v>0</v>
      </c>
      <c r="D360" s="137">
        <f>D359+D358</f>
        <v>0</v>
      </c>
      <c r="E360" s="137">
        <f>E359+E358</f>
        <v>0</v>
      </c>
      <c r="F360" s="107"/>
    </row>
    <row r="361" spans="1:6" x14ac:dyDescent="0.2">
      <c r="A361" s="262" t="s">
        <v>320</v>
      </c>
      <c r="B361" s="316" t="s">
        <v>321</v>
      </c>
      <c r="C361" s="317"/>
      <c r="D361" s="317"/>
      <c r="E361" s="318"/>
      <c r="F361" s="107"/>
    </row>
    <row r="362" spans="1:6" x14ac:dyDescent="0.2">
      <c r="A362" s="263"/>
      <c r="B362" s="319"/>
      <c r="C362" s="320"/>
      <c r="D362" s="320"/>
      <c r="E362" s="321"/>
      <c r="F362" s="107"/>
    </row>
    <row r="363" spans="1:6" ht="12" thickBot="1" x14ac:dyDescent="0.25">
      <c r="A363" s="264"/>
      <c r="B363" s="322"/>
      <c r="C363" s="323"/>
      <c r="D363" s="323"/>
      <c r="E363" s="324"/>
      <c r="F363" s="107"/>
    </row>
    <row r="364" spans="1:6" ht="24.75" thickBot="1" x14ac:dyDescent="0.25">
      <c r="A364" s="162" t="s">
        <v>322</v>
      </c>
      <c r="B364" s="325" t="s">
        <v>323</v>
      </c>
      <c r="C364" s="326"/>
      <c r="D364" s="326"/>
      <c r="E364" s="327"/>
      <c r="F364" s="107"/>
    </row>
    <row r="365" spans="1:6" ht="18.75" customHeight="1" thickBot="1" x14ac:dyDescent="0.25">
      <c r="A365" s="328" t="s">
        <v>324</v>
      </c>
      <c r="B365" s="329"/>
      <c r="C365" s="329"/>
      <c r="D365" s="329"/>
      <c r="E365" s="330"/>
      <c r="F365" s="107"/>
    </row>
    <row r="366" spans="1:6" ht="79.5" customHeight="1" thickBot="1" x14ac:dyDescent="0.25">
      <c r="A366" s="127" t="s">
        <v>325</v>
      </c>
      <c r="B366" s="125">
        <v>0.02</v>
      </c>
      <c r="C366" s="118" t="s">
        <v>130</v>
      </c>
      <c r="D366" s="118" t="s">
        <v>130</v>
      </c>
      <c r="E366" s="118" t="s">
        <v>130</v>
      </c>
      <c r="F366" s="107"/>
    </row>
    <row r="367" spans="1:6" ht="52.5" customHeight="1" thickBot="1" x14ac:dyDescent="0.25">
      <c r="A367" s="53" t="s">
        <v>326</v>
      </c>
      <c r="B367" s="116">
        <v>470000</v>
      </c>
      <c r="C367" s="118" t="s">
        <v>130</v>
      </c>
      <c r="D367" s="118" t="s">
        <v>130</v>
      </c>
      <c r="E367" s="118" t="s">
        <v>130</v>
      </c>
      <c r="F367" s="107"/>
    </row>
    <row r="368" spans="1:6" ht="39.75" customHeight="1" thickBot="1" x14ac:dyDescent="0.25">
      <c r="A368" s="119" t="s">
        <v>327</v>
      </c>
      <c r="B368" s="118">
        <v>30</v>
      </c>
      <c r="C368" s="118" t="s">
        <v>130</v>
      </c>
      <c r="D368" s="118" t="s">
        <v>130</v>
      </c>
      <c r="E368" s="118" t="s">
        <v>130</v>
      </c>
      <c r="F368" s="107"/>
    </row>
    <row r="369" spans="1:6" ht="49.5" customHeight="1" thickBot="1" x14ac:dyDescent="0.25">
      <c r="A369" s="163" t="s">
        <v>328</v>
      </c>
      <c r="B369" s="118">
        <v>5</v>
      </c>
      <c r="C369" s="118">
        <v>6</v>
      </c>
      <c r="D369" s="118" t="s">
        <v>329</v>
      </c>
      <c r="E369" s="118" t="s">
        <v>329</v>
      </c>
      <c r="F369" s="107"/>
    </row>
    <row r="370" spans="1:6" ht="45.75" thickBot="1" x14ac:dyDescent="0.25">
      <c r="A370" s="164" t="s">
        <v>330</v>
      </c>
      <c r="B370" s="118">
        <v>30</v>
      </c>
      <c r="C370" s="118" t="s">
        <v>329</v>
      </c>
      <c r="D370" s="118" t="s">
        <v>329</v>
      </c>
      <c r="E370" s="118" t="s">
        <v>329</v>
      </c>
      <c r="F370" s="107"/>
    </row>
    <row r="371" spans="1:6" ht="65.25" customHeight="1" thickBot="1" x14ac:dyDescent="0.25">
      <c r="A371" s="164" t="s">
        <v>331</v>
      </c>
      <c r="B371" s="118">
        <v>35</v>
      </c>
      <c r="C371" s="118" t="s">
        <v>329</v>
      </c>
      <c r="D371" s="118" t="s">
        <v>329</v>
      </c>
      <c r="E371" s="118" t="s">
        <v>329</v>
      </c>
      <c r="F371" s="107"/>
    </row>
    <row r="372" spans="1:6" ht="50.25" customHeight="1" thickBot="1" x14ac:dyDescent="0.25">
      <c r="A372" s="164" t="s">
        <v>332</v>
      </c>
      <c r="B372" s="125">
        <v>0.33</v>
      </c>
      <c r="C372" s="125">
        <v>0.35</v>
      </c>
      <c r="D372" s="125" t="s">
        <v>329</v>
      </c>
      <c r="E372" s="125" t="s">
        <v>329</v>
      </c>
      <c r="F372" s="107"/>
    </row>
    <row r="373" spans="1:6" ht="18" customHeight="1" thickBot="1" x14ac:dyDescent="0.25">
      <c r="A373" s="331" t="s">
        <v>333</v>
      </c>
      <c r="B373" s="332"/>
      <c r="C373" s="332"/>
      <c r="D373" s="332"/>
      <c r="E373" s="333"/>
      <c r="F373" s="107"/>
    </row>
    <row r="374" spans="1:6" ht="18" customHeight="1" thickBot="1" x14ac:dyDescent="0.25">
      <c r="A374" s="310" t="s">
        <v>334</v>
      </c>
      <c r="B374" s="311"/>
      <c r="C374" s="311"/>
      <c r="D374" s="311"/>
      <c r="E374" s="312"/>
      <c r="F374" s="107"/>
    </row>
    <row r="375" spans="1:6" ht="12.75" customHeight="1" x14ac:dyDescent="0.2">
      <c r="A375" s="257"/>
      <c r="B375" s="129">
        <v>2018</v>
      </c>
      <c r="C375" s="129">
        <v>2019</v>
      </c>
      <c r="D375" s="129">
        <v>2020</v>
      </c>
      <c r="E375" s="129">
        <v>2021</v>
      </c>
      <c r="F375" s="107"/>
    </row>
    <row r="376" spans="1:6" ht="17.25" customHeight="1" thickBot="1" x14ac:dyDescent="0.25">
      <c r="A376" s="258"/>
      <c r="B376" s="130" t="s">
        <v>6</v>
      </c>
      <c r="C376" s="130" t="s">
        <v>7</v>
      </c>
      <c r="D376" s="130" t="s">
        <v>7</v>
      </c>
      <c r="E376" s="130" t="s">
        <v>7</v>
      </c>
      <c r="F376" s="107"/>
    </row>
    <row r="377" spans="1:6" ht="41.25" customHeight="1" thickBot="1" x14ac:dyDescent="0.25">
      <c r="A377" s="165" t="s">
        <v>38</v>
      </c>
      <c r="B377" s="313" t="s">
        <v>335</v>
      </c>
      <c r="C377" s="314"/>
      <c r="D377" s="314"/>
      <c r="E377" s="315"/>
      <c r="F377" s="107"/>
    </row>
    <row r="378" spans="1:6" ht="60.75" customHeight="1" thickBot="1" x14ac:dyDescent="0.25">
      <c r="A378" s="127" t="s">
        <v>10</v>
      </c>
      <c r="B378" s="295" t="s">
        <v>336</v>
      </c>
      <c r="C378" s="296"/>
      <c r="D378" s="296"/>
      <c r="E378" s="297"/>
      <c r="F378" s="107"/>
    </row>
    <row r="379" spans="1:6" ht="15.75" customHeight="1" thickBot="1" x14ac:dyDescent="0.25">
      <c r="A379" s="127" t="s">
        <v>15</v>
      </c>
      <c r="B379" s="254" t="s">
        <v>337</v>
      </c>
      <c r="C379" s="255"/>
      <c r="D379" s="255"/>
      <c r="E379" s="256"/>
      <c r="F379" s="107"/>
    </row>
    <row r="380" spans="1:6" ht="15" customHeight="1" x14ac:dyDescent="0.2">
      <c r="A380" s="257"/>
      <c r="B380" s="129">
        <v>2018</v>
      </c>
      <c r="C380" s="129">
        <v>2019</v>
      </c>
      <c r="D380" s="129">
        <v>2020</v>
      </c>
      <c r="E380" s="129">
        <v>2021</v>
      </c>
      <c r="F380" s="107"/>
    </row>
    <row r="381" spans="1:6" ht="15" customHeight="1" thickBot="1" x14ac:dyDescent="0.25">
      <c r="A381" s="258"/>
      <c r="B381" s="130" t="s">
        <v>6</v>
      </c>
      <c r="C381" s="130" t="s">
        <v>7</v>
      </c>
      <c r="D381" s="130" t="s">
        <v>7</v>
      </c>
      <c r="E381" s="130" t="s">
        <v>7</v>
      </c>
      <c r="F381" s="107"/>
    </row>
    <row r="382" spans="1:6" ht="15.75" customHeight="1" thickBot="1" x14ac:dyDescent="0.25">
      <c r="A382" s="127" t="s">
        <v>9</v>
      </c>
      <c r="B382" s="131">
        <v>11</v>
      </c>
      <c r="C382" s="131">
        <v>11</v>
      </c>
      <c r="D382" s="131">
        <v>11</v>
      </c>
      <c r="E382" s="131">
        <v>11</v>
      </c>
      <c r="F382" s="107"/>
    </row>
    <row r="383" spans="1:6" ht="12" thickBot="1" x14ac:dyDescent="0.25">
      <c r="A383" s="127" t="s">
        <v>16</v>
      </c>
      <c r="B383" s="131">
        <v>127651</v>
      </c>
      <c r="C383" s="131">
        <v>135462</v>
      </c>
      <c r="D383" s="131">
        <v>135462</v>
      </c>
      <c r="E383" s="131">
        <v>135462</v>
      </c>
      <c r="F383" s="107"/>
    </row>
    <row r="384" spans="1:6" ht="12" thickBot="1" x14ac:dyDescent="0.25">
      <c r="A384" s="127" t="s">
        <v>24</v>
      </c>
      <c r="B384" s="131">
        <f>B383/B382</f>
        <v>11604.636363636364</v>
      </c>
      <c r="C384" s="131">
        <f t="shared" ref="C384:E384" si="37">C383/C382</f>
        <v>12314.727272727272</v>
      </c>
      <c r="D384" s="131">
        <f t="shared" si="37"/>
        <v>12314.727272727272</v>
      </c>
      <c r="E384" s="131">
        <f t="shared" si="37"/>
        <v>12314.727272727272</v>
      </c>
      <c r="F384" s="107"/>
    </row>
    <row r="385" spans="1:6" ht="12" thickBot="1" x14ac:dyDescent="0.25">
      <c r="A385" s="127" t="s">
        <v>17</v>
      </c>
      <c r="B385" s="132"/>
      <c r="C385" s="133">
        <f>C382/B382-1</f>
        <v>0</v>
      </c>
      <c r="D385" s="133">
        <f t="shared" ref="D385:E387" si="38">D382/C382-1</f>
        <v>0</v>
      </c>
      <c r="E385" s="133">
        <f t="shared" si="38"/>
        <v>0</v>
      </c>
      <c r="F385" s="107"/>
    </row>
    <row r="386" spans="1:6" ht="12" thickBot="1" x14ac:dyDescent="0.25">
      <c r="A386" s="127" t="s">
        <v>18</v>
      </c>
      <c r="B386" s="132"/>
      <c r="C386" s="133">
        <f>C383/B383-1</f>
        <v>6.1190276613579231E-2</v>
      </c>
      <c r="D386" s="133">
        <f t="shared" si="38"/>
        <v>0</v>
      </c>
      <c r="E386" s="133">
        <f t="shared" si="38"/>
        <v>0</v>
      </c>
      <c r="F386" s="107"/>
    </row>
    <row r="387" spans="1:6" ht="14.25" customHeight="1" thickBot="1" x14ac:dyDescent="0.25">
      <c r="A387" s="127" t="s">
        <v>19</v>
      </c>
      <c r="B387" s="132"/>
      <c r="C387" s="133">
        <f>C384/B384-1</f>
        <v>6.1190276613579231E-2</v>
      </c>
      <c r="D387" s="133">
        <f t="shared" si="38"/>
        <v>0</v>
      </c>
      <c r="E387" s="133">
        <f t="shared" si="38"/>
        <v>0</v>
      </c>
      <c r="F387" s="107"/>
    </row>
    <row r="388" spans="1:6" ht="12.75" customHeight="1" x14ac:dyDescent="0.2">
      <c r="A388" s="257"/>
      <c r="B388" s="129">
        <v>2018</v>
      </c>
      <c r="C388" s="129">
        <v>2019</v>
      </c>
      <c r="D388" s="129">
        <v>2020</v>
      </c>
      <c r="E388" s="129">
        <v>2021</v>
      </c>
      <c r="F388" s="107"/>
    </row>
    <row r="389" spans="1:6" ht="9" customHeight="1" thickBot="1" x14ac:dyDescent="0.25">
      <c r="A389" s="258"/>
      <c r="B389" s="130" t="s">
        <v>6</v>
      </c>
      <c r="C389" s="130" t="s">
        <v>7</v>
      </c>
      <c r="D389" s="130" t="s">
        <v>7</v>
      </c>
      <c r="E389" s="130" t="s">
        <v>7</v>
      </c>
      <c r="F389" s="107"/>
    </row>
    <row r="390" spans="1:6" ht="12" thickBot="1" x14ac:dyDescent="0.25">
      <c r="A390" s="259" t="s">
        <v>338</v>
      </c>
      <c r="B390" s="260"/>
      <c r="C390" s="260"/>
      <c r="D390" s="260"/>
      <c r="E390" s="261"/>
      <c r="F390" s="107"/>
    </row>
    <row r="391" spans="1:6" ht="12.75" customHeight="1" x14ac:dyDescent="0.2">
      <c r="A391" s="257"/>
      <c r="B391" s="129">
        <v>2018</v>
      </c>
      <c r="C391" s="129">
        <v>2019</v>
      </c>
      <c r="D391" s="129">
        <v>2020</v>
      </c>
      <c r="E391" s="129">
        <v>2021</v>
      </c>
      <c r="F391" s="107"/>
    </row>
    <row r="392" spans="1:6" ht="9" customHeight="1" thickBot="1" x14ac:dyDescent="0.25">
      <c r="A392" s="258"/>
      <c r="B392" s="130" t="s">
        <v>6</v>
      </c>
      <c r="C392" s="130" t="s">
        <v>7</v>
      </c>
      <c r="D392" s="130" t="s">
        <v>7</v>
      </c>
      <c r="E392" s="130" t="s">
        <v>7</v>
      </c>
      <c r="F392" s="107"/>
    </row>
    <row r="393" spans="1:6" ht="12" thickBot="1" x14ac:dyDescent="0.25">
      <c r="A393" s="134" t="s">
        <v>0</v>
      </c>
      <c r="B393" s="135">
        <v>66790</v>
      </c>
      <c r="C393" s="135">
        <v>68014</v>
      </c>
      <c r="D393" s="135">
        <v>68014</v>
      </c>
      <c r="E393" s="135">
        <v>68014</v>
      </c>
      <c r="F393" s="107"/>
    </row>
    <row r="394" spans="1:6" ht="30.75" customHeight="1" thickBot="1" x14ac:dyDescent="0.25">
      <c r="A394" s="136" t="s">
        <v>44</v>
      </c>
      <c r="B394" s="137"/>
      <c r="C394" s="139"/>
      <c r="D394" s="139"/>
      <c r="E394" s="139"/>
      <c r="F394" s="107"/>
    </row>
    <row r="395" spans="1:6" ht="23.25" thickBot="1" x14ac:dyDescent="0.25">
      <c r="A395" s="136" t="s">
        <v>45</v>
      </c>
      <c r="B395" s="137"/>
      <c r="C395" s="139"/>
      <c r="D395" s="139"/>
      <c r="E395" s="139"/>
      <c r="F395" s="107"/>
    </row>
    <row r="396" spans="1:6" ht="23.25" thickBot="1" x14ac:dyDescent="0.25">
      <c r="A396" s="134" t="s">
        <v>42</v>
      </c>
      <c r="B396" s="135">
        <v>12191</v>
      </c>
      <c r="C396" s="135">
        <v>12106</v>
      </c>
      <c r="D396" s="135">
        <v>12106</v>
      </c>
      <c r="E396" s="135">
        <v>12106</v>
      </c>
      <c r="F396" s="107"/>
    </row>
    <row r="397" spans="1:6" ht="39.75" customHeight="1" thickBot="1" x14ac:dyDescent="0.25">
      <c r="A397" s="136" t="s">
        <v>46</v>
      </c>
      <c r="B397" s="137"/>
      <c r="C397" s="135"/>
      <c r="D397" s="135"/>
      <c r="E397" s="135"/>
      <c r="F397" s="107"/>
    </row>
    <row r="398" spans="1:6" ht="39.75" customHeight="1" thickBot="1" x14ac:dyDescent="0.25">
      <c r="A398" s="140" t="s">
        <v>47</v>
      </c>
      <c r="B398" s="141"/>
      <c r="C398" s="142"/>
      <c r="D398" s="142"/>
      <c r="E398" s="142"/>
      <c r="F398" s="107"/>
    </row>
    <row r="399" spans="1:6" ht="12" thickBot="1" x14ac:dyDescent="0.25">
      <c r="A399" s="134" t="s">
        <v>1</v>
      </c>
      <c r="B399" s="137">
        <v>46886</v>
      </c>
      <c r="C399" s="137">
        <v>53500</v>
      </c>
      <c r="D399" s="137">
        <v>53500</v>
      </c>
      <c r="E399" s="137">
        <v>53500</v>
      </c>
      <c r="F399" s="107"/>
    </row>
    <row r="400" spans="1:6" ht="23.25" thickBot="1" x14ac:dyDescent="0.25">
      <c r="A400" s="140" t="s">
        <v>49</v>
      </c>
      <c r="B400" s="141"/>
      <c r="C400" s="142"/>
      <c r="D400" s="142"/>
      <c r="E400" s="142"/>
      <c r="F400" s="107"/>
    </row>
    <row r="401" spans="1:6" ht="23.25" thickBot="1" x14ac:dyDescent="0.25">
      <c r="A401" s="136" t="s">
        <v>50</v>
      </c>
      <c r="B401" s="137"/>
      <c r="C401" s="135"/>
      <c r="D401" s="135"/>
      <c r="E401" s="135"/>
      <c r="F401" s="107"/>
    </row>
    <row r="402" spans="1:6" ht="12" thickBot="1" x14ac:dyDescent="0.25">
      <c r="A402" s="134" t="s">
        <v>2</v>
      </c>
      <c r="B402" s="137">
        <v>0</v>
      </c>
      <c r="C402" s="135">
        <v>0</v>
      </c>
      <c r="D402" s="135">
        <v>0</v>
      </c>
      <c r="E402" s="135">
        <v>0</v>
      </c>
      <c r="F402" s="107"/>
    </row>
    <row r="403" spans="1:6" ht="23.25" thickBot="1" x14ac:dyDescent="0.25">
      <c r="A403" s="136" t="s">
        <v>51</v>
      </c>
      <c r="B403" s="137"/>
      <c r="C403" s="135"/>
      <c r="D403" s="135"/>
      <c r="E403" s="135"/>
      <c r="F403" s="107"/>
    </row>
    <row r="404" spans="1:6" ht="23.25" thickBot="1" x14ac:dyDescent="0.25">
      <c r="A404" s="136" t="s">
        <v>52</v>
      </c>
      <c r="B404" s="137"/>
      <c r="C404" s="135"/>
      <c r="D404" s="135"/>
      <c r="E404" s="135"/>
      <c r="F404" s="107"/>
    </row>
    <row r="405" spans="1:6" ht="12" thickBot="1" x14ac:dyDescent="0.25">
      <c r="A405" s="134" t="s">
        <v>29</v>
      </c>
      <c r="B405" s="137">
        <v>1700</v>
      </c>
      <c r="C405" s="135">
        <v>1700</v>
      </c>
      <c r="D405" s="135">
        <v>1700</v>
      </c>
      <c r="E405" s="135">
        <v>1700</v>
      </c>
      <c r="F405" s="107"/>
    </row>
    <row r="406" spans="1:6" ht="23.25" thickBot="1" x14ac:dyDescent="0.25">
      <c r="A406" s="136" t="s">
        <v>53</v>
      </c>
      <c r="B406" s="137"/>
      <c r="C406" s="135"/>
      <c r="D406" s="135"/>
      <c r="E406" s="135"/>
      <c r="F406" s="107"/>
    </row>
    <row r="407" spans="1:6" ht="23.25" thickBot="1" x14ac:dyDescent="0.25">
      <c r="A407" s="136" t="s">
        <v>54</v>
      </c>
      <c r="B407" s="137"/>
      <c r="C407" s="135"/>
      <c r="D407" s="135"/>
      <c r="E407" s="135"/>
      <c r="F407" s="107"/>
    </row>
    <row r="408" spans="1:6" ht="12" thickBot="1" x14ac:dyDescent="0.25">
      <c r="A408" s="134" t="s">
        <v>31</v>
      </c>
      <c r="B408" s="137">
        <v>84</v>
      </c>
      <c r="C408" s="137">
        <v>142</v>
      </c>
      <c r="D408" s="137">
        <v>142</v>
      </c>
      <c r="E408" s="137">
        <v>142</v>
      </c>
      <c r="F408" s="107"/>
    </row>
    <row r="409" spans="1:6" ht="23.25" thickBot="1" x14ac:dyDescent="0.25">
      <c r="A409" s="136" t="s">
        <v>55</v>
      </c>
      <c r="B409" s="137"/>
      <c r="C409" s="135"/>
      <c r="D409" s="135"/>
      <c r="E409" s="135"/>
      <c r="F409" s="107"/>
    </row>
    <row r="410" spans="1:6" ht="38.25" customHeight="1" thickBot="1" x14ac:dyDescent="0.25">
      <c r="A410" s="136" t="s">
        <v>56</v>
      </c>
      <c r="B410" s="137"/>
      <c r="C410" s="135"/>
      <c r="D410" s="135"/>
      <c r="E410" s="135"/>
      <c r="F410" s="107"/>
    </row>
    <row r="411" spans="1:6" ht="23.25" thickBot="1" x14ac:dyDescent="0.25">
      <c r="A411" s="134" t="s">
        <v>3</v>
      </c>
      <c r="B411" s="137">
        <v>0</v>
      </c>
      <c r="C411" s="135">
        <v>0</v>
      </c>
      <c r="D411" s="135">
        <v>0</v>
      </c>
      <c r="E411" s="135">
        <v>0</v>
      </c>
      <c r="F411" s="107"/>
    </row>
    <row r="412" spans="1:6" ht="34.5" thickBot="1" x14ac:dyDescent="0.25">
      <c r="A412" s="136" t="s">
        <v>57</v>
      </c>
      <c r="B412" s="137"/>
      <c r="C412" s="135"/>
      <c r="D412" s="135"/>
      <c r="E412" s="135"/>
      <c r="F412" s="107"/>
    </row>
    <row r="413" spans="1:6" ht="34.5" thickBot="1" x14ac:dyDescent="0.25">
      <c r="A413" s="136" t="s">
        <v>58</v>
      </c>
      <c r="B413" s="137"/>
      <c r="C413" s="135"/>
      <c r="D413" s="135"/>
      <c r="E413" s="135"/>
      <c r="F413" s="107"/>
    </row>
    <row r="414" spans="1:6" ht="23.25" thickBot="1" x14ac:dyDescent="0.25">
      <c r="A414" s="166" t="s">
        <v>339</v>
      </c>
      <c r="B414" s="167">
        <f>B411+B408+B405+B402+B399+B396+B393</f>
        <v>127651</v>
      </c>
      <c r="C414" s="167">
        <f t="shared" ref="C414:E414" si="39">C411+C408+C405+C402+C399+C396+C393</f>
        <v>135462</v>
      </c>
      <c r="D414" s="167">
        <f t="shared" si="39"/>
        <v>135462</v>
      </c>
      <c r="E414" s="167">
        <f t="shared" si="39"/>
        <v>135462</v>
      </c>
      <c r="F414" s="107"/>
    </row>
    <row r="415" spans="1:6" ht="9" customHeight="1" x14ac:dyDescent="0.2">
      <c r="A415" s="262" t="s">
        <v>340</v>
      </c>
      <c r="B415" s="299" t="s">
        <v>23</v>
      </c>
      <c r="C415" s="299"/>
      <c r="D415" s="299"/>
      <c r="E415" s="300"/>
      <c r="F415" s="107"/>
    </row>
    <row r="416" spans="1:6" ht="9" customHeight="1" x14ac:dyDescent="0.2">
      <c r="A416" s="263"/>
      <c r="B416" s="302"/>
      <c r="C416" s="302"/>
      <c r="D416" s="302"/>
      <c r="E416" s="303"/>
      <c r="F416" s="107"/>
    </row>
    <row r="417" spans="1:6" ht="15.75" customHeight="1" thickBot="1" x14ac:dyDescent="0.25">
      <c r="A417" s="264"/>
      <c r="B417" s="305"/>
      <c r="C417" s="305"/>
      <c r="D417" s="305"/>
      <c r="E417" s="306"/>
      <c r="F417" s="107"/>
    </row>
    <row r="418" spans="1:6" ht="12" thickBot="1" x14ac:dyDescent="0.25">
      <c r="A418" s="145" t="s">
        <v>62</v>
      </c>
      <c r="B418" s="146">
        <f>IF(B414-B383=0,0,"Error")</f>
        <v>0</v>
      </c>
      <c r="C418" s="146">
        <f>IF(C414-C383=0,0,"Error")</f>
        <v>0</v>
      </c>
      <c r="D418" s="146">
        <f>IF(D414-D383=0,0,"Error")</f>
        <v>0</v>
      </c>
      <c r="E418" s="146">
        <f>IF(E414-E383=0,0,"Error")</f>
        <v>0</v>
      </c>
      <c r="F418" s="107"/>
    </row>
    <row r="419" spans="1:6" ht="20.25" customHeight="1" thickBot="1" x14ac:dyDescent="0.25">
      <c r="A419" s="152" t="s">
        <v>142</v>
      </c>
      <c r="B419" s="307" t="s">
        <v>341</v>
      </c>
      <c r="C419" s="308"/>
      <c r="D419" s="308"/>
      <c r="E419" s="309"/>
      <c r="F419" s="107"/>
    </row>
    <row r="420" spans="1:6" ht="91.5" customHeight="1" thickBot="1" x14ac:dyDescent="0.25">
      <c r="A420" s="127" t="s">
        <v>10</v>
      </c>
      <c r="B420" s="295" t="s">
        <v>342</v>
      </c>
      <c r="C420" s="296"/>
      <c r="D420" s="296"/>
      <c r="E420" s="297"/>
      <c r="F420" s="107"/>
    </row>
    <row r="421" spans="1:6" ht="24" customHeight="1" thickBot="1" x14ac:dyDescent="0.25">
      <c r="A421" s="127" t="s">
        <v>15</v>
      </c>
      <c r="B421" s="254" t="s">
        <v>343</v>
      </c>
      <c r="C421" s="255"/>
      <c r="D421" s="255"/>
      <c r="E421" s="256"/>
      <c r="F421" s="107"/>
    </row>
    <row r="422" spans="1:6" ht="12.75" customHeight="1" x14ac:dyDescent="0.2">
      <c r="A422" s="257"/>
      <c r="B422" s="129">
        <v>2018</v>
      </c>
      <c r="C422" s="129">
        <v>2019</v>
      </c>
      <c r="D422" s="129">
        <v>2020</v>
      </c>
      <c r="E422" s="129">
        <v>2021</v>
      </c>
      <c r="F422" s="107"/>
    </row>
    <row r="423" spans="1:6" ht="9" customHeight="1" thickBot="1" x14ac:dyDescent="0.25">
      <c r="A423" s="258"/>
      <c r="B423" s="130" t="s">
        <v>6</v>
      </c>
      <c r="C423" s="130" t="s">
        <v>7</v>
      </c>
      <c r="D423" s="130" t="s">
        <v>7</v>
      </c>
      <c r="E423" s="130" t="s">
        <v>7</v>
      </c>
      <c r="F423" s="107"/>
    </row>
    <row r="424" spans="1:6" ht="12" thickBot="1" x14ac:dyDescent="0.25">
      <c r="A424" s="127" t="s">
        <v>9</v>
      </c>
      <c r="B424" s="131">
        <v>22</v>
      </c>
      <c r="C424" s="131">
        <v>25</v>
      </c>
      <c r="D424" s="131">
        <v>25</v>
      </c>
      <c r="E424" s="131">
        <v>25</v>
      </c>
      <c r="F424" s="107"/>
    </row>
    <row r="425" spans="1:6" ht="12" thickBot="1" x14ac:dyDescent="0.25">
      <c r="A425" s="127" t="s">
        <v>16</v>
      </c>
      <c r="B425" s="131">
        <v>39034</v>
      </c>
      <c r="C425" s="131">
        <v>45786</v>
      </c>
      <c r="D425" s="131">
        <v>45786</v>
      </c>
      <c r="E425" s="131">
        <v>45786</v>
      </c>
      <c r="F425" s="107"/>
    </row>
    <row r="426" spans="1:6" ht="12" thickBot="1" x14ac:dyDescent="0.25">
      <c r="A426" s="127" t="s">
        <v>24</v>
      </c>
      <c r="B426" s="131">
        <f>B425/B424</f>
        <v>1774.2727272727273</v>
      </c>
      <c r="C426" s="131">
        <f t="shared" ref="C426:E426" si="40">C425/C424</f>
        <v>1831.44</v>
      </c>
      <c r="D426" s="131">
        <f t="shared" si="40"/>
        <v>1831.44</v>
      </c>
      <c r="E426" s="131">
        <f t="shared" si="40"/>
        <v>1831.44</v>
      </c>
      <c r="F426" s="107"/>
    </row>
    <row r="427" spans="1:6" ht="12" thickBot="1" x14ac:dyDescent="0.25">
      <c r="A427" s="127" t="s">
        <v>17</v>
      </c>
      <c r="B427" s="132" t="s">
        <v>23</v>
      </c>
      <c r="C427" s="133">
        <f>C424/B424-1</f>
        <v>0.13636363636363646</v>
      </c>
      <c r="D427" s="133">
        <f t="shared" ref="D427:E429" si="41">D424/C424-1</f>
        <v>0</v>
      </c>
      <c r="E427" s="133">
        <f t="shared" si="41"/>
        <v>0</v>
      </c>
      <c r="F427" s="107"/>
    </row>
    <row r="428" spans="1:6" ht="12" thickBot="1" x14ac:dyDescent="0.25">
      <c r="A428" s="127" t="s">
        <v>18</v>
      </c>
      <c r="B428" s="132" t="s">
        <v>23</v>
      </c>
      <c r="C428" s="133">
        <f>C425/B425-1</f>
        <v>0.17297740431418762</v>
      </c>
      <c r="D428" s="133">
        <f t="shared" si="41"/>
        <v>0</v>
      </c>
      <c r="E428" s="133">
        <f t="shared" si="41"/>
        <v>0</v>
      </c>
      <c r="F428" s="107"/>
    </row>
    <row r="429" spans="1:6" ht="12" thickBot="1" x14ac:dyDescent="0.25">
      <c r="A429" s="127" t="s">
        <v>19</v>
      </c>
      <c r="B429" s="132" t="s">
        <v>23</v>
      </c>
      <c r="C429" s="133">
        <f>C426/B426-1</f>
        <v>3.2220115796485205E-2</v>
      </c>
      <c r="D429" s="133">
        <f t="shared" si="41"/>
        <v>0</v>
      </c>
      <c r="E429" s="133">
        <f t="shared" si="41"/>
        <v>0</v>
      </c>
      <c r="F429" s="107"/>
    </row>
    <row r="430" spans="1:6" ht="12" thickBot="1" x14ac:dyDescent="0.25">
      <c r="A430" s="259" t="s">
        <v>259</v>
      </c>
      <c r="B430" s="260"/>
      <c r="C430" s="260"/>
      <c r="D430" s="260"/>
      <c r="E430" s="261"/>
      <c r="F430" s="107"/>
    </row>
    <row r="431" spans="1:6" ht="15" customHeight="1" x14ac:dyDescent="0.2">
      <c r="A431" s="257"/>
      <c r="B431" s="129">
        <v>2018</v>
      </c>
      <c r="C431" s="129">
        <v>2019</v>
      </c>
      <c r="D431" s="129">
        <v>2020</v>
      </c>
      <c r="E431" s="129">
        <v>2021</v>
      </c>
      <c r="F431" s="107"/>
    </row>
    <row r="432" spans="1:6" ht="14.25" customHeight="1" thickBot="1" x14ac:dyDescent="0.25">
      <c r="A432" s="258"/>
      <c r="B432" s="130" t="s">
        <v>6</v>
      </c>
      <c r="C432" s="130" t="s">
        <v>7</v>
      </c>
      <c r="D432" s="130" t="s">
        <v>7</v>
      </c>
      <c r="E432" s="130" t="s">
        <v>7</v>
      </c>
      <c r="F432" s="107"/>
    </row>
    <row r="433" spans="1:6" ht="12" thickBot="1" x14ac:dyDescent="0.25">
      <c r="A433" s="134" t="s">
        <v>0</v>
      </c>
      <c r="B433" s="135">
        <v>3800</v>
      </c>
      <c r="C433" s="135">
        <v>3860</v>
      </c>
      <c r="D433" s="135">
        <v>3860</v>
      </c>
      <c r="E433" s="135">
        <v>3860</v>
      </c>
      <c r="F433" s="107"/>
    </row>
    <row r="434" spans="1:6" ht="29.25" customHeight="1" thickBot="1" x14ac:dyDescent="0.25">
      <c r="A434" s="136" t="s">
        <v>44</v>
      </c>
      <c r="B434" s="137"/>
      <c r="C434" s="138"/>
      <c r="D434" s="138"/>
      <c r="E434" s="138"/>
      <c r="F434" s="107"/>
    </row>
    <row r="435" spans="1:6" ht="26.25" customHeight="1" thickBot="1" x14ac:dyDescent="0.25">
      <c r="A435" s="136" t="s">
        <v>232</v>
      </c>
      <c r="B435" s="137"/>
      <c r="C435" s="139"/>
      <c r="D435" s="139"/>
      <c r="E435" s="139"/>
      <c r="F435" s="107"/>
    </row>
    <row r="436" spans="1:6" ht="23.25" thickBot="1" x14ac:dyDescent="0.25">
      <c r="A436" s="134" t="s">
        <v>42</v>
      </c>
      <c r="B436" s="135">
        <v>700</v>
      </c>
      <c r="C436" s="135">
        <v>690</v>
      </c>
      <c r="D436" s="135">
        <v>690</v>
      </c>
      <c r="E436" s="135">
        <v>690</v>
      </c>
      <c r="F436" s="107"/>
    </row>
    <row r="437" spans="1:6" ht="39.75" customHeight="1" thickBot="1" x14ac:dyDescent="0.25">
      <c r="A437" s="140" t="s">
        <v>46</v>
      </c>
      <c r="B437" s="141"/>
      <c r="C437" s="142"/>
      <c r="D437" s="142"/>
      <c r="E437" s="142"/>
      <c r="F437" s="107"/>
    </row>
    <row r="438" spans="1:6" ht="34.5" thickBot="1" x14ac:dyDescent="0.25">
      <c r="A438" s="136" t="s">
        <v>233</v>
      </c>
      <c r="B438" s="137"/>
      <c r="C438" s="135"/>
      <c r="D438" s="135"/>
      <c r="E438" s="135"/>
      <c r="F438" s="107"/>
    </row>
    <row r="439" spans="1:6" ht="12" thickBot="1" x14ac:dyDescent="0.25">
      <c r="A439" s="134" t="s">
        <v>1</v>
      </c>
      <c r="B439" s="137">
        <v>8710</v>
      </c>
      <c r="C439" s="135">
        <v>10180</v>
      </c>
      <c r="D439" s="135">
        <v>10180</v>
      </c>
      <c r="E439" s="135">
        <v>10180</v>
      </c>
      <c r="F439" s="107"/>
    </row>
    <row r="440" spans="1:6" ht="23.25" thickBot="1" x14ac:dyDescent="0.25">
      <c r="A440" s="136" t="s">
        <v>49</v>
      </c>
      <c r="B440" s="137"/>
      <c r="C440" s="135"/>
      <c r="D440" s="135"/>
      <c r="E440" s="135"/>
      <c r="F440" s="107"/>
    </row>
    <row r="441" spans="1:6" ht="23.25" thickBot="1" x14ac:dyDescent="0.25">
      <c r="A441" s="136" t="s">
        <v>234</v>
      </c>
      <c r="B441" s="137"/>
      <c r="C441" s="135"/>
      <c r="D441" s="135"/>
      <c r="E441" s="135"/>
      <c r="F441" s="107"/>
    </row>
    <row r="442" spans="1:6" ht="12" thickBot="1" x14ac:dyDescent="0.25">
      <c r="A442" s="134" t="s">
        <v>2</v>
      </c>
      <c r="B442" s="137">
        <v>0</v>
      </c>
      <c r="C442" s="135">
        <v>0</v>
      </c>
      <c r="D442" s="135">
        <v>0</v>
      </c>
      <c r="E442" s="135">
        <v>0</v>
      </c>
      <c r="F442" s="107"/>
    </row>
    <row r="443" spans="1:6" ht="23.25" thickBot="1" x14ac:dyDescent="0.25">
      <c r="A443" s="136" t="s">
        <v>51</v>
      </c>
      <c r="B443" s="137"/>
      <c r="C443" s="135"/>
      <c r="D443" s="135"/>
      <c r="E443" s="135"/>
      <c r="F443" s="107"/>
    </row>
    <row r="444" spans="1:6" ht="23.25" thickBot="1" x14ac:dyDescent="0.25">
      <c r="A444" s="136" t="s">
        <v>235</v>
      </c>
      <c r="B444" s="137"/>
      <c r="C444" s="135"/>
      <c r="D444" s="135"/>
      <c r="E444" s="135"/>
      <c r="F444" s="107"/>
    </row>
    <row r="445" spans="1:6" ht="12" thickBot="1" x14ac:dyDescent="0.25">
      <c r="A445" s="134" t="s">
        <v>29</v>
      </c>
      <c r="B445" s="137">
        <v>25824</v>
      </c>
      <c r="C445" s="135">
        <v>31056</v>
      </c>
      <c r="D445" s="135">
        <v>31056</v>
      </c>
      <c r="E445" s="135">
        <v>31056</v>
      </c>
      <c r="F445" s="107"/>
    </row>
    <row r="446" spans="1:6" ht="23.25" thickBot="1" x14ac:dyDescent="0.25">
      <c r="A446" s="136" t="s">
        <v>53</v>
      </c>
      <c r="B446" s="137"/>
      <c r="C446" s="135"/>
      <c r="D446" s="135"/>
      <c r="E446" s="135"/>
      <c r="F446" s="107"/>
    </row>
    <row r="447" spans="1:6" ht="23.25" thickBot="1" x14ac:dyDescent="0.25">
      <c r="A447" s="136" t="s">
        <v>236</v>
      </c>
      <c r="B447" s="137"/>
      <c r="C447" s="135"/>
      <c r="D447" s="135"/>
      <c r="E447" s="135"/>
      <c r="F447" s="107"/>
    </row>
    <row r="448" spans="1:6" ht="12" thickBot="1" x14ac:dyDescent="0.25">
      <c r="A448" s="134" t="s">
        <v>31</v>
      </c>
      <c r="B448" s="137">
        <v>0</v>
      </c>
      <c r="C448" s="135">
        <v>0</v>
      </c>
      <c r="D448" s="135">
        <v>0</v>
      </c>
      <c r="E448" s="135">
        <v>0</v>
      </c>
      <c r="F448" s="107"/>
    </row>
    <row r="449" spans="1:6" ht="23.25" thickBot="1" x14ac:dyDescent="0.25">
      <c r="A449" s="136" t="s">
        <v>55</v>
      </c>
      <c r="B449" s="137"/>
      <c r="C449" s="135"/>
      <c r="D449" s="135"/>
      <c r="E449" s="135"/>
      <c r="F449" s="107"/>
    </row>
    <row r="450" spans="1:6" ht="23.25" thickBot="1" x14ac:dyDescent="0.25">
      <c r="A450" s="136" t="s">
        <v>237</v>
      </c>
      <c r="B450" s="137"/>
      <c r="C450" s="135"/>
      <c r="D450" s="135"/>
      <c r="E450" s="135"/>
      <c r="F450" s="107"/>
    </row>
    <row r="451" spans="1:6" ht="23.25" thickBot="1" x14ac:dyDescent="0.25">
      <c r="A451" s="134" t="s">
        <v>3</v>
      </c>
      <c r="B451" s="137">
        <v>0</v>
      </c>
      <c r="C451" s="135">
        <v>0</v>
      </c>
      <c r="D451" s="135">
        <v>0</v>
      </c>
      <c r="E451" s="135">
        <v>0</v>
      </c>
      <c r="F451" s="107"/>
    </row>
    <row r="452" spans="1:6" ht="34.5" thickBot="1" x14ac:dyDescent="0.25">
      <c r="A452" s="136" t="s">
        <v>57</v>
      </c>
      <c r="B452" s="137"/>
      <c r="C452" s="135"/>
      <c r="D452" s="135"/>
      <c r="E452" s="135"/>
      <c r="F452" s="107"/>
    </row>
    <row r="453" spans="1:6" ht="34.5" thickBot="1" x14ac:dyDescent="0.25">
      <c r="A453" s="136" t="s">
        <v>238</v>
      </c>
      <c r="B453" s="137"/>
      <c r="C453" s="135"/>
      <c r="D453" s="135"/>
      <c r="E453" s="135"/>
      <c r="F453" s="107"/>
    </row>
    <row r="454" spans="1:6" ht="12" thickBot="1" x14ac:dyDescent="0.25">
      <c r="A454" s="144" t="s">
        <v>145</v>
      </c>
      <c r="B454" s="137">
        <f>B451+B448+B445+B442+B439+B436+B433</f>
        <v>39034</v>
      </c>
      <c r="C454" s="137">
        <f t="shared" ref="C454:E454" si="42">C451+C448+C445+C442+C439+C436+C433</f>
        <v>45786</v>
      </c>
      <c r="D454" s="137">
        <f t="shared" si="42"/>
        <v>45786</v>
      </c>
      <c r="E454" s="137">
        <f t="shared" si="42"/>
        <v>45786</v>
      </c>
      <c r="F454" s="107"/>
    </row>
    <row r="455" spans="1:6" x14ac:dyDescent="0.2">
      <c r="A455" s="262" t="s">
        <v>239</v>
      </c>
      <c r="B455" s="298"/>
      <c r="C455" s="299"/>
      <c r="D455" s="299"/>
      <c r="E455" s="300"/>
      <c r="F455" s="107"/>
    </row>
    <row r="456" spans="1:6" x14ac:dyDescent="0.2">
      <c r="A456" s="263"/>
      <c r="B456" s="301"/>
      <c r="C456" s="302"/>
      <c r="D456" s="302"/>
      <c r="E456" s="303"/>
      <c r="F456" s="107"/>
    </row>
    <row r="457" spans="1:6" ht="12" thickBot="1" x14ac:dyDescent="0.25">
      <c r="A457" s="264"/>
      <c r="B457" s="304"/>
      <c r="C457" s="305"/>
      <c r="D457" s="305"/>
      <c r="E457" s="306"/>
      <c r="F457" s="107"/>
    </row>
    <row r="458" spans="1:6" ht="12" thickBot="1" x14ac:dyDescent="0.25">
      <c r="A458" s="145" t="s">
        <v>62</v>
      </c>
      <c r="B458" s="146">
        <f>IF(B454-B425=0,0,"Error")</f>
        <v>0</v>
      </c>
      <c r="C458" s="146">
        <f>IF(C454-C425=0,0,"Error")</f>
        <v>0</v>
      </c>
      <c r="D458" s="146">
        <f>IF(D454-D425=0,0,"Error")</f>
        <v>0</v>
      </c>
      <c r="E458" s="146">
        <f>IF(E454-E425=0,0,"Error")</f>
        <v>0</v>
      </c>
      <c r="F458" s="107"/>
    </row>
    <row r="459" spans="1:6" ht="12.75" thickBot="1" x14ac:dyDescent="0.25">
      <c r="A459" s="292" t="s">
        <v>70</v>
      </c>
      <c r="B459" s="293"/>
      <c r="C459" s="293"/>
      <c r="D459" s="293"/>
      <c r="E459" s="294"/>
      <c r="F459" s="107"/>
    </row>
    <row r="460" spans="1:6" ht="12.75" thickBot="1" x14ac:dyDescent="0.25">
      <c r="A460" s="292" t="s">
        <v>71</v>
      </c>
      <c r="B460" s="293"/>
      <c r="C460" s="293"/>
      <c r="D460" s="293"/>
      <c r="E460" s="294"/>
      <c r="F460" s="107"/>
    </row>
    <row r="461" spans="1:6" ht="12" thickBot="1" x14ac:dyDescent="0.25">
      <c r="A461" s="151" t="s">
        <v>245</v>
      </c>
      <c r="B461" s="277" t="s">
        <v>246</v>
      </c>
      <c r="C461" s="278"/>
      <c r="D461" s="278"/>
      <c r="E461" s="279"/>
      <c r="F461" s="107"/>
    </row>
    <row r="462" spans="1:6" ht="12" thickBot="1" x14ac:dyDescent="0.25">
      <c r="A462" s="152" t="s">
        <v>38</v>
      </c>
      <c r="B462" s="277" t="s">
        <v>344</v>
      </c>
      <c r="C462" s="278"/>
      <c r="D462" s="278"/>
      <c r="E462" s="279"/>
      <c r="F462" s="107"/>
    </row>
    <row r="463" spans="1:6" ht="17.25" customHeight="1" thickBot="1" x14ac:dyDescent="0.25">
      <c r="A463" s="127" t="s">
        <v>10</v>
      </c>
      <c r="B463" s="277" t="s">
        <v>344</v>
      </c>
      <c r="C463" s="278"/>
      <c r="D463" s="278"/>
      <c r="E463" s="279"/>
      <c r="F463" s="107"/>
    </row>
    <row r="464" spans="1:6" ht="12" thickBot="1" x14ac:dyDescent="0.25">
      <c r="A464" s="127" t="s">
        <v>15</v>
      </c>
      <c r="B464" s="254" t="s">
        <v>345</v>
      </c>
      <c r="C464" s="255"/>
      <c r="D464" s="255"/>
      <c r="E464" s="256"/>
      <c r="F464" s="107"/>
    </row>
    <row r="465" spans="1:6" ht="12.75" customHeight="1" x14ac:dyDescent="0.2">
      <c r="A465" s="257"/>
      <c r="B465" s="129">
        <v>2018</v>
      </c>
      <c r="C465" s="129">
        <v>2019</v>
      </c>
      <c r="D465" s="129">
        <v>2020</v>
      </c>
      <c r="E465" s="129">
        <v>2021</v>
      </c>
      <c r="F465" s="107"/>
    </row>
    <row r="466" spans="1:6" ht="9" customHeight="1" thickBot="1" x14ac:dyDescent="0.25">
      <c r="A466" s="258"/>
      <c r="B466" s="130" t="s">
        <v>6</v>
      </c>
      <c r="C466" s="130" t="s">
        <v>7</v>
      </c>
      <c r="D466" s="130" t="s">
        <v>7</v>
      </c>
      <c r="E466" s="130" t="s">
        <v>7</v>
      </c>
      <c r="F466" s="107"/>
    </row>
    <row r="467" spans="1:6" ht="12" thickBot="1" x14ac:dyDescent="0.25">
      <c r="A467" s="127" t="s">
        <v>9</v>
      </c>
      <c r="B467" s="131">
        <v>1</v>
      </c>
      <c r="C467" s="131">
        <v>1</v>
      </c>
      <c r="D467" s="131">
        <v>1</v>
      </c>
      <c r="E467" s="131">
        <v>1</v>
      </c>
      <c r="F467" s="107"/>
    </row>
    <row r="468" spans="1:6" ht="12" thickBot="1" x14ac:dyDescent="0.25">
      <c r="A468" s="127" t="s">
        <v>16</v>
      </c>
      <c r="B468" s="131">
        <v>960</v>
      </c>
      <c r="C468" s="131"/>
      <c r="D468" s="131">
        <v>7500</v>
      </c>
      <c r="E468" s="131">
        <v>1920</v>
      </c>
      <c r="F468" s="107"/>
    </row>
    <row r="469" spans="1:6" ht="12" thickBot="1" x14ac:dyDescent="0.25">
      <c r="A469" s="127" t="s">
        <v>24</v>
      </c>
      <c r="B469" s="131">
        <f>B468/B467</f>
        <v>960</v>
      </c>
      <c r="C469" s="131">
        <f t="shared" ref="C469:E469" si="43">C468/C467</f>
        <v>0</v>
      </c>
      <c r="D469" s="131">
        <f t="shared" si="43"/>
        <v>7500</v>
      </c>
      <c r="E469" s="131">
        <f t="shared" si="43"/>
        <v>1920</v>
      </c>
      <c r="F469" s="107"/>
    </row>
    <row r="470" spans="1:6" ht="12" thickBot="1" x14ac:dyDescent="0.25">
      <c r="A470" s="127" t="s">
        <v>17</v>
      </c>
      <c r="B470" s="132" t="s">
        <v>23</v>
      </c>
      <c r="C470" s="133">
        <f>C467/B467-1</f>
        <v>0</v>
      </c>
      <c r="D470" s="133">
        <f t="shared" ref="D470:E472" si="44">D467/C467-1</f>
        <v>0</v>
      </c>
      <c r="E470" s="133">
        <f t="shared" si="44"/>
        <v>0</v>
      </c>
      <c r="F470" s="107"/>
    </row>
    <row r="471" spans="1:6" ht="12" thickBot="1" x14ac:dyDescent="0.25">
      <c r="A471" s="127" t="s">
        <v>18</v>
      </c>
      <c r="B471" s="132" t="s">
        <v>23</v>
      </c>
      <c r="C471" s="133">
        <f>C468/B468-1</f>
        <v>-1</v>
      </c>
      <c r="D471" s="133" t="e">
        <f t="shared" si="44"/>
        <v>#DIV/0!</v>
      </c>
      <c r="E471" s="133">
        <f t="shared" si="44"/>
        <v>-0.74399999999999999</v>
      </c>
      <c r="F471" s="107"/>
    </row>
    <row r="472" spans="1:6" ht="12" thickBot="1" x14ac:dyDescent="0.25">
      <c r="A472" s="127" t="s">
        <v>19</v>
      </c>
      <c r="B472" s="132" t="s">
        <v>23</v>
      </c>
      <c r="C472" s="133">
        <f>C469/B469-1</f>
        <v>-1</v>
      </c>
      <c r="D472" s="133" t="e">
        <f t="shared" si="44"/>
        <v>#DIV/0!</v>
      </c>
      <c r="E472" s="133">
        <f t="shared" si="44"/>
        <v>-0.74399999999999999</v>
      </c>
      <c r="F472" s="107"/>
    </row>
    <row r="473" spans="1:6" ht="12" thickBot="1" x14ac:dyDescent="0.25">
      <c r="A473" s="259" t="s">
        <v>231</v>
      </c>
      <c r="B473" s="260"/>
      <c r="C473" s="260"/>
      <c r="D473" s="260"/>
      <c r="E473" s="261"/>
      <c r="F473" s="107"/>
    </row>
    <row r="474" spans="1:6" x14ac:dyDescent="0.2">
      <c r="A474" s="257"/>
      <c r="B474" s="129">
        <v>2018</v>
      </c>
      <c r="C474" s="129">
        <v>2019</v>
      </c>
      <c r="D474" s="129">
        <v>2020</v>
      </c>
      <c r="E474" s="129">
        <v>2021</v>
      </c>
      <c r="F474" s="107"/>
    </row>
    <row r="475" spans="1:6" ht="12" thickBot="1" x14ac:dyDescent="0.25">
      <c r="A475" s="258"/>
      <c r="B475" s="130" t="s">
        <v>6</v>
      </c>
      <c r="C475" s="130" t="s">
        <v>7</v>
      </c>
      <c r="D475" s="130" t="s">
        <v>7</v>
      </c>
      <c r="E475" s="130" t="s">
        <v>7</v>
      </c>
      <c r="F475" s="107"/>
    </row>
    <row r="476" spans="1:6" ht="12" thickBot="1" x14ac:dyDescent="0.25">
      <c r="A476" s="134" t="s">
        <v>75</v>
      </c>
      <c r="B476" s="135"/>
      <c r="C476" s="135"/>
      <c r="D476" s="135"/>
      <c r="E476" s="135"/>
      <c r="F476" s="107"/>
    </row>
    <row r="477" spans="1:6" ht="12" thickBot="1" x14ac:dyDescent="0.25">
      <c r="A477" s="143" t="s">
        <v>76</v>
      </c>
      <c r="B477" s="141">
        <v>960</v>
      </c>
      <c r="C477" s="135"/>
      <c r="D477" s="135">
        <v>7500</v>
      </c>
      <c r="E477" s="135">
        <v>1920</v>
      </c>
      <c r="F477" s="107"/>
    </row>
    <row r="478" spans="1:6" ht="12" thickBot="1" x14ac:dyDescent="0.25">
      <c r="A478" s="158" t="s">
        <v>61</v>
      </c>
      <c r="B478" s="137">
        <f>B477+B476</f>
        <v>960</v>
      </c>
      <c r="C478" s="137">
        <f t="shared" ref="C478:E478" si="45">C477+C476</f>
        <v>0</v>
      </c>
      <c r="D478" s="137">
        <f t="shared" si="45"/>
        <v>7500</v>
      </c>
      <c r="E478" s="137">
        <f t="shared" si="45"/>
        <v>1920</v>
      </c>
      <c r="F478" s="107"/>
    </row>
    <row r="479" spans="1:6" ht="12" thickBot="1" x14ac:dyDescent="0.25">
      <c r="A479" s="151" t="s">
        <v>346</v>
      </c>
      <c r="B479" s="277" t="s">
        <v>344</v>
      </c>
      <c r="C479" s="278"/>
      <c r="D479" s="278"/>
      <c r="E479" s="279"/>
      <c r="F479" s="107"/>
    </row>
    <row r="480" spans="1:6" ht="12" thickBot="1" x14ac:dyDescent="0.25">
      <c r="A480" s="152" t="s">
        <v>38</v>
      </c>
      <c r="B480" s="277" t="s">
        <v>344</v>
      </c>
      <c r="C480" s="278"/>
      <c r="D480" s="278"/>
      <c r="E480" s="279"/>
      <c r="F480" s="107"/>
    </row>
    <row r="481" spans="1:6" ht="17.25" customHeight="1" thickBot="1" x14ac:dyDescent="0.25">
      <c r="A481" s="127" t="s">
        <v>10</v>
      </c>
      <c r="B481" s="277" t="s">
        <v>344</v>
      </c>
      <c r="C481" s="278"/>
      <c r="D481" s="278"/>
      <c r="E481" s="279"/>
      <c r="F481" s="107"/>
    </row>
    <row r="482" spans="1:6" ht="12" thickBot="1" x14ac:dyDescent="0.25">
      <c r="A482" s="127" t="s">
        <v>15</v>
      </c>
      <c r="B482" s="254" t="s">
        <v>345</v>
      </c>
      <c r="C482" s="255"/>
      <c r="D482" s="255"/>
      <c r="E482" s="256"/>
      <c r="F482" s="107"/>
    </row>
    <row r="483" spans="1:6" ht="12.75" customHeight="1" x14ac:dyDescent="0.2">
      <c r="A483" s="257"/>
      <c r="B483" s="129">
        <v>2018</v>
      </c>
      <c r="C483" s="129">
        <v>2019</v>
      </c>
      <c r="D483" s="129">
        <v>2020</v>
      </c>
      <c r="E483" s="129">
        <v>2021</v>
      </c>
      <c r="F483" s="107"/>
    </row>
    <row r="484" spans="1:6" ht="9" customHeight="1" thickBot="1" x14ac:dyDescent="0.25">
      <c r="A484" s="258"/>
      <c r="B484" s="130" t="s">
        <v>6</v>
      </c>
      <c r="C484" s="130" t="s">
        <v>7</v>
      </c>
      <c r="D484" s="130" t="s">
        <v>7</v>
      </c>
      <c r="E484" s="130" t="s">
        <v>7</v>
      </c>
      <c r="F484" s="107"/>
    </row>
    <row r="485" spans="1:6" ht="12" thickBot="1" x14ac:dyDescent="0.25">
      <c r="A485" s="127" t="s">
        <v>9</v>
      </c>
      <c r="B485" s="131">
        <v>1</v>
      </c>
      <c r="C485" s="131">
        <v>1</v>
      </c>
      <c r="D485" s="131">
        <v>1</v>
      </c>
      <c r="E485" s="131">
        <v>1</v>
      </c>
      <c r="F485" s="107"/>
    </row>
    <row r="486" spans="1:6" ht="12" thickBot="1" x14ac:dyDescent="0.25">
      <c r="A486" s="127" t="s">
        <v>16</v>
      </c>
      <c r="B486" s="131">
        <v>1354</v>
      </c>
      <c r="C486" s="131"/>
      <c r="D486" s="131"/>
      <c r="E486" s="131"/>
      <c r="F486" s="107"/>
    </row>
    <row r="487" spans="1:6" ht="12" thickBot="1" x14ac:dyDescent="0.25">
      <c r="A487" s="127" t="s">
        <v>24</v>
      </c>
      <c r="B487" s="131">
        <f>B486/B485</f>
        <v>1354</v>
      </c>
      <c r="C487" s="131">
        <f t="shared" ref="C487:E487" si="46">C486/C485</f>
        <v>0</v>
      </c>
      <c r="D487" s="131">
        <f t="shared" si="46"/>
        <v>0</v>
      </c>
      <c r="E487" s="131">
        <f t="shared" si="46"/>
        <v>0</v>
      </c>
      <c r="F487" s="107"/>
    </row>
    <row r="488" spans="1:6" ht="12" thickBot="1" x14ac:dyDescent="0.25">
      <c r="A488" s="127" t="s">
        <v>17</v>
      </c>
      <c r="B488" s="132" t="s">
        <v>23</v>
      </c>
      <c r="C488" s="133">
        <f>C485/B485-1</f>
        <v>0</v>
      </c>
      <c r="D488" s="133">
        <f t="shared" ref="D488:E490" si="47">D485/C485-1</f>
        <v>0</v>
      </c>
      <c r="E488" s="133">
        <f t="shared" si="47"/>
        <v>0</v>
      </c>
      <c r="F488" s="107"/>
    </row>
    <row r="489" spans="1:6" ht="12" thickBot="1" x14ac:dyDescent="0.25">
      <c r="A489" s="127" t="s">
        <v>18</v>
      </c>
      <c r="B489" s="132" t="s">
        <v>23</v>
      </c>
      <c r="C489" s="133">
        <f>C486/B486-1</f>
        <v>-1</v>
      </c>
      <c r="D489" s="133" t="e">
        <f t="shared" si="47"/>
        <v>#DIV/0!</v>
      </c>
      <c r="E489" s="133" t="e">
        <f t="shared" si="47"/>
        <v>#DIV/0!</v>
      </c>
      <c r="F489" s="107"/>
    </row>
    <row r="490" spans="1:6" ht="12" thickBot="1" x14ac:dyDescent="0.25">
      <c r="A490" s="127" t="s">
        <v>19</v>
      </c>
      <c r="B490" s="132" t="s">
        <v>23</v>
      </c>
      <c r="C490" s="133">
        <f>C487/B487-1</f>
        <v>-1</v>
      </c>
      <c r="D490" s="133" t="e">
        <f t="shared" si="47"/>
        <v>#DIV/0!</v>
      </c>
      <c r="E490" s="133" t="e">
        <f t="shared" si="47"/>
        <v>#DIV/0!</v>
      </c>
      <c r="F490" s="107"/>
    </row>
    <row r="491" spans="1:6" ht="12" thickBot="1" x14ac:dyDescent="0.25">
      <c r="A491" s="259" t="s">
        <v>231</v>
      </c>
      <c r="B491" s="260"/>
      <c r="C491" s="260"/>
      <c r="D491" s="260"/>
      <c r="E491" s="261"/>
      <c r="F491" s="107"/>
    </row>
    <row r="492" spans="1:6" x14ac:dyDescent="0.2">
      <c r="A492" s="257"/>
      <c r="B492" s="129">
        <v>2018</v>
      </c>
      <c r="C492" s="129">
        <v>2019</v>
      </c>
      <c r="D492" s="129">
        <v>2020</v>
      </c>
      <c r="E492" s="129">
        <v>2021</v>
      </c>
      <c r="F492" s="107"/>
    </row>
    <row r="493" spans="1:6" ht="12" thickBot="1" x14ac:dyDescent="0.25">
      <c r="A493" s="258"/>
      <c r="B493" s="130" t="s">
        <v>6</v>
      </c>
      <c r="C493" s="130" t="s">
        <v>7</v>
      </c>
      <c r="D493" s="130" t="s">
        <v>7</v>
      </c>
      <c r="E493" s="130" t="s">
        <v>7</v>
      </c>
      <c r="F493" s="107"/>
    </row>
    <row r="494" spans="1:6" ht="12" thickBot="1" x14ac:dyDescent="0.25">
      <c r="A494" s="134" t="s">
        <v>75</v>
      </c>
      <c r="B494" s="135"/>
      <c r="C494" s="135"/>
      <c r="D494" s="135"/>
      <c r="E494" s="135"/>
      <c r="F494" s="107"/>
    </row>
    <row r="495" spans="1:6" ht="12" thickBot="1" x14ac:dyDescent="0.25">
      <c r="A495" s="143" t="s">
        <v>76</v>
      </c>
      <c r="B495" s="141">
        <v>1354</v>
      </c>
      <c r="C495" s="135"/>
      <c r="D495" s="135"/>
      <c r="E495" s="135"/>
      <c r="F495" s="107"/>
    </row>
    <row r="496" spans="1:6" ht="12" thickBot="1" x14ac:dyDescent="0.25">
      <c r="A496" s="158" t="s">
        <v>61</v>
      </c>
      <c r="B496" s="137">
        <f>B495+B494</f>
        <v>1354</v>
      </c>
      <c r="C496" s="137">
        <f t="shared" ref="C496:E496" si="48">C495+C494</f>
        <v>0</v>
      </c>
      <c r="D496" s="137">
        <f t="shared" si="48"/>
        <v>0</v>
      </c>
      <c r="E496" s="137">
        <f t="shared" si="48"/>
        <v>0</v>
      </c>
      <c r="F496" s="107"/>
    </row>
    <row r="497" spans="1:6" ht="12" collapsed="1" thickBot="1" x14ac:dyDescent="0.25">
      <c r="A497" s="289" t="s">
        <v>70</v>
      </c>
      <c r="B497" s="290"/>
      <c r="C497" s="290"/>
      <c r="D497" s="290"/>
      <c r="E497" s="291"/>
      <c r="F497" s="107"/>
    </row>
    <row r="498" spans="1:6" ht="12" thickBot="1" x14ac:dyDescent="0.25">
      <c r="A498" s="289" t="s">
        <v>77</v>
      </c>
      <c r="B498" s="290"/>
      <c r="C498" s="290"/>
      <c r="D498" s="290"/>
      <c r="E498" s="291"/>
      <c r="F498" s="107"/>
    </row>
    <row r="499" spans="1:6" s="168" customFormat="1" ht="12" thickBot="1" x14ac:dyDescent="0.25">
      <c r="A499" s="153" t="s">
        <v>347</v>
      </c>
      <c r="B499" s="286" t="s">
        <v>348</v>
      </c>
      <c r="C499" s="287"/>
      <c r="D499" s="287"/>
      <c r="E499" s="288"/>
      <c r="F499" s="169"/>
    </row>
    <row r="500" spans="1:6" s="168" customFormat="1" ht="12" thickBot="1" x14ac:dyDescent="0.25">
      <c r="A500" s="152" t="s">
        <v>349</v>
      </c>
      <c r="B500" s="286" t="s">
        <v>348</v>
      </c>
      <c r="C500" s="287"/>
      <c r="D500" s="287"/>
      <c r="E500" s="288"/>
      <c r="F500" s="169"/>
    </row>
    <row r="501" spans="1:6" ht="87.75" customHeight="1" thickBot="1" x14ac:dyDescent="0.25">
      <c r="A501" s="127" t="s">
        <v>10</v>
      </c>
      <c r="B501" s="283" t="s">
        <v>350</v>
      </c>
      <c r="C501" s="284"/>
      <c r="D501" s="284"/>
      <c r="E501" s="285"/>
      <c r="F501" s="107"/>
    </row>
    <row r="502" spans="1:6" ht="12" thickBot="1" x14ac:dyDescent="0.25">
      <c r="A502" s="127" t="s">
        <v>15</v>
      </c>
      <c r="B502" s="254" t="s">
        <v>351</v>
      </c>
      <c r="C502" s="255"/>
      <c r="D502" s="255"/>
      <c r="E502" s="256"/>
      <c r="F502" s="107"/>
    </row>
    <row r="503" spans="1:6" x14ac:dyDescent="0.2">
      <c r="A503" s="257"/>
      <c r="B503" s="129">
        <v>2018</v>
      </c>
      <c r="C503" s="129">
        <v>2019</v>
      </c>
      <c r="D503" s="129">
        <v>2020</v>
      </c>
      <c r="E503" s="129">
        <v>2021</v>
      </c>
      <c r="F503" s="107"/>
    </row>
    <row r="504" spans="1:6" ht="12" thickBot="1" x14ac:dyDescent="0.25">
      <c r="A504" s="258"/>
      <c r="B504" s="130" t="s">
        <v>6</v>
      </c>
      <c r="C504" s="130" t="s">
        <v>7</v>
      </c>
      <c r="D504" s="130" t="s">
        <v>7</v>
      </c>
      <c r="E504" s="130" t="s">
        <v>7</v>
      </c>
      <c r="F504" s="107"/>
    </row>
    <row r="505" spans="1:6" ht="12" thickBot="1" x14ac:dyDescent="0.25">
      <c r="A505" s="127" t="s">
        <v>9</v>
      </c>
      <c r="B505" s="131">
        <v>1</v>
      </c>
      <c r="C505" s="131">
        <v>1</v>
      </c>
      <c r="D505" s="131">
        <v>1</v>
      </c>
      <c r="E505" s="131">
        <v>1</v>
      </c>
      <c r="F505" s="107"/>
    </row>
    <row r="506" spans="1:6" ht="12" thickBot="1" x14ac:dyDescent="0.25">
      <c r="A506" s="127" t="s">
        <v>16</v>
      </c>
      <c r="B506" s="131">
        <v>35000</v>
      </c>
      <c r="C506" s="131">
        <v>5000</v>
      </c>
      <c r="D506" s="131">
        <v>0</v>
      </c>
      <c r="E506" s="131">
        <v>0</v>
      </c>
      <c r="F506" s="107"/>
    </row>
    <row r="507" spans="1:6" ht="12" thickBot="1" x14ac:dyDescent="0.25">
      <c r="A507" s="127" t="s">
        <v>24</v>
      </c>
      <c r="B507" s="131">
        <f>B506/B505</f>
        <v>35000</v>
      </c>
      <c r="C507" s="131">
        <f t="shared" ref="C507:E507" si="49">C506/C505</f>
        <v>5000</v>
      </c>
      <c r="D507" s="131">
        <f t="shared" si="49"/>
        <v>0</v>
      </c>
      <c r="E507" s="131">
        <f t="shared" si="49"/>
        <v>0</v>
      </c>
      <c r="F507" s="107"/>
    </row>
    <row r="508" spans="1:6" ht="12" thickBot="1" x14ac:dyDescent="0.25">
      <c r="A508" s="127" t="s">
        <v>17</v>
      </c>
      <c r="B508" s="132" t="s">
        <v>23</v>
      </c>
      <c r="C508" s="133">
        <f>C505/B505-1</f>
        <v>0</v>
      </c>
      <c r="D508" s="133">
        <f t="shared" ref="D508:E510" si="50">D505/C505-1</f>
        <v>0</v>
      </c>
      <c r="E508" s="133">
        <f t="shared" si="50"/>
        <v>0</v>
      </c>
      <c r="F508" s="107"/>
    </row>
    <row r="509" spans="1:6" ht="12" thickBot="1" x14ac:dyDescent="0.25">
      <c r="A509" s="127" t="s">
        <v>18</v>
      </c>
      <c r="B509" s="132" t="s">
        <v>23</v>
      </c>
      <c r="C509" s="133">
        <f>C506/B506-1</f>
        <v>-0.85714285714285721</v>
      </c>
      <c r="D509" s="133">
        <f t="shared" si="50"/>
        <v>-1</v>
      </c>
      <c r="E509" s="133" t="e">
        <f t="shared" si="50"/>
        <v>#DIV/0!</v>
      </c>
      <c r="F509" s="107"/>
    </row>
    <row r="510" spans="1:6" ht="12" thickBot="1" x14ac:dyDescent="0.25">
      <c r="A510" s="127" t="s">
        <v>19</v>
      </c>
      <c r="B510" s="132" t="s">
        <v>23</v>
      </c>
      <c r="C510" s="133">
        <f>C507/B507-1</f>
        <v>-0.85714285714285721</v>
      </c>
      <c r="D510" s="133">
        <f t="shared" si="50"/>
        <v>-1</v>
      </c>
      <c r="E510" s="133" t="e">
        <f t="shared" si="50"/>
        <v>#DIV/0!</v>
      </c>
      <c r="F510" s="107"/>
    </row>
    <row r="511" spans="1:6" ht="12" thickBot="1" x14ac:dyDescent="0.25">
      <c r="A511" s="259" t="s">
        <v>231</v>
      </c>
      <c r="B511" s="260"/>
      <c r="C511" s="260"/>
      <c r="D511" s="260"/>
      <c r="E511" s="261"/>
      <c r="F511" s="107"/>
    </row>
    <row r="512" spans="1:6" x14ac:dyDescent="0.2">
      <c r="A512" s="257"/>
      <c r="B512" s="129">
        <v>2018</v>
      </c>
      <c r="C512" s="129">
        <v>2019</v>
      </c>
      <c r="D512" s="129">
        <v>2020</v>
      </c>
      <c r="E512" s="129">
        <v>2021</v>
      </c>
      <c r="F512" s="107"/>
    </row>
    <row r="513" spans="1:6" ht="12" thickBot="1" x14ac:dyDescent="0.25">
      <c r="A513" s="258"/>
      <c r="B513" s="130" t="s">
        <v>6</v>
      </c>
      <c r="C513" s="130" t="s">
        <v>7</v>
      </c>
      <c r="D513" s="130" t="s">
        <v>7</v>
      </c>
      <c r="E513" s="130" t="s">
        <v>7</v>
      </c>
      <c r="F513" s="107"/>
    </row>
    <row r="514" spans="1:6" ht="12" thickBot="1" x14ac:dyDescent="0.25">
      <c r="A514" s="134" t="s">
        <v>75</v>
      </c>
      <c r="B514" s="135">
        <v>35000</v>
      </c>
      <c r="C514" s="135">
        <v>5000</v>
      </c>
      <c r="D514" s="135"/>
      <c r="E514" s="135"/>
      <c r="F514" s="107"/>
    </row>
    <row r="515" spans="1:6" ht="12" thickBot="1" x14ac:dyDescent="0.25">
      <c r="A515" s="134" t="s">
        <v>76</v>
      </c>
      <c r="B515" s="137"/>
      <c r="C515" s="135"/>
      <c r="D515" s="135"/>
      <c r="E515" s="135"/>
      <c r="F515" s="107"/>
    </row>
    <row r="516" spans="1:6" ht="12" thickBot="1" x14ac:dyDescent="0.25">
      <c r="A516" s="144" t="s">
        <v>61</v>
      </c>
      <c r="B516" s="137">
        <f>B515+B514</f>
        <v>35000</v>
      </c>
      <c r="C516" s="137">
        <f t="shared" ref="C516:E516" si="51">C515+C514</f>
        <v>5000</v>
      </c>
      <c r="D516" s="137">
        <f t="shared" si="51"/>
        <v>0</v>
      </c>
      <c r="E516" s="137">
        <f t="shared" si="51"/>
        <v>0</v>
      </c>
      <c r="F516" s="107"/>
    </row>
    <row r="517" spans="1:6" x14ac:dyDescent="0.2">
      <c r="A517" s="262" t="s">
        <v>74</v>
      </c>
      <c r="B517" s="265" t="s">
        <v>352</v>
      </c>
      <c r="C517" s="266"/>
      <c r="D517" s="266"/>
      <c r="E517" s="267"/>
      <c r="F517" s="107"/>
    </row>
    <row r="518" spans="1:6" x14ac:dyDescent="0.2">
      <c r="A518" s="263"/>
      <c r="B518" s="268"/>
      <c r="C518" s="269"/>
      <c r="D518" s="269"/>
      <c r="E518" s="270"/>
      <c r="F518" s="107"/>
    </row>
    <row r="519" spans="1:6" ht="12" thickBot="1" x14ac:dyDescent="0.25">
      <c r="A519" s="264"/>
      <c r="B519" s="271"/>
      <c r="C519" s="272"/>
      <c r="D519" s="272"/>
      <c r="E519" s="273"/>
      <c r="F519" s="107"/>
    </row>
    <row r="520" spans="1:6" ht="12" thickBot="1" x14ac:dyDescent="0.25">
      <c r="A520" s="153" t="s">
        <v>353</v>
      </c>
      <c r="B520" s="274" t="s">
        <v>354</v>
      </c>
      <c r="C520" s="275"/>
      <c r="D520" s="275"/>
      <c r="E520" s="276"/>
      <c r="F520" s="107"/>
    </row>
    <row r="521" spans="1:6" ht="12" thickBot="1" x14ac:dyDescent="0.25">
      <c r="A521" s="152" t="s">
        <v>142</v>
      </c>
      <c r="B521" s="274" t="s">
        <v>354</v>
      </c>
      <c r="C521" s="275"/>
      <c r="D521" s="275"/>
      <c r="E521" s="276"/>
      <c r="F521" s="107"/>
    </row>
    <row r="522" spans="1:6" ht="73.5" customHeight="1" thickBot="1" x14ac:dyDescent="0.25">
      <c r="A522" s="127" t="s">
        <v>10</v>
      </c>
      <c r="B522" s="283" t="s">
        <v>355</v>
      </c>
      <c r="C522" s="284"/>
      <c r="D522" s="284"/>
      <c r="E522" s="285"/>
      <c r="F522" s="107"/>
    </row>
    <row r="523" spans="1:6" ht="12" thickBot="1" x14ac:dyDescent="0.25">
      <c r="A523" s="127" t="s">
        <v>15</v>
      </c>
      <c r="B523" s="254" t="s">
        <v>351</v>
      </c>
      <c r="C523" s="255"/>
      <c r="D523" s="255"/>
      <c r="E523" s="256"/>
      <c r="F523" s="107"/>
    </row>
    <row r="524" spans="1:6" x14ac:dyDescent="0.2">
      <c r="A524" s="257"/>
      <c r="B524" s="129">
        <v>2018</v>
      </c>
      <c r="C524" s="129">
        <v>2019</v>
      </c>
      <c r="D524" s="129">
        <v>2020</v>
      </c>
      <c r="E524" s="129">
        <v>2021</v>
      </c>
      <c r="F524" s="107"/>
    </row>
    <row r="525" spans="1:6" ht="12" thickBot="1" x14ac:dyDescent="0.25">
      <c r="A525" s="258"/>
      <c r="B525" s="130" t="s">
        <v>6</v>
      </c>
      <c r="C525" s="130" t="s">
        <v>7</v>
      </c>
      <c r="D525" s="130" t="s">
        <v>7</v>
      </c>
      <c r="E525" s="130" t="s">
        <v>7</v>
      </c>
      <c r="F525" s="107"/>
    </row>
    <row r="526" spans="1:6" ht="12" thickBot="1" x14ac:dyDescent="0.25">
      <c r="A526" s="127" t="s">
        <v>9</v>
      </c>
      <c r="B526" s="131">
        <v>1</v>
      </c>
      <c r="C526" s="131"/>
      <c r="D526" s="131"/>
      <c r="E526" s="131"/>
      <c r="F526" s="107"/>
    </row>
    <row r="527" spans="1:6" ht="12" thickBot="1" x14ac:dyDescent="0.25">
      <c r="A527" s="127" t="s">
        <v>16</v>
      </c>
      <c r="B527" s="170">
        <v>13000</v>
      </c>
      <c r="C527" s="170">
        <v>0</v>
      </c>
      <c r="D527" s="170">
        <v>0</v>
      </c>
      <c r="E527" s="170">
        <v>0</v>
      </c>
      <c r="F527" s="107"/>
    </row>
    <row r="528" spans="1:6" ht="12" thickBot="1" x14ac:dyDescent="0.25">
      <c r="A528" s="127" t="s">
        <v>24</v>
      </c>
      <c r="B528" s="131">
        <f>B527/B526</f>
        <v>13000</v>
      </c>
      <c r="C528" s="131" t="e">
        <f t="shared" ref="C528:E528" si="52">C527/C526</f>
        <v>#DIV/0!</v>
      </c>
      <c r="D528" s="131" t="e">
        <f t="shared" si="52"/>
        <v>#DIV/0!</v>
      </c>
      <c r="E528" s="131" t="e">
        <f t="shared" si="52"/>
        <v>#DIV/0!</v>
      </c>
      <c r="F528" s="107"/>
    </row>
    <row r="529" spans="1:6" ht="12" thickBot="1" x14ac:dyDescent="0.25">
      <c r="A529" s="127" t="s">
        <v>17</v>
      </c>
      <c r="B529" s="132" t="s">
        <v>23</v>
      </c>
      <c r="C529" s="133">
        <f>C526/B526-1</f>
        <v>-1</v>
      </c>
      <c r="D529" s="133" t="e">
        <f t="shared" ref="D529:E531" si="53">D526/C526-1</f>
        <v>#DIV/0!</v>
      </c>
      <c r="E529" s="133" t="e">
        <f t="shared" si="53"/>
        <v>#DIV/0!</v>
      </c>
      <c r="F529" s="107"/>
    </row>
    <row r="530" spans="1:6" ht="12" thickBot="1" x14ac:dyDescent="0.25">
      <c r="A530" s="127" t="s">
        <v>18</v>
      </c>
      <c r="B530" s="132" t="s">
        <v>23</v>
      </c>
      <c r="C530" s="133">
        <f>C527/B527-1</f>
        <v>-1</v>
      </c>
      <c r="D530" s="133" t="e">
        <f t="shared" si="53"/>
        <v>#DIV/0!</v>
      </c>
      <c r="E530" s="133" t="e">
        <f t="shared" si="53"/>
        <v>#DIV/0!</v>
      </c>
      <c r="F530" s="107"/>
    </row>
    <row r="531" spans="1:6" ht="12" thickBot="1" x14ac:dyDescent="0.25">
      <c r="A531" s="127" t="s">
        <v>19</v>
      </c>
      <c r="B531" s="132" t="s">
        <v>23</v>
      </c>
      <c r="C531" s="133" t="e">
        <f>C528/B528-1</f>
        <v>#DIV/0!</v>
      </c>
      <c r="D531" s="133" t="e">
        <f t="shared" si="53"/>
        <v>#DIV/0!</v>
      </c>
      <c r="E531" s="133" t="e">
        <f t="shared" si="53"/>
        <v>#DIV/0!</v>
      </c>
      <c r="F531" s="107"/>
    </row>
    <row r="532" spans="1:6" ht="12" thickBot="1" x14ac:dyDescent="0.25">
      <c r="A532" s="259" t="s">
        <v>259</v>
      </c>
      <c r="B532" s="260"/>
      <c r="C532" s="260"/>
      <c r="D532" s="260"/>
      <c r="E532" s="261"/>
      <c r="F532" s="107"/>
    </row>
    <row r="533" spans="1:6" x14ac:dyDescent="0.2">
      <c r="A533" s="257"/>
      <c r="B533" s="129">
        <v>2018</v>
      </c>
      <c r="C533" s="129">
        <v>2019</v>
      </c>
      <c r="D533" s="129">
        <v>2020</v>
      </c>
      <c r="E533" s="129">
        <v>2021</v>
      </c>
      <c r="F533" s="107"/>
    </row>
    <row r="534" spans="1:6" ht="12" thickBot="1" x14ac:dyDescent="0.25">
      <c r="A534" s="258"/>
      <c r="B534" s="130" t="s">
        <v>6</v>
      </c>
      <c r="C534" s="130" t="s">
        <v>7</v>
      </c>
      <c r="D534" s="130" t="s">
        <v>7</v>
      </c>
      <c r="E534" s="130" t="s">
        <v>7</v>
      </c>
      <c r="F534" s="107"/>
    </row>
    <row r="535" spans="1:6" ht="12" thickBot="1" x14ac:dyDescent="0.25">
      <c r="A535" s="134" t="s">
        <v>75</v>
      </c>
      <c r="B535" s="135">
        <v>13000</v>
      </c>
      <c r="C535" s="135"/>
      <c r="D535" s="135"/>
      <c r="E535" s="135"/>
      <c r="F535" s="107"/>
    </row>
    <row r="536" spans="1:6" ht="12" thickBot="1" x14ac:dyDescent="0.25">
      <c r="A536" s="134" t="s">
        <v>76</v>
      </c>
      <c r="B536" s="137"/>
      <c r="C536" s="135"/>
      <c r="D536" s="135"/>
      <c r="E536" s="135"/>
      <c r="F536" s="107"/>
    </row>
    <row r="537" spans="1:6" ht="12" thickBot="1" x14ac:dyDescent="0.25">
      <c r="A537" s="144" t="s">
        <v>145</v>
      </c>
      <c r="B537" s="137">
        <f>B536+B535</f>
        <v>13000</v>
      </c>
      <c r="C537" s="137">
        <f t="shared" ref="C537:E537" si="54">C536+C535</f>
        <v>0</v>
      </c>
      <c r="D537" s="137">
        <f t="shared" si="54"/>
        <v>0</v>
      </c>
      <c r="E537" s="137">
        <f t="shared" si="54"/>
        <v>0</v>
      </c>
      <c r="F537" s="107"/>
    </row>
    <row r="538" spans="1:6" ht="15.75" customHeight="1" x14ac:dyDescent="0.2">
      <c r="A538" s="262" t="s">
        <v>356</v>
      </c>
      <c r="B538" s="265" t="s">
        <v>357</v>
      </c>
      <c r="C538" s="266"/>
      <c r="D538" s="266"/>
      <c r="E538" s="267"/>
      <c r="F538" s="107"/>
    </row>
    <row r="539" spans="1:6" ht="13.5" customHeight="1" x14ac:dyDescent="0.2">
      <c r="A539" s="263"/>
      <c r="B539" s="268"/>
      <c r="C539" s="269"/>
      <c r="D539" s="269"/>
      <c r="E539" s="270"/>
      <c r="F539" s="107"/>
    </row>
    <row r="540" spans="1:6" ht="19.5" customHeight="1" thickBot="1" x14ac:dyDescent="0.25">
      <c r="A540" s="264"/>
      <c r="B540" s="271"/>
      <c r="C540" s="272"/>
      <c r="D540" s="272"/>
      <c r="E540" s="273"/>
      <c r="F540" s="107"/>
    </row>
    <row r="541" spans="1:6" ht="12" thickBot="1" x14ac:dyDescent="0.25">
      <c r="A541" s="153" t="s">
        <v>358</v>
      </c>
      <c r="B541" s="277" t="s">
        <v>359</v>
      </c>
      <c r="C541" s="278"/>
      <c r="D541" s="278"/>
      <c r="E541" s="279"/>
      <c r="F541" s="107"/>
    </row>
    <row r="542" spans="1:6" ht="15.75" customHeight="1" thickBot="1" x14ac:dyDescent="0.25">
      <c r="A542" s="152" t="s">
        <v>262</v>
      </c>
      <c r="B542" s="277" t="s">
        <v>359</v>
      </c>
      <c r="C542" s="278"/>
      <c r="D542" s="278"/>
      <c r="E542" s="279"/>
      <c r="F542" s="107"/>
    </row>
    <row r="543" spans="1:6" ht="17.25" customHeight="1" thickBot="1" x14ac:dyDescent="0.25">
      <c r="A543" s="154" t="s">
        <v>10</v>
      </c>
      <c r="B543" s="280" t="s">
        <v>360</v>
      </c>
      <c r="C543" s="281"/>
      <c r="D543" s="281"/>
      <c r="E543" s="282"/>
      <c r="F543" s="107"/>
    </row>
    <row r="544" spans="1:6" ht="12" thickBot="1" x14ac:dyDescent="0.25">
      <c r="A544" s="127" t="s">
        <v>15</v>
      </c>
      <c r="B544" s="254" t="s">
        <v>361</v>
      </c>
      <c r="C544" s="255"/>
      <c r="D544" s="255"/>
      <c r="E544" s="256"/>
      <c r="F544" s="107"/>
    </row>
    <row r="545" spans="1:6" ht="12.75" customHeight="1" x14ac:dyDescent="0.2">
      <c r="A545" s="257"/>
      <c r="B545" s="129">
        <v>2018</v>
      </c>
      <c r="C545" s="129">
        <v>2019</v>
      </c>
      <c r="D545" s="129">
        <v>2020</v>
      </c>
      <c r="E545" s="129">
        <v>2021</v>
      </c>
      <c r="F545" s="107"/>
    </row>
    <row r="546" spans="1:6" ht="9" customHeight="1" thickBot="1" x14ac:dyDescent="0.25">
      <c r="A546" s="258"/>
      <c r="B546" s="130" t="s">
        <v>6</v>
      </c>
      <c r="C546" s="130" t="s">
        <v>7</v>
      </c>
      <c r="D546" s="130" t="s">
        <v>7</v>
      </c>
      <c r="E546" s="130" t="s">
        <v>7</v>
      </c>
      <c r="F546" s="107"/>
    </row>
    <row r="547" spans="1:6" ht="12" thickBot="1" x14ac:dyDescent="0.25">
      <c r="A547" s="127" t="s">
        <v>9</v>
      </c>
      <c r="B547" s="131">
        <v>1</v>
      </c>
      <c r="C547" s="131">
        <v>0</v>
      </c>
      <c r="D547" s="131">
        <v>0</v>
      </c>
      <c r="E547" s="131">
        <v>0</v>
      </c>
      <c r="F547" s="107"/>
    </row>
    <row r="548" spans="1:6" ht="12" thickBot="1" x14ac:dyDescent="0.25">
      <c r="A548" s="127" t="s">
        <v>16</v>
      </c>
      <c r="B548" s="131">
        <v>5100</v>
      </c>
      <c r="C548" s="131"/>
      <c r="D548" s="131"/>
      <c r="E548" s="131"/>
      <c r="F548" s="107"/>
    </row>
    <row r="549" spans="1:6" ht="12" thickBot="1" x14ac:dyDescent="0.25">
      <c r="A549" s="127" t="s">
        <v>24</v>
      </c>
      <c r="B549" s="131">
        <f>B548/B547</f>
        <v>5100</v>
      </c>
      <c r="C549" s="131" t="e">
        <f t="shared" ref="C549:E549" si="55">C548/C547</f>
        <v>#DIV/0!</v>
      </c>
      <c r="D549" s="131" t="e">
        <f t="shared" si="55"/>
        <v>#DIV/0!</v>
      </c>
      <c r="E549" s="131" t="e">
        <f t="shared" si="55"/>
        <v>#DIV/0!</v>
      </c>
      <c r="F549" s="107"/>
    </row>
    <row r="550" spans="1:6" ht="12" thickBot="1" x14ac:dyDescent="0.25">
      <c r="A550" s="127" t="s">
        <v>17</v>
      </c>
      <c r="B550" s="132" t="s">
        <v>23</v>
      </c>
      <c r="C550" s="133">
        <f>C547/B547-1</f>
        <v>-1</v>
      </c>
      <c r="D550" s="133" t="e">
        <f t="shared" ref="D550:E552" si="56">D547/C547-1</f>
        <v>#DIV/0!</v>
      </c>
      <c r="E550" s="133" t="e">
        <f t="shared" si="56"/>
        <v>#DIV/0!</v>
      </c>
      <c r="F550" s="107"/>
    </row>
    <row r="551" spans="1:6" ht="12" thickBot="1" x14ac:dyDescent="0.25">
      <c r="A551" s="127" t="s">
        <v>18</v>
      </c>
      <c r="B551" s="132" t="s">
        <v>23</v>
      </c>
      <c r="C551" s="133">
        <f>C548/B548-1</f>
        <v>-1</v>
      </c>
      <c r="D551" s="133" t="e">
        <f t="shared" si="56"/>
        <v>#DIV/0!</v>
      </c>
      <c r="E551" s="133" t="e">
        <f t="shared" si="56"/>
        <v>#DIV/0!</v>
      </c>
      <c r="F551" s="107"/>
    </row>
    <row r="552" spans="1:6" ht="12" thickBot="1" x14ac:dyDescent="0.25">
      <c r="A552" s="127" t="s">
        <v>19</v>
      </c>
      <c r="B552" s="132" t="s">
        <v>23</v>
      </c>
      <c r="C552" s="133" t="e">
        <f>C549/B549-1</f>
        <v>#DIV/0!</v>
      </c>
      <c r="D552" s="133" t="e">
        <f t="shared" si="56"/>
        <v>#DIV/0!</v>
      </c>
      <c r="E552" s="133" t="e">
        <f t="shared" si="56"/>
        <v>#DIV/0!</v>
      </c>
      <c r="F552" s="107"/>
    </row>
    <row r="553" spans="1:6" ht="12" thickBot="1" x14ac:dyDescent="0.25">
      <c r="A553" s="259" t="s">
        <v>265</v>
      </c>
      <c r="B553" s="260"/>
      <c r="C553" s="260"/>
      <c r="D553" s="260"/>
      <c r="E553" s="261"/>
      <c r="F553" s="107"/>
    </row>
    <row r="554" spans="1:6" ht="12.75" customHeight="1" x14ac:dyDescent="0.2">
      <c r="A554" s="257"/>
      <c r="B554" s="129">
        <v>2018</v>
      </c>
      <c r="C554" s="129">
        <v>2019</v>
      </c>
      <c r="D554" s="129">
        <v>2020</v>
      </c>
      <c r="E554" s="129">
        <v>2021</v>
      </c>
      <c r="F554" s="107"/>
    </row>
    <row r="555" spans="1:6" ht="9" customHeight="1" thickBot="1" x14ac:dyDescent="0.25">
      <c r="A555" s="258"/>
      <c r="B555" s="130" t="s">
        <v>6</v>
      </c>
      <c r="C555" s="130" t="s">
        <v>7</v>
      </c>
      <c r="D555" s="130" t="s">
        <v>7</v>
      </c>
      <c r="E555" s="130" t="s">
        <v>7</v>
      </c>
      <c r="F555" s="107"/>
    </row>
    <row r="556" spans="1:6" ht="12" thickBot="1" x14ac:dyDescent="0.25">
      <c r="A556" s="134" t="s">
        <v>75</v>
      </c>
      <c r="B556" s="135"/>
      <c r="C556" s="135"/>
      <c r="D556" s="135"/>
      <c r="E556" s="135"/>
      <c r="F556" s="107"/>
    </row>
    <row r="557" spans="1:6" ht="12" thickBot="1" x14ac:dyDescent="0.25">
      <c r="A557" s="134" t="s">
        <v>76</v>
      </c>
      <c r="B557" s="137">
        <v>5100</v>
      </c>
      <c r="C557" s="135"/>
      <c r="D557" s="135"/>
      <c r="E557" s="135"/>
      <c r="F557" s="107"/>
    </row>
    <row r="558" spans="1:6" ht="12" thickBot="1" x14ac:dyDescent="0.25">
      <c r="A558" s="144" t="s">
        <v>149</v>
      </c>
      <c r="B558" s="137">
        <f>B557+B556</f>
        <v>5100</v>
      </c>
      <c r="C558" s="137">
        <f t="shared" ref="C558:E558" si="57">C557+C556</f>
        <v>0</v>
      </c>
      <c r="D558" s="137">
        <f t="shared" si="57"/>
        <v>0</v>
      </c>
      <c r="E558" s="137">
        <f t="shared" si="57"/>
        <v>0</v>
      </c>
      <c r="F558" s="107"/>
    </row>
    <row r="559" spans="1:6" ht="9.75" customHeight="1" x14ac:dyDescent="0.2">
      <c r="A559" s="262" t="s">
        <v>362</v>
      </c>
      <c r="B559" s="265" t="s">
        <v>363</v>
      </c>
      <c r="C559" s="266"/>
      <c r="D559" s="266"/>
      <c r="E559" s="267"/>
      <c r="F559" s="107"/>
    </row>
    <row r="560" spans="1:6" ht="11.25" customHeight="1" x14ac:dyDescent="0.2">
      <c r="A560" s="263"/>
      <c r="B560" s="268"/>
      <c r="C560" s="269"/>
      <c r="D560" s="269"/>
      <c r="E560" s="270"/>
      <c r="F560" s="107"/>
    </row>
    <row r="561" spans="1:6" ht="9.75" customHeight="1" thickBot="1" x14ac:dyDescent="0.25">
      <c r="A561" s="264"/>
      <c r="B561" s="271"/>
      <c r="C561" s="272"/>
      <c r="D561" s="272"/>
      <c r="E561" s="273"/>
      <c r="F561" s="107"/>
    </row>
    <row r="562" spans="1:6" ht="18" customHeight="1" thickBot="1" x14ac:dyDescent="0.25">
      <c r="A562" s="153" t="s">
        <v>364</v>
      </c>
      <c r="B562" s="274" t="s">
        <v>365</v>
      </c>
      <c r="C562" s="275"/>
      <c r="D562" s="275"/>
      <c r="E562" s="276"/>
      <c r="F562" s="107"/>
    </row>
    <row r="563" spans="1:6" ht="23.25" customHeight="1" thickBot="1" x14ac:dyDescent="0.25">
      <c r="A563" s="152" t="s">
        <v>154</v>
      </c>
      <c r="B563" s="274" t="s">
        <v>365</v>
      </c>
      <c r="C563" s="275"/>
      <c r="D563" s="275"/>
      <c r="E563" s="276"/>
      <c r="F563" s="107"/>
    </row>
    <row r="564" spans="1:6" ht="17.25" customHeight="1" thickBot="1" x14ac:dyDescent="0.25">
      <c r="A564" s="127" t="s">
        <v>10</v>
      </c>
      <c r="B564" s="274" t="s">
        <v>365</v>
      </c>
      <c r="C564" s="275"/>
      <c r="D564" s="275"/>
      <c r="E564" s="276"/>
      <c r="F564" s="107"/>
    </row>
    <row r="565" spans="1:6" ht="18.75" customHeight="1" thickBot="1" x14ac:dyDescent="0.25">
      <c r="A565" s="127" t="s">
        <v>15</v>
      </c>
      <c r="B565" s="254" t="s">
        <v>351</v>
      </c>
      <c r="C565" s="255"/>
      <c r="D565" s="255"/>
      <c r="E565" s="256"/>
      <c r="F565" s="107"/>
    </row>
    <row r="566" spans="1:6" ht="12.75" customHeight="1" x14ac:dyDescent="0.2">
      <c r="A566" s="257"/>
      <c r="B566" s="129">
        <v>2018</v>
      </c>
      <c r="C566" s="129">
        <v>2019</v>
      </c>
      <c r="D566" s="129">
        <v>2020</v>
      </c>
      <c r="E566" s="129">
        <v>2021</v>
      </c>
      <c r="F566" s="107"/>
    </row>
    <row r="567" spans="1:6" ht="9" customHeight="1" thickBot="1" x14ac:dyDescent="0.25">
      <c r="A567" s="258"/>
      <c r="B567" s="130" t="s">
        <v>6</v>
      </c>
      <c r="C567" s="130" t="s">
        <v>7</v>
      </c>
      <c r="D567" s="130" t="s">
        <v>7</v>
      </c>
      <c r="E567" s="130" t="s">
        <v>7</v>
      </c>
      <c r="F567" s="107"/>
    </row>
    <row r="568" spans="1:6" ht="12" thickBot="1" x14ac:dyDescent="0.25">
      <c r="A568" s="127" t="s">
        <v>9</v>
      </c>
      <c r="B568" s="131">
        <v>1</v>
      </c>
      <c r="C568" s="131">
        <v>1</v>
      </c>
      <c r="D568" s="131"/>
      <c r="E568" s="131"/>
      <c r="F568" s="107"/>
    </row>
    <row r="569" spans="1:6" ht="12" thickBot="1" x14ac:dyDescent="0.25">
      <c r="A569" s="127" t="s">
        <v>16</v>
      </c>
      <c r="B569" s="131">
        <v>1500</v>
      </c>
      <c r="C569" s="131">
        <v>0</v>
      </c>
      <c r="D569" s="131">
        <v>0</v>
      </c>
      <c r="E569" s="131">
        <v>0</v>
      </c>
      <c r="F569" s="107"/>
    </row>
    <row r="570" spans="1:6" ht="12" thickBot="1" x14ac:dyDescent="0.25">
      <c r="A570" s="127" t="s">
        <v>24</v>
      </c>
      <c r="B570" s="131">
        <f>B569/B568</f>
        <v>1500</v>
      </c>
      <c r="C570" s="131">
        <f t="shared" ref="C570:E570" si="58">C569/C568</f>
        <v>0</v>
      </c>
      <c r="D570" s="131" t="e">
        <f t="shared" si="58"/>
        <v>#DIV/0!</v>
      </c>
      <c r="E570" s="131" t="e">
        <f t="shared" si="58"/>
        <v>#DIV/0!</v>
      </c>
      <c r="F570" s="107"/>
    </row>
    <row r="571" spans="1:6" ht="12" thickBot="1" x14ac:dyDescent="0.25">
      <c r="A571" s="127" t="s">
        <v>17</v>
      </c>
      <c r="B571" s="132" t="s">
        <v>23</v>
      </c>
      <c r="C571" s="133">
        <f>C568/B568-1</f>
        <v>0</v>
      </c>
      <c r="D571" s="133">
        <f t="shared" ref="D571:E573" si="59">D568/C568-1</f>
        <v>-1</v>
      </c>
      <c r="E571" s="133" t="e">
        <f t="shared" si="59"/>
        <v>#DIV/0!</v>
      </c>
      <c r="F571" s="107"/>
    </row>
    <row r="572" spans="1:6" ht="12" thickBot="1" x14ac:dyDescent="0.25">
      <c r="A572" s="127" t="s">
        <v>18</v>
      </c>
      <c r="B572" s="132" t="s">
        <v>23</v>
      </c>
      <c r="C572" s="133">
        <f>C569/B569-1</f>
        <v>-1</v>
      </c>
      <c r="D572" s="133" t="e">
        <f t="shared" si="59"/>
        <v>#DIV/0!</v>
      </c>
      <c r="E572" s="133" t="e">
        <f t="shared" si="59"/>
        <v>#DIV/0!</v>
      </c>
      <c r="F572" s="107"/>
    </row>
    <row r="573" spans="1:6" ht="12" thickBot="1" x14ac:dyDescent="0.25">
      <c r="A573" s="127" t="s">
        <v>19</v>
      </c>
      <c r="B573" s="132" t="s">
        <v>23</v>
      </c>
      <c r="C573" s="133">
        <f>C570/B570-1</f>
        <v>-1</v>
      </c>
      <c r="D573" s="133" t="e">
        <f t="shared" si="59"/>
        <v>#DIV/0!</v>
      </c>
      <c r="E573" s="133" t="e">
        <f t="shared" si="59"/>
        <v>#DIV/0!</v>
      </c>
      <c r="F573" s="107"/>
    </row>
    <row r="574" spans="1:6" ht="12" thickBot="1" x14ac:dyDescent="0.25">
      <c r="A574" s="259" t="s">
        <v>366</v>
      </c>
      <c r="B574" s="260"/>
      <c r="C574" s="260"/>
      <c r="D574" s="260"/>
      <c r="E574" s="261"/>
      <c r="F574" s="107"/>
    </row>
    <row r="575" spans="1:6" ht="12.75" customHeight="1" x14ac:dyDescent="0.2">
      <c r="A575" s="257"/>
      <c r="B575" s="129">
        <v>2018</v>
      </c>
      <c r="C575" s="129">
        <v>2019</v>
      </c>
      <c r="D575" s="129">
        <v>2020</v>
      </c>
      <c r="E575" s="129">
        <v>2021</v>
      </c>
      <c r="F575" s="107"/>
    </row>
    <row r="576" spans="1:6" ht="9" customHeight="1" thickBot="1" x14ac:dyDescent="0.25">
      <c r="A576" s="258"/>
      <c r="B576" s="130" t="s">
        <v>6</v>
      </c>
      <c r="C576" s="130" t="s">
        <v>7</v>
      </c>
      <c r="D576" s="130" t="s">
        <v>7</v>
      </c>
      <c r="E576" s="130" t="s">
        <v>7</v>
      </c>
      <c r="F576" s="107"/>
    </row>
    <row r="577" spans="1:6" ht="12" thickBot="1" x14ac:dyDescent="0.25">
      <c r="A577" s="134" t="s">
        <v>75</v>
      </c>
      <c r="B577" s="135"/>
      <c r="C577" s="135"/>
      <c r="D577" s="135"/>
      <c r="E577" s="135"/>
      <c r="F577" s="107"/>
    </row>
    <row r="578" spans="1:6" ht="12" thickBot="1" x14ac:dyDescent="0.25">
      <c r="A578" s="134" t="s">
        <v>76</v>
      </c>
      <c r="B578" s="137">
        <v>1500</v>
      </c>
      <c r="C578" s="135">
        <v>0</v>
      </c>
      <c r="D578" s="135"/>
      <c r="E578" s="135"/>
      <c r="F578" s="107"/>
    </row>
    <row r="579" spans="1:6" ht="12" thickBot="1" x14ac:dyDescent="0.25">
      <c r="A579" s="144" t="s">
        <v>158</v>
      </c>
      <c r="B579" s="137">
        <f>B578+B577</f>
        <v>1500</v>
      </c>
      <c r="C579" s="137">
        <f t="shared" ref="C579:E579" si="60">C578+C577</f>
        <v>0</v>
      </c>
      <c r="D579" s="137">
        <f t="shared" si="60"/>
        <v>0</v>
      </c>
      <c r="E579" s="137">
        <f t="shared" si="60"/>
        <v>0</v>
      </c>
      <c r="F579" s="107"/>
    </row>
    <row r="580" spans="1:6" x14ac:dyDescent="0.2">
      <c r="A580" s="262" t="s">
        <v>74</v>
      </c>
      <c r="B580" s="265" t="s">
        <v>367</v>
      </c>
      <c r="C580" s="266"/>
      <c r="D580" s="266"/>
      <c r="E580" s="267"/>
      <c r="F580" s="107"/>
    </row>
    <row r="581" spans="1:6" x14ac:dyDescent="0.2">
      <c r="A581" s="263"/>
      <c r="B581" s="268"/>
      <c r="C581" s="269"/>
      <c r="D581" s="269"/>
      <c r="E581" s="270"/>
      <c r="F581" s="107"/>
    </row>
    <row r="582" spans="1:6" ht="12.75" customHeight="1" thickBot="1" x14ac:dyDescent="0.25">
      <c r="A582" s="264"/>
      <c r="B582" s="271"/>
      <c r="C582" s="272"/>
      <c r="D582" s="272"/>
      <c r="E582" s="273"/>
      <c r="F582" s="107"/>
    </row>
    <row r="583" spans="1:6" ht="20.25" customHeight="1" thickBot="1" x14ac:dyDescent="0.25">
      <c r="A583" s="171"/>
      <c r="B583" s="172"/>
      <c r="C583" s="172"/>
      <c r="D583" s="172"/>
      <c r="E583" s="172"/>
      <c r="F583" s="107"/>
    </row>
    <row r="584" spans="1:6" ht="38.25" customHeight="1" thickBot="1" x14ac:dyDescent="0.25">
      <c r="A584" s="173" t="s">
        <v>81</v>
      </c>
      <c r="B584" s="174">
        <f>B569+B548+B527+B506+B486+B468+B425+B383+B350+B329+B308+B287+B266+B245+B224+B203+B182+B161+B140+B117+B74+B34</f>
        <v>628072</v>
      </c>
      <c r="C584" s="174">
        <f>C569+C548+C527+C506+C486+C468+C425+C383+C350+C329+C308+C287+C266+C245+C224+C203+C182+C161+C140+C117+C74+C34</f>
        <v>475624</v>
      </c>
      <c r="D584" s="174">
        <f>D569+D548+D527+D506+D486+D468+D425+D383+D350+D329+D308+D287+D266+D245+D224+D203+D182+D161+D140+D117+D74+D34</f>
        <v>478124</v>
      </c>
      <c r="E584" s="174">
        <f>E569+E548+E527+E506+E486+E468+E425+E383+E350+E329+E308+E287+E266+E245+E224+E203+E182+E161+E140+E117+E74+E34</f>
        <v>478124</v>
      </c>
      <c r="F584" s="107"/>
    </row>
    <row r="585" spans="1:6" ht="23.25" thickBot="1" x14ac:dyDescent="0.25">
      <c r="A585" s="173" t="s">
        <v>82</v>
      </c>
      <c r="B585" s="174">
        <f t="shared" ref="B585:E585" si="61">B587+B589+B591+B593+B595+B597+B599+B601+B603</f>
        <v>628072</v>
      </c>
      <c r="C585" s="174">
        <f t="shared" si="61"/>
        <v>475624</v>
      </c>
      <c r="D585" s="174">
        <f t="shared" si="61"/>
        <v>478124</v>
      </c>
      <c r="E585" s="174">
        <f t="shared" si="61"/>
        <v>478124</v>
      </c>
      <c r="F585" s="107"/>
    </row>
    <row r="586" spans="1:6" ht="23.25" thickBot="1" x14ac:dyDescent="0.25">
      <c r="A586" s="175" t="s">
        <v>25</v>
      </c>
      <c r="B586" s="176"/>
      <c r="C586" s="177">
        <f>C585/B585-1</f>
        <v>-0.2427237641544282</v>
      </c>
      <c r="D586" s="177">
        <f t="shared" ref="D586:E586" si="62">D585/C585-1</f>
        <v>5.2562528383766072E-3</v>
      </c>
      <c r="E586" s="177">
        <f t="shared" si="62"/>
        <v>0</v>
      </c>
      <c r="F586" s="107"/>
    </row>
    <row r="587" spans="1:6" ht="17.25" customHeight="1" thickBot="1" x14ac:dyDescent="0.25">
      <c r="A587" s="178" t="s">
        <v>0</v>
      </c>
      <c r="B587" s="135">
        <f>B393+B82+B42+B433</f>
        <v>236810</v>
      </c>
      <c r="C587" s="135">
        <f>C393+C82+C42+C433</f>
        <v>237939</v>
      </c>
      <c r="D587" s="135">
        <f>D393+D82+D42+D433</f>
        <v>237939</v>
      </c>
      <c r="E587" s="135">
        <f>E393+E82+E42+E433</f>
        <v>237939</v>
      </c>
      <c r="F587" s="107"/>
    </row>
    <row r="588" spans="1:6" ht="17.25" customHeight="1" thickBot="1" x14ac:dyDescent="0.25">
      <c r="A588" s="179" t="s">
        <v>26</v>
      </c>
      <c r="B588" s="137"/>
      <c r="C588" s="139">
        <f>C587/B587-1</f>
        <v>4.7675351547653566E-3</v>
      </c>
      <c r="D588" s="139">
        <f t="shared" ref="D588:E588" si="63">D587/C587-1</f>
        <v>0</v>
      </c>
      <c r="E588" s="139">
        <f t="shared" si="63"/>
        <v>0</v>
      </c>
      <c r="F588" s="107"/>
    </row>
    <row r="589" spans="1:6" ht="23.25" thickBot="1" x14ac:dyDescent="0.25">
      <c r="A589" s="178" t="s">
        <v>42</v>
      </c>
      <c r="B589" s="135">
        <f>B396+B85+B45+B436</f>
        <v>43814</v>
      </c>
      <c r="C589" s="135">
        <f>C396+C85+C45+C436</f>
        <v>42685</v>
      </c>
      <c r="D589" s="135">
        <f>D396+D85+D45+D436</f>
        <v>42685</v>
      </c>
      <c r="E589" s="135">
        <f>E396+E85+E45+E436</f>
        <v>42685</v>
      </c>
      <c r="F589" s="180"/>
    </row>
    <row r="590" spans="1:6" ht="23.25" thickBot="1" x14ac:dyDescent="0.25">
      <c r="A590" s="179" t="s">
        <v>43</v>
      </c>
      <c r="B590" s="137"/>
      <c r="C590" s="139">
        <f>C589/B589-1</f>
        <v>-2.5768019354544203E-2</v>
      </c>
      <c r="D590" s="139">
        <f t="shared" ref="D590:E590" si="64">D589/C589-1</f>
        <v>0</v>
      </c>
      <c r="E590" s="139">
        <f t="shared" si="64"/>
        <v>0</v>
      </c>
      <c r="F590" s="107"/>
    </row>
    <row r="591" spans="1:6" ht="21" customHeight="1" thickBot="1" x14ac:dyDescent="0.25">
      <c r="A591" s="178" t="s">
        <v>1</v>
      </c>
      <c r="B591" s="135">
        <f>B399+B88+B48+B439</f>
        <v>126580</v>
      </c>
      <c r="C591" s="135">
        <f>C399+C88+C48+C439</f>
        <v>156780</v>
      </c>
      <c r="D591" s="135">
        <f>D399+D88+D48+D439</f>
        <v>156780</v>
      </c>
      <c r="E591" s="135">
        <f>E399+E88+E48+E439</f>
        <v>156780</v>
      </c>
      <c r="F591" s="180"/>
    </row>
    <row r="592" spans="1:6" ht="12" thickBot="1" x14ac:dyDescent="0.25">
      <c r="A592" s="179" t="s">
        <v>27</v>
      </c>
      <c r="B592" s="137"/>
      <c r="C592" s="139">
        <f>C591/B591-1</f>
        <v>0.23858429451730134</v>
      </c>
      <c r="D592" s="139">
        <f t="shared" ref="D592:E592" si="65">D591/C591-1</f>
        <v>0</v>
      </c>
      <c r="E592" s="139">
        <f t="shared" si="65"/>
        <v>0</v>
      </c>
      <c r="F592" s="181"/>
    </row>
    <row r="593" spans="1:6" ht="12" thickBot="1" x14ac:dyDescent="0.25">
      <c r="A593" s="178" t="s">
        <v>2</v>
      </c>
      <c r="B593" s="135">
        <f>B402+B91+B51</f>
        <v>0</v>
      </c>
      <c r="C593" s="135">
        <f>C402+C91+C51</f>
        <v>0</v>
      </c>
      <c r="D593" s="135">
        <f>D402+D91+D51</f>
        <v>0</v>
      </c>
      <c r="E593" s="135">
        <f>E402+E91+E51</f>
        <v>0</v>
      </c>
      <c r="F593" s="107"/>
    </row>
    <row r="594" spans="1:6" ht="12" thickBot="1" x14ac:dyDescent="0.25">
      <c r="A594" s="179" t="s">
        <v>28</v>
      </c>
      <c r="B594" s="137"/>
      <c r="C594" s="139" t="e">
        <f>C593/B593-1</f>
        <v>#DIV/0!</v>
      </c>
      <c r="D594" s="139" t="e">
        <f t="shared" ref="D594:E594" si="66">D593/C593-1</f>
        <v>#DIV/0!</v>
      </c>
      <c r="E594" s="139" t="e">
        <f t="shared" si="66"/>
        <v>#DIV/0!</v>
      </c>
      <c r="F594" s="107"/>
    </row>
    <row r="595" spans="1:6" ht="18" customHeight="1" thickBot="1" x14ac:dyDescent="0.25">
      <c r="A595" s="178" t="s">
        <v>29</v>
      </c>
      <c r="B595" s="135">
        <f>B405+B94+B54+B445</f>
        <v>27524</v>
      </c>
      <c r="C595" s="135">
        <f>C405+C94+C54+C445</f>
        <v>32756</v>
      </c>
      <c r="D595" s="135">
        <f>D405+D94+D54+D445</f>
        <v>32756</v>
      </c>
      <c r="E595" s="135">
        <f>E405+E94+E54+E445</f>
        <v>32756</v>
      </c>
      <c r="F595" s="107"/>
    </row>
    <row r="596" spans="1:6" ht="20.25" customHeight="1" thickBot="1" x14ac:dyDescent="0.25">
      <c r="A596" s="179" t="s">
        <v>30</v>
      </c>
      <c r="B596" s="137"/>
      <c r="C596" s="139">
        <f>C595/B595-1</f>
        <v>0.19008864990553698</v>
      </c>
      <c r="D596" s="139">
        <f t="shared" ref="D596:E596" si="67">D595/C595-1</f>
        <v>0</v>
      </c>
      <c r="E596" s="139">
        <f t="shared" si="67"/>
        <v>0</v>
      </c>
      <c r="F596" s="107"/>
    </row>
    <row r="597" spans="1:6" ht="12" thickBot="1" x14ac:dyDescent="0.25">
      <c r="A597" s="178" t="s">
        <v>31</v>
      </c>
      <c r="B597" s="135">
        <f>B408+B97+B57</f>
        <v>344</v>
      </c>
      <c r="C597" s="135">
        <f>C408+C97+C57</f>
        <v>464</v>
      </c>
      <c r="D597" s="135">
        <f>D408+D97+D57</f>
        <v>464</v>
      </c>
      <c r="E597" s="135">
        <f>E408+E97+E57</f>
        <v>464</v>
      </c>
      <c r="F597" s="107"/>
    </row>
    <row r="598" spans="1:6" ht="12" thickBot="1" x14ac:dyDescent="0.25">
      <c r="A598" s="179" t="s">
        <v>32</v>
      </c>
      <c r="B598" s="137"/>
      <c r="C598" s="139">
        <f>C597/B597-1</f>
        <v>0.34883720930232553</v>
      </c>
      <c r="D598" s="139">
        <f t="shared" ref="D598:E598" si="68">D597/C597-1</f>
        <v>0</v>
      </c>
      <c r="E598" s="139">
        <f t="shared" si="68"/>
        <v>0</v>
      </c>
      <c r="F598" s="107"/>
    </row>
    <row r="599" spans="1:6" ht="29.25" customHeight="1" thickBot="1" x14ac:dyDescent="0.25">
      <c r="A599" s="178" t="s">
        <v>3</v>
      </c>
      <c r="B599" s="135">
        <f>B411+B100+B60</f>
        <v>0</v>
      </c>
      <c r="C599" s="135">
        <f>C411+C100+C60</f>
        <v>0</v>
      </c>
      <c r="D599" s="135">
        <f>D411+D100+D60</f>
        <v>0</v>
      </c>
      <c r="E599" s="135">
        <f>E411+E100+E60</f>
        <v>0</v>
      </c>
      <c r="F599" s="107"/>
    </row>
    <row r="600" spans="1:6" ht="23.25" thickBot="1" x14ac:dyDescent="0.25">
      <c r="A600" s="179" t="s">
        <v>33</v>
      </c>
      <c r="B600" s="137"/>
      <c r="C600" s="139" t="e">
        <f>C599/B599-1</f>
        <v>#DIV/0!</v>
      </c>
      <c r="D600" s="139" t="e">
        <f t="shared" ref="D600:E600" si="69">D599/C599-1</f>
        <v>#DIV/0!</v>
      </c>
      <c r="E600" s="139" t="e">
        <f t="shared" si="69"/>
        <v>#DIV/0!</v>
      </c>
      <c r="F600" s="107"/>
    </row>
    <row r="601" spans="1:6" ht="20.25" customHeight="1" thickBot="1" x14ac:dyDescent="0.25">
      <c r="A601" s="178" t="s">
        <v>20</v>
      </c>
      <c r="B601" s="135">
        <f>B148+B494+B535+B577+B514</f>
        <v>48000</v>
      </c>
      <c r="C601" s="135">
        <f>C148+C494+C535+C577+C514</f>
        <v>5000</v>
      </c>
      <c r="D601" s="135">
        <f>D148+D494+D535+D577+D514</f>
        <v>0</v>
      </c>
      <c r="E601" s="135">
        <f>E148+E494+E535+E577+E514</f>
        <v>0</v>
      </c>
      <c r="F601" s="107"/>
    </row>
    <row r="602" spans="1:6" ht="12" thickBot="1" x14ac:dyDescent="0.25">
      <c r="A602" s="179" t="s">
        <v>34</v>
      </c>
      <c r="B602" s="137"/>
      <c r="C602" s="139">
        <f>C601/B601-1</f>
        <v>-0.89583333333333337</v>
      </c>
      <c r="D602" s="139">
        <f t="shared" ref="D602:E602" si="70">D601/C601-1</f>
        <v>-1</v>
      </c>
      <c r="E602" s="139" t="e">
        <f t="shared" si="70"/>
        <v>#DIV/0!</v>
      </c>
      <c r="F602" s="107"/>
    </row>
    <row r="603" spans="1:6" ht="16.5" customHeight="1" thickBot="1" x14ac:dyDescent="0.25">
      <c r="A603" s="178" t="s">
        <v>21</v>
      </c>
      <c r="B603" s="135">
        <f>B578+B557+B536+B515+B495+B477+B359+B338+B317+B296+B275+B254+B233+B212+B191+B170+B149+B126</f>
        <v>145000</v>
      </c>
      <c r="C603" s="135">
        <f>C578+C557+C536+C515+C495+C477+C359+C338+C317+C296+C275+C254+C233+C212+C191+C170+C149+C126</f>
        <v>0</v>
      </c>
      <c r="D603" s="135">
        <f>D578+D557+D536+D515+D495+D477+D359+D338+D317+D296+D275+D254+D233+D212+D191+D170+D149+D126</f>
        <v>7500</v>
      </c>
      <c r="E603" s="135">
        <f>E578+E557+E536+E515+E495+E477+E359+E338+E317+E296+E275+E254+E233+E212+E191+E170+E149+E126</f>
        <v>7500</v>
      </c>
      <c r="F603" s="107"/>
    </row>
    <row r="604" spans="1:6" ht="23.25" customHeight="1" thickBot="1" x14ac:dyDescent="0.25">
      <c r="A604" s="179" t="s">
        <v>35</v>
      </c>
      <c r="B604" s="137"/>
      <c r="C604" s="139">
        <f>C603/B603-1</f>
        <v>-1</v>
      </c>
      <c r="D604" s="139" t="e">
        <f t="shared" ref="D604:E604" si="71">D603/C603-1</f>
        <v>#DIV/0!</v>
      </c>
      <c r="E604" s="139">
        <f t="shared" si="71"/>
        <v>0</v>
      </c>
      <c r="F604" s="107"/>
    </row>
    <row r="605" spans="1:6" x14ac:dyDescent="0.2">
      <c r="A605" s="245" t="s">
        <v>368</v>
      </c>
      <c r="B605" s="248"/>
      <c r="C605" s="248"/>
      <c r="D605" s="248"/>
      <c r="E605" s="249"/>
      <c r="F605" s="107"/>
    </row>
    <row r="606" spans="1:6" ht="3.75" customHeight="1" x14ac:dyDescent="0.2">
      <c r="A606" s="246"/>
      <c r="B606" s="250"/>
      <c r="C606" s="250"/>
      <c r="D606" s="250"/>
      <c r="E606" s="251"/>
      <c r="F606" s="107"/>
    </row>
    <row r="607" spans="1:6" ht="12.75" customHeight="1" thickBot="1" x14ac:dyDescent="0.25">
      <c r="A607" s="247"/>
      <c r="B607" s="252"/>
      <c r="C607" s="252"/>
      <c r="D607" s="252"/>
      <c r="E607" s="253"/>
      <c r="F607" s="107"/>
    </row>
    <row r="608" spans="1:6" ht="18" customHeight="1" thickBot="1" x14ac:dyDescent="0.25">
      <c r="A608" s="145" t="s">
        <v>62</v>
      </c>
      <c r="B608" s="146">
        <f t="shared" ref="B608:E608" si="72">IF(B585-B584=0,0,"Error")</f>
        <v>0</v>
      </c>
      <c r="C608" s="146">
        <f t="shared" si="72"/>
        <v>0</v>
      </c>
      <c r="D608" s="146">
        <f t="shared" si="72"/>
        <v>0</v>
      </c>
      <c r="E608" s="146">
        <f t="shared" si="72"/>
        <v>0</v>
      </c>
      <c r="F608" s="107"/>
    </row>
    <row r="609" spans="1:6" ht="23.25" thickBot="1" x14ac:dyDescent="0.25">
      <c r="A609" s="182" t="s">
        <v>48</v>
      </c>
      <c r="B609" s="135">
        <v>369</v>
      </c>
      <c r="C609" s="135">
        <v>369</v>
      </c>
      <c r="D609" s="135">
        <v>369</v>
      </c>
      <c r="E609" s="135">
        <v>369</v>
      </c>
      <c r="F609" s="107"/>
    </row>
    <row r="610" spans="1:6" ht="23.25" thickBot="1" x14ac:dyDescent="0.25">
      <c r="A610" s="182" t="s">
        <v>59</v>
      </c>
      <c r="B610" s="135" t="s">
        <v>23</v>
      </c>
      <c r="C610" s="135" t="s">
        <v>23</v>
      </c>
      <c r="D610" s="135" t="s">
        <v>23</v>
      </c>
      <c r="E610" s="135" t="s">
        <v>23</v>
      </c>
    </row>
    <row r="611" spans="1:6" x14ac:dyDescent="0.2">
      <c r="A611" s="184"/>
      <c r="B611" s="185"/>
      <c r="C611" s="183"/>
      <c r="D611" s="184"/>
      <c r="E611" s="184"/>
    </row>
    <row r="612" spans="1:6" x14ac:dyDescent="0.2">
      <c r="A612" s="184"/>
      <c r="B612" s="185"/>
      <c r="C612" s="183"/>
      <c r="D612" s="184"/>
      <c r="E612" s="184"/>
    </row>
  </sheetData>
  <mergeCells count="219">
    <mergeCell ref="A2:E2"/>
    <mergeCell ref="A3:E3"/>
    <mergeCell ref="B5:E5"/>
    <mergeCell ref="B6:E6"/>
    <mergeCell ref="B7:E7"/>
    <mergeCell ref="A8:E8"/>
    <mergeCell ref="A27:E27"/>
    <mergeCell ref="B28:E28"/>
    <mergeCell ref="B29:E29"/>
    <mergeCell ref="B30:E30"/>
    <mergeCell ref="A31:A32"/>
    <mergeCell ref="A39:E39"/>
    <mergeCell ref="A9:E11"/>
    <mergeCell ref="B12:E12"/>
    <mergeCell ref="A13:A14"/>
    <mergeCell ref="B19:E19"/>
    <mergeCell ref="A20:E20"/>
    <mergeCell ref="A26:E26"/>
    <mergeCell ref="A72:A73"/>
    <mergeCell ref="A79:E79"/>
    <mergeCell ref="A80:A81"/>
    <mergeCell ref="A104:A106"/>
    <mergeCell ref="B104:E106"/>
    <mergeCell ref="A108:E108"/>
    <mergeCell ref="A40:A41"/>
    <mergeCell ref="A64:A66"/>
    <mergeCell ref="B64:E66"/>
    <mergeCell ref="B68:E68"/>
    <mergeCell ref="B69:E69"/>
    <mergeCell ref="B70:E70"/>
    <mergeCell ref="A122:E122"/>
    <mergeCell ref="A123:A124"/>
    <mergeCell ref="A128:A130"/>
    <mergeCell ref="B128:E130"/>
    <mergeCell ref="A131:E131"/>
    <mergeCell ref="A132:E132"/>
    <mergeCell ref="A109:E109"/>
    <mergeCell ref="B110:E110"/>
    <mergeCell ref="B111:E111"/>
    <mergeCell ref="B112:E112"/>
    <mergeCell ref="B113:E113"/>
    <mergeCell ref="A114:A115"/>
    <mergeCell ref="A146:A147"/>
    <mergeCell ref="A151:A153"/>
    <mergeCell ref="B151:E153"/>
    <mergeCell ref="B154:E154"/>
    <mergeCell ref="B155:E155"/>
    <mergeCell ref="B156:E156"/>
    <mergeCell ref="B133:E133"/>
    <mergeCell ref="B134:E134"/>
    <mergeCell ref="B135:E135"/>
    <mergeCell ref="B136:E136"/>
    <mergeCell ref="A137:A138"/>
    <mergeCell ref="A145:E145"/>
    <mergeCell ref="B175:E175"/>
    <mergeCell ref="B176:E176"/>
    <mergeCell ref="B177:E177"/>
    <mergeCell ref="B178:E178"/>
    <mergeCell ref="A179:A180"/>
    <mergeCell ref="A187:E187"/>
    <mergeCell ref="B157:E157"/>
    <mergeCell ref="A158:A159"/>
    <mergeCell ref="A166:E166"/>
    <mergeCell ref="A167:A168"/>
    <mergeCell ref="A172:A174"/>
    <mergeCell ref="B172:E174"/>
    <mergeCell ref="B199:E199"/>
    <mergeCell ref="A200:A201"/>
    <mergeCell ref="A208:E208"/>
    <mergeCell ref="A209:A210"/>
    <mergeCell ref="A214:A216"/>
    <mergeCell ref="B214:E216"/>
    <mergeCell ref="A188:A189"/>
    <mergeCell ref="A193:A195"/>
    <mergeCell ref="B193:E195"/>
    <mergeCell ref="B196:E196"/>
    <mergeCell ref="B197:E197"/>
    <mergeCell ref="B198:E198"/>
    <mergeCell ref="A230:A231"/>
    <mergeCell ref="A235:A237"/>
    <mergeCell ref="B235:E237"/>
    <mergeCell ref="B238:E238"/>
    <mergeCell ref="B239:E239"/>
    <mergeCell ref="B240:E240"/>
    <mergeCell ref="B217:E217"/>
    <mergeCell ref="B218:E218"/>
    <mergeCell ref="B219:E219"/>
    <mergeCell ref="B220:E220"/>
    <mergeCell ref="A221:A222"/>
    <mergeCell ref="A229:E229"/>
    <mergeCell ref="B259:E259"/>
    <mergeCell ref="B260:E260"/>
    <mergeCell ref="B261:E261"/>
    <mergeCell ref="B262:E262"/>
    <mergeCell ref="A263:A264"/>
    <mergeCell ref="A271:E271"/>
    <mergeCell ref="B241:E241"/>
    <mergeCell ref="A242:A243"/>
    <mergeCell ref="A250:E250"/>
    <mergeCell ref="A251:A252"/>
    <mergeCell ref="A256:A258"/>
    <mergeCell ref="B256:E258"/>
    <mergeCell ref="B283:E283"/>
    <mergeCell ref="A284:A285"/>
    <mergeCell ref="A292:E292"/>
    <mergeCell ref="A293:A294"/>
    <mergeCell ref="A298:A300"/>
    <mergeCell ref="B298:E300"/>
    <mergeCell ref="A272:A273"/>
    <mergeCell ref="A277:A279"/>
    <mergeCell ref="B277:E279"/>
    <mergeCell ref="B280:E280"/>
    <mergeCell ref="B281:E281"/>
    <mergeCell ref="B282:E282"/>
    <mergeCell ref="A314:A315"/>
    <mergeCell ref="A319:A321"/>
    <mergeCell ref="B319:E321"/>
    <mergeCell ref="B322:E322"/>
    <mergeCell ref="B323:E323"/>
    <mergeCell ref="B324:E324"/>
    <mergeCell ref="B301:E301"/>
    <mergeCell ref="B302:E302"/>
    <mergeCell ref="B303:E303"/>
    <mergeCell ref="B304:E304"/>
    <mergeCell ref="A305:A306"/>
    <mergeCell ref="A313:E313"/>
    <mergeCell ref="B343:E343"/>
    <mergeCell ref="B344:E344"/>
    <mergeCell ref="B345:E345"/>
    <mergeCell ref="B346:E346"/>
    <mergeCell ref="A347:A348"/>
    <mergeCell ref="A355:E355"/>
    <mergeCell ref="B325:E325"/>
    <mergeCell ref="A326:A327"/>
    <mergeCell ref="A334:E334"/>
    <mergeCell ref="A335:A336"/>
    <mergeCell ref="A340:A342"/>
    <mergeCell ref="B340:E342"/>
    <mergeCell ref="A374:E374"/>
    <mergeCell ref="A375:A376"/>
    <mergeCell ref="B377:E377"/>
    <mergeCell ref="B378:E378"/>
    <mergeCell ref="B379:E379"/>
    <mergeCell ref="A380:A381"/>
    <mergeCell ref="A356:A357"/>
    <mergeCell ref="A361:A363"/>
    <mergeCell ref="B361:E363"/>
    <mergeCell ref="B364:E364"/>
    <mergeCell ref="A365:E365"/>
    <mergeCell ref="A373:E373"/>
    <mergeCell ref="B420:E420"/>
    <mergeCell ref="B421:E421"/>
    <mergeCell ref="A422:A423"/>
    <mergeCell ref="A430:E430"/>
    <mergeCell ref="A431:A432"/>
    <mergeCell ref="A455:A457"/>
    <mergeCell ref="B455:E457"/>
    <mergeCell ref="A388:A389"/>
    <mergeCell ref="A390:E390"/>
    <mergeCell ref="A391:A392"/>
    <mergeCell ref="A415:A417"/>
    <mergeCell ref="B415:E417"/>
    <mergeCell ref="B419:E419"/>
    <mergeCell ref="A465:A466"/>
    <mergeCell ref="A473:E473"/>
    <mergeCell ref="A474:A475"/>
    <mergeCell ref="B479:E479"/>
    <mergeCell ref="B480:E480"/>
    <mergeCell ref="B481:E481"/>
    <mergeCell ref="A459:E459"/>
    <mergeCell ref="A460:E460"/>
    <mergeCell ref="B461:E461"/>
    <mergeCell ref="B462:E462"/>
    <mergeCell ref="B463:E463"/>
    <mergeCell ref="B464:E464"/>
    <mergeCell ref="B499:E499"/>
    <mergeCell ref="B500:E500"/>
    <mergeCell ref="B501:E501"/>
    <mergeCell ref="B502:E502"/>
    <mergeCell ref="A503:A504"/>
    <mergeCell ref="A511:E511"/>
    <mergeCell ref="B482:E482"/>
    <mergeCell ref="A483:A484"/>
    <mergeCell ref="A491:E491"/>
    <mergeCell ref="A492:A493"/>
    <mergeCell ref="A497:E497"/>
    <mergeCell ref="A498:E498"/>
    <mergeCell ref="B523:E523"/>
    <mergeCell ref="A524:A525"/>
    <mergeCell ref="A532:E532"/>
    <mergeCell ref="A533:A534"/>
    <mergeCell ref="A538:A540"/>
    <mergeCell ref="B538:E540"/>
    <mergeCell ref="A512:A513"/>
    <mergeCell ref="A517:A519"/>
    <mergeCell ref="B517:E519"/>
    <mergeCell ref="B520:E520"/>
    <mergeCell ref="B521:E521"/>
    <mergeCell ref="B522:E522"/>
    <mergeCell ref="A554:A555"/>
    <mergeCell ref="A559:A561"/>
    <mergeCell ref="B559:E561"/>
    <mergeCell ref="B562:E562"/>
    <mergeCell ref="B563:E563"/>
    <mergeCell ref="B564:E564"/>
    <mergeCell ref="B541:E541"/>
    <mergeCell ref="B542:E542"/>
    <mergeCell ref="B543:E543"/>
    <mergeCell ref="B544:E544"/>
    <mergeCell ref="A545:A546"/>
    <mergeCell ref="A553:E553"/>
    <mergeCell ref="A605:A607"/>
    <mergeCell ref="B605:E607"/>
    <mergeCell ref="B565:E565"/>
    <mergeCell ref="A566:A567"/>
    <mergeCell ref="A574:E574"/>
    <mergeCell ref="A575:A576"/>
    <mergeCell ref="A580:A582"/>
    <mergeCell ref="B580:E582"/>
  </mergeCells>
  <dataValidations count="1">
    <dataValidation allowBlank="1" showInputMessage="1" showErrorMessage="1" prompt="Kjo fushe eshte shume e rendesishme!_x000a_Plotesoni Kodin e PROJEKTIT!" sqref="B239:B240 B562:B564 B343 B281:B282 B323:B324 B302"/>
  </dataValidations>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Formati 1 Misioni</vt:lpstr>
      <vt:lpstr>Formati 2 Planifikimi</vt:lpstr>
      <vt:lpstr>Formati 2 Arti</vt:lpstr>
      <vt:lpstr>Formati 2 Trashegimia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2018-08-31T12:21:27Z</cp:lastPrinted>
  <dcterms:created xsi:type="dcterms:W3CDTF">2018-03-05T12:29:59Z</dcterms:created>
  <dcterms:modified xsi:type="dcterms:W3CDTF">2018-10-03T12:03:22Z</dcterms:modified>
</cp:coreProperties>
</file>