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BA faza III 2019\Aneksi 1 Excel PBA 2019 2021\"/>
    </mc:Choice>
  </mc:AlternateContent>
  <bookViews>
    <workbookView xWindow="0" yWindow="0" windowWidth="21840" windowHeight="11835" activeTab="6"/>
  </bookViews>
  <sheets>
    <sheet name="PMA" sheetId="4" r:id="rId1"/>
    <sheet name="04220" sheetId="5" r:id="rId2"/>
    <sheet name="04230" sheetId="6" r:id="rId3"/>
    <sheet name="04240" sheetId="7" r:id="rId4"/>
    <sheet name="04250" sheetId="8" r:id="rId5"/>
    <sheet name="04860" sheetId="9" r:id="rId6"/>
    <sheet name="05470" sheetId="10" r:id="rId7"/>
  </sheets>
  <definedNames>
    <definedName name="_xlnm.Print_Area" localSheetId="1">'04220'!$A$1:$E$515</definedName>
    <definedName name="_xlnm.Print_Area" localSheetId="2">'04230'!$A$1:$E$362</definedName>
    <definedName name="_xlnm.Print_Area" localSheetId="3">'04240'!$A$1:$E$764</definedName>
    <definedName name="_xlnm.Print_Area" localSheetId="4">'04250'!$A$1:$E$788</definedName>
    <definedName name="_xlnm.Print_Area" localSheetId="0">PMA!$A$1:$E$326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2" i="9" l="1"/>
  <c r="B630" i="9"/>
  <c r="B629" i="9"/>
  <c r="B628" i="9" s="1"/>
  <c r="B627" i="9"/>
  <c r="B626" i="9"/>
  <c r="B87" i="9"/>
  <c r="B632" i="9" s="1"/>
  <c r="B631" i="9" s="1"/>
  <c r="C296" i="4"/>
  <c r="B296" i="4"/>
  <c r="B290" i="4" l="1"/>
  <c r="C647" i="9" l="1"/>
  <c r="D787" i="8"/>
  <c r="E787" i="8"/>
  <c r="C747" i="8"/>
  <c r="C752" i="8" s="1"/>
  <c r="C787" i="8"/>
  <c r="B709" i="8"/>
  <c r="C626" i="9"/>
  <c r="C625" i="9" s="1"/>
  <c r="D626" i="9"/>
  <c r="E626" i="9"/>
  <c r="C627" i="9"/>
  <c r="D627" i="9"/>
  <c r="E627" i="9"/>
  <c r="B625" i="9"/>
  <c r="C46" i="9"/>
  <c r="D46" i="9"/>
  <c r="E46" i="9"/>
  <c r="B46" i="9"/>
  <c r="C43" i="9"/>
  <c r="D43" i="9"/>
  <c r="E43" i="9"/>
  <c r="B43" i="9"/>
  <c r="C763" i="7"/>
  <c r="D763" i="7"/>
  <c r="E763" i="7"/>
  <c r="B763" i="7"/>
  <c r="C761" i="7"/>
  <c r="D761" i="7"/>
  <c r="E761" i="7"/>
  <c r="B761" i="7"/>
  <c r="E625" i="9" l="1"/>
  <c r="D625" i="9"/>
  <c r="E268" i="7"/>
  <c r="D268" i="7"/>
  <c r="C268" i="7"/>
  <c r="B268" i="7"/>
  <c r="E263" i="7"/>
  <c r="E273" i="7" s="1"/>
  <c r="D263" i="7"/>
  <c r="C263" i="7"/>
  <c r="B263" i="7"/>
  <c r="B273" i="7" s="1"/>
  <c r="E258" i="7"/>
  <c r="D258" i="7"/>
  <c r="C258" i="7"/>
  <c r="E257" i="7"/>
  <c r="D257" i="7"/>
  <c r="C257" i="7"/>
  <c r="E256" i="7"/>
  <c r="D256" i="7"/>
  <c r="C256" i="7"/>
  <c r="B256" i="7"/>
  <c r="E243" i="7"/>
  <c r="D243" i="7"/>
  <c r="C243" i="7"/>
  <c r="B243" i="7"/>
  <c r="E238" i="7"/>
  <c r="D238" i="7"/>
  <c r="D248" i="7" s="1"/>
  <c r="C238" i="7"/>
  <c r="B238" i="7"/>
  <c r="B248" i="7" s="1"/>
  <c r="E233" i="7"/>
  <c r="D233" i="7"/>
  <c r="C233" i="7"/>
  <c r="E232" i="7"/>
  <c r="D232" i="7"/>
  <c r="C232" i="7"/>
  <c r="E231" i="7"/>
  <c r="D231" i="7"/>
  <c r="C231" i="7"/>
  <c r="B231" i="7"/>
  <c r="D273" i="7" l="1"/>
  <c r="E234" i="7"/>
  <c r="C259" i="7"/>
  <c r="E259" i="7"/>
  <c r="C273" i="7"/>
  <c r="D259" i="7"/>
  <c r="C248" i="7"/>
  <c r="E248" i="7"/>
  <c r="D234" i="7"/>
  <c r="C234" i="7"/>
  <c r="E786" i="8"/>
  <c r="D786" i="8"/>
  <c r="C786" i="8"/>
  <c r="E785" i="8"/>
  <c r="D785" i="8"/>
  <c r="C785" i="8"/>
  <c r="E774" i="8"/>
  <c r="D774" i="8"/>
  <c r="C774" i="8"/>
  <c r="E773" i="8"/>
  <c r="D773" i="8"/>
  <c r="C773" i="8"/>
  <c r="E771" i="8"/>
  <c r="D771" i="8"/>
  <c r="C771" i="8"/>
  <c r="E770" i="8"/>
  <c r="D770" i="8"/>
  <c r="C770" i="8"/>
  <c r="E768" i="8"/>
  <c r="D768" i="8"/>
  <c r="C768" i="8"/>
  <c r="E767" i="8"/>
  <c r="D767" i="8"/>
  <c r="C767" i="8"/>
  <c r="E765" i="8"/>
  <c r="D765" i="8"/>
  <c r="C765" i="8"/>
  <c r="B765" i="8"/>
  <c r="E764" i="8"/>
  <c r="D764" i="8"/>
  <c r="C764" i="8"/>
  <c r="E762" i="8"/>
  <c r="D762" i="8"/>
  <c r="C762" i="8"/>
  <c r="E761" i="8"/>
  <c r="D761" i="8"/>
  <c r="C761" i="8"/>
  <c r="E759" i="8"/>
  <c r="D759" i="8"/>
  <c r="C759" i="8"/>
  <c r="E758" i="8"/>
  <c r="D758" i="8"/>
  <c r="C758" i="8"/>
  <c r="B752" i="8"/>
  <c r="E747" i="8"/>
  <c r="E752" i="8" s="1"/>
  <c r="D747" i="8"/>
  <c r="D752" i="8" s="1"/>
  <c r="E740" i="8"/>
  <c r="D740" i="8"/>
  <c r="C740" i="8"/>
  <c r="B739" i="8"/>
  <c r="B732" i="8"/>
  <c r="E727" i="8"/>
  <c r="E732" i="8" s="1"/>
  <c r="D727" i="8"/>
  <c r="D732" i="8" s="1"/>
  <c r="C727" i="8"/>
  <c r="C732" i="8" s="1"/>
  <c r="E720" i="8"/>
  <c r="D720" i="8"/>
  <c r="C720" i="8"/>
  <c r="B719" i="8"/>
  <c r="B712" i="8"/>
  <c r="E707" i="8"/>
  <c r="E712" i="8" s="1"/>
  <c r="D707" i="8"/>
  <c r="D712" i="8" s="1"/>
  <c r="C707" i="8"/>
  <c r="C712" i="8" s="1"/>
  <c r="E700" i="8"/>
  <c r="D700" i="8"/>
  <c r="C700" i="8"/>
  <c r="B699" i="8"/>
  <c r="E683" i="8"/>
  <c r="E673" i="8" s="1"/>
  <c r="D683" i="8"/>
  <c r="D673" i="8" s="1"/>
  <c r="C683" i="8"/>
  <c r="C673" i="8" s="1"/>
  <c r="B683" i="8"/>
  <c r="E675" i="8"/>
  <c r="D675" i="8"/>
  <c r="C675" i="8"/>
  <c r="B674" i="8"/>
  <c r="B665" i="8"/>
  <c r="E660" i="8"/>
  <c r="E665" i="8" s="1"/>
  <c r="D660" i="8"/>
  <c r="D665" i="8" s="1"/>
  <c r="C660" i="8"/>
  <c r="C665" i="8" s="1"/>
  <c r="E653" i="8"/>
  <c r="D653" i="8"/>
  <c r="C653" i="8"/>
  <c r="B644" i="8"/>
  <c r="E639" i="8"/>
  <c r="E644" i="8" s="1"/>
  <c r="D639" i="8"/>
  <c r="D644" i="8" s="1"/>
  <c r="C639" i="8"/>
  <c r="C644" i="8" s="1"/>
  <c r="E632" i="8"/>
  <c r="D632" i="8"/>
  <c r="C632" i="8"/>
  <c r="B622" i="8"/>
  <c r="E617" i="8"/>
  <c r="E622" i="8" s="1"/>
  <c r="D617" i="8"/>
  <c r="D622" i="8" s="1"/>
  <c r="C617" i="8"/>
  <c r="C622" i="8" s="1"/>
  <c r="E610" i="8"/>
  <c r="D610" i="8"/>
  <c r="C610" i="8"/>
  <c r="B601" i="8"/>
  <c r="E596" i="8"/>
  <c r="E601" i="8" s="1"/>
  <c r="D596" i="8"/>
  <c r="D601" i="8" s="1"/>
  <c r="C596" i="8"/>
  <c r="C601" i="8" s="1"/>
  <c r="E589" i="8"/>
  <c r="D589" i="8"/>
  <c r="C589" i="8"/>
  <c r="B577" i="8"/>
  <c r="E572" i="8"/>
  <c r="E577" i="8" s="1"/>
  <c r="D572" i="8"/>
  <c r="D577" i="8" s="1"/>
  <c r="C572" i="8"/>
  <c r="C577" i="8" s="1"/>
  <c r="E565" i="8"/>
  <c r="D565" i="8"/>
  <c r="C565" i="8"/>
  <c r="E555" i="8"/>
  <c r="D555" i="8"/>
  <c r="C555" i="8"/>
  <c r="B555" i="8"/>
  <c r="E543" i="8"/>
  <c r="D543" i="8"/>
  <c r="C543" i="8"/>
  <c r="E541" i="8"/>
  <c r="D541" i="8"/>
  <c r="D542" i="8" s="1"/>
  <c r="C541" i="8"/>
  <c r="E525" i="8"/>
  <c r="E530" i="8" s="1"/>
  <c r="D525" i="8"/>
  <c r="D530" i="8" s="1"/>
  <c r="C525" i="8"/>
  <c r="C530" i="8" s="1"/>
  <c r="B525" i="8"/>
  <c r="B530" i="8" s="1"/>
  <c r="E518" i="8"/>
  <c r="D518" i="8"/>
  <c r="C518" i="8"/>
  <c r="E501" i="8"/>
  <c r="E506" i="8" s="1"/>
  <c r="D501" i="8"/>
  <c r="D506" i="8" s="1"/>
  <c r="C501" i="8"/>
  <c r="C506" i="8" s="1"/>
  <c r="B501" i="8"/>
  <c r="B506" i="8" s="1"/>
  <c r="E494" i="8"/>
  <c r="D494" i="8"/>
  <c r="C494" i="8"/>
  <c r="E484" i="8"/>
  <c r="D484" i="8"/>
  <c r="C484" i="8"/>
  <c r="B484" i="8"/>
  <c r="E472" i="8"/>
  <c r="D472" i="8"/>
  <c r="C472" i="8"/>
  <c r="E470" i="8"/>
  <c r="D470" i="8"/>
  <c r="C470" i="8"/>
  <c r="B470" i="8"/>
  <c r="B471" i="8" s="1"/>
  <c r="E456" i="8"/>
  <c r="D456" i="8"/>
  <c r="C456" i="8"/>
  <c r="B456" i="8"/>
  <c r="E451" i="8"/>
  <c r="E443" i="8" s="1"/>
  <c r="D451" i="8"/>
  <c r="D443" i="8" s="1"/>
  <c r="C451" i="8"/>
  <c r="C443" i="8" s="1"/>
  <c r="B451" i="8"/>
  <c r="B778" i="8" s="1"/>
  <c r="E445" i="8"/>
  <c r="D445" i="8"/>
  <c r="C445" i="8"/>
  <c r="E429" i="8"/>
  <c r="D429" i="8"/>
  <c r="C429" i="8"/>
  <c r="B429" i="8"/>
  <c r="E426" i="8"/>
  <c r="D426" i="8"/>
  <c r="C426" i="8"/>
  <c r="B426" i="8"/>
  <c r="E423" i="8"/>
  <c r="D423" i="8"/>
  <c r="C423" i="8"/>
  <c r="B423" i="8"/>
  <c r="E420" i="8"/>
  <c r="D420" i="8"/>
  <c r="C420" i="8"/>
  <c r="B420" i="8"/>
  <c r="E417" i="8"/>
  <c r="D417" i="8"/>
  <c r="C417" i="8"/>
  <c r="B417" i="8"/>
  <c r="E414" i="8"/>
  <c r="D414" i="8"/>
  <c r="C414" i="8"/>
  <c r="B414" i="8"/>
  <c r="E411" i="8"/>
  <c r="D411" i="8"/>
  <c r="C411" i="8"/>
  <c r="B411" i="8"/>
  <c r="B403" i="8" s="1"/>
  <c r="E392" i="8"/>
  <c r="D392" i="8"/>
  <c r="C392" i="8"/>
  <c r="B392" i="8"/>
  <c r="E389" i="8"/>
  <c r="D389" i="8"/>
  <c r="C389" i="8"/>
  <c r="B389" i="8"/>
  <c r="E386" i="8"/>
  <c r="D386" i="8"/>
  <c r="C386" i="8"/>
  <c r="B386" i="8"/>
  <c r="E383" i="8"/>
  <c r="D383" i="8"/>
  <c r="C383" i="8"/>
  <c r="B383" i="8"/>
  <c r="E380" i="8"/>
  <c r="D380" i="8"/>
  <c r="C380" i="8"/>
  <c r="B380" i="8"/>
  <c r="E377" i="8"/>
  <c r="D377" i="8"/>
  <c r="C377" i="8"/>
  <c r="B377" i="8"/>
  <c r="E374" i="8"/>
  <c r="E366" i="8" s="1"/>
  <c r="D374" i="8"/>
  <c r="D366" i="8" s="1"/>
  <c r="C374" i="8"/>
  <c r="C366" i="8" s="1"/>
  <c r="B374" i="8"/>
  <c r="B366" i="8" s="1"/>
  <c r="B367" i="8" s="1"/>
  <c r="E368" i="8"/>
  <c r="D368" i="8"/>
  <c r="C368" i="8"/>
  <c r="E355" i="8"/>
  <c r="D355" i="8"/>
  <c r="C355" i="8"/>
  <c r="B355" i="8"/>
  <c r="E352" i="8"/>
  <c r="D352" i="8"/>
  <c r="C352" i="8"/>
  <c r="B352" i="8"/>
  <c r="E349" i="8"/>
  <c r="D349" i="8"/>
  <c r="C349" i="8"/>
  <c r="B349" i="8"/>
  <c r="E346" i="8"/>
  <c r="D346" i="8"/>
  <c r="C346" i="8"/>
  <c r="B346" i="8"/>
  <c r="E343" i="8"/>
  <c r="D343" i="8"/>
  <c r="C343" i="8"/>
  <c r="B343" i="8"/>
  <c r="B329" i="8" s="1"/>
  <c r="B330" i="8" s="1"/>
  <c r="E340" i="8"/>
  <c r="D340" i="8"/>
  <c r="C340" i="8"/>
  <c r="E337" i="8"/>
  <c r="D337" i="8"/>
  <c r="C337" i="8"/>
  <c r="E331" i="8"/>
  <c r="D331" i="8"/>
  <c r="C331" i="8"/>
  <c r="E318" i="8"/>
  <c r="D318" i="8"/>
  <c r="C318" i="8"/>
  <c r="B318" i="8"/>
  <c r="E315" i="8"/>
  <c r="D315" i="8"/>
  <c r="C315" i="8"/>
  <c r="B315" i="8"/>
  <c r="E312" i="8"/>
  <c r="D312" i="8"/>
  <c r="C312" i="8"/>
  <c r="B312" i="8"/>
  <c r="E309" i="8"/>
  <c r="D309" i="8"/>
  <c r="C309" i="8"/>
  <c r="B309" i="8"/>
  <c r="E306" i="8"/>
  <c r="D306" i="8"/>
  <c r="C306" i="8"/>
  <c r="B306" i="8"/>
  <c r="E303" i="8"/>
  <c r="D303" i="8"/>
  <c r="C303" i="8"/>
  <c r="B303" i="8"/>
  <c r="E300" i="8"/>
  <c r="D300" i="8"/>
  <c r="C300" i="8"/>
  <c r="C292" i="8" s="1"/>
  <c r="B300" i="8"/>
  <c r="B292" i="8" s="1"/>
  <c r="E292" i="8"/>
  <c r="D292" i="8"/>
  <c r="B284" i="8"/>
  <c r="E281" i="8"/>
  <c r="D281" i="8"/>
  <c r="C281" i="8"/>
  <c r="E278" i="8"/>
  <c r="D278" i="8"/>
  <c r="C278" i="8"/>
  <c r="E275" i="8"/>
  <c r="D275" i="8"/>
  <c r="C275" i="8"/>
  <c r="E272" i="8"/>
  <c r="D272" i="8"/>
  <c r="C272" i="8"/>
  <c r="E269" i="8"/>
  <c r="D269" i="8"/>
  <c r="C269" i="8"/>
  <c r="E266" i="8"/>
  <c r="D266" i="8"/>
  <c r="C266" i="8"/>
  <c r="E263" i="8"/>
  <c r="D263" i="8"/>
  <c r="C263" i="8"/>
  <c r="E257" i="8"/>
  <c r="D257" i="8"/>
  <c r="C257" i="8"/>
  <c r="B255" i="8"/>
  <c r="B256" i="8" s="1"/>
  <c r="E244" i="8"/>
  <c r="D244" i="8"/>
  <c r="C244" i="8"/>
  <c r="B244" i="8"/>
  <c r="E241" i="8"/>
  <c r="D241" i="8"/>
  <c r="C241" i="8"/>
  <c r="B241" i="8"/>
  <c r="E238" i="8"/>
  <c r="D238" i="8"/>
  <c r="C238" i="8"/>
  <c r="B238" i="8"/>
  <c r="E235" i="8"/>
  <c r="D235" i="8"/>
  <c r="C235" i="8"/>
  <c r="B235" i="8"/>
  <c r="E232" i="8"/>
  <c r="D232" i="8"/>
  <c r="C232" i="8"/>
  <c r="B232" i="8"/>
  <c r="E229" i="8"/>
  <c r="D229" i="8"/>
  <c r="C229" i="8"/>
  <c r="B229" i="8"/>
  <c r="E226" i="8"/>
  <c r="D226" i="8"/>
  <c r="C226" i="8"/>
  <c r="C218" i="8" s="1"/>
  <c r="C219" i="8" s="1"/>
  <c r="B226" i="8"/>
  <c r="E218" i="8"/>
  <c r="E219" i="8" s="1"/>
  <c r="E207" i="8"/>
  <c r="D207" i="8"/>
  <c r="C207" i="8"/>
  <c r="B207" i="8"/>
  <c r="E204" i="8"/>
  <c r="D204" i="8"/>
  <c r="C204" i="8"/>
  <c r="B204" i="8"/>
  <c r="E201" i="8"/>
  <c r="D201" i="8"/>
  <c r="C201" i="8"/>
  <c r="B201" i="8"/>
  <c r="E198" i="8"/>
  <c r="D198" i="8"/>
  <c r="C198" i="8"/>
  <c r="B198" i="8"/>
  <c r="E195" i="8"/>
  <c r="D195" i="8"/>
  <c r="C195" i="8"/>
  <c r="B195" i="8"/>
  <c r="E192" i="8"/>
  <c r="D192" i="8"/>
  <c r="C192" i="8"/>
  <c r="B192" i="8"/>
  <c r="E189" i="8"/>
  <c r="E181" i="8" s="1"/>
  <c r="E182" i="8" s="1"/>
  <c r="D189" i="8"/>
  <c r="D181" i="8" s="1"/>
  <c r="D182" i="8" s="1"/>
  <c r="C189" i="8"/>
  <c r="C181" i="8" s="1"/>
  <c r="C182" i="8" s="1"/>
  <c r="B189" i="8"/>
  <c r="B181" i="8" s="1"/>
  <c r="B182" i="8" s="1"/>
  <c r="E170" i="8"/>
  <c r="D170" i="8"/>
  <c r="C170" i="8"/>
  <c r="B170" i="8"/>
  <c r="E167" i="8"/>
  <c r="D167" i="8"/>
  <c r="C167" i="8"/>
  <c r="B167" i="8"/>
  <c r="E164" i="8"/>
  <c r="D164" i="8"/>
  <c r="C164" i="8"/>
  <c r="B164" i="8"/>
  <c r="E161" i="8"/>
  <c r="D161" i="8"/>
  <c r="C161" i="8"/>
  <c r="B161" i="8"/>
  <c r="E158" i="8"/>
  <c r="D158" i="8"/>
  <c r="C158" i="8"/>
  <c r="B158" i="8"/>
  <c r="E155" i="8"/>
  <c r="D155" i="8"/>
  <c r="C155" i="8"/>
  <c r="B155" i="8"/>
  <c r="E152" i="8"/>
  <c r="E144" i="8" s="1"/>
  <c r="D152" i="8"/>
  <c r="D144" i="8" s="1"/>
  <c r="C152" i="8"/>
  <c r="B152" i="8"/>
  <c r="B144" i="8" s="1"/>
  <c r="E133" i="8"/>
  <c r="D133" i="8"/>
  <c r="C133" i="8"/>
  <c r="B133" i="8"/>
  <c r="E130" i="8"/>
  <c r="D130" i="8"/>
  <c r="C130" i="8"/>
  <c r="B130" i="8"/>
  <c r="E127" i="8"/>
  <c r="D127" i="8"/>
  <c r="C127" i="8"/>
  <c r="B127" i="8"/>
  <c r="E124" i="8"/>
  <c r="D124" i="8"/>
  <c r="C124" i="8"/>
  <c r="B124" i="8"/>
  <c r="E121" i="8"/>
  <c r="D121" i="8"/>
  <c r="C121" i="8"/>
  <c r="B121" i="8"/>
  <c r="E118" i="8"/>
  <c r="D118" i="8"/>
  <c r="C118" i="8"/>
  <c r="B118" i="8"/>
  <c r="E115" i="8"/>
  <c r="E107" i="8" s="1"/>
  <c r="D115" i="8"/>
  <c r="D107" i="8" s="1"/>
  <c r="C115" i="8"/>
  <c r="B115" i="8"/>
  <c r="B107" i="8" s="1"/>
  <c r="B108" i="8" s="1"/>
  <c r="E109" i="8"/>
  <c r="D109" i="8"/>
  <c r="C109" i="8"/>
  <c r="E96" i="8"/>
  <c r="D96" i="8"/>
  <c r="C96" i="8"/>
  <c r="B96" i="8"/>
  <c r="E93" i="8"/>
  <c r="D93" i="8"/>
  <c r="C93" i="8"/>
  <c r="B93" i="8"/>
  <c r="E90" i="8"/>
  <c r="D90" i="8"/>
  <c r="C90" i="8"/>
  <c r="B90" i="8"/>
  <c r="E87" i="8"/>
  <c r="D87" i="8"/>
  <c r="C87" i="8"/>
  <c r="B87" i="8"/>
  <c r="E84" i="8"/>
  <c r="D84" i="8"/>
  <c r="C84" i="8"/>
  <c r="B84" i="8"/>
  <c r="E81" i="8"/>
  <c r="D81" i="8"/>
  <c r="C81" i="8"/>
  <c r="B81" i="8"/>
  <c r="E78" i="8"/>
  <c r="E70" i="8" s="1"/>
  <c r="E71" i="8" s="1"/>
  <c r="D78" i="8"/>
  <c r="C78" i="8"/>
  <c r="B78" i="8"/>
  <c r="B70" i="8" s="1"/>
  <c r="B71" i="8" s="1"/>
  <c r="E72" i="8"/>
  <c r="D72" i="8"/>
  <c r="C72" i="8"/>
  <c r="E59" i="8"/>
  <c r="D59" i="8"/>
  <c r="C59" i="8"/>
  <c r="B59" i="8"/>
  <c r="E56" i="8"/>
  <c r="D56" i="8"/>
  <c r="C56" i="8"/>
  <c r="B56" i="8"/>
  <c r="E53" i="8"/>
  <c r="D53" i="8"/>
  <c r="C53" i="8"/>
  <c r="B53" i="8"/>
  <c r="E50" i="8"/>
  <c r="D50" i="8"/>
  <c r="C50" i="8"/>
  <c r="B50" i="8"/>
  <c r="E47" i="8"/>
  <c r="D47" i="8"/>
  <c r="C47" i="8"/>
  <c r="B47" i="8"/>
  <c r="E44" i="8"/>
  <c r="D44" i="8"/>
  <c r="C44" i="8"/>
  <c r="B44" i="8"/>
  <c r="E41" i="8"/>
  <c r="D41" i="8"/>
  <c r="C41" i="8"/>
  <c r="B41" i="8"/>
  <c r="E35" i="8"/>
  <c r="D35" i="8"/>
  <c r="C35" i="8"/>
  <c r="C24" i="8"/>
  <c r="D24" i="8" s="1"/>
  <c r="E24" i="8" s="1"/>
  <c r="D23" i="8"/>
  <c r="E23" i="8" s="1"/>
  <c r="E21" i="8"/>
  <c r="D21" i="8"/>
  <c r="C21" i="8"/>
  <c r="B21" i="8"/>
  <c r="C14" i="8"/>
  <c r="D14" i="8" s="1"/>
  <c r="E14" i="8" s="1"/>
  <c r="C81" i="10"/>
  <c r="B81" i="10"/>
  <c r="C83" i="10"/>
  <c r="D83" i="10"/>
  <c r="E83" i="10"/>
  <c r="C82" i="10"/>
  <c r="D82" i="10"/>
  <c r="E82" i="10"/>
  <c r="B83" i="10"/>
  <c r="B82" i="10"/>
  <c r="C79" i="10"/>
  <c r="D79" i="10"/>
  <c r="E79" i="10"/>
  <c r="C80" i="10"/>
  <c r="D80" i="10"/>
  <c r="E80" i="10"/>
  <c r="B80" i="10"/>
  <c r="B79" i="10"/>
  <c r="C77" i="10"/>
  <c r="D77" i="10"/>
  <c r="E77" i="10"/>
  <c r="C76" i="10"/>
  <c r="D76" i="10"/>
  <c r="E76" i="10"/>
  <c r="B77" i="10"/>
  <c r="B76" i="10"/>
  <c r="C74" i="10"/>
  <c r="D74" i="10"/>
  <c r="E74" i="10"/>
  <c r="B74" i="10"/>
  <c r="C73" i="10"/>
  <c r="D73" i="10"/>
  <c r="E73" i="10"/>
  <c r="B73" i="10"/>
  <c r="C71" i="10"/>
  <c r="D71" i="10"/>
  <c r="E71" i="10"/>
  <c r="B71" i="10"/>
  <c r="C70" i="10"/>
  <c r="D70" i="10"/>
  <c r="E70" i="10"/>
  <c r="B70" i="10"/>
  <c r="C68" i="10"/>
  <c r="D68" i="10"/>
  <c r="E68" i="10"/>
  <c r="B68" i="10"/>
  <c r="C67" i="10"/>
  <c r="D67" i="10"/>
  <c r="E67" i="10"/>
  <c r="B67" i="10"/>
  <c r="C65" i="10"/>
  <c r="D65" i="10"/>
  <c r="E65" i="10"/>
  <c r="B65" i="10"/>
  <c r="C64" i="10"/>
  <c r="D64" i="10"/>
  <c r="E64" i="10"/>
  <c r="B64" i="10"/>
  <c r="C61" i="10"/>
  <c r="D61" i="10"/>
  <c r="E61" i="10"/>
  <c r="B61" i="10"/>
  <c r="D783" i="8" l="1"/>
  <c r="B783" i="8"/>
  <c r="B443" i="8"/>
  <c r="B444" i="8"/>
  <c r="C775" i="8"/>
  <c r="B218" i="8"/>
  <c r="B219" i="8" s="1"/>
  <c r="D218" i="8"/>
  <c r="D219" i="8" s="1"/>
  <c r="D329" i="8"/>
  <c r="E544" i="8"/>
  <c r="D563" i="8"/>
  <c r="D587" i="8"/>
  <c r="D608" i="8"/>
  <c r="D609" i="8" s="1"/>
  <c r="D630" i="8"/>
  <c r="D651" i="8"/>
  <c r="C698" i="8"/>
  <c r="C701" i="8" s="1"/>
  <c r="C144" i="8"/>
  <c r="C255" i="8"/>
  <c r="C258" i="8" s="1"/>
  <c r="E718" i="8"/>
  <c r="C70" i="8"/>
  <c r="D70" i="8"/>
  <c r="D71" i="8" s="1"/>
  <c r="E74" i="8" s="1"/>
  <c r="C107" i="8"/>
  <c r="C473" i="8"/>
  <c r="C738" i="8"/>
  <c r="C741" i="8" s="1"/>
  <c r="C329" i="8"/>
  <c r="C332" i="8" s="1"/>
  <c r="C760" i="8"/>
  <c r="C766" i="8"/>
  <c r="C772" i="8"/>
  <c r="D473" i="8"/>
  <c r="D757" i="8"/>
  <c r="D763" i="8"/>
  <c r="D769" i="8"/>
  <c r="D772" i="8"/>
  <c r="E473" i="8"/>
  <c r="E516" i="8"/>
  <c r="E517" i="8" s="1"/>
  <c r="D676" i="8"/>
  <c r="E738" i="8"/>
  <c r="E739" i="8" s="1"/>
  <c r="C757" i="8"/>
  <c r="C763" i="8"/>
  <c r="C769" i="8"/>
  <c r="D446" i="8"/>
  <c r="D698" i="8"/>
  <c r="D701" i="8" s="1"/>
  <c r="D760" i="8"/>
  <c r="D766" i="8"/>
  <c r="D775" i="8"/>
  <c r="E255" i="8"/>
  <c r="E256" i="8" s="1"/>
  <c r="B492" i="8"/>
  <c r="B493" i="8" s="1"/>
  <c r="E698" i="8"/>
  <c r="E329" i="8"/>
  <c r="E332" i="8" s="1"/>
  <c r="D718" i="8"/>
  <c r="E721" i="8" s="1"/>
  <c r="B136" i="8"/>
  <c r="B137" i="8" s="1"/>
  <c r="B210" i="8"/>
  <c r="B211" i="8" s="1"/>
  <c r="B321" i="8"/>
  <c r="B322" i="8" s="1"/>
  <c r="B432" i="8"/>
  <c r="B433" i="8" s="1"/>
  <c r="E757" i="8"/>
  <c r="E760" i="8"/>
  <c r="E763" i="8"/>
  <c r="E766" i="8"/>
  <c r="E769" i="8"/>
  <c r="E772" i="8"/>
  <c r="E775" i="8"/>
  <c r="D99" i="8"/>
  <c r="D776" i="8" s="1"/>
  <c r="C136" i="8"/>
  <c r="C173" i="8"/>
  <c r="C210" i="8"/>
  <c r="C211" i="8" s="1"/>
  <c r="C247" i="8"/>
  <c r="C248" i="8" s="1"/>
  <c r="D284" i="8"/>
  <c r="C321" i="8"/>
  <c r="C322" i="8" s="1"/>
  <c r="D358" i="8"/>
  <c r="D359" i="8" s="1"/>
  <c r="C395" i="8"/>
  <c r="C396" i="8" s="1"/>
  <c r="C432" i="8"/>
  <c r="C433" i="8" s="1"/>
  <c r="D492" i="8"/>
  <c r="C516" i="8"/>
  <c r="C718" i="8"/>
  <c r="C721" i="8" s="1"/>
  <c r="D738" i="8"/>
  <c r="D741" i="8" s="1"/>
  <c r="C99" i="8"/>
  <c r="B173" i="8"/>
  <c r="B174" i="8" s="1"/>
  <c r="B247" i="8"/>
  <c r="B248" i="8" s="1"/>
  <c r="C284" i="8"/>
  <c r="C285" i="8" s="1"/>
  <c r="C358" i="8"/>
  <c r="B395" i="8"/>
  <c r="B396" i="8" s="1"/>
  <c r="E461" i="8"/>
  <c r="E784" i="8" s="1"/>
  <c r="B757" i="8"/>
  <c r="B760" i="8"/>
  <c r="B763" i="8"/>
  <c r="B775" i="8"/>
  <c r="E99" i="8"/>
  <c r="E100" i="8" s="1"/>
  <c r="E777" i="8" s="1"/>
  <c r="D136" i="8"/>
  <c r="D137" i="8" s="1"/>
  <c r="D173" i="8"/>
  <c r="D174" i="8" s="1"/>
  <c r="D210" i="8"/>
  <c r="D211" i="8" s="1"/>
  <c r="D247" i="8"/>
  <c r="D248" i="8" s="1"/>
  <c r="D255" i="8"/>
  <c r="E284" i="8"/>
  <c r="E285" i="8" s="1"/>
  <c r="D321" i="8"/>
  <c r="D322" i="8" s="1"/>
  <c r="E358" i="8"/>
  <c r="D395" i="8"/>
  <c r="D396" i="8" s="1"/>
  <c r="D432" i="8"/>
  <c r="D433" i="8" s="1"/>
  <c r="C461" i="8"/>
  <c r="C784" i="8" s="1"/>
  <c r="D544" i="8"/>
  <c r="B99" i="8"/>
  <c r="B100" i="8" s="1"/>
  <c r="E136" i="8"/>
  <c r="E137" i="8" s="1"/>
  <c r="E173" i="8"/>
  <c r="E174" i="8" s="1"/>
  <c r="E210" i="8"/>
  <c r="E211" i="8" s="1"/>
  <c r="E247" i="8"/>
  <c r="E248" i="8" s="1"/>
  <c r="B285" i="8"/>
  <c r="E321" i="8"/>
  <c r="E322" i="8" s="1"/>
  <c r="B358" i="8"/>
  <c r="B359" i="8" s="1"/>
  <c r="E395" i="8"/>
  <c r="E396" i="8" s="1"/>
  <c r="E432" i="8"/>
  <c r="E433" i="8" s="1"/>
  <c r="C776" i="8"/>
  <c r="C100" i="8"/>
  <c r="C777" i="8" s="1"/>
  <c r="D258" i="8"/>
  <c r="D256" i="8"/>
  <c r="C444" i="8"/>
  <c r="E446" i="8"/>
  <c r="E444" i="8"/>
  <c r="C73" i="8"/>
  <c r="D110" i="8"/>
  <c r="D369" i="8"/>
  <c r="C110" i="8"/>
  <c r="C108" i="8"/>
  <c r="C111" i="8" s="1"/>
  <c r="E110" i="8"/>
  <c r="E108" i="8"/>
  <c r="C369" i="8"/>
  <c r="C367" i="8"/>
  <c r="C370" i="8" s="1"/>
  <c r="E369" i="8"/>
  <c r="E367" i="8"/>
  <c r="C676" i="8"/>
  <c r="C674" i="8"/>
  <c r="C677" i="8" s="1"/>
  <c r="E676" i="8"/>
  <c r="E674" i="8"/>
  <c r="C62" i="8"/>
  <c r="E62" i="8"/>
  <c r="B62" i="8"/>
  <c r="D62" i="8"/>
  <c r="B461" i="8"/>
  <c r="D461" i="8"/>
  <c r="D784" i="8" s="1"/>
  <c r="D471" i="8"/>
  <c r="C492" i="8"/>
  <c r="E492" i="8"/>
  <c r="B516" i="8"/>
  <c r="B517" i="8" s="1"/>
  <c r="D516" i="8"/>
  <c r="C542" i="8"/>
  <c r="C545" i="8" s="1"/>
  <c r="E542" i="8"/>
  <c r="E545" i="8" s="1"/>
  <c r="C544" i="8"/>
  <c r="C563" i="8"/>
  <c r="E563" i="8"/>
  <c r="D564" i="8"/>
  <c r="C587" i="8"/>
  <c r="E587" i="8"/>
  <c r="D588" i="8"/>
  <c r="C608" i="8"/>
  <c r="E608" i="8"/>
  <c r="C630" i="8"/>
  <c r="E630" i="8"/>
  <c r="D631" i="8"/>
  <c r="C651" i="8"/>
  <c r="E651" i="8"/>
  <c r="D652" i="8"/>
  <c r="C699" i="8"/>
  <c r="C702" i="8" s="1"/>
  <c r="C739" i="8"/>
  <c r="C742" i="8" s="1"/>
  <c r="C783" i="8"/>
  <c r="E783" i="8"/>
  <c r="C71" i="8"/>
  <c r="C74" i="8" s="1"/>
  <c r="D108" i="8"/>
  <c r="C256" i="8"/>
  <c r="C259" i="8" s="1"/>
  <c r="D367" i="8"/>
  <c r="D444" i="8"/>
  <c r="C471" i="8"/>
  <c r="C474" i="8" s="1"/>
  <c r="E471" i="8"/>
  <c r="D493" i="8"/>
  <c r="D674" i="8"/>
  <c r="D699" i="8"/>
  <c r="E719" i="8"/>
  <c r="C185" i="9"/>
  <c r="C175" i="9"/>
  <c r="C123" i="9"/>
  <c r="D123" i="9"/>
  <c r="E123" i="9"/>
  <c r="B123" i="9"/>
  <c r="C86" i="9"/>
  <c r="D86" i="9"/>
  <c r="E86" i="9"/>
  <c r="B86" i="9"/>
  <c r="B101" i="9" s="1"/>
  <c r="E514" i="5"/>
  <c r="D514" i="5"/>
  <c r="C514" i="5"/>
  <c r="B514" i="5"/>
  <c r="E513" i="5"/>
  <c r="D513" i="5"/>
  <c r="C513" i="5"/>
  <c r="B513" i="5"/>
  <c r="E512" i="5"/>
  <c r="D512" i="5"/>
  <c r="C512" i="5"/>
  <c r="B512" i="5"/>
  <c r="E511" i="5"/>
  <c r="E510" i="5" s="1"/>
  <c r="D511" i="5"/>
  <c r="D510" i="5" s="1"/>
  <c r="C511" i="5"/>
  <c r="C510" i="5" s="1"/>
  <c r="B511" i="5"/>
  <c r="B510" i="5"/>
  <c r="E509" i="5"/>
  <c r="D509" i="5"/>
  <c r="C509" i="5"/>
  <c r="B509" i="5"/>
  <c r="E508" i="5"/>
  <c r="D508" i="5"/>
  <c r="C508" i="5"/>
  <c r="B508" i="5"/>
  <c r="E507" i="5"/>
  <c r="D507" i="5"/>
  <c r="C507" i="5"/>
  <c r="B507" i="5"/>
  <c r="E506" i="5"/>
  <c r="E505" i="5" s="1"/>
  <c r="D506" i="5"/>
  <c r="C506" i="5"/>
  <c r="C505" i="5" s="1"/>
  <c r="B506" i="5"/>
  <c r="B505" i="5" s="1"/>
  <c r="D505" i="5"/>
  <c r="E504" i="5"/>
  <c r="D504" i="5"/>
  <c r="C504" i="5"/>
  <c r="B504" i="5"/>
  <c r="E503" i="5"/>
  <c r="D503" i="5"/>
  <c r="C503" i="5"/>
  <c r="B503" i="5"/>
  <c r="C502" i="5"/>
  <c r="B502" i="5"/>
  <c r="E501" i="5"/>
  <c r="D501" i="5"/>
  <c r="C501" i="5"/>
  <c r="B501" i="5"/>
  <c r="E500" i="5"/>
  <c r="E499" i="5" s="1"/>
  <c r="D500" i="5"/>
  <c r="D499" i="5" s="1"/>
  <c r="C500" i="5"/>
  <c r="C499" i="5" s="1"/>
  <c r="B500" i="5"/>
  <c r="B499" i="5" s="1"/>
  <c r="E498" i="5"/>
  <c r="D498" i="5"/>
  <c r="C498" i="5"/>
  <c r="B498" i="5"/>
  <c r="E497" i="5"/>
  <c r="D497" i="5"/>
  <c r="D496" i="5" s="1"/>
  <c r="C497" i="5"/>
  <c r="C496" i="5" s="1"/>
  <c r="B497" i="5"/>
  <c r="B496" i="5" s="1"/>
  <c r="E496" i="5"/>
  <c r="E495" i="5"/>
  <c r="D495" i="5"/>
  <c r="C495" i="5"/>
  <c r="B495" i="5"/>
  <c r="E494" i="5"/>
  <c r="D494" i="5"/>
  <c r="D493" i="5" s="1"/>
  <c r="C494" i="5"/>
  <c r="C493" i="5" s="1"/>
  <c r="B494" i="5"/>
  <c r="B493" i="5" s="1"/>
  <c r="E493" i="5"/>
  <c r="E492" i="5"/>
  <c r="D492" i="5"/>
  <c r="C492" i="5"/>
  <c r="B492" i="5"/>
  <c r="E491" i="5"/>
  <c r="E490" i="5" s="1"/>
  <c r="D491" i="5"/>
  <c r="D490" i="5" s="1"/>
  <c r="C491" i="5"/>
  <c r="B491" i="5"/>
  <c r="B490" i="5" s="1"/>
  <c r="C490" i="5"/>
  <c r="E489" i="5"/>
  <c r="D489" i="5"/>
  <c r="C489" i="5"/>
  <c r="B489" i="5"/>
  <c r="E488" i="5"/>
  <c r="E487" i="5" s="1"/>
  <c r="D488" i="5"/>
  <c r="D487" i="5" s="1"/>
  <c r="C488" i="5"/>
  <c r="C487" i="5" s="1"/>
  <c r="B488" i="5"/>
  <c r="B487" i="5" s="1"/>
  <c r="E486" i="5"/>
  <c r="D486" i="5"/>
  <c r="C486" i="5"/>
  <c r="B486" i="5"/>
  <c r="E485" i="5"/>
  <c r="D485" i="5"/>
  <c r="C485" i="5"/>
  <c r="C484" i="5" s="1"/>
  <c r="B485" i="5"/>
  <c r="B484" i="5" s="1"/>
  <c r="E484" i="5"/>
  <c r="D484" i="5"/>
  <c r="E475" i="5"/>
  <c r="D475" i="5"/>
  <c r="C475" i="5"/>
  <c r="B475" i="5"/>
  <c r="E470" i="5"/>
  <c r="D470" i="5"/>
  <c r="D480" i="5" s="1"/>
  <c r="D462" i="5" s="1"/>
  <c r="C470" i="5"/>
  <c r="C480" i="5" s="1"/>
  <c r="C462" i="5" s="1"/>
  <c r="B470" i="5"/>
  <c r="B480" i="5" s="1"/>
  <c r="B462" i="5" s="1"/>
  <c r="E464" i="5"/>
  <c r="D464" i="5"/>
  <c r="C464" i="5"/>
  <c r="E442" i="5"/>
  <c r="D442" i="5"/>
  <c r="C442" i="5"/>
  <c r="B442" i="5"/>
  <c r="E437" i="5"/>
  <c r="E447" i="5" s="1"/>
  <c r="D437" i="5"/>
  <c r="D447" i="5" s="1"/>
  <c r="C437" i="5"/>
  <c r="C447" i="5" s="1"/>
  <c r="B437" i="5"/>
  <c r="B447" i="5" s="1"/>
  <c r="B448" i="5" s="1"/>
  <c r="E431" i="5"/>
  <c r="D431" i="5"/>
  <c r="C431" i="5"/>
  <c r="B430" i="5"/>
  <c r="E418" i="5"/>
  <c r="B418" i="5"/>
  <c r="D403" i="5"/>
  <c r="D418" i="5" s="1"/>
  <c r="C403" i="5"/>
  <c r="C418" i="5" s="1"/>
  <c r="E391" i="5"/>
  <c r="D391" i="5"/>
  <c r="C391" i="5"/>
  <c r="E389" i="5"/>
  <c r="D389" i="5"/>
  <c r="C389" i="5"/>
  <c r="B389" i="5"/>
  <c r="B390" i="5" s="1"/>
  <c r="B381" i="5"/>
  <c r="E366" i="5"/>
  <c r="E381" i="5" s="1"/>
  <c r="D366" i="5"/>
  <c r="D381" i="5" s="1"/>
  <c r="C366" i="5"/>
  <c r="C381" i="5" s="1"/>
  <c r="E352" i="5"/>
  <c r="D352" i="5"/>
  <c r="C352" i="5"/>
  <c r="B350" i="5"/>
  <c r="B351" i="5" s="1"/>
  <c r="E328" i="5"/>
  <c r="D328" i="5"/>
  <c r="C328" i="5"/>
  <c r="B328" i="5"/>
  <c r="E323" i="5"/>
  <c r="E333" i="5" s="1"/>
  <c r="E334" i="5" s="1"/>
  <c r="D323" i="5"/>
  <c r="D333" i="5" s="1"/>
  <c r="D334" i="5" s="1"/>
  <c r="C323" i="5"/>
  <c r="C333" i="5" s="1"/>
  <c r="C334" i="5" s="1"/>
  <c r="B323" i="5"/>
  <c r="B333" i="5" s="1"/>
  <c r="B334" i="5" s="1"/>
  <c r="E318" i="5"/>
  <c r="D318" i="5"/>
  <c r="C318" i="5"/>
  <c r="E317" i="5"/>
  <c r="D317" i="5"/>
  <c r="C317" i="5"/>
  <c r="E316" i="5"/>
  <c r="D316" i="5"/>
  <c r="C316" i="5"/>
  <c r="B316" i="5"/>
  <c r="E301" i="5"/>
  <c r="D301" i="5"/>
  <c r="C301" i="5"/>
  <c r="B301" i="5"/>
  <c r="E296" i="5"/>
  <c r="E306" i="5" s="1"/>
  <c r="E307" i="5" s="1"/>
  <c r="D296" i="5"/>
  <c r="D306" i="5" s="1"/>
  <c r="D307" i="5" s="1"/>
  <c r="C296" i="5"/>
  <c r="C306" i="5" s="1"/>
  <c r="C307" i="5" s="1"/>
  <c r="B296" i="5"/>
  <c r="B306" i="5" s="1"/>
  <c r="B307" i="5" s="1"/>
  <c r="E291" i="5"/>
  <c r="D291" i="5"/>
  <c r="C291" i="5"/>
  <c r="E290" i="5"/>
  <c r="D290" i="5"/>
  <c r="C290" i="5"/>
  <c r="E289" i="5"/>
  <c r="D289" i="5"/>
  <c r="C289" i="5"/>
  <c r="B289" i="5"/>
  <c r="E272" i="5"/>
  <c r="D272" i="5"/>
  <c r="C272" i="5"/>
  <c r="B272" i="5"/>
  <c r="E267" i="5"/>
  <c r="E277" i="5" s="1"/>
  <c r="E278" i="5" s="1"/>
  <c r="D267" i="5"/>
  <c r="D277" i="5" s="1"/>
  <c r="C267" i="5"/>
  <c r="C277" i="5" s="1"/>
  <c r="C278" i="5" s="1"/>
  <c r="B267" i="5"/>
  <c r="C262" i="5"/>
  <c r="E261" i="5"/>
  <c r="D261" i="5"/>
  <c r="C261" i="5"/>
  <c r="E260" i="5"/>
  <c r="C260" i="5"/>
  <c r="B260" i="5"/>
  <c r="B248" i="5"/>
  <c r="B249" i="5" s="1"/>
  <c r="E233" i="5"/>
  <c r="E248" i="5" s="1"/>
  <c r="D233" i="5"/>
  <c r="D248" i="5" s="1"/>
  <c r="C233" i="5"/>
  <c r="C248" i="5" s="1"/>
  <c r="E221" i="5"/>
  <c r="D221" i="5"/>
  <c r="C221" i="5"/>
  <c r="B220" i="5"/>
  <c r="B211" i="5"/>
  <c r="B212" i="5" s="1"/>
  <c r="E196" i="5"/>
  <c r="E211" i="5" s="1"/>
  <c r="D196" i="5"/>
  <c r="D211" i="5" s="1"/>
  <c r="C196" i="5"/>
  <c r="C211" i="5" s="1"/>
  <c r="E184" i="5"/>
  <c r="D184" i="5"/>
  <c r="C184" i="5"/>
  <c r="B183" i="5"/>
  <c r="E174" i="5"/>
  <c r="E145" i="5" s="1"/>
  <c r="D174" i="5"/>
  <c r="C174" i="5"/>
  <c r="C145" i="5" s="1"/>
  <c r="C148" i="5" s="1"/>
  <c r="B174" i="5"/>
  <c r="B175" i="5" s="1"/>
  <c r="E147" i="5"/>
  <c r="D147" i="5"/>
  <c r="C147" i="5"/>
  <c r="B146" i="5"/>
  <c r="B137" i="5"/>
  <c r="B138" i="5" s="1"/>
  <c r="E122" i="5"/>
  <c r="E137" i="5" s="1"/>
  <c r="D122" i="5"/>
  <c r="D137" i="5" s="1"/>
  <c r="C122" i="5"/>
  <c r="C137" i="5" s="1"/>
  <c r="E110" i="5"/>
  <c r="D110" i="5"/>
  <c r="C110" i="5"/>
  <c r="B109" i="5"/>
  <c r="E85" i="5"/>
  <c r="E100" i="5" s="1"/>
  <c r="D85" i="5"/>
  <c r="D100" i="5" s="1"/>
  <c r="C85" i="5"/>
  <c r="C100" i="5" s="1"/>
  <c r="B85" i="5"/>
  <c r="B100" i="5" s="1"/>
  <c r="E73" i="5"/>
  <c r="D73" i="5"/>
  <c r="C73" i="5"/>
  <c r="D60" i="5"/>
  <c r="D502" i="5" s="1"/>
  <c r="E48" i="5"/>
  <c r="D48" i="5"/>
  <c r="C48" i="5"/>
  <c r="C63" i="5" s="1"/>
  <c r="B48" i="5"/>
  <c r="B63" i="5" s="1"/>
  <c r="E36" i="5"/>
  <c r="D36" i="5"/>
  <c r="C36" i="5"/>
  <c r="D370" i="8" l="1"/>
  <c r="D332" i="8"/>
  <c r="D73" i="8"/>
  <c r="C419" i="5"/>
  <c r="B277" i="5"/>
  <c r="B278" i="5" s="1"/>
  <c r="D350" i="5"/>
  <c r="E330" i="8"/>
  <c r="D330" i="8"/>
  <c r="C359" i="8"/>
  <c r="C174" i="8"/>
  <c r="C330" i="8"/>
  <c r="C333" i="8" s="1"/>
  <c r="E73" i="8"/>
  <c r="E359" i="8"/>
  <c r="D392" i="5"/>
  <c r="C483" i="5"/>
  <c r="C447" i="8"/>
  <c r="C446" i="8"/>
  <c r="C137" i="8"/>
  <c r="E701" i="8"/>
  <c r="E259" i="8"/>
  <c r="E258" i="8"/>
  <c r="D754" i="8"/>
  <c r="B755" i="8"/>
  <c r="D739" i="8"/>
  <c r="D742" i="8" s="1"/>
  <c r="D447" i="8"/>
  <c r="D719" i="8"/>
  <c r="E722" i="8" s="1"/>
  <c r="D100" i="8"/>
  <c r="D777" i="8" s="1"/>
  <c r="E776" i="8"/>
  <c r="E741" i="8"/>
  <c r="B754" i="8"/>
  <c r="C519" i="8"/>
  <c r="E754" i="8"/>
  <c r="C719" i="8"/>
  <c r="C722" i="8" s="1"/>
  <c r="C754" i="8"/>
  <c r="E699" i="8"/>
  <c r="E702" i="8" s="1"/>
  <c r="D755" i="8"/>
  <c r="D788" i="8" s="1"/>
  <c r="D721" i="8"/>
  <c r="B483" i="5"/>
  <c r="E111" i="8"/>
  <c r="D483" i="5"/>
  <c r="C517" i="8"/>
  <c r="C520" i="8" s="1"/>
  <c r="E755" i="8"/>
  <c r="D285" i="8"/>
  <c r="D702" i="8"/>
  <c r="E677" i="8"/>
  <c r="E654" i="8"/>
  <c r="E652" i="8"/>
  <c r="E655" i="8" s="1"/>
  <c r="C633" i="8"/>
  <c r="C631" i="8"/>
  <c r="C634" i="8" s="1"/>
  <c r="E611" i="8"/>
  <c r="E609" i="8"/>
  <c r="E612" i="8" s="1"/>
  <c r="C590" i="8"/>
  <c r="C588" i="8"/>
  <c r="C591" i="8" s="1"/>
  <c r="E566" i="8"/>
  <c r="E564" i="8"/>
  <c r="E567" i="8" s="1"/>
  <c r="C495" i="8"/>
  <c r="C493" i="8"/>
  <c r="C496" i="8" s="1"/>
  <c r="D33" i="8"/>
  <c r="C33" i="8"/>
  <c r="D677" i="8"/>
  <c r="E474" i="8"/>
  <c r="D111" i="8"/>
  <c r="D633" i="8"/>
  <c r="D590" i="8"/>
  <c r="D545" i="8"/>
  <c r="D495" i="8"/>
  <c r="C755" i="8"/>
  <c r="C654" i="8"/>
  <c r="C652" i="8"/>
  <c r="C655" i="8" s="1"/>
  <c r="E633" i="8"/>
  <c r="E631" i="8"/>
  <c r="E634" i="8" s="1"/>
  <c r="C611" i="8"/>
  <c r="C609" i="8"/>
  <c r="C612" i="8" s="1"/>
  <c r="E590" i="8"/>
  <c r="E588" i="8"/>
  <c r="E591" i="8" s="1"/>
  <c r="C566" i="8"/>
  <c r="C564" i="8"/>
  <c r="C567" i="8" s="1"/>
  <c r="D519" i="8"/>
  <c r="D517" i="8"/>
  <c r="E495" i="8"/>
  <c r="E493" i="8"/>
  <c r="E496" i="8" s="1"/>
  <c r="B33" i="8"/>
  <c r="B34" i="8" s="1"/>
  <c r="E33" i="8"/>
  <c r="E63" i="8" s="1"/>
  <c r="D474" i="8"/>
  <c r="D654" i="8"/>
  <c r="D611" i="8"/>
  <c r="D566" i="8"/>
  <c r="E370" i="8"/>
  <c r="D74" i="8"/>
  <c r="E519" i="8"/>
  <c r="E447" i="8"/>
  <c r="D259" i="8"/>
  <c r="E319" i="5"/>
  <c r="C350" i="5"/>
  <c r="C353" i="5" s="1"/>
  <c r="B382" i="5"/>
  <c r="D319" i="5"/>
  <c r="E480" i="5"/>
  <c r="E462" i="5" s="1"/>
  <c r="E463" i="5" s="1"/>
  <c r="C175" i="5"/>
  <c r="C263" i="5"/>
  <c r="E292" i="5"/>
  <c r="E392" i="5"/>
  <c r="E419" i="5"/>
  <c r="E350" i="5"/>
  <c r="E353" i="5" s="1"/>
  <c r="D419" i="5"/>
  <c r="E175" i="5"/>
  <c r="C292" i="5"/>
  <c r="D382" i="5"/>
  <c r="C392" i="5"/>
  <c r="B419" i="5"/>
  <c r="C34" i="5"/>
  <c r="C71" i="5"/>
  <c r="E71" i="5"/>
  <c r="D108" i="5"/>
  <c r="D109" i="5" s="1"/>
  <c r="D182" i="5"/>
  <c r="D259" i="5"/>
  <c r="C429" i="5"/>
  <c r="E429" i="5"/>
  <c r="B463" i="5"/>
  <c r="D465" i="5"/>
  <c r="D463" i="5"/>
  <c r="B34" i="5"/>
  <c r="B35" i="5" s="1"/>
  <c r="B71" i="5"/>
  <c r="B72" i="5" s="1"/>
  <c r="D71" i="5"/>
  <c r="C108" i="5"/>
  <c r="C109" i="5" s="1"/>
  <c r="E108" i="5"/>
  <c r="E109" i="5" s="1"/>
  <c r="C182" i="5"/>
  <c r="C212" i="5" s="1"/>
  <c r="E182" i="5"/>
  <c r="E212" i="5" s="1"/>
  <c r="C219" i="5"/>
  <c r="C249" i="5" s="1"/>
  <c r="E219" i="5"/>
  <c r="E249" i="5" s="1"/>
  <c r="D429" i="5"/>
  <c r="C465" i="5"/>
  <c r="C463" i="5"/>
  <c r="E465" i="5"/>
  <c r="D219" i="5"/>
  <c r="E60" i="5"/>
  <c r="D145" i="5"/>
  <c r="D175" i="5" s="1"/>
  <c r="D292" i="5"/>
  <c r="C319" i="5"/>
  <c r="C390" i="5"/>
  <c r="C393" i="5" s="1"/>
  <c r="E390" i="5"/>
  <c r="D63" i="5"/>
  <c r="C146" i="5"/>
  <c r="C149" i="5" s="1"/>
  <c r="E146" i="5"/>
  <c r="D351" i="5"/>
  <c r="D390" i="5"/>
  <c r="D333" i="8" l="1"/>
  <c r="E333" i="8"/>
  <c r="E351" i="5"/>
  <c r="C382" i="5"/>
  <c r="D353" i="5"/>
  <c r="B64" i="5"/>
  <c r="B788" i="8"/>
  <c r="C138" i="5"/>
  <c r="E788" i="8"/>
  <c r="E138" i="5"/>
  <c r="E742" i="8"/>
  <c r="D722" i="8"/>
  <c r="D634" i="8"/>
  <c r="B63" i="8"/>
  <c r="D520" i="8"/>
  <c r="E756" i="8"/>
  <c r="E466" i="5"/>
  <c r="C482" i="5"/>
  <c r="C515" i="5" s="1"/>
  <c r="D567" i="8"/>
  <c r="C351" i="5"/>
  <c r="C354" i="5" s="1"/>
  <c r="D655" i="8"/>
  <c r="C756" i="8"/>
  <c r="C788" i="8"/>
  <c r="C36" i="8"/>
  <c r="C34" i="8"/>
  <c r="C37" i="8" s="1"/>
  <c r="D36" i="8"/>
  <c r="D34" i="8"/>
  <c r="E36" i="8"/>
  <c r="E34" i="8"/>
  <c r="D756" i="8"/>
  <c r="D612" i="8"/>
  <c r="D496" i="8"/>
  <c r="D591" i="8"/>
  <c r="E520" i="8"/>
  <c r="C63" i="8"/>
  <c r="D63" i="8"/>
  <c r="E148" i="5"/>
  <c r="D393" i="5"/>
  <c r="E382" i="5"/>
  <c r="D34" i="5"/>
  <c r="E502" i="5"/>
  <c r="E483" i="5" s="1"/>
  <c r="E63" i="5"/>
  <c r="D222" i="5"/>
  <c r="D220" i="5"/>
  <c r="D432" i="5"/>
  <c r="D430" i="5"/>
  <c r="D74" i="5"/>
  <c r="D72" i="5"/>
  <c r="E432" i="5"/>
  <c r="E430" i="5"/>
  <c r="E433" i="5" s="1"/>
  <c r="C432" i="5"/>
  <c r="C430" i="5"/>
  <c r="C433" i="5" s="1"/>
  <c r="E262" i="5"/>
  <c r="D262" i="5"/>
  <c r="D260" i="5"/>
  <c r="D185" i="5"/>
  <c r="D183" i="5"/>
  <c r="D111" i="5"/>
  <c r="E74" i="5"/>
  <c r="E72" i="5"/>
  <c r="C74" i="5"/>
  <c r="C72" i="5"/>
  <c r="C75" i="5" s="1"/>
  <c r="C37" i="5"/>
  <c r="C35" i="5"/>
  <c r="C38" i="5" s="1"/>
  <c r="D148" i="5"/>
  <c r="D146" i="5"/>
  <c r="D149" i="5" s="1"/>
  <c r="E222" i="5"/>
  <c r="E220" i="5"/>
  <c r="C222" i="5"/>
  <c r="C220" i="5"/>
  <c r="C223" i="5" s="1"/>
  <c r="E185" i="5"/>
  <c r="E183" i="5"/>
  <c r="C185" i="5"/>
  <c r="C183" i="5"/>
  <c r="C186" i="5" s="1"/>
  <c r="E111" i="5"/>
  <c r="C111" i="5"/>
  <c r="C112" i="5"/>
  <c r="E393" i="5"/>
  <c r="E354" i="5"/>
  <c r="D249" i="5"/>
  <c r="C466" i="5"/>
  <c r="D448" i="5"/>
  <c r="D101" i="5"/>
  <c r="B101" i="5"/>
  <c r="D466" i="5"/>
  <c r="B482" i="5"/>
  <c r="B515" i="5" s="1"/>
  <c r="E448" i="5"/>
  <c r="C448" i="5"/>
  <c r="D278" i="5"/>
  <c r="D212" i="5"/>
  <c r="D138" i="5"/>
  <c r="E101" i="5"/>
  <c r="C101" i="5"/>
  <c r="C64" i="5"/>
  <c r="E186" i="5" l="1"/>
  <c r="D37" i="8"/>
  <c r="D354" i="5"/>
  <c r="E112" i="5"/>
  <c r="E37" i="8"/>
  <c r="E149" i="5"/>
  <c r="D75" i="5"/>
  <c r="D223" i="5"/>
  <c r="E34" i="5"/>
  <c r="E64" i="5" s="1"/>
  <c r="D37" i="5"/>
  <c r="D35" i="5"/>
  <c r="D38" i="5" s="1"/>
  <c r="D263" i="5"/>
  <c r="E263" i="5"/>
  <c r="D433" i="5"/>
  <c r="D482" i="5"/>
  <c r="D515" i="5" s="1"/>
  <c r="E223" i="5"/>
  <c r="E75" i="5"/>
  <c r="D112" i="5"/>
  <c r="D186" i="5"/>
  <c r="D64" i="5"/>
  <c r="E37" i="5" l="1"/>
  <c r="E35" i="5"/>
  <c r="E38" i="5" s="1"/>
  <c r="E482" i="5"/>
  <c r="E515" i="5" s="1"/>
  <c r="D360" i="6" l="1"/>
  <c r="C360" i="6"/>
  <c r="B360" i="6"/>
  <c r="D359" i="6"/>
  <c r="C359" i="6"/>
  <c r="B359" i="6"/>
  <c r="D358" i="6"/>
  <c r="C358" i="6"/>
  <c r="B358" i="6"/>
  <c r="D357" i="6"/>
  <c r="C357" i="6"/>
  <c r="B357" i="6"/>
  <c r="E352" i="6"/>
  <c r="D352" i="6"/>
  <c r="D351" i="6" s="1"/>
  <c r="C352" i="6"/>
  <c r="C351" i="6" s="1"/>
  <c r="B352" i="6"/>
  <c r="B351" i="6" s="1"/>
  <c r="E351" i="6"/>
  <c r="E350" i="6"/>
  <c r="D350" i="6"/>
  <c r="C350" i="6"/>
  <c r="B350" i="6"/>
  <c r="E349" i="6"/>
  <c r="D349" i="6"/>
  <c r="C349" i="6"/>
  <c r="B349" i="6"/>
  <c r="C348" i="6"/>
  <c r="B348" i="6"/>
  <c r="E347" i="6"/>
  <c r="E345" i="6" s="1"/>
  <c r="D347" i="6"/>
  <c r="C347" i="6"/>
  <c r="B347" i="6"/>
  <c r="E346" i="6"/>
  <c r="D346" i="6"/>
  <c r="C346" i="6"/>
  <c r="B346" i="6"/>
  <c r="D345" i="6"/>
  <c r="C345" i="6"/>
  <c r="B345" i="6"/>
  <c r="E344" i="6"/>
  <c r="D344" i="6"/>
  <c r="C344" i="6"/>
  <c r="B344" i="6"/>
  <c r="E343" i="6"/>
  <c r="E342" i="6" s="1"/>
  <c r="D343" i="6"/>
  <c r="D342" i="6" s="1"/>
  <c r="C343" i="6"/>
  <c r="C342" i="6" s="1"/>
  <c r="B343" i="6"/>
  <c r="B342" i="6" s="1"/>
  <c r="E341" i="6"/>
  <c r="D341" i="6"/>
  <c r="C341" i="6"/>
  <c r="B341" i="6"/>
  <c r="E340" i="6"/>
  <c r="D340" i="6"/>
  <c r="D339" i="6" s="1"/>
  <c r="C340" i="6"/>
  <c r="B340" i="6"/>
  <c r="C339" i="6"/>
  <c r="E338" i="6"/>
  <c r="D338" i="6"/>
  <c r="C338" i="6"/>
  <c r="B338" i="6"/>
  <c r="E337" i="6"/>
  <c r="E336" i="6" s="1"/>
  <c r="D337" i="6"/>
  <c r="C337" i="6"/>
  <c r="B337" i="6"/>
  <c r="B336" i="6" s="1"/>
  <c r="D336" i="6"/>
  <c r="C336" i="6"/>
  <c r="E335" i="6"/>
  <c r="D335" i="6"/>
  <c r="C335" i="6"/>
  <c r="B335" i="6"/>
  <c r="E334" i="6"/>
  <c r="D334" i="6"/>
  <c r="D333" i="6" s="1"/>
  <c r="C334" i="6"/>
  <c r="C333" i="6" s="1"/>
  <c r="B334" i="6"/>
  <c r="B333" i="6" s="1"/>
  <c r="E332" i="6"/>
  <c r="D332" i="6"/>
  <c r="C332" i="6"/>
  <c r="B332" i="6"/>
  <c r="E331" i="6"/>
  <c r="D331" i="6"/>
  <c r="C331" i="6"/>
  <c r="B331" i="6"/>
  <c r="B330" i="6" s="1"/>
  <c r="E330" i="6"/>
  <c r="D330" i="6"/>
  <c r="C330" i="6"/>
  <c r="E320" i="6"/>
  <c r="D320" i="6"/>
  <c r="C320" i="6"/>
  <c r="B320" i="6"/>
  <c r="E315" i="6"/>
  <c r="E325" i="6" s="1"/>
  <c r="E326" i="6" s="1"/>
  <c r="D315" i="6"/>
  <c r="D325" i="6" s="1"/>
  <c r="D326" i="6" s="1"/>
  <c r="C315" i="6"/>
  <c r="C325" i="6" s="1"/>
  <c r="C326" i="6" s="1"/>
  <c r="B315" i="6"/>
  <c r="B325" i="6" s="1"/>
  <c r="B326" i="6" s="1"/>
  <c r="D310" i="6"/>
  <c r="C310" i="6"/>
  <c r="E309" i="6"/>
  <c r="D309" i="6"/>
  <c r="C309" i="6"/>
  <c r="E308" i="6"/>
  <c r="D308" i="6"/>
  <c r="C308" i="6"/>
  <c r="B308" i="6"/>
  <c r="E294" i="6"/>
  <c r="D294" i="6"/>
  <c r="C294" i="6"/>
  <c r="B294" i="6"/>
  <c r="E289" i="6"/>
  <c r="E299" i="6" s="1"/>
  <c r="E300" i="6" s="1"/>
  <c r="D289" i="6"/>
  <c r="C289" i="6"/>
  <c r="C299" i="6" s="1"/>
  <c r="C300" i="6" s="1"/>
  <c r="B289" i="6"/>
  <c r="B299" i="6" s="1"/>
  <c r="B300" i="6" s="1"/>
  <c r="D284" i="6"/>
  <c r="C284" i="6"/>
  <c r="E283" i="6"/>
  <c r="D283" i="6"/>
  <c r="C283" i="6"/>
  <c r="E282" i="6"/>
  <c r="D282" i="6"/>
  <c r="C282" i="6"/>
  <c r="B282" i="6"/>
  <c r="E270" i="6"/>
  <c r="D270" i="6"/>
  <c r="C270" i="6"/>
  <c r="B270" i="6"/>
  <c r="D266" i="6"/>
  <c r="E266" i="6" s="1"/>
  <c r="E243" i="6"/>
  <c r="D243" i="6"/>
  <c r="C243" i="6"/>
  <c r="E242" i="6"/>
  <c r="D242" i="6"/>
  <c r="C242" i="6"/>
  <c r="E241" i="6"/>
  <c r="D241" i="6"/>
  <c r="C241" i="6"/>
  <c r="C244" i="6" s="1"/>
  <c r="E226" i="6"/>
  <c r="E227" i="6" s="1"/>
  <c r="D221" i="6"/>
  <c r="C221" i="6"/>
  <c r="B221" i="6"/>
  <c r="D216" i="6"/>
  <c r="C216" i="6"/>
  <c r="B216" i="6"/>
  <c r="E211" i="6"/>
  <c r="D211" i="6"/>
  <c r="C211" i="6"/>
  <c r="E210" i="6"/>
  <c r="D210" i="6"/>
  <c r="C210" i="6"/>
  <c r="E209" i="6"/>
  <c r="D209" i="6"/>
  <c r="C209" i="6"/>
  <c r="C212" i="6" s="1"/>
  <c r="D195" i="6"/>
  <c r="C195" i="6"/>
  <c r="B195" i="6"/>
  <c r="E190" i="6"/>
  <c r="E200" i="6" s="1"/>
  <c r="E201" i="6" s="1"/>
  <c r="D190" i="6"/>
  <c r="D200" i="6" s="1"/>
  <c r="D201" i="6" s="1"/>
  <c r="C190" i="6"/>
  <c r="B190" i="6"/>
  <c r="B200" i="6" s="1"/>
  <c r="E185" i="6"/>
  <c r="D185" i="6"/>
  <c r="C185" i="6"/>
  <c r="E184" i="6"/>
  <c r="D184" i="6"/>
  <c r="C184" i="6"/>
  <c r="E183" i="6"/>
  <c r="D183" i="6"/>
  <c r="C183" i="6"/>
  <c r="B183" i="6"/>
  <c r="E171" i="6"/>
  <c r="D171" i="6"/>
  <c r="D172" i="6" s="1"/>
  <c r="C171" i="6"/>
  <c r="C172" i="6" s="1"/>
  <c r="B171" i="6"/>
  <c r="B172" i="6" s="1"/>
  <c r="E145" i="6"/>
  <c r="D145" i="6"/>
  <c r="C145" i="6"/>
  <c r="E144" i="6"/>
  <c r="D144" i="6"/>
  <c r="C144" i="6"/>
  <c r="E143" i="6"/>
  <c r="D143" i="6"/>
  <c r="C143" i="6"/>
  <c r="B143" i="6"/>
  <c r="E134" i="6"/>
  <c r="E135" i="6" s="1"/>
  <c r="D134" i="6"/>
  <c r="D135" i="6" s="1"/>
  <c r="C134" i="6"/>
  <c r="C135" i="6" s="1"/>
  <c r="B134" i="6"/>
  <c r="B135" i="6" s="1"/>
  <c r="E108" i="6"/>
  <c r="D108" i="6"/>
  <c r="C108" i="6"/>
  <c r="E107" i="6"/>
  <c r="D107" i="6"/>
  <c r="C107" i="6"/>
  <c r="E106" i="6"/>
  <c r="D106" i="6"/>
  <c r="C106" i="6"/>
  <c r="B106" i="6"/>
  <c r="E97" i="6"/>
  <c r="E98" i="6" s="1"/>
  <c r="D97" i="6"/>
  <c r="C97" i="6"/>
  <c r="C98" i="6" s="1"/>
  <c r="B97" i="6"/>
  <c r="B98" i="6" s="1"/>
  <c r="E71" i="6"/>
  <c r="D71" i="6"/>
  <c r="C71" i="6"/>
  <c r="E70" i="6"/>
  <c r="D70" i="6"/>
  <c r="C70" i="6"/>
  <c r="E69" i="6"/>
  <c r="D69" i="6"/>
  <c r="C69" i="6"/>
  <c r="B69" i="6"/>
  <c r="E61" i="6"/>
  <c r="D61" i="6"/>
  <c r="C60" i="6"/>
  <c r="B60" i="6"/>
  <c r="D57" i="6"/>
  <c r="D348" i="6" s="1"/>
  <c r="E34" i="6"/>
  <c r="D34" i="6"/>
  <c r="C34" i="6"/>
  <c r="E33" i="6"/>
  <c r="D33" i="6"/>
  <c r="C33" i="6"/>
  <c r="E32" i="6"/>
  <c r="D32" i="6"/>
  <c r="C32" i="6"/>
  <c r="B32" i="6"/>
  <c r="C200" i="6" l="1"/>
  <c r="C201" i="6" s="1"/>
  <c r="E333" i="6"/>
  <c r="E339" i="6"/>
  <c r="D299" i="6"/>
  <c r="D300" i="6" s="1"/>
  <c r="D35" i="6"/>
  <c r="D356" i="6"/>
  <c r="C109" i="6"/>
  <c r="D226" i="6"/>
  <c r="D227" i="6" s="1"/>
  <c r="B356" i="6"/>
  <c r="B339" i="6"/>
  <c r="D109" i="6"/>
  <c r="C35" i="6"/>
  <c r="C356" i="6"/>
  <c r="C329" i="6" s="1"/>
  <c r="C311" i="6"/>
  <c r="D212" i="6"/>
  <c r="B226" i="6"/>
  <c r="B227" i="6" s="1"/>
  <c r="D285" i="6"/>
  <c r="D329" i="6"/>
  <c r="E225" i="6"/>
  <c r="E224" i="6" s="1"/>
  <c r="E359" i="6" s="1"/>
  <c r="E57" i="6"/>
  <c r="E348" i="6" s="1"/>
  <c r="E72" i="6"/>
  <c r="E146" i="6"/>
  <c r="C186" i="6"/>
  <c r="E212" i="6"/>
  <c r="C226" i="6"/>
  <c r="C227" i="6" s="1"/>
  <c r="D244" i="6"/>
  <c r="C285" i="6"/>
  <c r="C72" i="6"/>
  <c r="C146" i="6"/>
  <c r="E186" i="6"/>
  <c r="D311" i="6"/>
  <c r="D328" i="6"/>
  <c r="B201" i="6"/>
  <c r="E35" i="6"/>
  <c r="C61" i="6"/>
  <c r="D72" i="6"/>
  <c r="D98" i="6"/>
  <c r="E109" i="6"/>
  <c r="D146" i="6"/>
  <c r="D186" i="6"/>
  <c r="E244" i="6"/>
  <c r="E328" i="6"/>
  <c r="B61" i="6"/>
  <c r="D361" i="6" l="1"/>
  <c r="B329" i="6"/>
  <c r="E360" i="6"/>
  <c r="E223" i="6"/>
  <c r="E222" i="6" s="1"/>
  <c r="C328" i="6"/>
  <c r="C361" i="6" s="1"/>
  <c r="B328" i="6"/>
  <c r="B361" i="6" s="1"/>
  <c r="E358" i="6" l="1"/>
  <c r="E357" i="6"/>
  <c r="E356" i="6" s="1"/>
  <c r="E329" i="6" s="1"/>
  <c r="E361" i="6" s="1"/>
  <c r="E221" i="6"/>
  <c r="E220" i="6" s="1"/>
  <c r="E219" i="6" s="1"/>
  <c r="E218" i="6" s="1"/>
  <c r="E217" i="6" s="1"/>
  <c r="E216" i="6" s="1"/>
  <c r="B70" i="4" l="1"/>
  <c r="D762" i="7" l="1"/>
  <c r="E762" i="7"/>
  <c r="C762" i="7"/>
  <c r="D638" i="9"/>
  <c r="E638" i="9"/>
  <c r="C638" i="9"/>
  <c r="B762" i="7" l="1"/>
  <c r="E760" i="7"/>
  <c r="D760" i="7"/>
  <c r="D759" i="7" s="1"/>
  <c r="C760" i="7"/>
  <c r="C759" i="7" s="1"/>
  <c r="B760" i="7"/>
  <c r="E758" i="7"/>
  <c r="D758" i="7"/>
  <c r="C758" i="7"/>
  <c r="B758" i="7"/>
  <c r="E757" i="7"/>
  <c r="D757" i="7"/>
  <c r="C757" i="7"/>
  <c r="B757" i="7"/>
  <c r="E756" i="7"/>
  <c r="D756" i="7"/>
  <c r="C756" i="7"/>
  <c r="B756" i="7"/>
  <c r="E755" i="7"/>
  <c r="D755" i="7"/>
  <c r="C755" i="7"/>
  <c r="C754" i="7" s="1"/>
  <c r="B755" i="7"/>
  <c r="E754" i="7"/>
  <c r="D754" i="7"/>
  <c r="E740" i="7"/>
  <c r="E739" i="7" s="1"/>
  <c r="D740" i="7"/>
  <c r="D739" i="7" s="1"/>
  <c r="C740" i="7"/>
  <c r="C739" i="7" s="1"/>
  <c r="B740" i="7"/>
  <c r="B739" i="7" s="1"/>
  <c r="E737" i="7"/>
  <c r="E736" i="7" s="1"/>
  <c r="D737" i="7"/>
  <c r="D736" i="7" s="1"/>
  <c r="C737" i="7"/>
  <c r="C736" i="7" s="1"/>
  <c r="B737" i="7"/>
  <c r="B736" i="7" s="1"/>
  <c r="E734" i="7"/>
  <c r="E733" i="7" s="1"/>
  <c r="D734" i="7"/>
  <c r="D733" i="7" s="1"/>
  <c r="C734" i="7"/>
  <c r="C733" i="7" s="1"/>
  <c r="B734" i="7"/>
  <c r="B733" i="7" s="1"/>
  <c r="E724" i="7"/>
  <c r="D724" i="7"/>
  <c r="C724" i="7"/>
  <c r="B724" i="7"/>
  <c r="E719" i="7"/>
  <c r="E729" i="7" s="1"/>
  <c r="D719" i="7"/>
  <c r="D729" i="7" s="1"/>
  <c r="C719" i="7"/>
  <c r="C729" i="7" s="1"/>
  <c r="B719" i="7"/>
  <c r="B729" i="7" s="1"/>
  <c r="E714" i="7"/>
  <c r="D714" i="7"/>
  <c r="C714" i="7"/>
  <c r="E713" i="7"/>
  <c r="D713" i="7"/>
  <c r="C713" i="7"/>
  <c r="E712" i="7"/>
  <c r="D712" i="7"/>
  <c r="C712" i="7"/>
  <c r="B712" i="7"/>
  <c r="E696" i="7"/>
  <c r="D696" i="7"/>
  <c r="C696" i="7"/>
  <c r="B696" i="7"/>
  <c r="E691" i="7"/>
  <c r="E701" i="7" s="1"/>
  <c r="D691" i="7"/>
  <c r="D701" i="7" s="1"/>
  <c r="C691" i="7"/>
  <c r="B691" i="7"/>
  <c r="E686" i="7"/>
  <c r="D686" i="7"/>
  <c r="C686" i="7"/>
  <c r="E685" i="7"/>
  <c r="D685" i="7"/>
  <c r="C685" i="7"/>
  <c r="E684" i="7"/>
  <c r="D684" i="7"/>
  <c r="C684" i="7"/>
  <c r="B684" i="7"/>
  <c r="E671" i="7"/>
  <c r="D671" i="7"/>
  <c r="C671" i="7"/>
  <c r="B671" i="7"/>
  <c r="E666" i="7"/>
  <c r="E676" i="7" s="1"/>
  <c r="E658" i="7" s="1"/>
  <c r="D666" i="7"/>
  <c r="D676" i="7" s="1"/>
  <c r="D658" i="7" s="1"/>
  <c r="C666" i="7"/>
  <c r="C676" i="7" s="1"/>
  <c r="B666" i="7"/>
  <c r="B676" i="7" s="1"/>
  <c r="B658" i="7" s="1"/>
  <c r="E660" i="7"/>
  <c r="D660" i="7"/>
  <c r="C660" i="7"/>
  <c r="C659" i="7"/>
  <c r="E646" i="7"/>
  <c r="D646" i="7"/>
  <c r="C646" i="7"/>
  <c r="B646" i="7"/>
  <c r="E641" i="7"/>
  <c r="E651" i="7" s="1"/>
  <c r="E633" i="7" s="1"/>
  <c r="D641" i="7"/>
  <c r="D651" i="7" s="1"/>
  <c r="C641" i="7"/>
  <c r="C651" i="7" s="1"/>
  <c r="B641" i="7"/>
  <c r="B651" i="7" s="1"/>
  <c r="D636" i="7"/>
  <c r="C636" i="7"/>
  <c r="E635" i="7"/>
  <c r="D635" i="7"/>
  <c r="C635" i="7"/>
  <c r="D634" i="7"/>
  <c r="C634" i="7"/>
  <c r="B634" i="7"/>
  <c r="E621" i="7"/>
  <c r="D621" i="7"/>
  <c r="C621" i="7"/>
  <c r="B621" i="7"/>
  <c r="E616" i="7"/>
  <c r="E626" i="7" s="1"/>
  <c r="E608" i="7" s="1"/>
  <c r="D616" i="7"/>
  <c r="C616" i="7"/>
  <c r="C626" i="7" s="1"/>
  <c r="B616" i="7"/>
  <c r="B626" i="7" s="1"/>
  <c r="B608" i="7" s="1"/>
  <c r="D611" i="7"/>
  <c r="E610" i="7"/>
  <c r="D610" i="7"/>
  <c r="C610" i="7"/>
  <c r="D609" i="7"/>
  <c r="C609" i="7"/>
  <c r="E596" i="7"/>
  <c r="D596" i="7"/>
  <c r="C596" i="7"/>
  <c r="B596" i="7"/>
  <c r="E591" i="7"/>
  <c r="E601" i="7" s="1"/>
  <c r="E583" i="7" s="1"/>
  <c r="D591" i="7"/>
  <c r="D601" i="7" s="1"/>
  <c r="D583" i="7" s="1"/>
  <c r="C591" i="7"/>
  <c r="C601" i="7" s="1"/>
  <c r="B591" i="7"/>
  <c r="B601" i="7" s="1"/>
  <c r="B583" i="7" s="1"/>
  <c r="E585" i="7"/>
  <c r="D585" i="7"/>
  <c r="C585" i="7"/>
  <c r="C584" i="7"/>
  <c r="E571" i="7"/>
  <c r="D571" i="7"/>
  <c r="C571" i="7"/>
  <c r="B571" i="7"/>
  <c r="E566" i="7"/>
  <c r="D566" i="7"/>
  <c r="D576" i="7" s="1"/>
  <c r="D558" i="7" s="1"/>
  <c r="C566" i="7"/>
  <c r="C576" i="7" s="1"/>
  <c r="B566" i="7"/>
  <c r="B576" i="7" s="1"/>
  <c r="B558" i="7" s="1"/>
  <c r="E560" i="7"/>
  <c r="D560" i="7"/>
  <c r="C560" i="7"/>
  <c r="C559" i="7"/>
  <c r="E546" i="7"/>
  <c r="D546" i="7"/>
  <c r="C546" i="7"/>
  <c r="B546" i="7"/>
  <c r="E541" i="7"/>
  <c r="E551" i="7" s="1"/>
  <c r="E533" i="7" s="1"/>
  <c r="D541" i="7"/>
  <c r="D551" i="7" s="1"/>
  <c r="C541" i="7"/>
  <c r="C551" i="7" s="1"/>
  <c r="B541" i="7"/>
  <c r="D536" i="7"/>
  <c r="E535" i="7"/>
  <c r="D535" i="7"/>
  <c r="C535" i="7"/>
  <c r="D534" i="7"/>
  <c r="C534" i="7"/>
  <c r="E521" i="7"/>
  <c r="D521" i="7"/>
  <c r="C521" i="7"/>
  <c r="B521" i="7"/>
  <c r="B458" i="7" s="1"/>
  <c r="B459" i="7" s="1"/>
  <c r="E516" i="7"/>
  <c r="E526" i="7" s="1"/>
  <c r="E508" i="7" s="1"/>
  <c r="D516" i="7"/>
  <c r="C516" i="7"/>
  <c r="C526" i="7" s="1"/>
  <c r="B516" i="7"/>
  <c r="B526" i="7" s="1"/>
  <c r="B508" i="7" s="1"/>
  <c r="E510" i="7"/>
  <c r="D510" i="7"/>
  <c r="C510" i="7"/>
  <c r="C509" i="7"/>
  <c r="E496" i="7"/>
  <c r="D496" i="7"/>
  <c r="C496" i="7"/>
  <c r="B496" i="7"/>
  <c r="E491" i="7"/>
  <c r="D491" i="7"/>
  <c r="D501" i="7" s="1"/>
  <c r="C491" i="7"/>
  <c r="C501" i="7" s="1"/>
  <c r="B491" i="7"/>
  <c r="B501" i="7" s="1"/>
  <c r="E486" i="7"/>
  <c r="D486" i="7"/>
  <c r="C486" i="7"/>
  <c r="E485" i="7"/>
  <c r="D485" i="7"/>
  <c r="C485" i="7"/>
  <c r="E484" i="7"/>
  <c r="D484" i="7"/>
  <c r="C484" i="7"/>
  <c r="B484" i="7"/>
  <c r="E471" i="7"/>
  <c r="D471" i="7"/>
  <c r="C471" i="7"/>
  <c r="B471" i="7"/>
  <c r="E466" i="7"/>
  <c r="E476" i="7" s="1"/>
  <c r="D466" i="7"/>
  <c r="D476" i="7" s="1"/>
  <c r="C466" i="7"/>
  <c r="C476" i="7" s="1"/>
  <c r="B466" i="7"/>
  <c r="B476" i="7" s="1"/>
  <c r="D461" i="7"/>
  <c r="E460" i="7"/>
  <c r="D460" i="7"/>
  <c r="C460" i="7"/>
  <c r="D459" i="7"/>
  <c r="C459" i="7"/>
  <c r="E458" i="7"/>
  <c r="E461" i="7" s="1"/>
  <c r="E440" i="7"/>
  <c r="D440" i="7"/>
  <c r="C440" i="7"/>
  <c r="B440" i="7"/>
  <c r="E435" i="7"/>
  <c r="E445" i="7" s="1"/>
  <c r="D435" i="7"/>
  <c r="D445" i="7" s="1"/>
  <c r="D427" i="7" s="1"/>
  <c r="C435" i="7"/>
  <c r="C445" i="7" s="1"/>
  <c r="C427" i="7" s="1"/>
  <c r="C731" i="7" s="1"/>
  <c r="B435" i="7"/>
  <c r="B445" i="7" s="1"/>
  <c r="B427" i="7" s="1"/>
  <c r="B428" i="7" s="1"/>
  <c r="E429" i="7"/>
  <c r="D429" i="7"/>
  <c r="C429" i="7"/>
  <c r="E428" i="7"/>
  <c r="E415" i="7"/>
  <c r="E73" i="7" s="1"/>
  <c r="E76" i="7" s="1"/>
  <c r="D415" i="7"/>
  <c r="C415" i="7"/>
  <c r="B415" i="7"/>
  <c r="E410" i="7"/>
  <c r="D410" i="7"/>
  <c r="D420" i="7" s="1"/>
  <c r="C410" i="7"/>
  <c r="B410" i="7"/>
  <c r="B420" i="7" s="1"/>
  <c r="E405" i="7"/>
  <c r="D405" i="7"/>
  <c r="C405" i="7"/>
  <c r="E404" i="7"/>
  <c r="D404" i="7"/>
  <c r="C404" i="7"/>
  <c r="E403" i="7"/>
  <c r="D403" i="7"/>
  <c r="D406" i="7" s="1"/>
  <c r="B403" i="7"/>
  <c r="C406" i="7" s="1"/>
  <c r="E391" i="7"/>
  <c r="E392" i="7" s="1"/>
  <c r="D391" i="7"/>
  <c r="D392" i="7" s="1"/>
  <c r="C391" i="7"/>
  <c r="C392" i="7" s="1"/>
  <c r="B391" i="7"/>
  <c r="B392" i="7" s="1"/>
  <c r="E365" i="7"/>
  <c r="D365" i="7"/>
  <c r="C365" i="7"/>
  <c r="E364" i="7"/>
  <c r="D364" i="7"/>
  <c r="C364" i="7"/>
  <c r="E363" i="7"/>
  <c r="D363" i="7"/>
  <c r="C363" i="7"/>
  <c r="B363" i="7"/>
  <c r="E354" i="7"/>
  <c r="E355" i="7" s="1"/>
  <c r="D354" i="7"/>
  <c r="D355" i="7" s="1"/>
  <c r="C354" i="7"/>
  <c r="C355" i="7" s="1"/>
  <c r="B354" i="7"/>
  <c r="B355" i="7" s="1"/>
  <c r="E328" i="7"/>
  <c r="D328" i="7"/>
  <c r="C328" i="7"/>
  <c r="E327" i="7"/>
  <c r="D327" i="7"/>
  <c r="C327" i="7"/>
  <c r="E326" i="7"/>
  <c r="D326" i="7"/>
  <c r="C326" i="7"/>
  <c r="B326" i="7"/>
  <c r="E317" i="7"/>
  <c r="E318" i="7" s="1"/>
  <c r="D317" i="7"/>
  <c r="D318" i="7" s="1"/>
  <c r="C317" i="7"/>
  <c r="C318" i="7" s="1"/>
  <c r="B317" i="7"/>
  <c r="B318" i="7" s="1"/>
  <c r="E289" i="7"/>
  <c r="D289" i="7"/>
  <c r="C289" i="7"/>
  <c r="E288" i="7"/>
  <c r="D288" i="7"/>
  <c r="C288" i="7"/>
  <c r="E287" i="7"/>
  <c r="D287" i="7"/>
  <c r="C287" i="7"/>
  <c r="B287" i="7"/>
  <c r="E217" i="7"/>
  <c r="D217" i="7"/>
  <c r="C217" i="7"/>
  <c r="B217" i="7"/>
  <c r="E212" i="7"/>
  <c r="D212" i="7"/>
  <c r="D222" i="7" s="1"/>
  <c r="C212" i="7"/>
  <c r="B212" i="7"/>
  <c r="B222" i="7" s="1"/>
  <c r="E207" i="7"/>
  <c r="D207" i="7"/>
  <c r="C207" i="7"/>
  <c r="E206" i="7"/>
  <c r="D206" i="7"/>
  <c r="C206" i="7"/>
  <c r="E205" i="7"/>
  <c r="D205" i="7"/>
  <c r="C205" i="7"/>
  <c r="B205" i="7"/>
  <c r="E192" i="7"/>
  <c r="D192" i="7"/>
  <c r="C192" i="7"/>
  <c r="B192" i="7"/>
  <c r="E187" i="7"/>
  <c r="E197" i="7" s="1"/>
  <c r="D187" i="7"/>
  <c r="D197" i="7" s="1"/>
  <c r="C187" i="7"/>
  <c r="B187" i="7"/>
  <c r="E182" i="7"/>
  <c r="D182" i="7"/>
  <c r="C182" i="7"/>
  <c r="E181" i="7"/>
  <c r="D181" i="7"/>
  <c r="C181" i="7"/>
  <c r="E180" i="7"/>
  <c r="D180" i="7"/>
  <c r="C180" i="7"/>
  <c r="B180" i="7"/>
  <c r="E164" i="7"/>
  <c r="D164" i="7"/>
  <c r="C164" i="7"/>
  <c r="B164" i="7"/>
  <c r="E159" i="7"/>
  <c r="E169" i="7" s="1"/>
  <c r="D159" i="7"/>
  <c r="C159" i="7"/>
  <c r="C169" i="7" s="1"/>
  <c r="B159" i="7"/>
  <c r="E154" i="7"/>
  <c r="D154" i="7"/>
  <c r="C154" i="7"/>
  <c r="E153" i="7"/>
  <c r="D153" i="7"/>
  <c r="C153" i="7"/>
  <c r="E152" i="7"/>
  <c r="D152" i="7"/>
  <c r="C152" i="7"/>
  <c r="B152" i="7"/>
  <c r="E136" i="7"/>
  <c r="D136" i="7"/>
  <c r="C136" i="7"/>
  <c r="B136" i="7"/>
  <c r="E131" i="7"/>
  <c r="E141" i="7" s="1"/>
  <c r="D131" i="7"/>
  <c r="D141" i="7" s="1"/>
  <c r="C131" i="7"/>
  <c r="B131" i="7"/>
  <c r="E126" i="7"/>
  <c r="D126" i="7"/>
  <c r="C126" i="7"/>
  <c r="E125" i="7"/>
  <c r="D125" i="7"/>
  <c r="C125" i="7"/>
  <c r="E124" i="7"/>
  <c r="D124" i="7"/>
  <c r="C124" i="7"/>
  <c r="B124" i="7"/>
  <c r="E111" i="7"/>
  <c r="D111" i="7"/>
  <c r="C111" i="7"/>
  <c r="B111" i="7"/>
  <c r="E106" i="7"/>
  <c r="D106" i="7"/>
  <c r="C106" i="7"/>
  <c r="C116" i="7" s="1"/>
  <c r="B106" i="7"/>
  <c r="E101" i="7"/>
  <c r="D101" i="7"/>
  <c r="C101" i="7"/>
  <c r="E100" i="7"/>
  <c r="D100" i="7"/>
  <c r="C100" i="7"/>
  <c r="E99" i="7"/>
  <c r="D99" i="7"/>
  <c r="C99" i="7"/>
  <c r="B99" i="7"/>
  <c r="E86" i="7"/>
  <c r="D86" i="7"/>
  <c r="C86" i="7"/>
  <c r="B86" i="7"/>
  <c r="E81" i="7"/>
  <c r="E91" i="7" s="1"/>
  <c r="D81" i="7"/>
  <c r="C81" i="7"/>
  <c r="B81" i="7"/>
  <c r="D76" i="7"/>
  <c r="C76" i="7"/>
  <c r="E75" i="7"/>
  <c r="D75" i="7"/>
  <c r="C75" i="7"/>
  <c r="D74" i="7"/>
  <c r="C74" i="7"/>
  <c r="B74" i="7"/>
  <c r="C59" i="7"/>
  <c r="C60" i="7" s="1"/>
  <c r="B59" i="7"/>
  <c r="B60" i="7" s="1"/>
  <c r="D56" i="7"/>
  <c r="D59" i="7" s="1"/>
  <c r="D60" i="7" s="1"/>
  <c r="E33" i="7"/>
  <c r="D33" i="7"/>
  <c r="C33" i="7"/>
  <c r="E32" i="7"/>
  <c r="D32" i="7"/>
  <c r="C32" i="7"/>
  <c r="E31" i="7"/>
  <c r="D31" i="7"/>
  <c r="C31" i="7"/>
  <c r="B31" i="7"/>
  <c r="E501" i="7" l="1"/>
  <c r="C197" i="7"/>
  <c r="B551" i="7"/>
  <c r="B533" i="7" s="1"/>
  <c r="B731" i="7" s="1"/>
  <c r="B754" i="7"/>
  <c r="E420" i="7"/>
  <c r="B701" i="7"/>
  <c r="B759" i="7"/>
  <c r="E116" i="7"/>
  <c r="C141" i="7"/>
  <c r="C91" i="7"/>
  <c r="E576" i="7"/>
  <c r="E558" i="7" s="1"/>
  <c r="E561" i="7" s="1"/>
  <c r="B116" i="7"/>
  <c r="D91" i="7"/>
  <c r="D732" i="7"/>
  <c r="D626" i="7"/>
  <c r="E222" i="7"/>
  <c r="D116" i="7"/>
  <c r="D169" i="7"/>
  <c r="B197" i="7"/>
  <c r="D526" i="7"/>
  <c r="D508" i="7" s="1"/>
  <c r="E511" i="7" s="1"/>
  <c r="C637" i="7"/>
  <c r="C687" i="7"/>
  <c r="E715" i="7"/>
  <c r="D462" i="7"/>
  <c r="E487" i="7"/>
  <c r="D537" i="7"/>
  <c r="E759" i="7"/>
  <c r="E732" i="7" s="1"/>
  <c r="C732" i="7"/>
  <c r="B91" i="7"/>
  <c r="E183" i="7"/>
  <c r="C208" i="7"/>
  <c r="E290" i="7"/>
  <c r="C329" i="7"/>
  <c r="D637" i="7"/>
  <c r="B141" i="7"/>
  <c r="D487" i="7"/>
  <c r="D715" i="7"/>
  <c r="B169" i="7"/>
  <c r="C420" i="7"/>
  <c r="C701" i="7"/>
  <c r="C34" i="7"/>
  <c r="E102" i="7"/>
  <c r="C127" i="7"/>
  <c r="E155" i="7"/>
  <c r="C183" i="7"/>
  <c r="E208" i="7"/>
  <c r="C290" i="7"/>
  <c r="E329" i="7"/>
  <c r="C366" i="7"/>
  <c r="D34" i="7"/>
  <c r="D127" i="7"/>
  <c r="D183" i="7"/>
  <c r="D290" i="7"/>
  <c r="D366" i="7"/>
  <c r="E34" i="7"/>
  <c r="C77" i="7"/>
  <c r="E127" i="7"/>
  <c r="C155" i="7"/>
  <c r="E366" i="7"/>
  <c r="D687" i="7"/>
  <c r="C102" i="7"/>
  <c r="D77" i="7"/>
  <c r="D102" i="7"/>
  <c r="D155" i="7"/>
  <c r="D208" i="7"/>
  <c r="D329" i="7"/>
  <c r="E406" i="7"/>
  <c r="C487" i="7"/>
  <c r="D612" i="7"/>
  <c r="E687" i="7"/>
  <c r="C715" i="7"/>
  <c r="C222" i="7"/>
  <c r="E430" i="7"/>
  <c r="D430" i="7"/>
  <c r="D428" i="7"/>
  <c r="E431" i="7" s="1"/>
  <c r="C511" i="7"/>
  <c r="B509" i="7"/>
  <c r="C512" i="7" s="1"/>
  <c r="C430" i="7"/>
  <c r="C428" i="7"/>
  <c r="C431" i="7" s="1"/>
  <c r="E509" i="7"/>
  <c r="E536" i="7"/>
  <c r="E534" i="7"/>
  <c r="E537" i="7" s="1"/>
  <c r="E586" i="7"/>
  <c r="E584" i="7"/>
  <c r="E611" i="7"/>
  <c r="E609" i="7"/>
  <c r="E612" i="7" s="1"/>
  <c r="E636" i="7"/>
  <c r="E634" i="7"/>
  <c r="E637" i="7" s="1"/>
  <c r="E661" i="7"/>
  <c r="E659" i="7"/>
  <c r="C462" i="7"/>
  <c r="B559" i="7"/>
  <c r="C562" i="7" s="1"/>
  <c r="C561" i="7"/>
  <c r="D561" i="7"/>
  <c r="D559" i="7"/>
  <c r="D562" i="7" s="1"/>
  <c r="B584" i="7"/>
  <c r="C587" i="7" s="1"/>
  <c r="C586" i="7"/>
  <c r="D586" i="7"/>
  <c r="D584" i="7"/>
  <c r="D587" i="7" s="1"/>
  <c r="C611" i="7"/>
  <c r="B609" i="7"/>
  <c r="C612" i="7" s="1"/>
  <c r="C661" i="7"/>
  <c r="B659" i="7"/>
  <c r="C662" i="7" s="1"/>
  <c r="D661" i="7"/>
  <c r="D659" i="7"/>
  <c r="D662" i="7" s="1"/>
  <c r="E56" i="7"/>
  <c r="E59" i="7" s="1"/>
  <c r="E60" i="7" s="1"/>
  <c r="E459" i="7"/>
  <c r="E462" i="7" s="1"/>
  <c r="C461" i="7"/>
  <c r="E74" i="7"/>
  <c r="E77" i="7" s="1"/>
  <c r="B732" i="7" l="1"/>
  <c r="C536" i="7"/>
  <c r="D731" i="7"/>
  <c r="D764" i="7" s="1"/>
  <c r="B534" i="7"/>
  <c r="C537" i="7" s="1"/>
  <c r="E731" i="7"/>
  <c r="E764" i="7" s="1"/>
  <c r="D509" i="7"/>
  <c r="D512" i="7" s="1"/>
  <c r="E559" i="7"/>
  <c r="E562" i="7" s="1"/>
  <c r="B764" i="7"/>
  <c r="D511" i="7"/>
  <c r="C764" i="7"/>
  <c r="D431" i="7"/>
  <c r="E662" i="7"/>
  <c r="E587" i="7"/>
  <c r="E512" i="7"/>
  <c r="B654" i="9" l="1"/>
  <c r="B653" i="9"/>
  <c r="E652" i="9"/>
  <c r="D652" i="9"/>
  <c r="C652" i="9"/>
  <c r="C651" i="9" s="1"/>
  <c r="B650" i="9"/>
  <c r="E647" i="9"/>
  <c r="E646" i="9" s="1"/>
  <c r="D647" i="9"/>
  <c r="D646" i="9" s="1"/>
  <c r="B647" i="9"/>
  <c r="B646" i="9" s="1"/>
  <c r="C646" i="9"/>
  <c r="E645" i="9"/>
  <c r="D645" i="9"/>
  <c r="C645" i="9"/>
  <c r="B645" i="9"/>
  <c r="E644" i="9"/>
  <c r="D644" i="9"/>
  <c r="C644" i="9"/>
  <c r="B644" i="9"/>
  <c r="E643" i="9"/>
  <c r="D643" i="9"/>
  <c r="C643" i="9"/>
  <c r="B643" i="9"/>
  <c r="E642" i="9"/>
  <c r="D642" i="9"/>
  <c r="C642" i="9"/>
  <c r="B642" i="9"/>
  <c r="E641" i="9"/>
  <c r="E640" i="9" s="1"/>
  <c r="D641" i="9"/>
  <c r="D640" i="9" s="1"/>
  <c r="C641" i="9"/>
  <c r="B641" i="9"/>
  <c r="B640" i="9" s="1"/>
  <c r="C640" i="9"/>
  <c r="E639" i="9"/>
  <c r="E637" i="9" s="1"/>
  <c r="D639" i="9"/>
  <c r="D637" i="9" s="1"/>
  <c r="C639" i="9"/>
  <c r="C637" i="9" s="1"/>
  <c r="B639" i="9"/>
  <c r="B637" i="9" s="1"/>
  <c r="E633" i="9"/>
  <c r="D633" i="9"/>
  <c r="C633" i="9"/>
  <c r="E632" i="9"/>
  <c r="D632" i="9"/>
  <c r="D631" i="9" s="1"/>
  <c r="C632" i="9"/>
  <c r="E630" i="9"/>
  <c r="D630" i="9"/>
  <c r="C630" i="9"/>
  <c r="E629" i="9"/>
  <c r="D629" i="9"/>
  <c r="C629" i="9"/>
  <c r="E616" i="9"/>
  <c r="D616" i="9"/>
  <c r="C616" i="9"/>
  <c r="B616" i="9"/>
  <c r="E611" i="9"/>
  <c r="E621" i="9" s="1"/>
  <c r="D611" i="9"/>
  <c r="D621" i="9" s="1"/>
  <c r="C611" i="9"/>
  <c r="C621" i="9" s="1"/>
  <c r="B611" i="9"/>
  <c r="E606" i="9"/>
  <c r="D606" i="9"/>
  <c r="C606" i="9"/>
  <c r="E605" i="9"/>
  <c r="D605" i="9"/>
  <c r="C605" i="9"/>
  <c r="E604" i="9"/>
  <c r="D604" i="9"/>
  <c r="C604" i="9"/>
  <c r="B604" i="9"/>
  <c r="E591" i="9"/>
  <c r="D591" i="9"/>
  <c r="C591" i="9"/>
  <c r="B591" i="9"/>
  <c r="E586" i="9"/>
  <c r="E596" i="9" s="1"/>
  <c r="E578" i="9" s="1"/>
  <c r="D586" i="9"/>
  <c r="D596" i="9" s="1"/>
  <c r="C586" i="9"/>
  <c r="C596" i="9" s="1"/>
  <c r="B586" i="9"/>
  <c r="B596" i="9" s="1"/>
  <c r="D581" i="9"/>
  <c r="C581" i="9"/>
  <c r="E580" i="9"/>
  <c r="D580" i="9"/>
  <c r="C580" i="9"/>
  <c r="D579" i="9"/>
  <c r="C579" i="9"/>
  <c r="B579" i="9"/>
  <c r="E566" i="9"/>
  <c r="D566" i="9"/>
  <c r="C566" i="9"/>
  <c r="B566" i="9"/>
  <c r="E561" i="9"/>
  <c r="E571" i="9" s="1"/>
  <c r="E553" i="9" s="1"/>
  <c r="D561" i="9"/>
  <c r="D571" i="9" s="1"/>
  <c r="C561" i="9"/>
  <c r="C571" i="9" s="1"/>
  <c r="B561" i="9"/>
  <c r="B571" i="9" s="1"/>
  <c r="D556" i="9"/>
  <c r="C556" i="9"/>
  <c r="E555" i="9"/>
  <c r="D555" i="9"/>
  <c r="C555" i="9"/>
  <c r="D554" i="9"/>
  <c r="C554" i="9"/>
  <c r="C557" i="9" s="1"/>
  <c r="B554" i="9"/>
  <c r="E541" i="9"/>
  <c r="D541" i="9"/>
  <c r="C541" i="9"/>
  <c r="B541" i="9"/>
  <c r="E536" i="9"/>
  <c r="E546" i="9" s="1"/>
  <c r="E528" i="9" s="1"/>
  <c r="D536" i="9"/>
  <c r="D546" i="9" s="1"/>
  <c r="C536" i="9"/>
  <c r="C546" i="9" s="1"/>
  <c r="B536" i="9"/>
  <c r="B546" i="9" s="1"/>
  <c r="D531" i="9"/>
  <c r="C531" i="9"/>
  <c r="E530" i="9"/>
  <c r="D530" i="9"/>
  <c r="C530" i="9"/>
  <c r="D529" i="9"/>
  <c r="C529" i="9"/>
  <c r="B529" i="9"/>
  <c r="E516" i="9"/>
  <c r="D516" i="9"/>
  <c r="C516" i="9"/>
  <c r="B516" i="9"/>
  <c r="E511" i="9"/>
  <c r="E521" i="9" s="1"/>
  <c r="E503" i="9" s="1"/>
  <c r="D511" i="9"/>
  <c r="D521" i="9" s="1"/>
  <c r="C511" i="9"/>
  <c r="C521" i="9" s="1"/>
  <c r="B511" i="9"/>
  <c r="B521" i="9" s="1"/>
  <c r="D506" i="9"/>
  <c r="C506" i="9"/>
  <c r="E505" i="9"/>
  <c r="D505" i="9"/>
  <c r="C505" i="9"/>
  <c r="D504" i="9"/>
  <c r="C504" i="9"/>
  <c r="B504" i="9"/>
  <c r="E491" i="9"/>
  <c r="D491" i="9"/>
  <c r="C491" i="9"/>
  <c r="B491" i="9"/>
  <c r="E486" i="9"/>
  <c r="E496" i="9" s="1"/>
  <c r="E478" i="9" s="1"/>
  <c r="D486" i="9"/>
  <c r="D496" i="9" s="1"/>
  <c r="D478" i="9" s="1"/>
  <c r="C486" i="9"/>
  <c r="C496" i="9" s="1"/>
  <c r="B486" i="9"/>
  <c r="B496" i="9" s="1"/>
  <c r="C481" i="9"/>
  <c r="E480" i="9"/>
  <c r="D480" i="9"/>
  <c r="C480" i="9"/>
  <c r="C479" i="9"/>
  <c r="B479" i="9"/>
  <c r="E466" i="9"/>
  <c r="D466" i="9"/>
  <c r="C466" i="9"/>
  <c r="B466" i="9"/>
  <c r="E461" i="9"/>
  <c r="E471" i="9" s="1"/>
  <c r="E453" i="9" s="1"/>
  <c r="D461" i="9"/>
  <c r="D471" i="9" s="1"/>
  <c r="D453" i="9" s="1"/>
  <c r="C461" i="9"/>
  <c r="C471" i="9" s="1"/>
  <c r="B461" i="9"/>
  <c r="B471" i="9" s="1"/>
  <c r="C456" i="9"/>
  <c r="E455" i="9"/>
  <c r="D455" i="9"/>
  <c r="C455" i="9"/>
  <c r="C454" i="9"/>
  <c r="B454" i="9"/>
  <c r="E441" i="9"/>
  <c r="D441" i="9"/>
  <c r="C441" i="9"/>
  <c r="B441" i="9"/>
  <c r="E436" i="9"/>
  <c r="E446" i="9" s="1"/>
  <c r="E428" i="9" s="1"/>
  <c r="D436" i="9"/>
  <c r="D446" i="9" s="1"/>
  <c r="D428" i="9" s="1"/>
  <c r="C436" i="9"/>
  <c r="C446" i="9" s="1"/>
  <c r="C428" i="9" s="1"/>
  <c r="B436" i="9"/>
  <c r="B446" i="9" s="1"/>
  <c r="E430" i="9"/>
  <c r="D430" i="9"/>
  <c r="C430" i="9"/>
  <c r="B429" i="9"/>
  <c r="E416" i="9"/>
  <c r="D416" i="9"/>
  <c r="C416" i="9"/>
  <c r="B416" i="9"/>
  <c r="E411" i="9"/>
  <c r="E421" i="9" s="1"/>
  <c r="E403" i="9" s="1"/>
  <c r="D411" i="9"/>
  <c r="D421" i="9" s="1"/>
  <c r="D403" i="9" s="1"/>
  <c r="C411" i="9"/>
  <c r="C421" i="9" s="1"/>
  <c r="C403" i="9" s="1"/>
  <c r="B411" i="9"/>
  <c r="B421" i="9" s="1"/>
  <c r="E405" i="9"/>
  <c r="D405" i="9"/>
  <c r="C405" i="9"/>
  <c r="B404" i="9"/>
  <c r="E390" i="9"/>
  <c r="D390" i="9"/>
  <c r="C390" i="9"/>
  <c r="B390" i="9"/>
  <c r="E385" i="9"/>
  <c r="E395" i="9" s="1"/>
  <c r="D385" i="9"/>
  <c r="D395" i="9" s="1"/>
  <c r="C385" i="9"/>
  <c r="C395" i="9" s="1"/>
  <c r="B385" i="9"/>
  <c r="B395" i="9" s="1"/>
  <c r="B377" i="9" s="1"/>
  <c r="E380" i="9"/>
  <c r="D380" i="9"/>
  <c r="E379" i="9"/>
  <c r="D379" i="9"/>
  <c r="C379" i="9"/>
  <c r="E378" i="9"/>
  <c r="D378" i="9"/>
  <c r="C378" i="9"/>
  <c r="E365" i="9"/>
  <c r="D365" i="9"/>
  <c r="C365" i="9"/>
  <c r="B365" i="9"/>
  <c r="E360" i="9"/>
  <c r="E370" i="9" s="1"/>
  <c r="E352" i="9" s="1"/>
  <c r="D360" i="9"/>
  <c r="D370" i="9" s="1"/>
  <c r="C360" i="9"/>
  <c r="C370" i="9" s="1"/>
  <c r="B360" i="9"/>
  <c r="B370" i="9" s="1"/>
  <c r="B352" i="9" s="1"/>
  <c r="D355" i="9"/>
  <c r="E354" i="9"/>
  <c r="D354" i="9"/>
  <c r="C354" i="9"/>
  <c r="D353" i="9"/>
  <c r="C353" i="9"/>
  <c r="E340" i="9"/>
  <c r="D340" i="9"/>
  <c r="C340" i="9"/>
  <c r="B340" i="9"/>
  <c r="E335" i="9"/>
  <c r="E345" i="9" s="1"/>
  <c r="E327" i="9" s="1"/>
  <c r="D335" i="9"/>
  <c r="D345" i="9" s="1"/>
  <c r="C335" i="9"/>
  <c r="C345" i="9" s="1"/>
  <c r="B335" i="9"/>
  <c r="B345" i="9" s="1"/>
  <c r="B327" i="9" s="1"/>
  <c r="D330" i="9"/>
  <c r="E329" i="9"/>
  <c r="D329" i="9"/>
  <c r="C329" i="9"/>
  <c r="D328" i="9"/>
  <c r="C328" i="9"/>
  <c r="E315" i="9"/>
  <c r="E252" i="9" s="1"/>
  <c r="D315" i="9"/>
  <c r="D252" i="9" s="1"/>
  <c r="D255" i="9" s="1"/>
  <c r="C315" i="9"/>
  <c r="B315" i="9"/>
  <c r="E310" i="9"/>
  <c r="D310" i="9"/>
  <c r="C310" i="9"/>
  <c r="C320" i="9" s="1"/>
  <c r="B310" i="9"/>
  <c r="B320" i="9" s="1"/>
  <c r="B302" i="9" s="1"/>
  <c r="E304" i="9"/>
  <c r="D304" i="9"/>
  <c r="C304" i="9"/>
  <c r="C303" i="9"/>
  <c r="E290" i="9"/>
  <c r="D290" i="9"/>
  <c r="C290" i="9"/>
  <c r="B290" i="9"/>
  <c r="E285" i="9"/>
  <c r="E295" i="9" s="1"/>
  <c r="D285" i="9"/>
  <c r="D295" i="9" s="1"/>
  <c r="C285" i="9"/>
  <c r="C295" i="9" s="1"/>
  <c r="B285" i="9"/>
  <c r="B295" i="9" s="1"/>
  <c r="E280" i="9"/>
  <c r="D280" i="9"/>
  <c r="C280" i="9"/>
  <c r="E279" i="9"/>
  <c r="D279" i="9"/>
  <c r="C279" i="9"/>
  <c r="E278" i="9"/>
  <c r="D278" i="9"/>
  <c r="C278" i="9"/>
  <c r="B278" i="9"/>
  <c r="E265" i="9"/>
  <c r="D265" i="9"/>
  <c r="C265" i="9"/>
  <c r="B265" i="9"/>
  <c r="E260" i="9"/>
  <c r="E270" i="9" s="1"/>
  <c r="D260" i="9"/>
  <c r="D270" i="9" s="1"/>
  <c r="C260" i="9"/>
  <c r="C270" i="9" s="1"/>
  <c r="B260" i="9"/>
  <c r="E254" i="9"/>
  <c r="D254" i="9"/>
  <c r="C254" i="9"/>
  <c r="C253" i="9"/>
  <c r="B252" i="9"/>
  <c r="B253" i="9" s="1"/>
  <c r="E236" i="9"/>
  <c r="D236" i="9"/>
  <c r="C236" i="9"/>
  <c r="B236" i="9"/>
  <c r="E231" i="9"/>
  <c r="E241" i="9" s="1"/>
  <c r="E223" i="9" s="1"/>
  <c r="D231" i="9"/>
  <c r="D241" i="9" s="1"/>
  <c r="D223" i="9" s="1"/>
  <c r="C231" i="9"/>
  <c r="C241" i="9" s="1"/>
  <c r="B231" i="9"/>
  <c r="B241" i="9" s="1"/>
  <c r="B223" i="9" s="1"/>
  <c r="E225" i="9"/>
  <c r="D225" i="9"/>
  <c r="C225" i="9"/>
  <c r="C224" i="9"/>
  <c r="E212" i="9"/>
  <c r="D212" i="9"/>
  <c r="D183" i="9" s="1"/>
  <c r="C212" i="9"/>
  <c r="C183" i="9" s="1"/>
  <c r="C184" i="9" s="1"/>
  <c r="B212" i="9"/>
  <c r="B183" i="9" s="1"/>
  <c r="E185" i="9"/>
  <c r="E653" i="9" s="1"/>
  <c r="E651" i="9" s="1"/>
  <c r="D185" i="9"/>
  <c r="D653" i="9" s="1"/>
  <c r="E175" i="9"/>
  <c r="E146" i="9" s="1"/>
  <c r="D175" i="9"/>
  <c r="D146" i="9" s="1"/>
  <c r="C146" i="9"/>
  <c r="B175" i="9"/>
  <c r="B146" i="9" s="1"/>
  <c r="B147" i="9" s="1"/>
  <c r="E148" i="9"/>
  <c r="D148" i="9"/>
  <c r="C148" i="9"/>
  <c r="E138" i="9"/>
  <c r="E109" i="9" s="1"/>
  <c r="D138" i="9"/>
  <c r="D109" i="9" s="1"/>
  <c r="C138" i="9"/>
  <c r="C109" i="9" s="1"/>
  <c r="B138" i="9"/>
  <c r="B109" i="9" s="1"/>
  <c r="B110" i="9" s="1"/>
  <c r="E111" i="9"/>
  <c r="D111" i="9"/>
  <c r="C111" i="9"/>
  <c r="E101" i="9"/>
  <c r="E102" i="9" s="1"/>
  <c r="D101" i="9"/>
  <c r="D102" i="9" s="1"/>
  <c r="C101" i="9"/>
  <c r="C72" i="9" s="1"/>
  <c r="B72" i="9"/>
  <c r="B73" i="9" s="1"/>
  <c r="E75" i="9"/>
  <c r="E74" i="9"/>
  <c r="D74" i="9"/>
  <c r="C74" i="9"/>
  <c r="E73" i="9"/>
  <c r="D73" i="9"/>
  <c r="C64" i="9"/>
  <c r="B64" i="9"/>
  <c r="B35" i="9" s="1"/>
  <c r="D61" i="9"/>
  <c r="E61" i="9" s="1"/>
  <c r="E64" i="9" s="1"/>
  <c r="E37" i="9"/>
  <c r="D37" i="9"/>
  <c r="C37" i="9"/>
  <c r="D628" i="9" l="1"/>
  <c r="E628" i="9"/>
  <c r="C631" i="9"/>
  <c r="E631" i="9"/>
  <c r="C628" i="9"/>
  <c r="B623" i="9"/>
  <c r="C35" i="9"/>
  <c r="C623" i="9" s="1"/>
  <c r="C624" i="9"/>
  <c r="E255" i="9"/>
  <c r="E320" i="9"/>
  <c r="E302" i="9" s="1"/>
  <c r="B270" i="9"/>
  <c r="D320" i="9"/>
  <c r="D302" i="9" s="1"/>
  <c r="D305" i="9" s="1"/>
  <c r="B621" i="9"/>
  <c r="D651" i="9"/>
  <c r="D381" i="9"/>
  <c r="C457" i="9"/>
  <c r="C507" i="9"/>
  <c r="C532" i="9"/>
  <c r="C582" i="9"/>
  <c r="C607" i="9"/>
  <c r="C281" i="9"/>
  <c r="D281" i="9"/>
  <c r="B102" i="9"/>
  <c r="E139" i="9"/>
  <c r="D176" i="9"/>
  <c r="C213" i="9"/>
  <c r="B176" i="9"/>
  <c r="E381" i="9"/>
  <c r="D507" i="9"/>
  <c r="D532" i="9"/>
  <c r="D557" i="9"/>
  <c r="D582" i="9"/>
  <c r="D607" i="9"/>
  <c r="C139" i="9"/>
  <c r="E183" i="9"/>
  <c r="E186" i="9" s="1"/>
  <c r="D356" i="9"/>
  <c r="C482" i="9"/>
  <c r="E607" i="9"/>
  <c r="B36" i="9"/>
  <c r="C149" i="9"/>
  <c r="C147" i="9"/>
  <c r="C150" i="9" s="1"/>
  <c r="E149" i="9"/>
  <c r="E147" i="9"/>
  <c r="B224" i="9"/>
  <c r="C227" i="9" s="1"/>
  <c r="C226" i="9"/>
  <c r="D226" i="9"/>
  <c r="D224" i="9"/>
  <c r="D227" i="9" s="1"/>
  <c r="E303" i="9"/>
  <c r="E624" i="9"/>
  <c r="E35" i="9"/>
  <c r="E65" i="9" s="1"/>
  <c r="E226" i="9"/>
  <c r="E224" i="9"/>
  <c r="C305" i="9"/>
  <c r="B303" i="9"/>
  <c r="C306" i="9" s="1"/>
  <c r="B328" i="9"/>
  <c r="C331" i="9" s="1"/>
  <c r="C330" i="9"/>
  <c r="C355" i="9"/>
  <c r="B353" i="9"/>
  <c r="C356" i="9" s="1"/>
  <c r="C380" i="9"/>
  <c r="B378" i="9"/>
  <c r="C381" i="9" s="1"/>
  <c r="D406" i="9"/>
  <c r="D404" i="9"/>
  <c r="D431" i="9"/>
  <c r="D429" i="9"/>
  <c r="D456" i="9"/>
  <c r="D454" i="9"/>
  <c r="D457" i="9" s="1"/>
  <c r="D481" i="9"/>
  <c r="D479" i="9"/>
  <c r="D482" i="9" s="1"/>
  <c r="E112" i="9"/>
  <c r="C112" i="9"/>
  <c r="D149" i="9"/>
  <c r="C186" i="9"/>
  <c r="C256" i="9"/>
  <c r="C75" i="9"/>
  <c r="C73" i="9"/>
  <c r="C76" i="9" s="1"/>
  <c r="D75" i="9"/>
  <c r="D112" i="9"/>
  <c r="D110" i="9"/>
  <c r="D186" i="9"/>
  <c r="D184" i="9"/>
  <c r="E330" i="9"/>
  <c r="E328" i="9"/>
  <c r="E331" i="9" s="1"/>
  <c r="E355" i="9"/>
  <c r="E353" i="9"/>
  <c r="E356" i="9" s="1"/>
  <c r="C406" i="9"/>
  <c r="C404" i="9"/>
  <c r="C407" i="9" s="1"/>
  <c r="E406" i="9"/>
  <c r="E404" i="9"/>
  <c r="C431" i="9"/>
  <c r="C429" i="9"/>
  <c r="C432" i="9" s="1"/>
  <c r="E431" i="9"/>
  <c r="E429" i="9"/>
  <c r="E456" i="9"/>
  <c r="E454" i="9"/>
  <c r="E481" i="9"/>
  <c r="E479" i="9"/>
  <c r="E506" i="9"/>
  <c r="E504" i="9"/>
  <c r="E507" i="9" s="1"/>
  <c r="E531" i="9"/>
  <c r="E529" i="9"/>
  <c r="E532" i="9" s="1"/>
  <c r="E556" i="9"/>
  <c r="E554" i="9"/>
  <c r="E557" i="9" s="1"/>
  <c r="E581" i="9"/>
  <c r="E579" i="9"/>
  <c r="E582" i="9" s="1"/>
  <c r="B65" i="9"/>
  <c r="B139" i="9"/>
  <c r="D213" i="9"/>
  <c r="B655" i="9"/>
  <c r="B651" i="9" s="1"/>
  <c r="B624" i="9" s="1"/>
  <c r="D64" i="9"/>
  <c r="E76" i="9"/>
  <c r="C102" i="9"/>
  <c r="C110" i="9"/>
  <c r="C113" i="9" s="1"/>
  <c r="E110" i="9"/>
  <c r="D139" i="9"/>
  <c r="D147" i="9"/>
  <c r="D150" i="9" s="1"/>
  <c r="C176" i="9"/>
  <c r="E176" i="9"/>
  <c r="C187" i="9"/>
  <c r="B213" i="9"/>
  <c r="E253" i="9"/>
  <c r="C255" i="9"/>
  <c r="E281" i="9"/>
  <c r="D331" i="9"/>
  <c r="D253" i="9"/>
  <c r="D256" i="9" s="1"/>
  <c r="E305" i="9" l="1"/>
  <c r="C38" i="9"/>
  <c r="E184" i="9"/>
  <c r="E187" i="9" s="1"/>
  <c r="C65" i="9"/>
  <c r="C36" i="9"/>
  <c r="C39" i="9" s="1"/>
  <c r="B656" i="9"/>
  <c r="D303" i="9"/>
  <c r="D306" i="9" s="1"/>
  <c r="E482" i="9"/>
  <c r="E457" i="9"/>
  <c r="E432" i="9"/>
  <c r="E407" i="9"/>
  <c r="E150" i="9"/>
  <c r="E256" i="9"/>
  <c r="E213" i="9"/>
  <c r="D76" i="9"/>
  <c r="D35" i="9"/>
  <c r="D65" i="9" s="1"/>
  <c r="D624" i="9"/>
  <c r="E623" i="9"/>
  <c r="E656" i="9" s="1"/>
  <c r="E36" i="9"/>
  <c r="D113" i="9"/>
  <c r="E113" i="9"/>
  <c r="C656" i="9"/>
  <c r="D432" i="9"/>
  <c r="D407" i="9"/>
  <c r="E227" i="9"/>
  <c r="D187" i="9"/>
  <c r="E306" i="9" l="1"/>
  <c r="E38" i="9"/>
  <c r="D38" i="9"/>
  <c r="D36" i="9"/>
  <c r="D39" i="9" s="1"/>
  <c r="D623" i="9"/>
  <c r="D656" i="9" s="1"/>
  <c r="E39" i="9" l="1"/>
  <c r="E316" i="4"/>
  <c r="D316" i="4"/>
  <c r="C316" i="4"/>
  <c r="C315" i="4" s="1"/>
  <c r="B316" i="4"/>
  <c r="E315" i="4"/>
  <c r="D315" i="4"/>
  <c r="B315" i="4"/>
  <c r="E311" i="4"/>
  <c r="D311" i="4"/>
  <c r="C311" i="4"/>
  <c r="C310" i="4" s="1"/>
  <c r="B311" i="4"/>
  <c r="B310" i="4" s="1"/>
  <c r="E310" i="4"/>
  <c r="D310" i="4"/>
  <c r="E309" i="4"/>
  <c r="D309" i="4"/>
  <c r="C309" i="4"/>
  <c r="B309" i="4"/>
  <c r="E308" i="4"/>
  <c r="D308" i="4"/>
  <c r="C308" i="4"/>
  <c r="B308" i="4"/>
  <c r="C307" i="4"/>
  <c r="B307" i="4"/>
  <c r="E306" i="4"/>
  <c r="D306" i="4"/>
  <c r="C306" i="4"/>
  <c r="B306" i="4"/>
  <c r="E305" i="4"/>
  <c r="D305" i="4"/>
  <c r="D304" i="4" s="1"/>
  <c r="C305" i="4"/>
  <c r="C304" i="4" s="1"/>
  <c r="B305" i="4"/>
  <c r="B304" i="4"/>
  <c r="E303" i="4"/>
  <c r="D303" i="4"/>
  <c r="C303" i="4"/>
  <c r="B303" i="4"/>
  <c r="E302" i="4"/>
  <c r="D302" i="4"/>
  <c r="C302" i="4"/>
  <c r="B302" i="4"/>
  <c r="B301" i="4" s="1"/>
  <c r="E301" i="4"/>
  <c r="D301" i="4"/>
  <c r="C301" i="4"/>
  <c r="E300" i="4"/>
  <c r="D300" i="4"/>
  <c r="C300" i="4"/>
  <c r="B300" i="4"/>
  <c r="E299" i="4"/>
  <c r="E298" i="4" s="1"/>
  <c r="D299" i="4"/>
  <c r="C299" i="4"/>
  <c r="C298" i="4" s="1"/>
  <c r="B299" i="4"/>
  <c r="B298" i="4" s="1"/>
  <c r="D298" i="4"/>
  <c r="E297" i="4"/>
  <c r="D297" i="4"/>
  <c r="C297" i="4"/>
  <c r="B297" i="4"/>
  <c r="E296" i="4"/>
  <c r="E295" i="4" s="1"/>
  <c r="D296" i="4"/>
  <c r="D295" i="4" s="1"/>
  <c r="C295" i="4"/>
  <c r="B295" i="4"/>
  <c r="E294" i="4"/>
  <c r="D294" i="4"/>
  <c r="C294" i="4"/>
  <c r="B294" i="4"/>
  <c r="E293" i="4"/>
  <c r="D293" i="4"/>
  <c r="C293" i="4"/>
  <c r="B293" i="4"/>
  <c r="B292" i="4" s="1"/>
  <c r="D292" i="4"/>
  <c r="C292" i="4"/>
  <c r="E291" i="4"/>
  <c r="D291" i="4"/>
  <c r="C291" i="4"/>
  <c r="B291" i="4"/>
  <c r="E290" i="4"/>
  <c r="E289" i="4" s="1"/>
  <c r="D290" i="4"/>
  <c r="D289" i="4" s="1"/>
  <c r="C290" i="4"/>
  <c r="C289" i="4" s="1"/>
  <c r="B289" i="4"/>
  <c r="E280" i="4"/>
  <c r="D280" i="4"/>
  <c r="C280" i="4"/>
  <c r="B280" i="4"/>
  <c r="E275" i="4"/>
  <c r="E285" i="4" s="1"/>
  <c r="D275" i="4"/>
  <c r="D285" i="4" s="1"/>
  <c r="C275" i="4"/>
  <c r="C285" i="4" s="1"/>
  <c r="B275" i="4"/>
  <c r="B285" i="4" s="1"/>
  <c r="E270" i="4"/>
  <c r="D270" i="4"/>
  <c r="C270" i="4"/>
  <c r="E269" i="4"/>
  <c r="D269" i="4"/>
  <c r="C269" i="4"/>
  <c r="E268" i="4"/>
  <c r="D268" i="4"/>
  <c r="C268" i="4"/>
  <c r="B268" i="4"/>
  <c r="E251" i="4"/>
  <c r="D251" i="4"/>
  <c r="C251" i="4"/>
  <c r="B251" i="4"/>
  <c r="E246" i="4"/>
  <c r="E256" i="4" s="1"/>
  <c r="D246" i="4"/>
  <c r="D256" i="4" s="1"/>
  <c r="C246" i="4"/>
  <c r="C256" i="4" s="1"/>
  <c r="B246" i="4"/>
  <c r="B256" i="4" s="1"/>
  <c r="E241" i="4"/>
  <c r="D241" i="4"/>
  <c r="C241" i="4"/>
  <c r="E240" i="4"/>
  <c r="D240" i="4"/>
  <c r="C240" i="4"/>
  <c r="E239" i="4"/>
  <c r="D239" i="4"/>
  <c r="C239" i="4"/>
  <c r="B239" i="4"/>
  <c r="C226" i="4"/>
  <c r="C227" i="4" s="1"/>
  <c r="B226" i="4"/>
  <c r="B227" i="4" s="1"/>
  <c r="D223" i="4"/>
  <c r="D226" i="4" s="1"/>
  <c r="D227" i="4" s="1"/>
  <c r="E200" i="4"/>
  <c r="D200" i="4"/>
  <c r="C200" i="4"/>
  <c r="E199" i="4"/>
  <c r="D199" i="4"/>
  <c r="C199" i="4"/>
  <c r="E198" i="4"/>
  <c r="D198" i="4"/>
  <c r="C198" i="4"/>
  <c r="B198" i="4"/>
  <c r="E181" i="4"/>
  <c r="E182" i="4" s="1"/>
  <c r="D181" i="4"/>
  <c r="D182" i="4" s="1"/>
  <c r="C181" i="4"/>
  <c r="C182" i="4" s="1"/>
  <c r="B181" i="4"/>
  <c r="B182" i="4" s="1"/>
  <c r="E155" i="4"/>
  <c r="D155" i="4"/>
  <c r="C155" i="4"/>
  <c r="E154" i="4"/>
  <c r="D154" i="4"/>
  <c r="C154" i="4"/>
  <c r="E153" i="4"/>
  <c r="D153" i="4"/>
  <c r="C153" i="4"/>
  <c r="B153" i="4"/>
  <c r="E144" i="4"/>
  <c r="E115" i="4" s="1"/>
  <c r="D144" i="4"/>
  <c r="D115" i="4" s="1"/>
  <c r="D288" i="4" s="1"/>
  <c r="C144" i="4"/>
  <c r="C115" i="4" s="1"/>
  <c r="B144" i="4"/>
  <c r="E117" i="4"/>
  <c r="D117" i="4"/>
  <c r="C117" i="4"/>
  <c r="B115" i="4"/>
  <c r="B116" i="4" s="1"/>
  <c r="E107" i="4"/>
  <c r="E108" i="4" s="1"/>
  <c r="D107" i="4"/>
  <c r="D108" i="4" s="1"/>
  <c r="C107" i="4"/>
  <c r="C108" i="4" s="1"/>
  <c r="B107" i="4"/>
  <c r="E81" i="4"/>
  <c r="D81" i="4"/>
  <c r="E80" i="4"/>
  <c r="D80" i="4"/>
  <c r="C80" i="4"/>
  <c r="E79" i="4"/>
  <c r="D79" i="4"/>
  <c r="C79" i="4"/>
  <c r="C70" i="4"/>
  <c r="C71" i="4" s="1"/>
  <c r="D307" i="4"/>
  <c r="E44" i="4"/>
  <c r="D44" i="4"/>
  <c r="C44" i="4"/>
  <c r="E43" i="4"/>
  <c r="D43" i="4"/>
  <c r="C43" i="4"/>
  <c r="E42" i="4"/>
  <c r="D42" i="4"/>
  <c r="C42" i="4"/>
  <c r="B42" i="4"/>
  <c r="E292" i="4" l="1"/>
  <c r="E304" i="4"/>
  <c r="C201" i="4"/>
  <c r="B78" i="4"/>
  <c r="B288" i="4" s="1"/>
  <c r="B287" i="4"/>
  <c r="D201" i="4"/>
  <c r="C45" i="4"/>
  <c r="C271" i="4"/>
  <c r="E82" i="4"/>
  <c r="C156" i="4"/>
  <c r="E156" i="4"/>
  <c r="E223" i="4"/>
  <c r="E226" i="4" s="1"/>
  <c r="E227" i="4" s="1"/>
  <c r="C242" i="4"/>
  <c r="E242" i="4"/>
  <c r="E45" i="4"/>
  <c r="B145" i="4"/>
  <c r="D145" i="4"/>
  <c r="D271" i="4"/>
  <c r="C118" i="4"/>
  <c r="C116" i="4"/>
  <c r="C119" i="4" s="1"/>
  <c r="C288" i="4"/>
  <c r="E118" i="4"/>
  <c r="E116" i="4"/>
  <c r="E288" i="4"/>
  <c r="D45" i="4"/>
  <c r="B71" i="4"/>
  <c r="D116" i="4"/>
  <c r="D119" i="4" s="1"/>
  <c r="D118" i="4"/>
  <c r="C145" i="4"/>
  <c r="E145" i="4"/>
  <c r="D156" i="4"/>
  <c r="E201" i="4"/>
  <c r="D242" i="4"/>
  <c r="E271" i="4"/>
  <c r="C287" i="4"/>
  <c r="D70" i="4"/>
  <c r="C81" i="4"/>
  <c r="D82" i="4"/>
  <c r="B79" i="4"/>
  <c r="C82" i="4" s="1"/>
  <c r="B320" i="4" l="1"/>
  <c r="B108" i="4"/>
  <c r="E70" i="4"/>
  <c r="E307" i="4"/>
  <c r="D287" i="4"/>
  <c r="D320" i="4" s="1"/>
  <c r="D71" i="4"/>
  <c r="E119" i="4"/>
  <c r="C320" i="4"/>
  <c r="E71" i="4" l="1"/>
  <c r="E287" i="4"/>
  <c r="E320" i="4" s="1"/>
  <c r="E89" i="10" l="1"/>
  <c r="D89" i="10"/>
  <c r="C89" i="10"/>
  <c r="B89" i="10"/>
  <c r="E78" i="10"/>
  <c r="D78" i="10"/>
  <c r="C78" i="10"/>
  <c r="B78" i="10"/>
  <c r="E75" i="10"/>
  <c r="D75" i="10"/>
  <c r="C75" i="10"/>
  <c r="B75" i="10"/>
  <c r="E72" i="10"/>
  <c r="D72" i="10"/>
  <c r="C72" i="10"/>
  <c r="B72" i="10"/>
  <c r="B69" i="10"/>
  <c r="E69" i="10"/>
  <c r="D69" i="10"/>
  <c r="C69" i="10"/>
  <c r="E66" i="10"/>
  <c r="D66" i="10"/>
  <c r="C66" i="10"/>
  <c r="B66" i="10"/>
  <c r="E63" i="10"/>
  <c r="D63" i="10"/>
  <c r="C63" i="10"/>
  <c r="B63" i="10"/>
  <c r="C58" i="10"/>
  <c r="B58" i="10"/>
  <c r="D55" i="10"/>
  <c r="D81" i="10" s="1"/>
  <c r="E32" i="10"/>
  <c r="D32" i="10"/>
  <c r="C32" i="10"/>
  <c r="E31" i="10"/>
  <c r="D31" i="10"/>
  <c r="C31" i="10"/>
  <c r="E30" i="10"/>
  <c r="D30" i="10"/>
  <c r="C30" i="10"/>
  <c r="B30" i="10"/>
  <c r="B59" i="10" l="1"/>
  <c r="B85" i="10" s="1"/>
  <c r="B84" i="10" s="1"/>
  <c r="B62" i="10"/>
  <c r="E33" i="10"/>
  <c r="C59" i="10"/>
  <c r="C85" i="10" s="1"/>
  <c r="C84" i="10" s="1"/>
  <c r="C62" i="10"/>
  <c r="E55" i="10"/>
  <c r="E81" i="10" s="1"/>
  <c r="C33" i="10"/>
  <c r="D33" i="10"/>
  <c r="D58" i="10"/>
  <c r="E58" i="10" l="1"/>
  <c r="E59" i="10" s="1"/>
  <c r="E85" i="10" s="1"/>
  <c r="E84" i="10" s="1"/>
  <c r="D59" i="10"/>
  <c r="D85" i="10" s="1"/>
  <c r="D84" i="10" s="1"/>
  <c r="D62" i="10"/>
  <c r="C94" i="10"/>
  <c r="B94" i="10"/>
  <c r="E62" i="10" l="1"/>
  <c r="E94" i="10" s="1"/>
  <c r="D94" i="10"/>
</calcChain>
</file>

<file path=xl/comments1.xml><?xml version="1.0" encoding="utf-8"?>
<comments xmlns="http://schemas.openxmlformats.org/spreadsheetml/2006/main">
  <authors>
    <author>Ina Dhaskali</author>
    <author>festim.shytaj</author>
  </authors>
  <commentList>
    <comment ref="E469" authorId="0" shapeId="0">
      <text>
        <r>
          <rPr>
            <b/>
            <sz val="9"/>
            <color indexed="81"/>
            <rFont val="Tahoma"/>
            <family val="2"/>
          </rPr>
          <t>Ina Dhaskali:</t>
        </r>
        <r>
          <rPr>
            <sz val="9"/>
            <color indexed="81"/>
            <rFont val="Tahoma"/>
            <family val="2"/>
          </rPr>
          <t xml:space="preserve">
te vendoset sasia</t>
        </r>
      </text>
    </comment>
    <comment ref="C617" authorId="1" shapeId="0">
      <text>
        <r>
          <rPr>
            <b/>
            <sz val="9"/>
            <color indexed="81"/>
            <rFont val="Tahoma"/>
            <family val="2"/>
          </rPr>
          <t>festim.shytaj:</t>
        </r>
        <r>
          <rPr>
            <sz val="9"/>
            <color indexed="81"/>
            <rFont val="Tahoma"/>
            <family val="2"/>
          </rPr>
          <t xml:space="preserve">
IPESA Blegtoria ka 3,620 mijë lekë si Financ Brendshëm dhe 18,084 mijë lekë si Financ Huaj</t>
        </r>
      </text>
    </comment>
    <comment ref="A682" authorId="0" shapeId="0">
      <text>
        <r>
          <rPr>
            <b/>
            <sz val="9"/>
            <color indexed="81"/>
            <rFont val="Tahoma"/>
            <family val="2"/>
          </rPr>
          <t>Ina Dhaskali:</t>
        </r>
        <r>
          <rPr>
            <sz val="9"/>
            <color indexed="81"/>
            <rFont val="Tahoma"/>
            <family val="2"/>
          </rPr>
          <t xml:space="preserve">
vendos kapitujt.
Ina, këto janë lënë për shkak të të dhënave të vitit 2018 i cili po mbyllet, prandaj dhe nuk e kam detajuar me kapituj. Festimi</t>
        </r>
      </text>
    </comment>
  </commentList>
</comments>
</file>

<file path=xl/sharedStrings.xml><?xml version="1.0" encoding="utf-8"?>
<sst xmlns="http://schemas.openxmlformats.org/spreadsheetml/2006/main" count="4667" uniqueCount="577">
  <si>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</si>
  <si>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</si>
  <si>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</si>
  <si>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</si>
  <si>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</si>
  <si>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</si>
  <si>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</si>
  <si>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</si>
  <si>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</si>
  <si>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</si>
  <si>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</si>
  <si>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</si>
  <si>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</si>
  <si>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</si>
  <si>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</si>
  <si>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</si>
  <si>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</si>
  <si>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</si>
  <si>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</si>
  <si>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</si>
  <si>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</si>
  <si>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</si>
  <si>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</si>
  <si>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</si>
  <si>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</si>
  <si>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</si>
  <si>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</si>
  <si>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</si>
  <si>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Vlera e Synuar</t>
  </si>
  <si>
    <t>Produkti 1</t>
  </si>
  <si>
    <t>Kodi i Projektit të Investimeve</t>
  </si>
  <si>
    <t>Vlera Bazë</t>
  </si>
  <si>
    <t>Emërtimi i Treguesit x (shto tregues sipas rastit)</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</si>
  <si>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</si>
  <si>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</si>
  <si>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</si>
  <si>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</si>
  <si>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</si>
  <si>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</si>
  <si>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</si>
  <si>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Emri</t>
  </si>
  <si>
    <t>Data</t>
  </si>
  <si>
    <t>Koordinatori i GMS/ Nepunesi Autorizues</t>
  </si>
  <si>
    <t xml:space="preserve">FORMAT 2: FORMATI STANDARD I PËRGATITJES SË KËRKESAVE BUXHETORE PBA 2019-2021 </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</si>
  <si>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</si>
  <si>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</si>
  <si>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</si>
  <si>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</si>
  <si>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</si>
  <si>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</si>
  <si>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</si>
  <si>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</si>
  <si>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</si>
  <si>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</si>
  <si>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Drejtuesi i Ekipit të Menaxhimit të Programit</t>
  </si>
  <si>
    <t>Kapitulli 01</t>
  </si>
  <si>
    <t>Kapitulli 05</t>
  </si>
  <si>
    <t xml:space="preserve">Produkti 1 </t>
  </si>
  <si>
    <t>Kodi i Projektit sipas listes se investimeve</t>
  </si>
  <si>
    <t>Kapitull 05</t>
  </si>
  <si>
    <t>Buxheti 2019-2021</t>
  </si>
  <si>
    <t>Produkti 2</t>
  </si>
  <si>
    <t>Kapitull 02</t>
  </si>
  <si>
    <t>Kapitulli 03</t>
  </si>
  <si>
    <t>Kapitulli 04</t>
  </si>
  <si>
    <t xml:space="preserve">Kosto totale e projektit </t>
  </si>
  <si>
    <r>
      <t xml:space="preserve">Detajimi i Kostos Totale të </t>
    </r>
    <r>
      <rPr>
        <b/>
        <sz val="8"/>
        <color rgb="FFFF0000"/>
        <rFont val="Garamond"/>
        <family val="1"/>
      </rPr>
      <t xml:space="preserve">Produktit 1 </t>
    </r>
    <r>
      <rPr>
        <b/>
        <sz val="8"/>
        <color theme="1"/>
        <rFont val="Garamond"/>
        <family val="1"/>
      </rPr>
      <t>sipas Artikujve Ekonomikë</t>
    </r>
  </si>
  <si>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</si>
  <si>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</si>
  <si>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 xml:space="preserve">Kosto totale e produktit </t>
  </si>
  <si>
    <t>Kapitulli 02</t>
  </si>
  <si>
    <t>Menaxhimi i infrastruktures së kullimit dhe ujitjes</t>
  </si>
  <si>
    <t>04240</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</si>
  <si>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</si>
  <si>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</si>
  <si>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</si>
  <si>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</si>
  <si>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</si>
  <si>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</si>
  <si>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</si>
  <si>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</si>
  <si>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</si>
  <si>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</si>
  <si>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</si>
  <si>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r>
      <t>Kategoria 1: Shpenzimet Administrative Kapitale</t>
    </r>
    <r>
      <rPr>
        <b/>
        <sz val="10"/>
        <color rgb="FFFF0000"/>
        <rFont val="Garamond"/>
        <family val="1"/>
        <charset val="238"/>
      </rPr>
      <t xml:space="preserve"> (nuk ka)</t>
    </r>
  </si>
  <si>
    <t>Përmirësimi i Infrastrukturës Kryesore të Ujitjes</t>
  </si>
  <si>
    <t>Kanali Ujites Rragam, Shkoder</t>
  </si>
  <si>
    <t xml:space="preserve">Permireson ujitjen e tokave bujqesore ne zonen e Shkodres dhe Malesise se Madhe nga rritja e kapacitetit transportues i ujit, nepermjet rikonstruksionit te kanalit me veshje me beton dhe rikonstruksioni i te gjithe veprave te artit.  </t>
  </si>
  <si>
    <t>Kanali Ujites Ndroq-Callik</t>
  </si>
  <si>
    <t>Mundeson ujitjen ne rreth 2000 ha (ne fazen  e pare), nepermjet rikonstruksionit te vepres se marrjes ne lumin Erzen (ne Ndroq), kryesisht portat dhe mekanizmat e komandimit te tyre si dhe rikonstruksioni i nje pjese te kanalit kryesore (veshje me beton dhe vepra arti)</t>
  </si>
  <si>
    <t>Produkti 3</t>
  </si>
  <si>
    <t>Objekte te ujitjes te vitit 2018 (jo ne vazhdim), 2020, 2021</t>
  </si>
  <si>
    <t>Mundesojne permiresimin e ujitjes  nepermjet rehabilitimit/rikonstruksionit te kanaleve kryesore dhe veprave te artit</t>
  </si>
  <si>
    <r>
      <t xml:space="preserve">Detajimi i Kostos Totale të </t>
    </r>
    <r>
      <rPr>
        <b/>
        <sz val="8"/>
        <color rgb="FFFF0000"/>
        <rFont val="Garamond"/>
        <family val="1"/>
      </rPr>
      <t xml:space="preserve">Produktit 3 </t>
    </r>
    <r>
      <rPr>
        <b/>
        <sz val="8"/>
        <color theme="1"/>
        <rFont val="Garamond"/>
        <family val="1"/>
      </rPr>
      <t>sipas Artikujve Ekonomikë</t>
    </r>
  </si>
  <si>
    <t>Kosto totale e produkti 3</t>
  </si>
  <si>
    <t>Përmirësimi i Infrastrukturës ujitese, mbrojtjes nga permbytja dhe sigurise se digave te Bashkive dhe MBZHR</t>
  </si>
  <si>
    <t>Objekte te infrastruktures se ujitjes, mbrojtjes nga permbytja dhe diga te MBZHR dhe Bashkive</t>
  </si>
  <si>
    <t>Mundesohet permiresimi i infrastruktures se ujitjes, infrastruktures se mbrojtjes nga permbytja dhe siguria e digave ne administrim te MBZHR dhe Bashkive</t>
  </si>
  <si>
    <t>Kosto totale e produkti 1</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</si>
  <si>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</si>
  <si>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</si>
  <si>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</si>
  <si>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</si>
  <si>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Objektivi 2 i Politikës së Programit</t>
  </si>
  <si>
    <t>Ofrimi i shërbimeve të qëndrueshme dhe të besueshme të kullimit, nëpërmjet rehabilitimit dhe mirëmbajtjes ciklike të sistemeve kryesore kulluese me gravitet dhe ngritje mekanike (hidrovore)</t>
  </si>
  <si>
    <t>Treguesit e Performancës për Objektivin 2</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</si>
  <si>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</si>
  <si>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</si>
  <si>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Produktet për Objektivin 2</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</si>
  <si>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</si>
  <si>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</si>
  <si>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</si>
  <si>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r>
      <t xml:space="preserve">Detajimi i Kostos Totale të </t>
    </r>
    <r>
      <rPr>
        <b/>
        <sz val="8"/>
        <color indexed="10"/>
        <rFont val="Garamond"/>
        <family val="1"/>
      </rPr>
      <t xml:space="preserve">Produktit 1 </t>
    </r>
    <r>
      <rPr>
        <b/>
        <sz val="8"/>
        <color indexed="8"/>
        <rFont val="Garamond"/>
        <family val="1"/>
      </rPr>
      <t>sipas Artikujve Ekonomikë</t>
    </r>
  </si>
  <si>
    <t>Kosto totale e produktit sipas artikujve ekonomikë</t>
  </si>
  <si>
    <r>
      <rPr>
        <b/>
        <sz val="8"/>
        <color indexed="10"/>
        <rFont val="Garamond"/>
        <family val="1"/>
      </rPr>
      <t>Produkti 2</t>
    </r>
    <r>
      <rPr>
        <sz val="8"/>
        <color indexed="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</si>
  <si>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</si>
  <si>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</si>
  <si>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r>
      <t xml:space="preserve">Detajimi i Kostos Totale të </t>
    </r>
    <r>
      <rPr>
        <b/>
        <sz val="8"/>
        <color indexed="10"/>
        <rFont val="Garamond"/>
        <family val="1"/>
      </rPr>
      <t>Produktit 2</t>
    </r>
    <r>
      <rPr>
        <b/>
        <sz val="8"/>
        <color indexed="8"/>
        <rFont val="Garamond"/>
        <family val="1"/>
      </rPr>
      <t xml:space="preserve"> sipas Artikujve Ekonomikë</t>
    </r>
  </si>
  <si>
    <t>Përmirësimit teknik të hidrovoreve</t>
  </si>
  <si>
    <t>Rehabilitimi i hidrovorit te Çukes ne Sarande</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</si>
  <si>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1 000 ha. </t>
  </si>
  <si>
    <t xml:space="preserve">hidrovore </t>
  </si>
  <si>
    <t>Rehabilitimi i hidrovorit te Orikumit ne Vlore</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</si>
  <si>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</si>
  <si>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</si>
  <si>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</si>
  <si>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</si>
  <si>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</si>
  <si>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</si>
  <si>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</si>
  <si>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Thellimi i lumit Devoll 500m poshte regullatorit Maliq </t>
  </si>
  <si>
    <t xml:space="preserve">Nepermjet procesit te germimit realizohet thellimi dhe zgjerimit i shtratit te lumit Devoll, qe mundeson rritjen e aftesise larguese te ujerave dhe permiresimin e treguesve te kullimit te tokes bujqesore (torfike qe ka pesuar ulje) te fushes se maliqit.  </t>
  </si>
  <si>
    <t>km</t>
  </si>
  <si>
    <t xml:space="preserve">Mbrojtje nga lumi Vjose Zona Selenice,Vlore </t>
  </si>
  <si>
    <t xml:space="preserve">Nepermjet ndertimimit te argjinaturave gjatesore dhe peneleve terthore (me gure, gabion dhe veshje betoni) mundesohet mbrojtja nga errozini dhe permbytja nga lumi Vjose i tokave bujqesore dhe zonave te banuara ne Selenice </t>
  </si>
  <si>
    <t xml:space="preserve">Mbrojtja nga Lumi Kalasa,Sarande </t>
  </si>
  <si>
    <t xml:space="preserve">Nepermjet ndertimimit te argjinaturave gjatesore dhe peneleve terthore (me gure, gabion dhe veshje betoni) mundesohet mbrojtja nga errozini dhe permbytja nga lumi Kalases  i tokave bujqesore (zona e staneve Bajkaj, dhe zona e Pularise Shijan) </t>
  </si>
  <si>
    <t xml:space="preserve">Produkti 4 </t>
  </si>
  <si>
    <t>Argjinatura e Lumit Shkumbin (vetem argjinatura)</t>
  </si>
  <si>
    <t xml:space="preserve">Nepermjet procesit te skarifikimit, mbushjes dhe mbilartesimit rritet qendrueshmeria e trupit te argjinatures qe mbron nga permbytja nga lumi Shkumbin tokat bujqesore dhe zonat e banuara, kryesisht ne zonen e Divjakes. </t>
  </si>
  <si>
    <r>
      <t xml:space="preserve">Detajimi i Kostos Totale të </t>
    </r>
    <r>
      <rPr>
        <b/>
        <sz val="8"/>
        <color rgb="FFFF0000"/>
        <rFont val="Garamond"/>
        <family val="1"/>
      </rPr>
      <t xml:space="preserve">Produktit 4 </t>
    </r>
    <r>
      <rPr>
        <b/>
        <sz val="8"/>
        <color theme="1"/>
        <rFont val="Garamond"/>
        <family val="1"/>
      </rPr>
      <t>sipas Artikujve Ekonomikë</t>
    </r>
  </si>
  <si>
    <t xml:space="preserve">Produkti 5 </t>
  </si>
  <si>
    <t xml:space="preserve">Mbrojtja ne Lumin Vjosa, krahu i djathte Ferras, Fier </t>
  </si>
  <si>
    <t>Nepermjet rehabilitimit te argjinatures gjatesore dhe ndertimit te peneleve terthore (me gure, gabion dhe veshje betoni) mundesohet mbrojtja nga errozini dhe permbytja nga lumi Vjosa  i tokave bujqesore te fshatrave  Qarr, Martine dhe Bishan</t>
  </si>
  <si>
    <r>
      <t xml:space="preserve">Detajimi i Kostos Totale të </t>
    </r>
    <r>
      <rPr>
        <b/>
        <sz val="8"/>
        <color rgb="FFFF0000"/>
        <rFont val="Garamond"/>
        <family val="1"/>
      </rPr>
      <t xml:space="preserve">Produktit 5 </t>
    </r>
    <r>
      <rPr>
        <b/>
        <sz val="8"/>
        <color theme="1"/>
        <rFont val="Garamond"/>
        <family val="1"/>
      </rPr>
      <t>sipas Artikujve Ekonomikë</t>
    </r>
  </si>
  <si>
    <t>Produkti 6</t>
  </si>
  <si>
    <t xml:space="preserve">Mbrojtje nga permbytjetja nga lumi Osum ne Tapi </t>
  </si>
  <si>
    <t>Nepermjet rehabilitimit te argjinatures gjatesore dhe ndertimit te peneleve terthore (me gure, gabion dhe veshje betoni) mundesohet mbrojtja nga errozini dhe permbytja nga lumi Osum  i tokave bujqesore dhe zonave te banuara ne Tapi, si dhe mbrohet stacioni i ujit te pishem.</t>
  </si>
  <si>
    <r>
      <t xml:space="preserve">Detajimi i Kostos Totale të </t>
    </r>
    <r>
      <rPr>
        <b/>
        <sz val="8"/>
        <color rgb="FFFF0000"/>
        <rFont val="Garamond"/>
        <family val="1"/>
      </rPr>
      <t xml:space="preserve">Produktit 6 </t>
    </r>
    <r>
      <rPr>
        <b/>
        <sz val="8"/>
        <color theme="1"/>
        <rFont val="Garamond"/>
        <family val="1"/>
      </rPr>
      <t>sipas Artikujve Ekonomikë</t>
    </r>
  </si>
  <si>
    <t>Produkti 7</t>
  </si>
  <si>
    <t>Rehabilitim i argjinatures se lumit Buna, Pentar-Luarez,Shkoder</t>
  </si>
  <si>
    <t>Nepermjet rehabilitimit te argjinatures gjatesore (prerje e bimesise, skarifikim, mbingritje veshje me gure e betoni) mundesohet rritja e qendrueshmerise se argjinatures gjatesore qe mbron nga permbytja e lumit Buna  tokat bujqesore dhe zonat e banuara ne Njesine Administrative Dajç, bashkia Shkoder</t>
  </si>
  <si>
    <r>
      <t xml:space="preserve">Detajimi i Kostos Totale të </t>
    </r>
    <r>
      <rPr>
        <b/>
        <sz val="8"/>
        <color rgb="FFFF0000"/>
        <rFont val="Garamond"/>
        <family val="1"/>
      </rPr>
      <t xml:space="preserve">Produktit 7 </t>
    </r>
    <r>
      <rPr>
        <b/>
        <sz val="8"/>
        <color theme="1"/>
        <rFont val="Garamond"/>
        <family val="1"/>
      </rPr>
      <t>sipas Artikujve Ekonomikë</t>
    </r>
  </si>
  <si>
    <t>Produkti 8</t>
  </si>
  <si>
    <t>Pastrim i Perroit te Draçit (Faza II)</t>
  </si>
  <si>
    <t xml:space="preserve">Nepermjet procesit te germimit realizohet thellimi dhe zgjerimit i shtratit te perroit te Draçit, qe mundeson rritjen e aftesise larguese te ujerave dhe shmangien e permbytjeve te fushes se Kavajes dhe zonave turistike </t>
  </si>
  <si>
    <r>
      <t xml:space="preserve">Detajimi i Kostos Totale të </t>
    </r>
    <r>
      <rPr>
        <b/>
        <sz val="8"/>
        <color rgb="FFFF0000"/>
        <rFont val="Garamond"/>
        <family val="1"/>
      </rPr>
      <t xml:space="preserve">Produktit 8 </t>
    </r>
    <r>
      <rPr>
        <b/>
        <sz val="8"/>
        <color theme="1"/>
        <rFont val="Garamond"/>
        <family val="1"/>
      </rPr>
      <t>sipas Artikujve Ekonomikë</t>
    </r>
  </si>
  <si>
    <t>Produkti 9</t>
  </si>
  <si>
    <t>Nepermjet rehabilitimit te argjinatures gjatesore dhe ndertimit te peneleve terthore (me gure, gabion dhe veshje betoni) mundesohet mbrojtja nga errozini dhe permbytja nga lumi Drin i Zi  i tokave bujqesore dhe zonave te banuara ne fshatin Brezhdan, Diber</t>
  </si>
  <si>
    <r>
      <t xml:space="preserve">Detajimi i Kostos Totale të </t>
    </r>
    <r>
      <rPr>
        <b/>
        <sz val="8"/>
        <color rgb="FFFF0000"/>
        <rFont val="Garamond"/>
        <family val="1"/>
      </rPr>
      <t xml:space="preserve">Produktit 9 </t>
    </r>
    <r>
      <rPr>
        <b/>
        <sz val="8"/>
        <color theme="1"/>
        <rFont val="Garamond"/>
        <family val="1"/>
      </rPr>
      <t>sipas Artikujve Ekonomikë</t>
    </r>
  </si>
  <si>
    <t>Produkti 10</t>
  </si>
  <si>
    <t>Objekte te mbrojtjes nga permbytja te vitit 2018 dhe projeksioni 2020 dhe 2021</t>
  </si>
  <si>
    <t>Mundesohet rritja e sigurise se mbrojtjes nga permbytja nepermjet rehabilitimit/ndertimit te argjinaturave mbrojtese</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</si>
  <si>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</si>
  <si>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</si>
  <si>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</si>
  <si>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</si>
  <si>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Menaxhim i Qëndrueshëm i Tokës Bujqësore</t>
  </si>
  <si>
    <t>05470</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</si>
  <si>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</si>
  <si>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</si>
  <si>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</si>
  <si>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Rregjistra të dixhitalizuara të njësive administrative </t>
  </si>
  <si>
    <t xml:space="preserve">Krijimi i sistemit të informacionit për tokën (LIS) dhe integrimi në GIS  </t>
  </si>
  <si>
    <t>Sipërfaqe toke bujqësore në (ha), e integruar në Sistemin e Informacionit Gjeografik (GIS)</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</si>
  <si>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</si>
  <si>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</si>
  <si>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t>(hektar)</t>
  </si>
  <si>
    <t>13.12.2018</t>
  </si>
  <si>
    <t>PLANIFIKIM MENAXHIM ADMINISTRIMI</t>
  </si>
  <si>
    <t>01110</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</si>
  <si>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</si>
  <si>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Realizimi i politikave në sektorin e bujqësisë dhe zhvillimit rural në përputhje me standartet evropiane</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</si>
  <si>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</si>
  <si>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</si>
  <si>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</si>
  <si>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</si>
  <si>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</si>
  <si>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Numri i punonjësve Gra që përdorin 1 tualet kundrejt totalit të tualeteve për gra</t>
  </si>
  <si>
    <t>Numri i punonjësve Burra që përdorin 1 tualet kundrejt totalit të tualeteve për burra</t>
  </si>
  <si>
    <t>% e Rekomandimeve të zbatuara të auditimeve të kryera kundrejt totalit të rekomandimeve</t>
  </si>
  <si>
    <t>Rritja dhe zhvillimi i kapaciteteve planifikuese dhe menaxhuese, nëpërmjet programeve trajnuese dhe zhvilluese në respekt të parimit të barazisë gjinore</t>
  </si>
  <si>
    <t>Personel burra të rekrutuar rishtazi (%)</t>
  </si>
  <si>
    <t>trend zbritës</t>
  </si>
  <si>
    <t>Personel gra të rekrutuara rishtazi (%)</t>
  </si>
  <si>
    <t>Personel burra të trajnuar (%)</t>
  </si>
  <si>
    <t>Personel gra të trajnuara (%)</t>
  </si>
  <si>
    <t>Raste Diskriminimi të konstatuara dhe raportuara</t>
  </si>
  <si>
    <t>Numri i tualeteve në institucion për burra</t>
  </si>
  <si>
    <t>Numri i tualeteve në institucion për gra</t>
  </si>
  <si>
    <t>Numri i tualeteve në institucion për persona me aftësi ndryshe</t>
  </si>
  <si>
    <t xml:space="preserve">Akte ligjore dhe nënligjore të miratuara </t>
  </si>
  <si>
    <t xml:space="preserve">Puna e stafit të ministrisë për hartimin e akteve ligjore dhe nënligjore </t>
  </si>
  <si>
    <t>numër punonjësish</t>
  </si>
  <si>
    <t>numër</t>
  </si>
  <si>
    <r>
      <t>Detajimi i Kostos Totale të</t>
    </r>
    <r>
      <rPr>
        <b/>
        <sz val="8"/>
        <color rgb="FFFF0000"/>
        <rFont val="Garamond"/>
        <family val="1"/>
      </rPr>
      <t xml:space="preserve"> Produktit 2 </t>
    </r>
    <r>
      <rPr>
        <b/>
        <sz val="8"/>
        <color theme="1"/>
        <rFont val="Garamond"/>
        <family val="1"/>
      </rPr>
      <t>sipas Artikujve Ekonomikë</t>
    </r>
  </si>
  <si>
    <t>Personel i trajnuar</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</si>
  <si>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</si>
  <si>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</si>
  <si>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</si>
  <si>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</si>
  <si>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</si>
  <si>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Pagesë për kuotat ndërkombëtare të realizuara</t>
  </si>
  <si>
    <t>Për ngritjen e kapaciteteve të burimeve njerëzore të institucionit nevojitet pjesëmarrja në takime vjetore ndërkombëtare, trajnime, workshope, të cilat kërkojnë shpenzime për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</si>
  <si>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</si>
  <si>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</si>
  <si>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</si>
  <si>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</si>
  <si>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</si>
  <si>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</si>
  <si>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</si>
  <si>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Institucione të audituara</t>
  </si>
  <si>
    <t>Auditimi i institucioneve në varësi të MBZHR-së</t>
  </si>
  <si>
    <t>numër institucionesh</t>
  </si>
  <si>
    <t>Blerje pajisje zyrash dhe pajisje elektronike për aparatin e MBZHR</t>
  </si>
  <si>
    <t>Pajisje zyrash dhe elektronike të blera për Aparatin e MBZHR-së</t>
  </si>
  <si>
    <t>Kodi i Projektit sipas listës së investimeve</t>
  </si>
  <si>
    <t>Blerje pajisje zyrash dhe pajisje elektronike për aparatin e MBZHR për realizimin e detyrave funksionale të punonjësve të institucionit</t>
  </si>
  <si>
    <t>copë</t>
  </si>
  <si>
    <t xml:space="preserve">Ndërtime dhe rikonstruksione </t>
  </si>
  <si>
    <t>Rikonstruksion ambientesh në MBZHR</t>
  </si>
  <si>
    <t xml:space="preserve">Për realizimin në kohë dhe me cilësi të detyrave të ngarkuara, punonjësve të institucionit duhet t'u krijohen kushte të përshtashme. Për këtë arsye nevojitet një rikonstruksion i ambienteve të godinës së MBZHR-së.  </t>
  </si>
  <si>
    <t>numër godinash</t>
  </si>
  <si>
    <t>Ardian Maçi</t>
  </si>
  <si>
    <t>Nënshkrimi</t>
  </si>
  <si>
    <t xml:space="preserve">Këshillimi dhe Informacioni Bujqësor </t>
  </si>
  <si>
    <t>04860</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</si>
  <si>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</si>
  <si>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njohurive të fermerëve dhe agrobizneseve duke ofruar asistencë teknike falas me qëllim rritjen e prodhimit</t>
  </si>
  <si>
    <t>Pesha specifike e prodhimit bujqesor ne PBB</t>
  </si>
  <si>
    <t>% e rritjes së të ardhurave në fermat që aplikojnë paketa dhe karta teknologjike të ofruara nga ekstensioni</t>
  </si>
  <si>
    <t xml:space="preserve"> % e rritjes së numrit të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</si>
  <si>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</si>
  <si>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</si>
  <si>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</si>
  <si>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</si>
  <si>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</si>
  <si>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Përqindja e fermerëve që aplikon karta të reja teknologjike kundrejt numrit total të fermerëve të asistuar.</t>
  </si>
  <si>
    <t xml:space="preserve">Përqindja e fermerëve dhe bizneseve që marrin informacion përmes strukturave të Agjensive Rajonale të Ekstensionit Bujqësor kundrejt numrit total të fermerëve dhe bizneseve  </t>
  </si>
  <si>
    <t>Paketat dhe kartat teknologjike të prodhuara nga 5 QTTB që ju vihen në dispozicion fermerëve dhe agrobizneseve dhe aplikohen prej tyre</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</si>
  <si>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</si>
  <si>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</si>
  <si>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rgb="FFFF0000"/>
        <rFont val="Garamond"/>
        <family val="1"/>
      </rPr>
      <t>Produktit 1</t>
    </r>
    <r>
      <rPr>
        <b/>
        <sz val="11"/>
        <color theme="1"/>
        <rFont val="Garamond"/>
        <family val="1"/>
      </rPr>
      <t xml:space="preserve"> sipas Artikujve Ekonomikë</t>
    </r>
  </si>
  <si>
    <t>Qendra të Transferimit të Teknologjive Bujqësore funksionale</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</si>
  <si>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</si>
  <si>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</si>
  <si>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rgb="FFFF0000"/>
        <rFont val="Garamond"/>
        <family val="1"/>
      </rPr>
      <t xml:space="preserve"> Produktit 2 </t>
    </r>
    <r>
      <rPr>
        <b/>
        <sz val="11"/>
        <color theme="1"/>
        <rFont val="Garamond"/>
        <family val="1"/>
      </rPr>
      <t>sipas Artikujve Ekonomikë</t>
    </r>
  </si>
  <si>
    <t>Gra të informuara dhe trajnuara nga shërbimi këshillimor publik</t>
  </si>
  <si>
    <t>QTTB-të në bashkëpunim me AREB ofrojnë trajnime specifike për gratë fermerë në kuadrin e zbutjes së pabarazisë gjinore</t>
  </si>
  <si>
    <r>
      <t>Detajimi i Kostos Totale të</t>
    </r>
    <r>
      <rPr>
        <b/>
        <sz val="11"/>
        <color rgb="FFFF0000"/>
        <rFont val="Garamond"/>
        <family val="1"/>
      </rPr>
      <t xml:space="preserve"> Produktit 3 </t>
    </r>
    <r>
      <rPr>
        <b/>
        <sz val="11"/>
        <color theme="1"/>
        <rFont val="Garamond"/>
        <family val="1"/>
      </rPr>
      <t>sipas Artikujve Ekonomikë</t>
    </r>
  </si>
  <si>
    <t>Fermerë të asistuar nga Agjensitë Rajonale të Ekstensionit Bujqësor për aplikimet në skemat kombëtare dhe IPARD</t>
  </si>
  <si>
    <t>Strukturat e Agjensive Rajonale të Ekstensionit Bujqësor informojnë fermerët dhe agrobizneset dhe i asistojnë ata për plotësimin e aplikimeve në skemat mbështetëse dhe ato të IPARD</t>
  </si>
  <si>
    <r>
      <t>Detajimi i Kostos Totale të</t>
    </r>
    <r>
      <rPr>
        <b/>
        <sz val="11"/>
        <color rgb="FFFF0000"/>
        <rFont val="Garamond"/>
        <family val="1"/>
      </rPr>
      <t xml:space="preserve"> Produktit 4 </t>
    </r>
    <r>
      <rPr>
        <b/>
        <sz val="11"/>
        <color theme="1"/>
        <rFont val="Garamond"/>
        <family val="1"/>
      </rPr>
      <t>sipas Artikujve Ekonomikë</t>
    </r>
  </si>
  <si>
    <t>Produkti 5</t>
  </si>
  <si>
    <t>Fermerë të informuar dhe asistuar nga strukturat e ekstensionit</t>
  </si>
  <si>
    <t xml:space="preserve">Agjensitë Rajonale të Ekstensionit Bujqësor nëpërmjet aktiviteteve të planifikuara vjetore asistojnë dhe informojnë fermerët </t>
  </si>
  <si>
    <r>
      <t>Detajimi i Kostos Totale të</t>
    </r>
    <r>
      <rPr>
        <b/>
        <sz val="11"/>
        <color rgb="FFFF0000"/>
        <rFont val="Garamond"/>
        <family val="1"/>
      </rPr>
      <t xml:space="preserve"> Produktit 5</t>
    </r>
  </si>
  <si>
    <t>Kosto totale e produktit 5</t>
  </si>
  <si>
    <t>Blerje pajisjesh kompjuterike</t>
  </si>
  <si>
    <t>Pajisje kompjuterike të blera nga QTTB Shkodër</t>
  </si>
  <si>
    <t>Për realizimin e detyrave funksionale është e nevojshme pajisja e stafit me pajisje kompjuterike</t>
  </si>
  <si>
    <t>cope</t>
  </si>
  <si>
    <t>Ndërtime dhe rikonstruksione në QTTB-te</t>
  </si>
  <si>
    <t xml:space="preserve">Studime dhe projektime të realizuara </t>
  </si>
  <si>
    <t xml:space="preserve">Për ndërtimin e magazinës për ruajtjen e produkteve në bazën eksperimentale të QTTB Lushnjë nevojitet një studim dhe realizmin i një detyre projektimi  </t>
  </si>
  <si>
    <r>
      <t xml:space="preserve">Detajimi i Kostos Totale të </t>
    </r>
    <r>
      <rPr>
        <b/>
        <sz val="11"/>
        <color rgb="FFFF0000"/>
        <rFont val="Garamond"/>
        <family val="1"/>
      </rPr>
      <t xml:space="preserve">Produktit 1 </t>
    </r>
    <r>
      <rPr>
        <b/>
        <sz val="11"/>
        <color theme="1"/>
        <rFont val="Garamond"/>
        <family val="1"/>
      </rPr>
      <t>sipas Artikujve Ekonomikë</t>
    </r>
  </si>
  <si>
    <t>Magazinë me sandwich për ruajtjen e prodhimit në QTTB Lushnje e ndërtuar</t>
  </si>
  <si>
    <t>Ky objekt ndihmon në manipulimin e prodhimit dhe siguron prodhimin e farës së gjeneracioneve të larta</t>
  </si>
  <si>
    <t>m2</t>
  </si>
  <si>
    <r>
      <t xml:space="preserve">Detajimi i Kostos Totale të </t>
    </r>
    <r>
      <rPr>
        <b/>
        <sz val="11"/>
        <color rgb="FFFF0000"/>
        <rFont val="Garamond"/>
        <family val="1"/>
      </rPr>
      <t xml:space="preserve">Produktit 2 </t>
    </r>
    <r>
      <rPr>
        <b/>
        <sz val="11"/>
        <color theme="1"/>
        <rFont val="Garamond"/>
        <family val="1"/>
      </rPr>
      <t>sipas Artikujve Ekonomikë</t>
    </r>
  </si>
  <si>
    <t xml:space="preserve">Produkti 3 </t>
  </si>
  <si>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</si>
  <si>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t>
  </si>
  <si>
    <t>ml</t>
  </si>
  <si>
    <r>
      <t xml:space="preserve">Detajimi i Kostos Totale të </t>
    </r>
    <r>
      <rPr>
        <b/>
        <sz val="11"/>
        <color rgb="FFFF0000"/>
        <rFont val="Garamond"/>
        <family val="1"/>
      </rPr>
      <t xml:space="preserve">Produktit 3 </t>
    </r>
    <r>
      <rPr>
        <b/>
        <sz val="11"/>
        <color theme="1"/>
        <rFont val="Garamond"/>
        <family val="1"/>
      </rPr>
      <t>sipas Artikujve Ekonomikë</t>
    </r>
  </si>
  <si>
    <t>Sisitemi ujitës në QTTB Vlorë i instaluar ( faza 2)</t>
  </si>
  <si>
    <t>Ky sistem realizon furnizimin me ujë të bazës prodhuese në QTTB Vlorë duke ndikuar në realizimin e prodhimeve të saj.</t>
  </si>
  <si>
    <r>
      <t xml:space="preserve">Detajimi i Kostos Totale të </t>
    </r>
    <r>
      <rPr>
        <b/>
        <sz val="11"/>
        <color rgb="FFFF0000"/>
        <rFont val="Garamond"/>
        <family val="1"/>
      </rPr>
      <t xml:space="preserve">Produktit 4 </t>
    </r>
    <r>
      <rPr>
        <b/>
        <sz val="11"/>
        <color theme="1"/>
        <rFont val="Garamond"/>
        <family val="1"/>
      </rPr>
      <t>sipas Artikujve Ekonomikë</t>
    </r>
  </si>
  <si>
    <t>Hangar i mekanikës bujqësore në QTTB Korçë i ndërtuar</t>
  </si>
  <si>
    <t>Me qëllim sigurimin dhe ruajtjen e makinerive e agregateve bujqësore nga agjentet atmosferike dhe dëmtimin e tyre të QTTB Korçë nevojitet ndërtimi i një hangari</t>
  </si>
  <si>
    <r>
      <t xml:space="preserve">Detajimi i Kostos Totale të </t>
    </r>
    <r>
      <rPr>
        <b/>
        <sz val="11"/>
        <color rgb="FFFF0000"/>
        <rFont val="Garamond"/>
        <family val="1"/>
      </rPr>
      <t xml:space="preserve">Produktit 5 </t>
    </r>
    <r>
      <rPr>
        <b/>
        <sz val="11"/>
        <color theme="1"/>
        <rFont val="Garamond"/>
        <family val="1"/>
      </rPr>
      <t>sipas Artikujve Ekonomikë</t>
    </r>
  </si>
  <si>
    <t>Baza prodhuese e QTTB Vlorë e rrethuar (faza1 dhe 2)</t>
  </si>
  <si>
    <t>Ky rrethim realizon mbrojtjen e prodhimit të bazës prodhuese në QTTB Vlorë, e cila gjendet midis pronave private duke rrezikuar çdo vit prodhimet e veta.</t>
  </si>
  <si>
    <r>
      <t xml:space="preserve">Detajimi i Kostos Totale të </t>
    </r>
    <r>
      <rPr>
        <b/>
        <sz val="11"/>
        <color rgb="FFFF0000"/>
        <rFont val="Garamond"/>
        <family val="1"/>
      </rPr>
      <t xml:space="preserve">Produktit 6 </t>
    </r>
    <r>
      <rPr>
        <b/>
        <sz val="11"/>
        <color theme="1"/>
        <rFont val="Garamond"/>
        <family val="1"/>
      </rPr>
      <t>sipas Artikujve Ekonomikë</t>
    </r>
  </si>
  <si>
    <t>Kosto totale e produktit 6</t>
  </si>
  <si>
    <t>Blerje mjetesh dhe pajisjesh</t>
  </si>
  <si>
    <t xml:space="preserve">Blerje  pajisjesh laboratorike në QTTB Fushë , Lushnjë dhe Shkodër </t>
  </si>
  <si>
    <t>Për kryerjen e analizave të tokës, ujit dhe produkteve bujqësore nga QTTB Fushë Krujë, Lushnje dhe Shkodër është e nevojshme blerja e këtyre pajisjeve</t>
  </si>
  <si>
    <t>Agregatë bujqësorë të blerë në QTTB Shkodër</t>
  </si>
  <si>
    <t>Blerja e agregatëve bujqësore nga QTTB Shkodër është e nevojshme për funksionimin normal të punës në bazën e saj prodhuese</t>
  </si>
  <si>
    <r>
      <t xml:space="preserve">Detajimi i Kostos Totale të </t>
    </r>
    <r>
      <rPr>
        <b/>
        <sz val="11"/>
        <color rgb="FFFF0000"/>
        <rFont val="Garamond"/>
        <family val="1"/>
      </rPr>
      <t>Produktit 2</t>
    </r>
    <r>
      <rPr>
        <b/>
        <sz val="11"/>
        <color theme="1"/>
        <rFont val="Garamond"/>
        <family val="1"/>
      </rPr>
      <t xml:space="preserve"> sipas Artikujve Ekonomikë</t>
    </r>
  </si>
  <si>
    <t>Pajisje laboratorike për QTTB Fushë Krujë të blera</t>
  </si>
  <si>
    <t xml:space="preserve">Pajisja e laboratorit me aparatura të kohës është domosdoshmëri për zbatimin dhe ndjekjen e  projekteve dhe kryerjen e shërbimeve me cilësi ndaj klienteve. </t>
  </si>
  <si>
    <r>
      <t xml:space="preserve">Detajimi i Kostos Totale të </t>
    </r>
    <r>
      <rPr>
        <b/>
        <sz val="11"/>
        <color rgb="FFFF0000"/>
        <rFont val="Garamond"/>
        <family val="1"/>
      </rPr>
      <t>Produktit 3</t>
    </r>
    <r>
      <rPr>
        <b/>
        <sz val="11"/>
        <color theme="1"/>
        <rFont val="Garamond"/>
        <family val="1"/>
      </rPr>
      <t xml:space="preserve"> sipas Artikujve Ekonomikë</t>
    </r>
  </si>
  <si>
    <t>Agregatë bujqësore në QTTB Vlorë të blera</t>
  </si>
  <si>
    <t>Për funksionimin dhe përmirësimin e punës në bazën prodhuese në QTTB Vlorë del e nevojshme pajisja me agregatë bujqësor</t>
  </si>
  <si>
    <r>
      <t xml:space="preserve">Detajimi i Kostos Totale të </t>
    </r>
    <r>
      <rPr>
        <b/>
        <sz val="11"/>
        <color rgb="FFFF0000"/>
        <rFont val="Garamond"/>
        <family val="1"/>
      </rPr>
      <t>Produktit 4</t>
    </r>
    <r>
      <rPr>
        <b/>
        <sz val="11"/>
        <color theme="1"/>
        <rFont val="Garamond"/>
        <family val="1"/>
      </rPr>
      <t xml:space="preserve"> sipas Artikujve Ekonomikë</t>
    </r>
  </si>
  <si>
    <t>Mjelëse mekanike e blerë për QTTB Korçë</t>
  </si>
  <si>
    <t>Për realizimin e procesit të mjeljes në bazën blegtorale qe administron kjo QTTB është e nevojshme pajisja e saj me një mjelëse mekanike</t>
  </si>
  <si>
    <r>
      <t xml:space="preserve">Detajimi i Kostos Totale të </t>
    </r>
    <r>
      <rPr>
        <b/>
        <sz val="11"/>
        <color rgb="FFFF0000"/>
        <rFont val="Garamond"/>
        <family val="1"/>
      </rPr>
      <t>Produktit 5</t>
    </r>
    <r>
      <rPr>
        <b/>
        <sz val="11"/>
        <color theme="1"/>
        <rFont val="Garamond"/>
        <family val="1"/>
      </rPr>
      <t xml:space="preserve"> sipas Artikujve Ekonomikë</t>
    </r>
  </si>
  <si>
    <t>Kontenier për mbajtjen e materialit biologjik në QTTB Fushë Krujë i blerë</t>
  </si>
  <si>
    <t>Për mbajtjen e materialit biologjik më azot të lëngshëm është e nevojshme blerja e një kontenieri me kapacitet 500 litra</t>
  </si>
  <si>
    <r>
      <t xml:space="preserve">Detajimi i Kostos Totale të </t>
    </r>
    <r>
      <rPr>
        <b/>
        <sz val="11"/>
        <color rgb="FFFF0000"/>
        <rFont val="Garamond"/>
        <family val="1"/>
      </rPr>
      <t>Produktit 6</t>
    </r>
    <r>
      <rPr>
        <b/>
        <sz val="11"/>
        <color theme="1"/>
        <rFont val="Garamond"/>
        <family val="1"/>
      </rPr>
      <t xml:space="preserve"> sipas Artikujve Ekonomikë</t>
    </r>
  </si>
  <si>
    <t>Agregatë bujqësore në QTTB Shkodër të blerë</t>
  </si>
  <si>
    <t>Për kryerjen e proceseve të punës në bazën prodhuese të QTTB Shkodër nevojitet ky agregat bujqësor</t>
  </si>
  <si>
    <r>
      <t xml:space="preserve">Detajimi i Kostos Totale të </t>
    </r>
    <r>
      <rPr>
        <b/>
        <sz val="11"/>
        <color rgb="FFFF0000"/>
        <rFont val="Garamond"/>
        <family val="1"/>
      </rPr>
      <t>Produktit 7</t>
    </r>
    <r>
      <rPr>
        <b/>
        <sz val="11"/>
        <color theme="1"/>
        <rFont val="Garamond"/>
        <family val="1"/>
      </rPr>
      <t xml:space="preserve"> sipas Artikujve Ekonomikë</t>
    </r>
  </si>
  <si>
    <t>Kosto totale e produktit 7</t>
  </si>
  <si>
    <t>Makinë trioruese për triorimin e farës në QTTB Lushnjë e blerë</t>
  </si>
  <si>
    <t>Për realizimin e prodhimit të farave të gjeneracioneve të larta, për përgatitjen e materialit mbjellës është e nevojshme blerja e kësaj makine</t>
  </si>
  <si>
    <r>
      <t xml:space="preserve">Detajimi i Kostos Totale të </t>
    </r>
    <r>
      <rPr>
        <b/>
        <sz val="11"/>
        <color rgb="FFFF0000"/>
        <rFont val="Garamond"/>
        <family val="1"/>
      </rPr>
      <t>Produktit 8</t>
    </r>
    <r>
      <rPr>
        <b/>
        <sz val="11"/>
        <color theme="1"/>
        <rFont val="Garamond"/>
        <family val="1"/>
      </rPr>
      <t xml:space="preserve"> sipas Artikujve Ekonomikë</t>
    </r>
  </si>
  <si>
    <t>Kosto totale e produktit 8</t>
  </si>
  <si>
    <t>Pajisje laboratorike për QTTB Shkodër të blera</t>
  </si>
  <si>
    <t>Këto pajisje janë të nevojshme për kryerjen e analizave të misrit dhe bimëve medicinale si 2 prioritetet e kësaj QTTB</t>
  </si>
  <si>
    <r>
      <t xml:space="preserve">Detajimi i Kostos Totale të </t>
    </r>
    <r>
      <rPr>
        <b/>
        <sz val="11"/>
        <color rgb="FFFF0000"/>
        <rFont val="Garamond"/>
        <family val="1"/>
      </rPr>
      <t>Produktit 9</t>
    </r>
    <r>
      <rPr>
        <b/>
        <sz val="11"/>
        <color theme="1"/>
        <rFont val="Garamond"/>
        <family val="1"/>
      </rPr>
      <t xml:space="preserve"> sipas Artikujve Ekonomikë</t>
    </r>
  </si>
  <si>
    <t>Kosto totale e produktit 9</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</si>
  <si>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</si>
  <si>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</si>
  <si>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</si>
  <si>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r>
      <t xml:space="preserve">Detajimi i Kostos Totale të </t>
    </r>
    <r>
      <rPr>
        <b/>
        <sz val="8"/>
        <color indexed="10"/>
        <rFont val="Garamond"/>
        <family val="1"/>
      </rPr>
      <t>Produktit 3</t>
    </r>
    <r>
      <rPr>
        <b/>
        <sz val="8"/>
        <color indexed="8"/>
        <rFont val="Garamond"/>
        <family val="1"/>
      </rPr>
      <t xml:space="preserve"> sipas Artikujve Ekonomikë</t>
    </r>
  </si>
  <si>
    <t>Zhvillimi Rural duke mbështur prodhimin bujqësor, blegtoral, agroindustrinë dhe marketingun</t>
  </si>
  <si>
    <t>04250</t>
  </si>
  <si>
    <t xml:space="preserve">Ky program fokusohet në rritjen e produktivitetit dhe aftësisë konkurruese të bujqësisë, përmirësimin e standardeve si dhe garantimin e sigurisë ushqimore, specializimin e prodhimit në sektorët e perimeve, vreshtarisë, frutikulturës dhe blegtorisë, përmirësimin e rrjetit të marketingut. Rritja e standarteve përmes investime të teknologjive të reja në proçesin e prodhimit, përpunimit dhe marketingut; diversifikimit të prodhimit si dhe rritjes së punësimit dhe të ardhurave. Përmbajtja e programit buron nga prioritetet zhvilluese të parashikuara në Strategjinë Ndërsektoriale për Zhvillimin Rural dhe Bujqësor. </t>
  </si>
  <si>
    <t>Qëllimet e politikës së Programit Buxhetor 04250 është rritja e aftësisë konkurruese të bujqësisë, përmirësimi i standardeve si dhe garantimi i sigurisë ushqimore.</t>
  </si>
  <si>
    <t>Treguesit e Performancës në nivel Qëllimi*</t>
  </si>
  <si>
    <t>Treguesi 1. Numri i të punësuarëve në bujqësi dhe agropërpunim</t>
  </si>
  <si>
    <t>Treguesi 2. Volumi i Eksportit të produkteve bujqësore dhe të agropërpunimit, milionë lekë</t>
  </si>
  <si>
    <t xml:space="preserve">Treguesi 3. Raporti import-eksport bujqësia total </t>
  </si>
  <si>
    <t>Treguesi 4. Raportiimport-eksport  i produkteve bujqësore (bujqësi + blegtori)</t>
  </si>
  <si>
    <t>Treguesi 5. Raporti import-eksport  i produkteve të agropërpunimit</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</si>
  <si>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</si>
  <si>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</si>
  <si>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</si>
  <si>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</si>
  <si>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Rritja e sipërfaqes së mbjellë me dru-frutor (ha)</t>
  </si>
  <si>
    <t>Rritja e sipërfaqes së mbjellë me perime në serra (ha)</t>
  </si>
  <si>
    <t>Shpenzimet Korrente</t>
  </si>
  <si>
    <t>Produkti 1***</t>
  </si>
  <si>
    <t>Përfitues nga masat mbështetëse  në bujqësi viti 2018 (për vitet 2019, 2020 dhe 2021 edhe në  blegtori)</t>
  </si>
  <si>
    <t>Ka të bëjë me numrin e përfituesëve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</si>
  <si>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</si>
  <si>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</si>
  <si>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Përfitues nga masat mbështetëse në blegtori</t>
  </si>
  <si>
    <t>Ka të bëjë me numrin e përfituesëve dhe fondet e transferuara në buxhetet e aplikantëve që shpallen fitues për të përfituar nga mbështetja për zhvillimin e blegtorisë</t>
  </si>
  <si>
    <r>
      <t>Detajimi i Kostos Totale të</t>
    </r>
    <r>
      <rPr>
        <b/>
        <sz val="8"/>
        <color indexed="10"/>
        <rFont val="Garamond"/>
        <family val="1"/>
      </rPr>
      <t xml:space="preserve"> Produktit 2 </t>
    </r>
    <r>
      <rPr>
        <b/>
        <sz val="8"/>
        <color indexed="8"/>
        <rFont val="Garamond"/>
        <family val="1"/>
      </rPr>
      <t>sipas Artikujve Ekonomikë</t>
    </r>
  </si>
  <si>
    <r>
      <rPr>
        <b/>
        <sz val="8"/>
        <color indexed="10"/>
        <rFont val="Garamond"/>
        <family val="1"/>
      </rPr>
      <t>Produkti 3</t>
    </r>
    <r>
      <rPr>
        <sz val="8"/>
        <color indexed="8"/>
        <rFont val="Garamond"/>
        <family val="1"/>
      </rPr>
      <t xml:space="preserve"> </t>
    </r>
  </si>
  <si>
    <t>Përfitues nga masat mbështetëse të agropërpunimit</t>
  </si>
  <si>
    <t>Ka të bëjë me numrin e përfituesëve dhe fondet e transferuara në buxhetet e aplikantëve që shpallen fitues për të përfituar nga mbështetja për zhvillimin e agropërpunimit</t>
  </si>
  <si>
    <r>
      <t>Detajimi i Kostos Totale të</t>
    </r>
    <r>
      <rPr>
        <b/>
        <sz val="8"/>
        <color indexed="10"/>
        <rFont val="Garamond"/>
        <family val="1"/>
      </rPr>
      <t xml:space="preserve"> Produktit 3 </t>
    </r>
    <r>
      <rPr>
        <b/>
        <sz val="8"/>
        <color indexed="8"/>
        <rFont val="Garamond"/>
        <family val="1"/>
      </rPr>
      <t>sipas Artikujve Ekonomikë</t>
    </r>
  </si>
  <si>
    <t>Përfitues nga masat mbështetëse në peshkim dhe akuakulturë</t>
  </si>
  <si>
    <t>Ka të bëjë me numrin e përfituesëve dhe fondet e transferuara në buxhetet e aplikantëve që shpallen fitues për të përfituar nga mbështetja për zhvillimin e peshkimit dhe akuakulturës</t>
  </si>
  <si>
    <r>
      <t>Detajimi i Kostos Totale të</t>
    </r>
    <r>
      <rPr>
        <b/>
        <sz val="8"/>
        <color indexed="10"/>
        <rFont val="Garamond"/>
        <family val="1"/>
      </rPr>
      <t xml:space="preserve"> Produktit 4 </t>
    </r>
    <r>
      <rPr>
        <b/>
        <sz val="8"/>
        <color indexed="8"/>
        <rFont val="Garamond"/>
        <family val="1"/>
      </rPr>
      <t>sipas Artikujve Ekonomikë</t>
    </r>
  </si>
  <si>
    <t>Përfitues nga masat mbështetëse në zhvillimin rural</t>
  </si>
  <si>
    <t>Ka të bëjë me numrin e përfituesëve dhe fondet e transferuara në buxhetet e aplikantëve që shpallen fitues për të përfituar nga mbështetja për diversifikimin e zhvillimit rural</t>
  </si>
  <si>
    <r>
      <t>Detajimi i Kostos Totale të</t>
    </r>
    <r>
      <rPr>
        <b/>
        <sz val="8"/>
        <color indexed="10"/>
        <rFont val="Garamond"/>
        <family val="1"/>
      </rPr>
      <t xml:space="preserve"> Produktit 5 </t>
    </r>
    <r>
      <rPr>
        <b/>
        <sz val="8"/>
        <color indexed="8"/>
        <rFont val="Garamond"/>
        <family val="1"/>
      </rPr>
      <t>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</si>
  <si>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</si>
  <si>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</si>
  <si>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</si>
  <si>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6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</si>
  <si>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</si>
  <si>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</si>
  <si>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</si>
  <si>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7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</si>
  <si>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</si>
  <si>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</si>
  <si>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</si>
  <si>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8 </t>
    </r>
    <r>
      <rPr>
        <b/>
        <sz val="8"/>
        <color indexed="8"/>
        <rFont val="Garamond"/>
        <family val="1"/>
      </rPr>
      <t>sipas Artikujve Ekonomikë</t>
    </r>
  </si>
  <si>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</si>
  <si>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</si>
  <si>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</si>
  <si>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9 </t>
    </r>
    <r>
      <rPr>
        <b/>
        <sz val="8"/>
        <color indexed="8"/>
        <rFont val="Garamond"/>
        <family val="1"/>
      </rPr>
      <t>sipas Artikujve Ekonomikë</t>
    </r>
  </si>
  <si>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</si>
  <si>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</si>
  <si>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</si>
  <si>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10 </t>
    </r>
    <r>
      <rPr>
        <b/>
        <sz val="8"/>
        <color indexed="8"/>
        <rFont val="Garamond"/>
        <family val="1"/>
      </rPr>
      <t>sipas Artikujve Ekonomikë</t>
    </r>
  </si>
  <si>
    <t>Kosto totale e produktit 10</t>
  </si>
  <si>
    <t>Produkti 11</t>
  </si>
  <si>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</si>
  <si>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</si>
  <si>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</si>
  <si>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11 </t>
    </r>
    <r>
      <rPr>
        <b/>
        <sz val="8"/>
        <color indexed="8"/>
        <rFont val="Garamond"/>
        <family val="1"/>
      </rPr>
      <t>sipas Artikujve Ekonomikë</t>
    </r>
  </si>
  <si>
    <t>Kosto totale e produktit 11</t>
  </si>
  <si>
    <t>Shpenzime administrative kapitale për Agropikat, ESHFF dhe AKDC</t>
  </si>
  <si>
    <t>Njësi të rikostruktuara dhe të pajisura.</t>
  </si>
  <si>
    <t>Do të rikonstruktohen 15 agro-pika ku do të kryhen aplikimet për masat mbështetëse dhe pajisen me pajisje zyre dhe laboratorike për përmirësimin e kushteve të punës në drejtim të rritjes së cilësisë së shërbimit në  Agropika, ESHFF dhe AKDC.</t>
  </si>
  <si>
    <t xml:space="preserve">Numër </t>
  </si>
  <si>
    <t xml:space="preserve">Shënim: Shpjegoni supozimet dhe llogaritjet për Produktin 1 </t>
  </si>
  <si>
    <t xml:space="preserve">Blerje pajisjesh, sisteme, makineri të ndryshme </t>
  </si>
  <si>
    <t xml:space="preserve">Blerje pajisjesh të ndryshme dhe pajisje elektronike AZHBR; </t>
  </si>
  <si>
    <t>Blerje automjetesh Foristrad (8 copë) AZHBR</t>
  </si>
  <si>
    <t>Do të blihen 8 fuoristrada si mjete transporti në përdorim të ekipeve të kontrollit në vend nga AZHBR të aplikuesëve për realizimin e investimeve dhe kushteve të rëna dakord për mbështetje dhe përfitim si nga fondet e buxhetit dhe nga Programi IPARD II e donatorve të ndryshëm</t>
  </si>
  <si>
    <t xml:space="preserve">Rikonstruksion Ambjentesh në AZHBR </t>
  </si>
  <si>
    <t>Rikonstruksioni i Dhomës së serverave të AZHBR</t>
  </si>
  <si>
    <t>Do të rikonstruktohet dhoma e Serverave të AZHBR-së si kusht ligjor për garantimin e mirëmbajtjes së bazave të të dhënave dhe kërkesë nga Auditorët e Bashkimit Europian</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</si>
  <si>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</si>
  <si>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</si>
  <si>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</si>
  <si>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Programi- Për zhvillimin e qëndrueshëm të sektorit të ullinjve</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</si>
  <si>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</si>
  <si>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</si>
  <si>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</si>
  <si>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</si>
  <si>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</si>
  <si>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</si>
  <si>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</si>
  <si>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Numër specialishtësh të trainuar</t>
  </si>
  <si>
    <t>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Për strukturën e Ekstensionit Publik nga Projekti do të përgatiten, printohen dhe shpërndahen 2 manuale me  rreth 500 kopje; 5 broshura me 1250 kopje dhe 5 tituj fletë-palosjesh në 3500 kopje</t>
  </si>
  <si>
    <t>Numër titujsh të pergatitur dhe botuar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</si>
  <si>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</si>
  <si>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</si>
  <si>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</si>
  <si>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Fondet e planifikuara nga Banka Botërore si financim i huaj (Kredi) për dhënien e granteve për mbrojtjen nga erozioni i pyjeve</t>
  </si>
  <si>
    <t>Projektet e Zhvillimit Rural</t>
  </si>
  <si>
    <t xml:space="preserve">Përfitues nga mbështetja përmes projekteve </t>
  </si>
  <si>
    <t>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2. Protokolli Italian-Programi - Fuqizimi i Agjensisë për Zhvillimin Bujqësor dhe Rural për disbursimin e granteve në bujqësi; 3. Protokolli Italian-Programi për zhvillimin e qëndrueshëm të sektorit të ullinjve; 4. Protokolli i ri italian; 5. Projekti SARED "Mbështetje për Bujqësinë &amp; Zhvillimin Ekonomik Rural"; 6. IPA 2013 Mbështetje për bujqësinë dhe Zhvillimin Rural - Mbështetje për Përmbytjet; 7. Projekti Mjedisor Banka Boterore STF; 8.  Projekti "Krijimi dhe Lehtësimi i Mbështetjes së Agrobiznesit (BERZH)"</t>
  </si>
  <si>
    <t>Arritje graduale e standarteve të BE-së, në fushën e bujqësisë dhe zhvillimit rural.</t>
  </si>
  <si>
    <t>Treguesi 1: Numri i përfituesëve nga skema e investimeve fizike në nivel ferme</t>
  </si>
  <si>
    <t xml:space="preserve">Treguesi 2: Numri i përfituesëve nga skema e investimeve në agropërpunim </t>
  </si>
  <si>
    <t xml:space="preserve">Treguesi 3: Numri i përfituesëve nga skema e diversifikimit në fermë </t>
  </si>
  <si>
    <t>Përfitues nga Programi IPARD II nga masa 1</t>
  </si>
  <si>
    <t>Ka të bëjë me numrin e përfituesëve dhe fondet e transferuara në buxhetet e aplikantëve që kryejnë  investime fizike në nivel ferme, dhe që shpallen fitues të fondeve të programit IPARD II</t>
  </si>
  <si>
    <t>Përfitues nga Programi IPARD II nga masa 2</t>
  </si>
  <si>
    <t>Ka të bëjë me numrin e përfituesëve dhe fondet e transferuara në buxhetet e aplikantëve që kryejnë  investime fizike në agro-përpunim dhe  dhe që shpallen fitues të fondeve të programit IPARD II</t>
  </si>
  <si>
    <t>Përfitues nga Programi IPARD II nga masa 3 (7)</t>
  </si>
  <si>
    <t>Ka të bëjë me numrin e përfituesëve dhe fondet e transferuara në buxhetet e aplikantëve që kryejnë  investime për diversifikimin e ekonomisë rurale dhe që shpallen fitues të fondeve të programit IPARD II</t>
  </si>
  <si>
    <r>
      <t xml:space="preserve">Detajimi i Kostos Totale të </t>
    </r>
    <r>
      <rPr>
        <b/>
        <sz val="8"/>
        <color indexed="10"/>
        <rFont val="Garamond"/>
        <family val="1"/>
      </rPr>
      <t xml:space="preserve">Produktit 3 </t>
    </r>
    <r>
      <rPr>
        <b/>
        <sz val="8"/>
        <color indexed="8"/>
        <rFont val="Garamond"/>
        <family val="1"/>
      </rPr>
      <t>sipas Artikujve Ekonomikë</t>
    </r>
  </si>
  <si>
    <t>Ndryshimi në % i totalit të shpenzimeve të Programit</t>
  </si>
  <si>
    <t>Kapacitetete menaxhuese dhe implementuese ne Institucion  dhe mirefunksionale per hartimin dhe monitorimin e politikave</t>
  </si>
  <si>
    <t xml:space="preserve">Institucion  ne mirefunksion </t>
  </si>
  <si>
    <t>Mbeshtetja per peshkim</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</si>
  <si>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</si>
  <si>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</si>
  <si>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Numer politikash strukturore te miratuara per peshkimin dhe akuakulturen</t>
  </si>
  <si>
    <t>trend rrites</t>
  </si>
  <si>
    <t>Bregdet i menaxhuar dhe grupe peshkimi te ngritura per peshkimin artizanal. Shoqata dhe organizata peshkimi te krijuara (Nr. Sanalle te mirembajtura).</t>
  </si>
  <si>
    <t xml:space="preserve">vlera baze </t>
  </si>
  <si>
    <t>vlera e synuar</t>
  </si>
  <si>
    <t xml:space="preserve">Inspektime dhe kontrolle nr. Shkeljesh te verejtura, gjoba. </t>
  </si>
  <si>
    <t xml:space="preserve">Sasia e prodhimit te molusqeve (ne ton) </t>
  </si>
  <si>
    <t>Nr i grave qe punojne ne perpunimin e produkteve peshkore</t>
  </si>
  <si>
    <t>Infrastrukture portuale e miremenaxhuar</t>
  </si>
  <si>
    <t xml:space="preserve">Ky produkt ka per qellim menaxhimin e porteve Shengjin, Vlore, Sarande e Durres dhe te tre ekonomive Zvezde, Lin e Butrint duke bere te mundur rritjen e produktivitetit te resurseve nepermjet menaxhimit te programeve te ripopullimit me rasate. </t>
  </si>
  <si>
    <t xml:space="preserve">Kontrollet e inspektoriatit te peshkimit ne subjektet e peshkimit. </t>
  </si>
  <si>
    <t xml:space="preserve">Kontrollet kane per qellim garantimin e zbatimit te poltikave nepermjet inspektimit e kontrollit te subjekteve te peshkimit te licensuara dhe te palicensuara nga inspektoriati i peshkimit ne rrethe. </t>
  </si>
  <si>
    <t>Sistemi i vrojtim monitorimit e survejimit ne anijet e peshkimit te instaluara.</t>
  </si>
  <si>
    <t>Mirembajtja e sistemit te anijet dhe e sistemit te vrojtim  monitorimit e survejimit VMS, nepermjet QNOD</t>
  </si>
  <si>
    <t xml:space="preserve">Raporte te kryera per nje monitorim sa me te sakte te aktiviteteve te lidhur me peshkimin, akuakulturen dhe molusqet. </t>
  </si>
  <si>
    <t xml:space="preserve">Produkti synon nje monitorim sa me te sakte te aktiviteteve lidhur me peshkimin, akuakultern dhe molusqet. </t>
  </si>
  <si>
    <t>numer raportesh</t>
  </si>
  <si>
    <t xml:space="preserve"> Ndertimi i tregut te peshkut Vlore</t>
  </si>
  <si>
    <t xml:space="preserve">Infrastrukture e permiresuar ne porte do te beje te mundur permiresuar e tregtimit te produkteve peshkore, si nepermjet ngritjes se markateve te peshkimit, kontrollit me te mire te produkteve. </t>
  </si>
  <si>
    <t>numër projektesh</t>
  </si>
  <si>
    <t>M051510</t>
  </si>
  <si>
    <t>Ndertimi i Tregut  Shengjin</t>
  </si>
  <si>
    <t>numer tregu</t>
  </si>
  <si>
    <t>Standartet nderkombetare te perafruar (EU, ICCAT, GFCM</t>
  </si>
  <si>
    <t>Produktet për Objektivin  2</t>
  </si>
  <si>
    <t>Dokumenti sektorial per Peshkimii</t>
  </si>
  <si>
    <t>Dokumenti sektorial per Peshkimi fonancimi i huaj IPA II</t>
  </si>
  <si>
    <t>Pergatitja e dokumjentit sektorial per peshkimin IPA II</t>
  </si>
  <si>
    <t>numer dokumenti</t>
  </si>
  <si>
    <t xml:space="preserve"> Bashkefinancim per Dokumenti sektorial per Peshkimij IPA II</t>
  </si>
  <si>
    <t>Siguria Ushqimore dhe Mbrojtja e Konsumatorit</t>
  </si>
  <si>
    <t>04220</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</si>
  <si>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</si>
  <si>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</si>
  <si>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</si>
  <si>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</si>
  <si>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</si>
  <si>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</si>
  <si>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</si>
  <si>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</si>
  <si>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</si>
  <si>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</si>
  <si>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</si>
  <si>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dhe të gjurmuara</t>
  </si>
  <si>
    <t>Vaksinimi  është një proces në zbatim të strategjisë së miratuar dhe kryhet me vaksinë të blerë që mbulohet nga buxheti i MBZHR (Agjencitë Rajonale të Shërbimit Veterinar dhe mbrojtjes së Bimëve).</t>
  </si>
  <si>
    <t>Numër vaksinash</t>
  </si>
  <si>
    <t>Kafshe te shendetshme dhe te kontrolluara</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</si>
  <si>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</si>
  <si>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gjurmimesh</t>
  </si>
  <si>
    <t>Për vitin 2019 do te realizohet nje fushata masive per matrikullimin e kafsheve te gjalla. Blerja e matrikujve do te mbulohet nga buxheti I shtetit dhe do te behet falas</t>
  </si>
  <si>
    <t>Matrikuj te blera</t>
  </si>
  <si>
    <t>Analiza të kryera  në kuadër të monitorimit të mbetjeve në kafshët e gjalla dhe molusqet bivale (realizuar nga ISUV)</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</si>
  <si>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</si>
  <si>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ISUV</t>
  </si>
  <si>
    <t>Emergjenca veterinare dhe emergjenca per sigurine ushqimore</t>
  </si>
  <si>
    <t>Ne aparat mbahet gjithmone nje ze per emergjencat veterinare dhe emergjencat per sigurine ushqimore. Ky ze perdoret ne rastet e shperthimit te semundjeve te cilat jane te pa parashikueshme.</t>
  </si>
  <si>
    <t>kafshe te demshperblyera</t>
  </si>
  <si>
    <r>
      <t>Detajimi i Kostos Totale të</t>
    </r>
    <r>
      <rPr>
        <b/>
        <sz val="8"/>
        <color rgb="FFFF0000"/>
        <rFont val="Garamond"/>
        <family val="1"/>
      </rPr>
      <t xml:space="preserve"> Produktit 5 </t>
    </r>
    <r>
      <rPr>
        <b/>
        <sz val="8"/>
        <color theme="1"/>
        <rFont val="Garamond"/>
        <family val="1"/>
      </rPr>
      <t>sipas Artikujve Ekonomikë</t>
    </r>
  </si>
  <si>
    <t>Ne vitin 2019 te gjitha komunat do te punesojne nga nje veteriner zyrtar me qellim qe te rritet kontrolli dhe fusha e mbulimit te vendit me mjeke veterinere</t>
  </si>
  <si>
    <t>Veterinere te punesuar</t>
  </si>
  <si>
    <r>
      <t>Detajimi i Kostos Totale të</t>
    </r>
    <r>
      <rPr>
        <b/>
        <sz val="8"/>
        <color rgb="FFFF0000"/>
        <rFont val="Garamond"/>
        <family val="1"/>
      </rPr>
      <t xml:space="preserve"> Produktit 6 </t>
    </r>
    <r>
      <rPr>
        <b/>
        <sz val="8"/>
        <color theme="1"/>
        <rFont val="Garamond"/>
        <family val="1"/>
      </rPr>
      <t>sipas Artikujve Ekonomikë</t>
    </r>
  </si>
  <si>
    <t>Plotesimi i nevojave të shërbimit këshillimor nëpër Agjencitë Rajonale të Shërbimit Veterinar dhe mbrojtjes së Bimëve në funksion të skemave mbështetëse</t>
  </si>
  <si>
    <t>Pajisje kompjuterike</t>
  </si>
  <si>
    <t>GM05036</t>
  </si>
  <si>
    <t>Përmirësimi i mbrojtjes së konsumatorit, për luftimin e sëmundjeve zoonotike, faza II (Projekti PAZA)</t>
  </si>
  <si>
    <t>Kafshë të vaksinuara</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</si>
  <si>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</si>
  <si>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Projekt i BE IPA 2012 për sëmundjet zoonotike (projekti PAZA).</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</si>
  <si>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</si>
  <si>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</si>
  <si>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Projekjt i BE - IPA 2013 për Pajisje  laboratorike (ISUV dhe Drejtoritë Rajonale të AKU)</t>
  </si>
  <si>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</si>
  <si>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</si>
  <si>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</si>
  <si>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hequra nga tregu</t>
  </si>
  <si>
    <t>Numri i ngarkesave të kthyera në PIK</t>
  </si>
  <si>
    <t>Inspektimi dhe menaxhimi i riskut në fushën e sigurisë ushqimore (AKU)</t>
  </si>
  <si>
    <t>AKU zgjeron gjithnjë e më shumë aktivitet e saj. Në punën e tij si institucion totalisht buxhetor ka nevojë për shpenzime nga buxheti i shtetit.</t>
  </si>
  <si>
    <t>Numër inspektimesh</t>
  </si>
  <si>
    <t>Kontrolli dhe mbrojtja nga parazitët në fushën e bujqësisë (realizohet nga Agjensitë Rajonale të Shërbimit veterinar dhe të Mbrojtjes të Bimëve).</t>
  </si>
  <si>
    <t>Mbrojtja e bimëve të kultivuara apo spontane nga parazitët, në ambjentet e mbrojtura dhe në fushë të hapur. Kontrolli i të cilave parashikohet të mbështetet me buxhetin e MBZHR.</t>
  </si>
  <si>
    <t>Sipërfaqe në ha e trajtuar</t>
  </si>
  <si>
    <t>Automjete të transportit dhe automjete frigoriferike të blera</t>
  </si>
  <si>
    <t>Blerja e automjeteve të transportit dhe automjeteve frigoriferike</t>
  </si>
  <si>
    <t>Përafrimi i legjislacionit me atë të Bashkimit Europian.</t>
  </si>
  <si>
    <t>Treguesit e Performancës për Objektivin 3</t>
  </si>
  <si>
    <t>nr standardesh të BE të përafruara</t>
  </si>
  <si>
    <t>Produktet për Objektivin 3</t>
  </si>
  <si>
    <t>GM05054</t>
  </si>
  <si>
    <t>Dokumenti Sektorial për Sigurinë Ushqimore dhe Veterinarinë</t>
  </si>
  <si>
    <t>Përafrimi i standardeve aktuale me ato të BE, të sigurisë së produkteve ushqimore, të shëndetit dhe mirëqenies së kafshëve, të mbrojtjes së bimëve, me qëllim zbatimin e legjislacionit.</t>
  </si>
  <si>
    <t>Numër dokumenti</t>
  </si>
  <si>
    <t>Kodi I projektit nga lista e investimeve</t>
  </si>
  <si>
    <t>Ngritje e infrastruktures se  markatave te peshkimit neper porte</t>
  </si>
  <si>
    <t>Kapitull 01</t>
  </si>
  <si>
    <t>Kapitull 03</t>
  </si>
  <si>
    <t>Kapitull 04</t>
  </si>
  <si>
    <t>Auditimi i institucioneve në varësi të MBZHR-së mbështetur në praktikat më të mira ndërkombëtare</t>
  </si>
  <si>
    <t>Forcimi I laboratoreve te sigurise ushqimore ne Shqiperi</t>
  </si>
  <si>
    <t>Financim i huaj dhe bashkefinancim per Dokumenti Sektorial për Sigurinë Ushqimore dhe Veterinarinë</t>
  </si>
  <si>
    <t>Menaxhim i Infrastruktures portuale  sipas politikav e standarteve te miratuar</t>
  </si>
  <si>
    <t>numër porte dhe ekonomi peshkimi</t>
  </si>
  <si>
    <t>Standarte ndërkombëtare te perafruar (EU, ICCAT, GFCM)</t>
  </si>
  <si>
    <t>Nr standartesh të përafruar</t>
  </si>
  <si>
    <t>Numër Logbookeve të dorëzuar krahasuar me numrin e daljeve në peshkim</t>
  </si>
  <si>
    <t>M051526</t>
  </si>
  <si>
    <t>M051029</t>
  </si>
  <si>
    <t>M051493</t>
  </si>
  <si>
    <t>IPARD II</t>
  </si>
  <si>
    <t>Do të bëhet blerje e 160 copë rafte arshive  - AZHBR; Blerje e 66 copë pajisjesh elektronike (kompjuterash +printera) si dhe blerje e 20 copë pajisjesh në funksion të Drejtorisë së Kontrollit (GPS = 4 copë; Metër lazer 4 copë, aparat fotografik = 5 copë, aparat për karikim baterish = 3 copë dhe elektrik dore LED = 4 copë). Për vitet 2020 dhe 2021 do të blihen respektivisht nga 13 copë pajisje elektronike (kompjutera + printera).</t>
  </si>
  <si>
    <r>
      <t>Produkti</t>
    </r>
    <r>
      <rPr>
        <b/>
        <sz val="8"/>
        <color indexed="8"/>
        <rFont val="Garamond"/>
        <family val="1"/>
      </rPr>
      <t xml:space="preserve"> 2</t>
    </r>
    <r>
      <rPr>
        <b/>
        <sz val="8"/>
        <color indexed="10"/>
        <rFont val="Garamond"/>
        <family val="1"/>
      </rPr>
      <t xml:space="preserve"> </t>
    </r>
  </si>
  <si>
    <t>Metër katror</t>
  </si>
  <si>
    <t>Publikime divulgative dhe Strategjia e Shërbimit të Ekstensionit (IPESA)</t>
  </si>
  <si>
    <t>Treguesit e Performancës për Objektivin 2**</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</si>
  <si>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</si>
  <si>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</si>
  <si>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</si>
  <si>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KM05016</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</si>
  <si>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</si>
  <si>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</si>
  <si>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M051289</t>
  </si>
  <si>
    <t>TVSH per Grant te Burimeve ujore (financuar nga SIDA/grant</t>
  </si>
  <si>
    <t xml:space="preserve">Mbeshtetje me TVSH e grantit per projektin </t>
  </si>
  <si>
    <t>Matrikujsh per kafshet te blere</t>
  </si>
  <si>
    <t>Veterinere zyrtare per cdo NJQV</t>
  </si>
  <si>
    <t>Blerje pajisjesh te ndryshme</t>
  </si>
  <si>
    <t>Pajisjeve kompjuterike te blera për Agjencitë Rajonale të Shërbimit Veterinar dhe mbrojtjes së Bimëve</t>
  </si>
  <si>
    <t>Analiza të kryera në kuadër të monitorimit të mbetjeve në kafshët e gjalla, sëmundjet e kafshëve dhe molusqet bivale (realizuar nga ISUV)</t>
  </si>
  <si>
    <t>Blerje automjete pune dhe frigoriferike per inspektoret e AKU</t>
  </si>
  <si>
    <t>numër kontrollesh</t>
  </si>
  <si>
    <t>nr sistemi</t>
  </si>
  <si>
    <t>numër dokumentash</t>
  </si>
  <si>
    <t>nr bashkish te mbeshtetura</t>
  </si>
  <si>
    <t>Argjinature mbrojtese nga Lumi Drin i Zi, Brezhdan (Loti 2)</t>
  </si>
  <si>
    <t>Numër perfituesish</t>
  </si>
  <si>
    <t>metra linear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</si>
</sst>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0_ ;\-#,##0\ "/>
    <numFmt numFmtId="167" formatCode="#,##0.0"/>
    <numFmt numFmtId="168" formatCode="_(* #,##0_);_(* \(#,##0\);_(* &quot;-&quot;??_);_(@_)"/>
    <numFmt numFmtId="169" formatCode="0.0"/>
    <numFmt numFmtId="170" formatCode="#,##0.000"/>
    <numFmt numFmtId="171" formatCode="_(* #,##0.0_);_(* \(#,##0.0\);_(* &quot;-&quot;??_);_(@_)"/>
  </numFmts>
  <fonts count="6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b/>
      <i/>
      <sz val="9"/>
      <color rgb="FFFF0000"/>
      <name val="Calibri"/>
      <family val="2"/>
      <scheme val="minor"/>
    </font>
    <font>
      <b/>
      <sz val="11"/>
      <color rgb="FFFF0000"/>
      <name val="Calibri"/>
      <family val="2"/>
      <scheme val="minor"/>
    </font>
    <font>
      <b/>
      <sz val="9"/>
      <name val="Garamond"/>
      <family val="1"/>
    </font>
    <font>
      <sz val="12"/>
      <color theme="1"/>
      <name val="Calibri"/>
      <family val="2"/>
      <scheme val="minor"/>
    </font>
    <font>
      <sz val="8"/>
      <color rgb="FFFF0000"/>
      <name val="Garamond"/>
      <family val="1"/>
    </font>
    <font>
      <sz val="8"/>
      <color theme="1"/>
      <name val="Calibri"/>
      <family val="2"/>
      <scheme val="minor"/>
    </font>
    <font>
      <sz val="8"/>
      <name val="Garamond"/>
      <family val="1"/>
    </font>
    <font>
      <sz val="8"/>
      <color theme="1"/>
      <name val="Times New Roman"/>
      <family val="1"/>
    </font>
    <font>
      <sz val="8"/>
      <color theme="1"/>
      <name val="Garamond"/>
      <family val="1"/>
      <charset val="238"/>
    </font>
    <font>
      <b/>
      <sz val="10"/>
      <color rgb="FFFF0000"/>
      <name val="Garamond"/>
      <family val="1"/>
      <charset val="238"/>
    </font>
    <font>
      <b/>
      <sz val="11"/>
      <name val="Garamond"/>
      <family val="1"/>
    </font>
    <font>
      <b/>
      <sz val="8"/>
      <color indexed="10"/>
      <name val="Garamond"/>
      <family val="1"/>
    </font>
    <font>
      <b/>
      <sz val="8"/>
      <color indexed="8"/>
      <name val="Garamond"/>
      <family val="1"/>
    </font>
    <font>
      <sz val="8"/>
      <color indexed="8"/>
      <name val="Garamond"/>
      <family val="1"/>
    </font>
    <font>
      <b/>
      <i/>
      <sz val="8"/>
      <color theme="1"/>
      <name val="Garamond"/>
      <family val="1"/>
    </font>
    <font>
      <b/>
      <sz val="11"/>
      <color theme="1"/>
      <name val="Garamond"/>
      <family val="1"/>
    </font>
    <font>
      <sz val="11"/>
      <color theme="1"/>
      <name val="Garamond"/>
      <family val="1"/>
    </font>
    <font>
      <sz val="11"/>
      <color rgb="FF000000"/>
      <name val="Garamond"/>
      <family val="1"/>
    </font>
    <font>
      <sz val="11"/>
      <color rgb="FFFF0000"/>
      <name val="Garamond"/>
      <family val="1"/>
    </font>
    <font>
      <b/>
      <sz val="11"/>
      <color rgb="FFFF0000"/>
      <name val="Garamond"/>
      <family val="1"/>
    </font>
    <font>
      <sz val="11"/>
      <name val="Garamond"/>
      <family val="1"/>
    </font>
    <font>
      <i/>
      <sz val="11"/>
      <color theme="1"/>
      <name val="Garamond"/>
      <family val="1"/>
    </font>
    <font>
      <b/>
      <i/>
      <sz val="11"/>
      <color rgb="FFFF0000"/>
      <name val="Garamond"/>
      <family val="1"/>
    </font>
    <font>
      <sz val="10"/>
      <color theme="1"/>
      <name val="Calibri"/>
      <family val="2"/>
      <scheme val="minor"/>
    </font>
    <font>
      <b/>
      <i/>
      <sz val="10"/>
      <color rgb="FFFF0000"/>
      <name val="Garamond"/>
      <family val="1"/>
    </font>
    <font>
      <b/>
      <i/>
      <sz val="8"/>
      <color rgb="FFFF0000"/>
      <name val="Garamond"/>
      <family val="1"/>
    </font>
    <font>
      <b/>
      <i/>
      <sz val="9"/>
      <color theme="1"/>
      <name val="Garamond"/>
      <family val="1"/>
    </font>
    <font>
      <b/>
      <sz val="9"/>
      <color indexed="81"/>
      <name val="Tahoma"/>
      <family val="2"/>
    </font>
    <font>
      <sz val="9"/>
      <color indexed="81"/>
      <name val="Tahoma"/>
      <family val="2"/>
    </font>
    <font>
      <b/>
      <sz val="10"/>
      <color theme="1"/>
      <name val="Garamond"/>
      <family val="1"/>
      <charset val="238"/>
    </font>
    <font>
      <sz val="9"/>
      <color theme="1"/>
      <name val="Garamond"/>
      <family val="1"/>
      <charset val="238"/>
    </font>
    <font>
      <sz val="9"/>
      <name val="Garamond"/>
      <family val="1"/>
    </font>
    <font>
      <sz val="10"/>
      <color rgb="FF000000"/>
      <name val="Calibri"/>
      <family val="2"/>
      <scheme val="minor"/>
    </font>
    <font>
      <b/>
      <sz val="8"/>
      <name val="Garamond"/>
      <family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rgb="FF2E74B5"/>
      </bottom>
      <diagonal/>
    </border>
    <border>
      <left style="thin">
        <color indexed="64"/>
      </left>
      <right style="thin">
        <color indexed="64"/>
      </right>
      <top/>
      <bottom style="thin">
        <color indexed="64"/>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style="medium">
        <color rgb="FF2E74B5"/>
      </left>
      <right style="thin">
        <color indexed="64"/>
      </right>
      <top/>
      <bottom style="medium">
        <color rgb="FF2E74B5"/>
      </bottom>
      <diagonal/>
    </border>
    <border>
      <left style="medium">
        <color rgb="FF2E74B5"/>
      </left>
      <right style="thin">
        <color indexed="64"/>
      </right>
      <top style="medium">
        <color rgb="FF2E74B5"/>
      </top>
      <bottom style="medium">
        <color rgb="FF2E74B5"/>
      </bottom>
      <diagonal/>
    </border>
    <border>
      <left style="medium">
        <color rgb="FF2E74B5"/>
      </left>
      <right style="medium">
        <color rgb="FF2E74B5"/>
      </right>
      <top style="thin">
        <color indexed="64"/>
      </top>
      <bottom style="medium">
        <color rgb="FF2E74B5"/>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style="medium">
        <color indexed="64"/>
      </left>
      <right/>
      <top style="medium">
        <color rgb="FF2E74B5"/>
      </top>
      <bottom style="medium">
        <color rgb="FF2E74B5"/>
      </bottom>
      <diagonal/>
    </border>
    <border>
      <left style="medium">
        <color indexed="64"/>
      </left>
      <right style="medium">
        <color rgb="FF2E74B5"/>
      </right>
      <top style="medium">
        <color indexed="64"/>
      </top>
      <bottom style="medium">
        <color indexed="64"/>
      </bottom>
      <diagonal/>
    </border>
    <border>
      <left style="medium">
        <color rgb="FF2E74B5"/>
      </left>
      <right/>
      <top style="medium">
        <color indexed="64"/>
      </top>
      <bottom style="medium">
        <color indexed="64"/>
      </bottom>
      <diagonal/>
    </border>
    <border>
      <left/>
      <right style="medium">
        <color rgb="FF2E74B5"/>
      </right>
      <top style="medium">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4" fillId="0" borderId="0"/>
    <xf numFmtId="164" fontId="1" fillId="0" borderId="0" applyFont="0" applyFill="0" applyBorder="0" applyAlignment="0" applyProtection="0"/>
  </cellStyleXfs>
  <cellXfs count="562">
    <xf numFmtId="0" fontId="0" fillId="0" borderId="0" xfId="0"/>
    <xf numFmtId="0" fontId="22" fillId="0" borderId="16" xfId="0" applyFont="1" applyBorder="1" applyAlignment="1">
      <alignment horizontal="left" vertical="center" wrapText="1" inden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left" vertical="center" wrapText="1"/>
    </xf>
    <xf numFmtId="4" fontId="0" fillId="0" borderId="0" xfId="0" applyNumberFormat="1"/>
    <xf numFmtId="3" fontId="19" fillId="33" borderId="16" xfId="0" applyNumberFormat="1" applyFont="1" applyFill="1" applyBorder="1" applyAlignment="1">
      <alignment horizontal="center" vertical="center" wrapText="1"/>
    </xf>
    <xf numFmtId="165"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0" fillId="0" borderId="0" xfId="0" applyNumberFormat="1"/>
    <xf numFmtId="0" fontId="25" fillId="0" borderId="16" xfId="0" applyFont="1" applyBorder="1" applyAlignment="1">
      <alignment horizontal="left" vertical="center" wrapText="1" indent="1"/>
    </xf>
    <xf numFmtId="3" fontId="21" fillId="0" borderId="15" xfId="0" applyNumberFormat="1" applyFont="1" applyBorder="1" applyAlignment="1">
      <alignment horizontal="center" vertical="center"/>
    </xf>
    <xf numFmtId="165" fontId="21" fillId="0" borderId="15" xfId="0" applyNumberFormat="1" applyFont="1" applyBorder="1" applyAlignment="1">
      <alignment horizontal="center" vertical="center"/>
    </xf>
    <xf numFmtId="0" fontId="19" fillId="33" borderId="16" xfId="0" applyFont="1" applyFill="1" applyBorder="1" applyAlignment="1">
      <alignment vertical="center" wrapText="1"/>
    </xf>
    <xf numFmtId="0" fontId="20" fillId="34" borderId="16" xfId="0" applyFont="1" applyFill="1" applyBorder="1" applyAlignment="1">
      <alignment vertical="center" wrapText="1"/>
    </xf>
    <xf numFmtId="3" fontId="23" fillId="34" borderId="15" xfId="0" applyNumberFormat="1" applyFont="1" applyFill="1" applyBorder="1" applyAlignment="1">
      <alignment horizontal="center" vertical="center"/>
    </xf>
    <xf numFmtId="0" fontId="19" fillId="34" borderId="16" xfId="0" applyFont="1" applyFill="1" applyBorder="1" applyAlignment="1">
      <alignment vertical="center" wrapText="1"/>
    </xf>
    <xf numFmtId="0" fontId="26" fillId="34" borderId="19" xfId="0" applyFont="1" applyFill="1" applyBorder="1" applyAlignment="1">
      <alignment vertical="center" wrapText="1"/>
    </xf>
    <xf numFmtId="0" fontId="26" fillId="33" borderId="19" xfId="0" applyFont="1" applyFill="1" applyBorder="1" applyAlignment="1">
      <alignment horizontal="left" vertical="center" wrapText="1"/>
    </xf>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8" fillId="34" borderId="16" xfId="0" applyFont="1" applyFill="1" applyBorder="1" applyAlignment="1">
      <alignment horizontal="left" vertical="center" wrapText="1"/>
    </xf>
    <xf numFmtId="0" fontId="29" fillId="0" borderId="20" xfId="0" applyFont="1" applyBorder="1" applyAlignment="1">
      <alignment horizontal="left" vertical="center" wrapText="1" indent="1"/>
    </xf>
    <xf numFmtId="9" fontId="21" fillId="0" borderId="15" xfId="43" applyFont="1" applyBorder="1" applyAlignment="1">
      <alignment horizontal="center" vertical="center"/>
    </xf>
    <xf numFmtId="3" fontId="23" fillId="0" borderId="15" xfId="0" applyNumberFormat="1" applyFont="1" applyBorder="1" applyAlignment="1">
      <alignment horizontal="center" vertical="center"/>
    </xf>
    <xf numFmtId="0" fontId="30" fillId="0" borderId="20" xfId="0" applyFont="1" applyBorder="1" applyAlignment="1">
      <alignment horizontal="left" vertical="center" wrapText="1" indent="1"/>
    </xf>
    <xf numFmtId="0" fontId="30" fillId="35" borderId="16" xfId="0" applyFont="1" applyFill="1" applyBorder="1" applyAlignment="1">
      <alignment vertical="center" wrapText="1"/>
    </xf>
    <xf numFmtId="3" fontId="23" fillId="35" borderId="15" xfId="0" applyNumberFormat="1" applyFont="1" applyFill="1" applyBorder="1" applyAlignment="1">
      <alignment horizontal="center" vertical="center"/>
    </xf>
    <xf numFmtId="0" fontId="30" fillId="36" borderId="16" xfId="0" applyFont="1" applyFill="1" applyBorder="1" applyAlignment="1">
      <alignment vertical="center" wrapText="1"/>
    </xf>
    <xf numFmtId="3" fontId="23" fillId="36" borderId="15" xfId="0" applyNumberFormat="1" applyFont="1" applyFill="1" applyBorder="1" applyAlignment="1">
      <alignment horizontal="center" vertical="center"/>
    </xf>
    <xf numFmtId="0" fontId="20"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33" fillId="0" borderId="21" xfId="0" applyFont="1" applyBorder="1"/>
    <xf numFmtId="0" fontId="20" fillId="0" borderId="0" xfId="0" applyFont="1"/>
    <xf numFmtId="0" fontId="33" fillId="0" borderId="0" xfId="0" applyFont="1" applyBorder="1" applyAlignment="1">
      <alignment horizontal="center" vertical="center" wrapText="1"/>
    </xf>
    <xf numFmtId="0" fontId="33" fillId="0" borderId="0" xfId="0" applyFont="1" applyBorder="1"/>
    <xf numFmtId="0" fontId="33" fillId="0" borderId="24" xfId="0" applyFont="1" applyBorder="1"/>
    <xf numFmtId="0" fontId="33" fillId="0" borderId="25" xfId="0" applyFont="1" applyBorder="1"/>
    <xf numFmtId="0" fontId="33" fillId="0" borderId="27" xfId="0" applyFont="1" applyBorder="1"/>
    <xf numFmtId="0" fontId="33" fillId="0" borderId="29" xfId="0" applyFont="1" applyBorder="1"/>
    <xf numFmtId="0" fontId="33" fillId="0" borderId="30" xfId="0" applyFont="1" applyBorder="1"/>
    <xf numFmtId="0" fontId="32" fillId="0" borderId="0" xfId="0" applyFont="1"/>
    <xf numFmtId="0" fontId="36" fillId="0" borderId="0" xfId="0" applyFont="1" applyAlignment="1">
      <alignment wrapText="1"/>
    </xf>
    <xf numFmtId="9" fontId="19" fillId="0" borderId="15" xfId="43" applyFont="1" applyBorder="1" applyAlignment="1">
      <alignment horizontal="center" vertical="center"/>
    </xf>
    <xf numFmtId="165" fontId="0" fillId="0" borderId="0" xfId="43" applyNumberFormat="1" applyFont="1"/>
    <xf numFmtId="165" fontId="19" fillId="0" borderId="15" xfId="43" applyNumberFormat="1" applyFont="1" applyBorder="1" applyAlignment="1">
      <alignment horizontal="center" vertical="center"/>
    </xf>
    <xf numFmtId="9" fontId="19" fillId="37" borderId="15" xfId="0" applyNumberFormat="1" applyFont="1" applyFill="1" applyBorder="1" applyAlignment="1">
      <alignment horizontal="center" vertical="center"/>
    </xf>
    <xf numFmtId="3" fontId="19" fillId="37" borderId="15" xfId="43" applyNumberFormat="1" applyFont="1" applyFill="1" applyBorder="1" applyAlignment="1">
      <alignment horizontal="center" vertical="center"/>
    </xf>
    <xf numFmtId="0" fontId="19" fillId="37" borderId="16" xfId="0" applyFont="1" applyFill="1" applyBorder="1" applyAlignment="1">
      <alignment horizontal="left" vertical="center" wrapText="1"/>
    </xf>
    <xf numFmtId="9" fontId="35" fillId="37" borderId="15" xfId="0" applyNumberFormat="1" applyFont="1" applyFill="1" applyBorder="1" applyAlignment="1">
      <alignment horizontal="center" vertical="center"/>
    </xf>
    <xf numFmtId="3" fontId="19" fillId="0" borderId="16"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xf>
    <xf numFmtId="3" fontId="19" fillId="0" borderId="15" xfId="0" applyNumberFormat="1" applyFont="1" applyFill="1" applyBorder="1" applyAlignment="1">
      <alignment horizontal="center" vertical="center"/>
    </xf>
    <xf numFmtId="0" fontId="28" fillId="34" borderId="19" xfId="0" applyFont="1" applyFill="1" applyBorder="1" applyAlignment="1">
      <alignment horizontal="left" vertical="center" wrapText="1"/>
    </xf>
    <xf numFmtId="9" fontId="28" fillId="34" borderId="19" xfId="0" applyNumberFormat="1" applyFont="1" applyFill="1" applyBorder="1" applyAlignment="1">
      <alignment horizontal="center" vertical="center" wrapText="1"/>
    </xf>
    <xf numFmtId="0" fontId="19" fillId="34" borderId="10" xfId="0" applyFont="1" applyFill="1" applyBorder="1" applyAlignment="1">
      <alignment vertical="center"/>
    </xf>
    <xf numFmtId="0" fontId="19" fillId="34" borderId="11" xfId="0" applyFont="1" applyFill="1" applyBorder="1" applyAlignment="1">
      <alignment vertical="center"/>
    </xf>
    <xf numFmtId="0" fontId="19" fillId="34" borderId="14" xfId="0" applyFont="1" applyFill="1" applyBorder="1" applyAlignment="1">
      <alignment vertical="center"/>
    </xf>
    <xf numFmtId="0" fontId="28" fillId="34" borderId="19" xfId="0" applyFont="1" applyFill="1" applyBorder="1" applyAlignment="1">
      <alignment vertical="center" wrapText="1"/>
    </xf>
    <xf numFmtId="0" fontId="29" fillId="0" borderId="34" xfId="0" applyFont="1" applyBorder="1" applyAlignment="1">
      <alignment horizontal="left" vertical="center" wrapText="1" indent="1"/>
    </xf>
    <xf numFmtId="0" fontId="19" fillId="33" borderId="16" xfId="0" applyFont="1" applyFill="1" applyBorder="1" applyAlignment="1">
      <alignment horizontal="center" vertical="center" wrapText="1"/>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0" fontId="16" fillId="0" borderId="0" xfId="0" applyFont="1" applyAlignment="1">
      <alignment horizontal="center"/>
    </xf>
    <xf numFmtId="0" fontId="19" fillId="0" borderId="16" xfId="0" applyFont="1" applyFill="1" applyBorder="1" applyAlignment="1">
      <alignment vertical="center" wrapText="1"/>
    </xf>
    <xf numFmtId="9" fontId="19" fillId="0" borderId="15" xfId="0" applyNumberFormat="1" applyFont="1" applyFill="1" applyBorder="1" applyAlignment="1">
      <alignment horizontal="center" vertical="center" wrapText="1"/>
    </xf>
    <xf numFmtId="0" fontId="19" fillId="0" borderId="15" xfId="0" applyFont="1" applyFill="1" applyBorder="1" applyAlignment="1">
      <alignment horizontal="center" vertical="center" wrapText="1"/>
    </xf>
    <xf numFmtId="165" fontId="19" fillId="0" borderId="15" xfId="0" applyNumberFormat="1" applyFont="1" applyFill="1" applyBorder="1" applyAlignment="1">
      <alignment horizontal="center" vertical="center"/>
    </xf>
    <xf numFmtId="9" fontId="19" fillId="0" borderId="15" xfId="0" applyNumberFormat="1" applyFont="1" applyFill="1" applyBorder="1" applyAlignment="1">
      <alignment horizontal="center" vertical="center"/>
    </xf>
    <xf numFmtId="4" fontId="19" fillId="0" borderId="15" xfId="43" applyNumberFormat="1" applyFont="1" applyFill="1" applyBorder="1" applyAlignment="1">
      <alignment horizontal="center" vertical="center"/>
    </xf>
    <xf numFmtId="3" fontId="35" fillId="0" borderId="15" xfId="43" applyNumberFormat="1" applyFont="1" applyFill="1" applyBorder="1" applyAlignment="1">
      <alignment horizontal="center" vertical="center"/>
    </xf>
    <xf numFmtId="3" fontId="39" fillId="0" borderId="15" xfId="0" applyNumberFormat="1" applyFont="1" applyBorder="1" applyAlignment="1">
      <alignment horizontal="center" vertical="center"/>
    </xf>
    <xf numFmtId="0" fontId="29" fillId="0" borderId="19" xfId="0" applyFont="1" applyBorder="1" applyAlignment="1">
      <alignment horizontal="left" vertical="center" wrapText="1" indent="1"/>
    </xf>
    <xf numFmtId="0" fontId="30" fillId="35" borderId="19" xfId="0" applyFont="1" applyFill="1" applyBorder="1" applyAlignment="1">
      <alignment vertical="center" wrapText="1"/>
    </xf>
    <xf numFmtId="0" fontId="26" fillId="34" borderId="38" xfId="0" applyFont="1" applyFill="1" applyBorder="1" applyAlignment="1">
      <alignment horizontal="center" vertical="center"/>
    </xf>
    <xf numFmtId="0" fontId="26" fillId="34" borderId="12" xfId="0" applyFont="1" applyFill="1" applyBorder="1" applyAlignment="1">
      <alignment horizontal="center" vertical="center"/>
    </xf>
    <xf numFmtId="166" fontId="19" fillId="33" borderId="16" xfId="45" applyNumberFormat="1" applyFont="1" applyFill="1" applyBorder="1" applyAlignment="1">
      <alignment horizontal="center" vertical="center" wrapText="1"/>
    </xf>
    <xf numFmtId="0" fontId="29" fillId="0" borderId="18" xfId="0" applyFont="1" applyBorder="1" applyAlignment="1">
      <alignment horizontal="left" vertical="center" wrapText="1" indent="1"/>
    </xf>
    <xf numFmtId="0" fontId="0" fillId="0" borderId="0" xfId="0" applyFill="1"/>
    <xf numFmtId="3" fontId="21" fillId="0" borderId="17" xfId="0" applyNumberFormat="1" applyFont="1" applyBorder="1" applyAlignment="1">
      <alignment horizontal="center" vertical="center"/>
    </xf>
    <xf numFmtId="0" fontId="20" fillId="37" borderId="19" xfId="0" applyFont="1" applyFill="1" applyBorder="1" applyAlignment="1">
      <alignment vertical="center" wrapText="1"/>
    </xf>
    <xf numFmtId="9" fontId="19" fillId="33" borderId="15" xfId="0" applyNumberFormat="1" applyFont="1" applyFill="1" applyBorder="1" applyAlignment="1">
      <alignment horizontal="center" vertical="center"/>
    </xf>
    <xf numFmtId="165" fontId="19" fillId="33" borderId="19" xfId="0" applyNumberFormat="1" applyFont="1" applyFill="1" applyBorder="1" applyAlignment="1">
      <alignment horizontal="center" vertical="center"/>
    </xf>
    <xf numFmtId="3" fontId="19" fillId="33" borderId="15" xfId="0" applyNumberFormat="1" applyFont="1" applyFill="1" applyBorder="1" applyAlignment="1">
      <alignment horizontal="center" vertical="center"/>
    </xf>
    <xf numFmtId="167" fontId="19" fillId="33" borderId="16" xfId="0" applyNumberFormat="1" applyFont="1" applyFill="1" applyBorder="1" applyAlignment="1">
      <alignment horizontal="center" vertical="center" wrapText="1"/>
    </xf>
    <xf numFmtId="0" fontId="20" fillId="0" borderId="19" xfId="0" applyFont="1" applyBorder="1" applyAlignment="1">
      <alignment horizontal="left" vertical="center" wrapText="1" indent="1"/>
    </xf>
    <xf numFmtId="0" fontId="23" fillId="0" borderId="17" xfId="0" applyFont="1" applyFill="1" applyBorder="1" applyAlignment="1">
      <alignment horizontal="center" vertical="center" wrapText="1"/>
    </xf>
    <xf numFmtId="0" fontId="23" fillId="0" borderId="15" xfId="0" applyFont="1" applyFill="1" applyBorder="1" applyAlignment="1">
      <alignment horizontal="center" vertical="center" wrapText="1"/>
    </xf>
    <xf numFmtId="167" fontId="19" fillId="0" borderId="16" xfId="0" applyNumberFormat="1" applyFont="1" applyFill="1" applyBorder="1" applyAlignment="1">
      <alignment horizontal="center" vertical="center" wrapText="1"/>
    </xf>
    <xf numFmtId="0" fontId="19" fillId="0" borderId="16" xfId="0" applyFont="1" applyFill="1" applyBorder="1" applyAlignment="1">
      <alignment horizontal="center" vertical="center" wrapText="1"/>
    </xf>
    <xf numFmtId="3" fontId="45" fillId="0" borderId="15" xfId="0" applyNumberFormat="1" applyFont="1" applyBorder="1" applyAlignment="1">
      <alignment horizontal="center" vertical="center"/>
    </xf>
    <xf numFmtId="0" fontId="19" fillId="34" borderId="16" xfId="0" applyFont="1" applyFill="1" applyBorder="1" applyAlignment="1">
      <alignment horizontal="left" vertical="center" wrapText="1"/>
    </xf>
    <xf numFmtId="0" fontId="23" fillId="33" borderId="0" xfId="0" applyFont="1" applyFill="1" applyBorder="1" applyAlignment="1">
      <alignment horizontal="center" vertical="center" wrapText="1"/>
    </xf>
    <xf numFmtId="165" fontId="19" fillId="37" borderId="15" xfId="0" applyNumberFormat="1" applyFont="1" applyFill="1" applyBorder="1" applyAlignment="1">
      <alignment horizontal="center" vertical="center"/>
    </xf>
    <xf numFmtId="3" fontId="37" fillId="37" borderId="15" xfId="43" applyNumberFormat="1" applyFont="1" applyFill="1" applyBorder="1" applyAlignment="1">
      <alignment horizontal="center" vertical="center"/>
    </xf>
    <xf numFmtId="4" fontId="19" fillId="33" borderId="16" xfId="0" applyNumberFormat="1" applyFont="1" applyFill="1" applyBorder="1" applyAlignment="1">
      <alignment horizontal="center" vertical="center" wrapText="1"/>
    </xf>
    <xf numFmtId="3" fontId="19" fillId="33" borderId="15" xfId="43" applyNumberFormat="1" applyFont="1" applyFill="1" applyBorder="1" applyAlignment="1">
      <alignment horizontal="center" vertical="center"/>
    </xf>
    <xf numFmtId="3" fontId="35" fillId="33" borderId="15" xfId="43" applyNumberFormat="1" applyFont="1" applyFill="1" applyBorder="1" applyAlignment="1">
      <alignment horizontal="center" vertical="center"/>
    </xf>
    <xf numFmtId="9" fontId="35" fillId="33" borderId="15" xfId="0" applyNumberFormat="1" applyFont="1" applyFill="1" applyBorder="1" applyAlignment="1">
      <alignment horizontal="center" vertical="center"/>
    </xf>
    <xf numFmtId="3" fontId="21" fillId="33" borderId="15" xfId="0" applyNumberFormat="1" applyFont="1" applyFill="1" applyBorder="1" applyAlignment="1">
      <alignment horizontal="center" vertical="center"/>
    </xf>
    <xf numFmtId="0" fontId="22" fillId="33" borderId="16" xfId="0" applyFont="1" applyFill="1" applyBorder="1" applyAlignment="1">
      <alignment horizontal="left" vertical="center" wrapText="1" indent="1"/>
    </xf>
    <xf numFmtId="0" fontId="25" fillId="33" borderId="16" xfId="0" applyFont="1" applyFill="1" applyBorder="1" applyAlignment="1">
      <alignment horizontal="left" vertical="center" wrapText="1" indent="1"/>
    </xf>
    <xf numFmtId="9" fontId="19" fillId="33" borderId="15" xfId="43" applyFont="1" applyFill="1" applyBorder="1" applyAlignment="1">
      <alignment horizontal="center" vertical="center"/>
    </xf>
    <xf numFmtId="165" fontId="19" fillId="33" borderId="15" xfId="43" applyNumberFormat="1" applyFont="1" applyFill="1" applyBorder="1" applyAlignment="1">
      <alignment horizontal="center" vertical="center"/>
    </xf>
    <xf numFmtId="0" fontId="28" fillId="34" borderId="16" xfId="0" applyFont="1" applyFill="1" applyBorder="1" applyAlignment="1">
      <alignment vertical="center" wrapText="1"/>
    </xf>
    <xf numFmtId="165" fontId="21" fillId="33" borderId="15" xfId="0" applyNumberFormat="1" applyFont="1" applyFill="1" applyBorder="1" applyAlignment="1">
      <alignment horizontal="center" vertical="center"/>
    </xf>
    <xf numFmtId="9" fontId="37" fillId="33" borderId="15" xfId="0" applyNumberFormat="1" applyFont="1" applyFill="1" applyBorder="1" applyAlignment="1">
      <alignment horizontal="center" vertical="center"/>
    </xf>
    <xf numFmtId="9" fontId="37" fillId="33" borderId="15" xfId="43" applyNumberFormat="1" applyFont="1" applyFill="1" applyBorder="1" applyAlignment="1">
      <alignment horizontal="center" vertical="center"/>
    </xf>
    <xf numFmtId="9" fontId="21" fillId="33" borderId="15" xfId="43" applyFont="1" applyFill="1" applyBorder="1" applyAlignment="1">
      <alignment horizontal="center" vertical="center"/>
    </xf>
    <xf numFmtId="0" fontId="22" fillId="0" borderId="16" xfId="0" applyFont="1" applyFill="1" applyBorder="1" applyAlignment="1">
      <alignment horizontal="left" vertical="center" wrapText="1" indent="1"/>
    </xf>
    <xf numFmtId="0" fontId="25" fillId="0" borderId="16" xfId="0" applyFont="1" applyFill="1" applyBorder="1" applyAlignment="1">
      <alignment horizontal="left" vertical="center" wrapText="1" indent="1"/>
    </xf>
    <xf numFmtId="0" fontId="28" fillId="34" borderId="2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0" fillId="0" borderId="39" xfId="0" applyBorder="1"/>
    <xf numFmtId="0" fontId="0" fillId="0" borderId="0" xfId="0" applyFont="1"/>
    <xf numFmtId="0" fontId="46" fillId="33" borderId="19" xfId="0" applyFont="1" applyFill="1" applyBorder="1" applyAlignment="1">
      <alignment horizontal="left" vertical="center" wrapText="1"/>
    </xf>
    <xf numFmtId="0" fontId="46" fillId="34" borderId="19" xfId="0" applyFont="1" applyFill="1" applyBorder="1" applyAlignment="1">
      <alignment vertical="center" wrapText="1"/>
    </xf>
    <xf numFmtId="0" fontId="47" fillId="33" borderId="17" xfId="0" applyFont="1" applyFill="1" applyBorder="1" applyAlignment="1">
      <alignment horizontal="center" vertical="center" wrapText="1"/>
    </xf>
    <xf numFmtId="0" fontId="47" fillId="33" borderId="15" xfId="0" applyFont="1" applyFill="1" applyBorder="1" applyAlignment="1">
      <alignment horizontal="center" vertical="center" wrapText="1"/>
    </xf>
    <xf numFmtId="0" fontId="47" fillId="0" borderId="21" xfId="0" applyFont="1" applyFill="1" applyBorder="1" applyAlignment="1">
      <alignment horizontal="center" vertical="center" wrapText="1"/>
    </xf>
    <xf numFmtId="9" fontId="47" fillId="33" borderId="21" xfId="0" applyNumberFormat="1" applyFont="1" applyFill="1" applyBorder="1" applyAlignment="1">
      <alignment horizontal="center" vertical="center" wrapText="1"/>
    </xf>
    <xf numFmtId="9" fontId="47" fillId="33" borderId="15" xfId="0" applyNumberFormat="1" applyFont="1" applyFill="1" applyBorder="1" applyAlignment="1">
      <alignment horizontal="center" vertical="center"/>
    </xf>
    <xf numFmtId="9" fontId="47" fillId="33" borderId="40" xfId="0" applyNumberFormat="1" applyFont="1" applyFill="1" applyBorder="1" applyAlignment="1">
      <alignment horizontal="center" vertical="center"/>
    </xf>
    <xf numFmtId="0" fontId="48" fillId="0" borderId="41" xfId="0" applyFont="1" applyFill="1" applyBorder="1" applyAlignment="1">
      <alignment wrapText="1"/>
    </xf>
    <xf numFmtId="0" fontId="47" fillId="0" borderId="21" xfId="0" applyFont="1" applyFill="1" applyBorder="1" applyAlignment="1">
      <alignment horizontal="left" vertical="center" wrapText="1"/>
    </xf>
    <xf numFmtId="9" fontId="47" fillId="33" borderId="15" xfId="43" applyNumberFormat="1" applyFont="1" applyFill="1" applyBorder="1" applyAlignment="1">
      <alignment horizontal="center" vertical="center"/>
    </xf>
    <xf numFmtId="0" fontId="47" fillId="0" borderId="42" xfId="0" applyFont="1" applyFill="1" applyBorder="1" applyAlignment="1">
      <alignment horizontal="left" vertical="center" wrapText="1"/>
    </xf>
    <xf numFmtId="0" fontId="46" fillId="34" borderId="16" xfId="0" applyFont="1" applyFill="1" applyBorder="1" applyAlignment="1">
      <alignment vertical="center" wrapText="1"/>
    </xf>
    <xf numFmtId="0" fontId="47" fillId="0" borderId="43" xfId="0" applyFont="1" applyFill="1" applyBorder="1" applyAlignment="1">
      <alignment horizontal="center" vertical="center" wrapText="1"/>
    </xf>
    <xf numFmtId="0" fontId="47" fillId="33" borderId="21" xfId="0" applyFont="1" applyFill="1" applyBorder="1" applyAlignment="1">
      <alignment horizontal="center" vertical="center" wrapText="1"/>
    </xf>
    <xf numFmtId="0" fontId="47" fillId="0" borderId="42" xfId="0" applyFont="1" applyFill="1" applyBorder="1" applyAlignment="1">
      <alignment vertical="center" wrapText="1"/>
    </xf>
    <xf numFmtId="0" fontId="47" fillId="0" borderId="42" xfId="0" applyFont="1" applyFill="1" applyBorder="1" applyAlignment="1">
      <alignment horizontal="left" vertical="top" wrapText="1"/>
    </xf>
    <xf numFmtId="9" fontId="47" fillId="33" borderId="15" xfId="43" applyNumberFormat="1" applyFont="1" applyFill="1" applyBorder="1" applyAlignment="1">
      <alignment horizontal="center" vertical="top"/>
    </xf>
    <xf numFmtId="9" fontId="47" fillId="33" borderId="15" xfId="0" applyNumberFormat="1" applyFont="1" applyFill="1" applyBorder="1" applyAlignment="1">
      <alignment horizontal="center" vertical="top"/>
    </xf>
    <xf numFmtId="9" fontId="47" fillId="33" borderId="40" xfId="0" applyNumberFormat="1" applyFont="1" applyFill="1" applyBorder="1" applyAlignment="1">
      <alignment horizontal="center" vertical="top"/>
    </xf>
    <xf numFmtId="0" fontId="47" fillId="37" borderId="38" xfId="0" applyFont="1" applyFill="1" applyBorder="1" applyAlignment="1">
      <alignment horizontal="left" vertical="center" wrapText="1"/>
    </xf>
    <xf numFmtId="3" fontId="49" fillId="37" borderId="13" xfId="43" applyNumberFormat="1" applyFont="1" applyFill="1" applyBorder="1" applyAlignment="1">
      <alignment horizontal="center" vertical="center"/>
    </xf>
    <xf numFmtId="9" fontId="49" fillId="37" borderId="13" xfId="0" applyNumberFormat="1" applyFont="1" applyFill="1" applyBorder="1" applyAlignment="1">
      <alignment horizontal="center" vertical="center"/>
    </xf>
    <xf numFmtId="9" fontId="49" fillId="37" borderId="15" xfId="0" applyNumberFormat="1" applyFont="1" applyFill="1" applyBorder="1" applyAlignment="1">
      <alignment horizontal="center" vertical="center"/>
    </xf>
    <xf numFmtId="0" fontId="50" fillId="34" borderId="16" xfId="0" applyFont="1" applyFill="1" applyBorder="1" applyAlignment="1">
      <alignment horizontal="left" vertical="center" wrapText="1"/>
    </xf>
    <xf numFmtId="0" fontId="47" fillId="33" borderId="16" xfId="0" applyFont="1" applyFill="1" applyBorder="1" applyAlignment="1">
      <alignment horizontal="left" vertical="center" wrapText="1"/>
    </xf>
    <xf numFmtId="0" fontId="46" fillId="33" borderId="17" xfId="0" applyFont="1" applyFill="1" applyBorder="1" applyAlignment="1">
      <alignment horizontal="center" vertical="center" wrapText="1"/>
    </xf>
    <xf numFmtId="0" fontId="46" fillId="33" borderId="15" xfId="0" applyFont="1" applyFill="1" applyBorder="1" applyAlignment="1">
      <alignment horizontal="center" vertical="center" wrapText="1"/>
    </xf>
    <xf numFmtId="3" fontId="47" fillId="33" borderId="16" xfId="0" applyNumberFormat="1" applyFont="1" applyFill="1" applyBorder="1" applyAlignment="1">
      <alignment horizontal="center" vertical="center" wrapText="1"/>
    </xf>
    <xf numFmtId="0" fontId="47" fillId="33" borderId="16" xfId="0" applyFont="1" applyFill="1" applyBorder="1" applyAlignment="1">
      <alignment horizontal="center" vertical="center" wrapText="1"/>
    </xf>
    <xf numFmtId="165" fontId="47" fillId="33" borderId="15" xfId="0" applyNumberFormat="1" applyFont="1" applyFill="1" applyBorder="1" applyAlignment="1">
      <alignment horizontal="center" vertical="center"/>
    </xf>
    <xf numFmtId="0" fontId="47" fillId="0" borderId="16" xfId="0" applyFont="1" applyBorder="1" applyAlignment="1">
      <alignment horizontal="left" vertical="center" wrapText="1" indent="1"/>
    </xf>
    <xf numFmtId="3" fontId="47" fillId="0" borderId="15" xfId="0" applyNumberFormat="1" applyFont="1" applyBorder="1" applyAlignment="1">
      <alignment horizontal="center" vertical="center"/>
    </xf>
    <xf numFmtId="0" fontId="52" fillId="0" borderId="16" xfId="0" applyFont="1" applyBorder="1" applyAlignment="1">
      <alignment horizontal="left" vertical="center" wrapText="1" indent="1"/>
    </xf>
    <xf numFmtId="3" fontId="52" fillId="0" borderId="15" xfId="0" applyNumberFormat="1" applyFont="1" applyBorder="1" applyAlignment="1">
      <alignment horizontal="center" vertical="center"/>
    </xf>
    <xf numFmtId="165" fontId="52" fillId="0" borderId="15" xfId="0" applyNumberFormat="1" applyFont="1" applyBorder="1" applyAlignment="1">
      <alignment horizontal="center" vertical="center"/>
    </xf>
    <xf numFmtId="9" fontId="47" fillId="0" borderId="15" xfId="43" applyFont="1" applyBorder="1" applyAlignment="1">
      <alignment horizontal="center" vertical="center"/>
    </xf>
    <xf numFmtId="0" fontId="52" fillId="0" borderId="20" xfId="0" applyFont="1" applyBorder="1" applyAlignment="1">
      <alignment horizontal="left" vertical="center" wrapText="1" indent="1"/>
    </xf>
    <xf numFmtId="165" fontId="47" fillId="0" borderId="15" xfId="43" applyNumberFormat="1" applyFont="1" applyBorder="1" applyAlignment="1">
      <alignment horizontal="center" vertical="center"/>
    </xf>
    <xf numFmtId="0" fontId="53" fillId="0" borderId="21" xfId="0" applyFont="1" applyBorder="1" applyAlignment="1">
      <alignment horizontal="left" vertical="center" wrapText="1" indent="1"/>
    </xf>
    <xf numFmtId="0" fontId="50" fillId="35" borderId="16" xfId="0" applyFont="1" applyFill="1" applyBorder="1" applyAlignment="1">
      <alignment vertical="center" wrapText="1"/>
    </xf>
    <xf numFmtId="3" fontId="46" fillId="35" borderId="15" xfId="0" applyNumberFormat="1" applyFont="1" applyFill="1" applyBorder="1" applyAlignment="1">
      <alignment horizontal="center" vertical="center"/>
    </xf>
    <xf numFmtId="0" fontId="50" fillId="34" borderId="16" xfId="0" applyFont="1" applyFill="1" applyBorder="1" applyAlignment="1">
      <alignment vertical="center" wrapText="1"/>
    </xf>
    <xf numFmtId="3" fontId="47" fillId="33" borderId="15" xfId="0" applyNumberFormat="1" applyFont="1" applyFill="1" applyBorder="1" applyAlignment="1">
      <alignment horizontal="center" vertical="center"/>
    </xf>
    <xf numFmtId="0" fontId="50" fillId="0" borderId="21" xfId="0" applyFont="1" applyBorder="1" applyAlignment="1">
      <alignment horizontal="left" vertical="center" wrapText="1" indent="1"/>
    </xf>
    <xf numFmtId="3" fontId="52" fillId="33" borderId="15" xfId="0" applyNumberFormat="1" applyFont="1" applyFill="1" applyBorder="1" applyAlignment="1">
      <alignment horizontal="center" vertical="center"/>
    </xf>
    <xf numFmtId="3" fontId="47" fillId="33" borderId="44" xfId="0" applyNumberFormat="1" applyFont="1" applyFill="1" applyBorder="1" applyAlignment="1">
      <alignment horizontal="center" vertical="center" wrapText="1"/>
    </xf>
    <xf numFmtId="3" fontId="52" fillId="0" borderId="15" xfId="0" applyNumberFormat="1" applyFont="1" applyFill="1" applyBorder="1" applyAlignment="1">
      <alignment horizontal="center" vertical="center"/>
    </xf>
    <xf numFmtId="3" fontId="47" fillId="0" borderId="15" xfId="0" applyNumberFormat="1" applyFont="1" applyFill="1" applyBorder="1" applyAlignment="1">
      <alignment horizontal="center" vertical="center"/>
    </xf>
    <xf numFmtId="3" fontId="47" fillId="0" borderId="16" xfId="0" applyNumberFormat="1" applyFont="1" applyFill="1" applyBorder="1" applyAlignment="1">
      <alignment horizontal="center" vertical="center" wrapText="1"/>
    </xf>
    <xf numFmtId="0" fontId="50" fillId="0" borderId="20" xfId="0" applyFont="1" applyBorder="1" applyAlignment="1">
      <alignment horizontal="left" vertical="center" wrapText="1" indent="1"/>
    </xf>
    <xf numFmtId="0" fontId="47" fillId="33" borderId="18" xfId="0" applyFont="1" applyFill="1" applyBorder="1" applyAlignment="1">
      <alignment horizontal="center" vertical="center" wrapText="1"/>
    </xf>
    <xf numFmtId="0" fontId="50" fillId="34" borderId="19" xfId="0" applyFont="1" applyFill="1" applyBorder="1" applyAlignment="1">
      <alignment horizontal="left" vertical="center" wrapText="1"/>
    </xf>
    <xf numFmtId="0" fontId="47" fillId="34" borderId="10" xfId="0" applyFont="1" applyFill="1" applyBorder="1" applyAlignment="1">
      <alignment vertical="center" wrapText="1"/>
    </xf>
    <xf numFmtId="0" fontId="50" fillId="34" borderId="19" xfId="0" applyFont="1" applyFill="1" applyBorder="1" applyAlignment="1">
      <alignment vertical="center" wrapText="1"/>
    </xf>
    <xf numFmtId="0" fontId="47" fillId="34" borderId="11" xfId="0" applyFont="1" applyFill="1" applyBorder="1" applyAlignment="1">
      <alignment vertical="center"/>
    </xf>
    <xf numFmtId="0" fontId="47" fillId="34" borderId="14" xfId="0" applyFont="1" applyFill="1" applyBorder="1" applyAlignment="1">
      <alignment vertical="center"/>
    </xf>
    <xf numFmtId="0" fontId="53" fillId="0" borderId="20" xfId="0" applyFont="1" applyBorder="1" applyAlignment="1">
      <alignment horizontal="left" vertical="center" wrapText="1" indent="1"/>
    </xf>
    <xf numFmtId="0" fontId="46" fillId="34" borderId="16" xfId="0" applyFont="1" applyFill="1" applyBorder="1" applyAlignment="1">
      <alignment horizontal="left" vertical="center" wrapText="1"/>
    </xf>
    <xf numFmtId="9" fontId="50" fillId="34" borderId="19" xfId="0" applyNumberFormat="1" applyFont="1" applyFill="1" applyBorder="1" applyAlignment="1">
      <alignment horizontal="center" vertical="center" wrapText="1"/>
    </xf>
    <xf numFmtId="0" fontId="50" fillId="34" borderId="16" xfId="0" applyFont="1" applyFill="1" applyBorder="1" applyAlignment="1">
      <alignment horizontal="left" vertical="center"/>
    </xf>
    <xf numFmtId="0" fontId="53" fillId="0" borderId="34" xfId="0" applyFont="1" applyBorder="1" applyAlignment="1">
      <alignment horizontal="left" vertical="center" wrapText="1" indent="1"/>
    </xf>
    <xf numFmtId="0" fontId="47" fillId="34" borderId="16" xfId="0" applyFont="1" applyFill="1" applyBorder="1" applyAlignment="1">
      <alignment horizontal="left" vertical="center" wrapText="1"/>
    </xf>
    <xf numFmtId="0" fontId="50" fillId="34" borderId="21" xfId="0" applyFont="1" applyFill="1" applyBorder="1" applyAlignment="1">
      <alignment horizontal="left" vertical="center" wrapText="1"/>
    </xf>
    <xf numFmtId="0" fontId="47" fillId="34" borderId="11" xfId="0" applyFont="1" applyFill="1" applyBorder="1" applyAlignment="1">
      <alignment vertical="center" wrapText="1"/>
    </xf>
    <xf numFmtId="0" fontId="50" fillId="36" borderId="21" xfId="0" applyFont="1" applyFill="1" applyBorder="1" applyAlignment="1">
      <alignment vertical="center" wrapText="1"/>
    </xf>
    <xf numFmtId="3" fontId="46" fillId="36" borderId="15" xfId="0" applyNumberFormat="1" applyFont="1" applyFill="1" applyBorder="1" applyAlignment="1">
      <alignment horizontal="center" vertical="center"/>
    </xf>
    <xf numFmtId="3" fontId="46" fillId="34" borderId="15" xfId="0" applyNumberFormat="1" applyFont="1" applyFill="1" applyBorder="1" applyAlignment="1">
      <alignment horizontal="center" vertical="center"/>
    </xf>
    <xf numFmtId="3" fontId="46" fillId="0" borderId="15" xfId="0" applyNumberFormat="1" applyFont="1" applyBorder="1" applyAlignment="1">
      <alignment horizontal="center" vertical="center"/>
    </xf>
    <xf numFmtId="3" fontId="47" fillId="0" borderId="45" xfId="0" applyNumberFormat="1" applyFont="1" applyBorder="1" applyAlignment="1">
      <alignment horizontal="center" vertical="center"/>
    </xf>
    <xf numFmtId="3" fontId="47" fillId="0" borderId="0" xfId="0" applyNumberFormat="1" applyFont="1" applyBorder="1" applyAlignment="1">
      <alignment horizontal="center" vertical="center"/>
    </xf>
    <xf numFmtId="0" fontId="38" fillId="0" borderId="0" xfId="0" applyFont="1" applyFill="1" applyBorder="1" applyAlignment="1">
      <alignment vertical="top" wrapText="1"/>
    </xf>
    <xf numFmtId="0" fontId="42" fillId="34" borderId="16" xfId="0" applyFont="1" applyFill="1" applyBorder="1" applyAlignment="1">
      <alignment vertical="center" wrapText="1"/>
    </xf>
    <xf numFmtId="0" fontId="30" fillId="34" borderId="19" xfId="0" applyFont="1" applyFill="1" applyBorder="1" applyAlignment="1">
      <alignment vertical="center" wrapText="1"/>
    </xf>
    <xf numFmtId="0" fontId="16" fillId="0" borderId="0" xfId="0" applyFont="1" applyAlignment="1"/>
    <xf numFmtId="168" fontId="1" fillId="0" borderId="0" xfId="45" applyNumberFormat="1" applyFont="1"/>
    <xf numFmtId="168" fontId="0" fillId="0" borderId="0" xfId="0" applyNumberFormat="1"/>
    <xf numFmtId="1" fontId="19" fillId="33" borderId="15" xfId="0" applyNumberFormat="1" applyFont="1" applyFill="1" applyBorder="1" applyAlignment="1">
      <alignment horizontal="center" vertical="center"/>
    </xf>
    <xf numFmtId="1" fontId="19" fillId="0" borderId="15" xfId="0" applyNumberFormat="1" applyFont="1" applyFill="1" applyBorder="1" applyAlignment="1">
      <alignment horizontal="center" vertical="center"/>
    </xf>
    <xf numFmtId="2" fontId="19" fillId="0" borderId="15" xfId="0" applyNumberFormat="1" applyFont="1" applyFill="1" applyBorder="1" applyAlignment="1">
      <alignment horizontal="center" vertical="center"/>
    </xf>
    <xf numFmtId="169" fontId="19" fillId="0" borderId="15" xfId="0" applyNumberFormat="1" applyFont="1" applyFill="1" applyBorder="1" applyAlignment="1">
      <alignment horizontal="center" vertical="center"/>
    </xf>
    <xf numFmtId="0" fontId="0" fillId="0" borderId="0" xfId="0" applyBorder="1"/>
    <xf numFmtId="168" fontId="0" fillId="0" borderId="0" xfId="0" applyNumberFormat="1" applyBorder="1"/>
    <xf numFmtId="168" fontId="1" fillId="0" borderId="0" xfId="45" applyNumberFormat="1" applyFont="1" applyBorder="1"/>
    <xf numFmtId="3" fontId="19" fillId="0" borderId="46" xfId="0" applyNumberFormat="1" applyFont="1" applyFill="1" applyBorder="1" applyAlignment="1">
      <alignment horizontal="left" vertical="center" wrapText="1"/>
    </xf>
    <xf numFmtId="3" fontId="19" fillId="0" borderId="16" xfId="0" applyNumberFormat="1" applyFont="1" applyFill="1" applyBorder="1" applyAlignment="1">
      <alignment horizontal="left" vertical="center" wrapText="1"/>
    </xf>
    <xf numFmtId="0" fontId="23" fillId="0" borderId="16" xfId="0" applyFont="1" applyFill="1" applyBorder="1" applyAlignment="1">
      <alignment horizontal="left" vertical="center" wrapText="1"/>
    </xf>
    <xf numFmtId="3" fontId="19" fillId="33" borderId="37" xfId="0" applyNumberFormat="1" applyFont="1" applyFill="1" applyBorder="1" applyAlignment="1">
      <alignment horizontal="center" vertical="center" wrapText="1"/>
    </xf>
    <xf numFmtId="0" fontId="0" fillId="0" borderId="0" xfId="0" applyFill="1" applyBorder="1"/>
    <xf numFmtId="3" fontId="26" fillId="0" borderId="0" xfId="45" applyNumberFormat="1" applyFont="1" applyFill="1" applyBorder="1" applyAlignment="1">
      <alignment horizontal="center" vertical="center" wrapText="1"/>
    </xf>
    <xf numFmtId="0" fontId="16" fillId="0" borderId="0" xfId="0" applyFont="1" applyFill="1" applyBorder="1" applyAlignment="1">
      <alignment horizontal="center" vertical="center"/>
    </xf>
    <xf numFmtId="3" fontId="0" fillId="0" borderId="0" xfId="0" applyNumberFormat="1" applyFill="1" applyBorder="1"/>
    <xf numFmtId="3" fontId="18" fillId="0" borderId="0" xfId="0" applyNumberFormat="1" applyFont="1" applyFill="1" applyBorder="1" applyAlignment="1">
      <alignment horizontal="right" vertical="center"/>
    </xf>
    <xf numFmtId="168" fontId="1" fillId="0" borderId="0" xfId="45" applyNumberFormat="1" applyFont="1" applyFill="1" applyBorder="1"/>
    <xf numFmtId="3" fontId="19" fillId="0" borderId="0" xfId="0" applyNumberFormat="1" applyFont="1" applyFill="1" applyBorder="1" applyAlignment="1">
      <alignment horizontal="center" vertical="center"/>
    </xf>
    <xf numFmtId="0" fontId="55" fillId="0" borderId="16" xfId="0" applyFont="1" applyFill="1" applyBorder="1" applyAlignment="1">
      <alignment vertical="center" wrapText="1"/>
    </xf>
    <xf numFmtId="4" fontId="23" fillId="35" borderId="15" xfId="0" applyNumberFormat="1" applyFont="1" applyFill="1" applyBorder="1" applyAlignment="1">
      <alignment horizontal="center" vertical="center"/>
    </xf>
    <xf numFmtId="3" fontId="23" fillId="35" borderId="13" xfId="0" applyNumberFormat="1" applyFont="1" applyFill="1" applyBorder="1" applyAlignment="1">
      <alignment horizontal="center" vertical="center"/>
    </xf>
    <xf numFmtId="168" fontId="54" fillId="0" borderId="0" xfId="0" applyNumberFormat="1" applyFont="1" applyFill="1" applyBorder="1"/>
    <xf numFmtId="0" fontId="22" fillId="0" borderId="16" xfId="0" applyFont="1" applyBorder="1" applyAlignment="1">
      <alignment horizontal="left" vertical="center" wrapText="1"/>
    </xf>
    <xf numFmtId="168" fontId="18" fillId="0" borderId="0" xfId="45" applyNumberFormat="1" applyFont="1" applyFill="1" applyBorder="1" applyAlignment="1">
      <alignment horizontal="center" vertical="center"/>
    </xf>
    <xf numFmtId="0" fontId="25" fillId="0" borderId="16" xfId="0" applyFont="1" applyBorder="1" applyAlignment="1">
      <alignment horizontal="left" vertical="center" wrapText="1"/>
    </xf>
    <xf numFmtId="168" fontId="26" fillId="0" borderId="0" xfId="45" applyNumberFormat="1" applyFont="1" applyFill="1" applyBorder="1" applyAlignment="1">
      <alignment horizontal="center" vertical="center"/>
    </xf>
    <xf numFmtId="0" fontId="23" fillId="34" borderId="14" xfId="0" applyFont="1" applyFill="1" applyBorder="1" applyAlignment="1">
      <alignment vertical="center" wrapText="1"/>
    </xf>
    <xf numFmtId="0" fontId="25" fillId="0" borderId="0" xfId="0" applyFont="1" applyBorder="1" applyAlignment="1">
      <alignment horizontal="left" vertical="center" wrapText="1" indent="1"/>
    </xf>
    <xf numFmtId="170" fontId="19" fillId="0" borderId="15" xfId="0" applyNumberFormat="1" applyFont="1" applyBorder="1" applyAlignment="1">
      <alignment horizontal="center" vertical="center"/>
    </xf>
    <xf numFmtId="0" fontId="19" fillId="33" borderId="18" xfId="0" applyFont="1" applyFill="1" applyBorder="1" applyAlignment="1">
      <alignment vertical="center" wrapText="1"/>
    </xf>
    <xf numFmtId="0" fontId="19" fillId="33" borderId="35" xfId="0" applyFont="1" applyFill="1" applyBorder="1" applyAlignment="1">
      <alignment vertical="center"/>
    </xf>
    <xf numFmtId="0" fontId="19" fillId="33" borderId="12" xfId="0" applyFont="1" applyFill="1" applyBorder="1" applyAlignment="1">
      <alignment vertical="center"/>
    </xf>
    <xf numFmtId="0" fontId="19" fillId="33" borderId="36" xfId="0" applyFont="1" applyFill="1" applyBorder="1" applyAlignment="1">
      <alignment vertical="center"/>
    </xf>
    <xf numFmtId="170" fontId="21" fillId="0" borderId="15" xfId="0" applyNumberFormat="1" applyFont="1" applyBorder="1" applyAlignment="1">
      <alignment horizontal="center" vertical="center"/>
    </xf>
    <xf numFmtId="0" fontId="25" fillId="0" borderId="16" xfId="0" applyFont="1" applyBorder="1" applyAlignment="1">
      <alignment vertical="center" wrapText="1"/>
    </xf>
    <xf numFmtId="0" fontId="23" fillId="34" borderId="14" xfId="0" applyFont="1" applyFill="1" applyBorder="1" applyAlignment="1">
      <alignment vertical="center"/>
    </xf>
    <xf numFmtId="0" fontId="0" fillId="0" borderId="0" xfId="0" applyAlignment="1"/>
    <xf numFmtId="168" fontId="18" fillId="0" borderId="0" xfId="45" applyNumberFormat="1" applyFont="1" applyFill="1" applyBorder="1" applyAlignment="1">
      <alignment horizontal="right" vertical="center" wrapText="1"/>
    </xf>
    <xf numFmtId="0" fontId="18" fillId="0" borderId="0" xfId="44" applyFont="1" applyFill="1" applyBorder="1" applyAlignment="1">
      <alignment horizontal="right"/>
    </xf>
    <xf numFmtId="168" fontId="18" fillId="0" borderId="0" xfId="45" applyNumberFormat="1" applyFont="1" applyFill="1" applyBorder="1" applyAlignment="1">
      <alignment horizontal="right"/>
    </xf>
    <xf numFmtId="168" fontId="18" fillId="0" borderId="0" xfId="45" applyNumberFormat="1" applyFont="1" applyFill="1" applyBorder="1" applyAlignment="1">
      <alignment horizontal="right" vertical="center"/>
    </xf>
    <xf numFmtId="168" fontId="0" fillId="0" borderId="0" xfId="0" applyNumberFormat="1" applyFill="1" applyBorder="1"/>
    <xf numFmtId="1" fontId="0" fillId="0" borderId="0" xfId="0" applyNumberFormat="1" applyFill="1"/>
    <xf numFmtId="0" fontId="29" fillId="0" borderId="16" xfId="0" applyFont="1" applyFill="1" applyBorder="1" applyAlignment="1">
      <alignment horizontal="left" vertical="center" wrapText="1" indent="1"/>
    </xf>
    <xf numFmtId="3" fontId="56" fillId="0" borderId="15" xfId="0" applyNumberFormat="1" applyFont="1" applyFill="1" applyBorder="1" applyAlignment="1">
      <alignment horizontal="center" vertical="center"/>
    </xf>
    <xf numFmtId="0" fontId="19" fillId="34" borderId="19" xfId="0" applyFont="1" applyFill="1" applyBorder="1" applyAlignment="1">
      <alignment horizontal="left" vertical="center" wrapText="1"/>
    </xf>
    <xf numFmtId="164" fontId="1" fillId="0" borderId="0" xfId="45" applyNumberFormat="1" applyFont="1" applyBorder="1"/>
    <xf numFmtId="171" fontId="1" fillId="0" borderId="0" xfId="45" applyNumberFormat="1" applyFont="1" applyFill="1" applyBorder="1"/>
    <xf numFmtId="0" fontId="29" fillId="0" borderId="21" xfId="0" applyFont="1" applyBorder="1" applyAlignment="1">
      <alignment horizontal="left" vertical="center" wrapText="1" indent="1"/>
    </xf>
    <xf numFmtId="9" fontId="19" fillId="34" borderId="11" xfId="0" applyNumberFormat="1" applyFont="1" applyFill="1" applyBorder="1" applyAlignment="1">
      <alignment vertical="center"/>
    </xf>
    <xf numFmtId="9" fontId="19" fillId="34" borderId="14" xfId="0" applyNumberFormat="1" applyFont="1" applyFill="1" applyBorder="1" applyAlignment="1">
      <alignment vertical="center"/>
    </xf>
    <xf numFmtId="9" fontId="28" fillId="0" borderId="0" xfId="0" applyNumberFormat="1" applyFont="1" applyFill="1" applyBorder="1" applyAlignment="1">
      <alignment horizontal="center" vertical="center" wrapText="1"/>
    </xf>
    <xf numFmtId="9" fontId="23" fillId="34" borderId="14" xfId="0" applyNumberFormat="1" applyFont="1" applyFill="1" applyBorder="1" applyAlignment="1">
      <alignment vertical="center"/>
    </xf>
    <xf numFmtId="0" fontId="29" fillId="0" borderId="21" xfId="0" applyFont="1" applyFill="1" applyBorder="1" applyAlignment="1">
      <alignment horizontal="left" vertical="center" wrapText="1" indent="1"/>
    </xf>
    <xf numFmtId="3" fontId="23" fillId="0" borderId="15" xfId="0" applyNumberFormat="1" applyFont="1" applyFill="1" applyBorder="1" applyAlignment="1">
      <alignment horizontal="center" vertical="center"/>
    </xf>
    <xf numFmtId="0" fontId="57" fillId="33" borderId="16" xfId="0" applyFont="1" applyFill="1" applyBorder="1" applyAlignment="1">
      <alignment vertical="center" wrapText="1"/>
    </xf>
    <xf numFmtId="3" fontId="45" fillId="33" borderId="15" xfId="0" applyNumberFormat="1" applyFont="1" applyFill="1" applyBorder="1" applyAlignment="1">
      <alignment horizontal="center" vertical="center"/>
    </xf>
    <xf numFmtId="165" fontId="45" fillId="0" borderId="15" xfId="0" applyNumberFormat="1" applyFont="1" applyBorder="1" applyAlignment="1">
      <alignment horizontal="center" vertical="center"/>
    </xf>
    <xf numFmtId="0" fontId="27" fillId="0" borderId="0" xfId="0" applyFont="1" applyAlignment="1">
      <alignment horizontal="left" wrapText="1"/>
    </xf>
    <xf numFmtId="0" fontId="27" fillId="0" borderId="0" xfId="0" applyFont="1" applyAlignment="1">
      <alignment wrapText="1"/>
    </xf>
    <xf numFmtId="3" fontId="19" fillId="33" borderId="0" xfId="0" applyNumberFormat="1" applyFont="1" applyFill="1" applyBorder="1" applyAlignment="1">
      <alignment horizontal="center" vertical="center" wrapText="1"/>
    </xf>
    <xf numFmtId="0" fontId="19" fillId="33" borderId="47" xfId="0" applyFont="1" applyFill="1" applyBorder="1" applyAlignment="1">
      <alignment horizontal="left" vertical="center" wrapText="1"/>
    </xf>
    <xf numFmtId="3" fontId="19" fillId="0" borderId="48" xfId="0" applyNumberFormat="1" applyFont="1" applyFill="1" applyBorder="1" applyAlignment="1">
      <alignment horizontal="center" vertical="center" wrapText="1"/>
    </xf>
    <xf numFmtId="3" fontId="19" fillId="0" borderId="49" xfId="0" applyNumberFormat="1" applyFont="1" applyFill="1" applyBorder="1" applyAlignment="1">
      <alignment horizontal="center" vertical="center" wrapText="1"/>
    </xf>
    <xf numFmtId="0" fontId="19" fillId="33" borderId="50" xfId="0" applyFont="1" applyFill="1" applyBorder="1" applyAlignment="1">
      <alignment horizontal="left" vertical="center" wrapText="1"/>
    </xf>
    <xf numFmtId="3" fontId="19" fillId="33" borderId="51" xfId="0" applyNumberFormat="1" applyFont="1" applyFill="1" applyBorder="1" applyAlignment="1">
      <alignment horizontal="center" vertical="center" wrapText="1"/>
    </xf>
    <xf numFmtId="165" fontId="19" fillId="33" borderId="52" xfId="0" applyNumberFormat="1" applyFont="1" applyFill="1" applyBorder="1" applyAlignment="1">
      <alignment horizontal="center" vertical="center"/>
    </xf>
    <xf numFmtId="0" fontId="19" fillId="33" borderId="53" xfId="0" applyFont="1" applyFill="1" applyBorder="1" applyAlignment="1">
      <alignment horizontal="left" vertical="center" wrapText="1"/>
    </xf>
    <xf numFmtId="0" fontId="19" fillId="33" borderId="54" xfId="0" applyFont="1" applyFill="1" applyBorder="1" applyAlignment="1">
      <alignment horizontal="center" vertical="center" wrapText="1"/>
    </xf>
    <xf numFmtId="165" fontId="19" fillId="33" borderId="55" xfId="0" applyNumberFormat="1" applyFont="1" applyFill="1" applyBorder="1" applyAlignment="1">
      <alignment horizontal="center" vertical="center"/>
    </xf>
    <xf numFmtId="165" fontId="19" fillId="33" borderId="22" xfId="0" applyNumberFormat="1" applyFont="1" applyFill="1" applyBorder="1" applyAlignment="1">
      <alignment horizontal="center" vertical="center"/>
    </xf>
    <xf numFmtId="0" fontId="19" fillId="33" borderId="21" xfId="0" applyFont="1" applyFill="1" applyBorder="1" applyAlignment="1">
      <alignment horizontal="left" vertical="center" wrapText="1"/>
    </xf>
    <xf numFmtId="0" fontId="61" fillId="0" borderId="21" xfId="0" applyFont="1" applyBorder="1"/>
    <xf numFmtId="0" fontId="19" fillId="33" borderId="21" xfId="0" applyFont="1" applyFill="1" applyBorder="1" applyAlignment="1">
      <alignment horizontal="center" vertical="center"/>
    </xf>
    <xf numFmtId="3" fontId="19" fillId="33" borderId="21" xfId="0" applyNumberFormat="1" applyFont="1" applyFill="1" applyBorder="1" applyAlignment="1">
      <alignment horizontal="center" vertical="center" wrapText="1"/>
    </xf>
    <xf numFmtId="0" fontId="30" fillId="35" borderId="0" xfId="0" applyFont="1" applyFill="1" applyBorder="1" applyAlignment="1">
      <alignment vertical="center" wrapText="1"/>
    </xf>
    <xf numFmtId="3" fontId="23" fillId="35" borderId="0" xfId="0" applyNumberFormat="1" applyFont="1" applyFill="1" applyBorder="1" applyAlignment="1">
      <alignment horizontal="center" vertical="center"/>
    </xf>
    <xf numFmtId="0" fontId="37" fillId="33" borderId="16" xfId="0" applyFont="1" applyFill="1" applyBorder="1" applyAlignment="1">
      <alignment horizontal="left" vertical="center" wrapText="1"/>
    </xf>
    <xf numFmtId="3" fontId="37" fillId="33" borderId="15" xfId="0" applyNumberFormat="1" applyFont="1" applyFill="1" applyBorder="1" applyAlignment="1">
      <alignment horizontal="center" vertical="center"/>
    </xf>
    <xf numFmtId="1" fontId="37" fillId="33" borderId="15" xfId="0" applyNumberFormat="1" applyFont="1" applyFill="1" applyBorder="1" applyAlignment="1">
      <alignment horizontal="center" vertical="center"/>
    </xf>
    <xf numFmtId="0" fontId="19" fillId="37" borderId="38" xfId="0" applyFont="1" applyFill="1" applyBorder="1" applyAlignment="1">
      <alignment horizontal="left" vertical="center" wrapText="1"/>
    </xf>
    <xf numFmtId="3" fontId="35" fillId="37" borderId="13" xfId="43" applyNumberFormat="1" applyFont="1" applyFill="1" applyBorder="1" applyAlignment="1">
      <alignment horizontal="center" vertical="center"/>
    </xf>
    <xf numFmtId="9" fontId="35" fillId="37" borderId="13" xfId="0" applyNumberFormat="1" applyFont="1" applyFill="1" applyBorder="1" applyAlignment="1">
      <alignment horizontal="center" vertical="center"/>
    </xf>
    <xf numFmtId="3" fontId="37" fillId="33" borderId="16" xfId="0" applyNumberFormat="1" applyFont="1" applyFill="1" applyBorder="1" applyAlignment="1">
      <alignment horizontal="center" vertical="center" wrapText="1"/>
    </xf>
    <xf numFmtId="3" fontId="21" fillId="0" borderId="13" xfId="0" applyNumberFormat="1" applyFont="1" applyBorder="1" applyAlignment="1">
      <alignment horizontal="center" vertical="center"/>
    </xf>
    <xf numFmtId="170" fontId="19" fillId="33" borderId="16" xfId="0" applyNumberFormat="1" applyFont="1" applyFill="1" applyBorder="1" applyAlignment="1">
      <alignment horizontal="center" vertical="center" wrapText="1"/>
    </xf>
    <xf numFmtId="3" fontId="19" fillId="0" borderId="17" xfId="0" applyNumberFormat="1" applyFont="1" applyFill="1" applyBorder="1" applyAlignment="1">
      <alignment horizontal="center" vertical="center"/>
    </xf>
    <xf numFmtId="0" fontId="37" fillId="33" borderId="16" xfId="0" applyFont="1" applyFill="1" applyBorder="1" applyAlignment="1">
      <alignment vertical="center" wrapText="1"/>
    </xf>
    <xf numFmtId="9" fontId="19" fillId="34" borderId="10" xfId="0" applyNumberFormat="1" applyFont="1" applyFill="1" applyBorder="1" applyAlignment="1">
      <alignment vertical="center" wrapText="1"/>
    </xf>
    <xf numFmtId="9" fontId="19" fillId="34" borderId="10" xfId="0" applyNumberFormat="1" applyFont="1" applyFill="1" applyBorder="1" applyAlignment="1">
      <alignment vertical="center"/>
    </xf>
    <xf numFmtId="9" fontId="28" fillId="34" borderId="39" xfId="0" applyNumberFormat="1" applyFont="1" applyFill="1" applyBorder="1" applyAlignment="1">
      <alignment vertical="center" wrapText="1"/>
    </xf>
    <xf numFmtId="0" fontId="23" fillId="34" borderId="16" xfId="0" applyFont="1" applyFill="1" applyBorder="1" applyAlignment="1">
      <alignment horizontal="left" vertical="center" wrapText="1"/>
    </xf>
    <xf numFmtId="0" fontId="19" fillId="34" borderId="11" xfId="0" applyFont="1" applyFill="1" applyBorder="1" applyAlignment="1">
      <alignment vertical="center" wrapText="1"/>
    </xf>
    <xf numFmtId="0" fontId="19" fillId="34" borderId="14" xfId="0" applyFont="1" applyFill="1" applyBorder="1" applyAlignment="1">
      <alignment vertical="center" wrapText="1"/>
    </xf>
    <xf numFmtId="9" fontId="23" fillId="34" borderId="35" xfId="0" applyNumberFormat="1" applyFont="1" applyFill="1" applyBorder="1" applyAlignment="1">
      <alignment vertical="center"/>
    </xf>
    <xf numFmtId="9" fontId="28" fillId="34" borderId="18" xfId="0" applyNumberFormat="1" applyFont="1" applyFill="1" applyBorder="1" applyAlignment="1">
      <alignment horizontal="center" vertical="center" wrapText="1"/>
    </xf>
    <xf numFmtId="9" fontId="19" fillId="34" borderId="36" xfId="0" applyNumberFormat="1" applyFont="1" applyFill="1" applyBorder="1" applyAlignment="1">
      <alignment vertical="center"/>
    </xf>
    <xf numFmtId="3" fontId="23" fillId="0" borderId="17" xfId="0" applyNumberFormat="1" applyFont="1" applyBorder="1" applyAlignment="1">
      <alignment horizontal="center" vertical="center"/>
    </xf>
    <xf numFmtId="0" fontId="20" fillId="34" borderId="57" xfId="0" applyFont="1" applyFill="1" applyBorder="1" applyAlignment="1">
      <alignment vertical="center" wrapText="1"/>
    </xf>
    <xf numFmtId="0" fontId="29" fillId="0" borderId="57" xfId="0" applyFont="1" applyBorder="1" applyAlignment="1">
      <alignment horizontal="left" vertical="center" wrapText="1" indent="1"/>
    </xf>
    <xf numFmtId="3" fontId="23" fillId="0" borderId="59" xfId="0" applyNumberFormat="1" applyFont="1" applyBorder="1" applyAlignment="1">
      <alignment horizontal="center" vertical="center"/>
    </xf>
    <xf numFmtId="3" fontId="23" fillId="0" borderId="33" xfId="0" applyNumberFormat="1" applyFont="1" applyBorder="1" applyAlignment="1">
      <alignment horizontal="center" vertical="center"/>
    </xf>
    <xf numFmtId="0" fontId="19" fillId="33" borderId="16" xfId="0" applyFont="1" applyFill="1" applyBorder="1" applyAlignment="1">
      <alignment horizontal="center" vertical="center" wrapText="1"/>
    </xf>
    <xf numFmtId="0" fontId="16" fillId="0" borderId="0" xfId="0" applyFont="1" applyAlignment="1">
      <alignment horizontal="center"/>
    </xf>
    <xf numFmtId="0" fontId="0" fillId="0" borderId="0" xfId="0" applyFill="1" applyBorder="1" applyAlignment="1">
      <alignment horizontal="center"/>
    </xf>
    <xf numFmtId="0" fontId="19" fillId="0" borderId="16"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7" fillId="34" borderId="16" xfId="0" applyFont="1" applyFill="1" applyBorder="1" applyAlignment="1">
      <alignment horizontal="left" vertical="center" wrapText="1"/>
    </xf>
    <xf numFmtId="0" fontId="28" fillId="33" borderId="16" xfId="0" applyFont="1" applyFill="1" applyBorder="1" applyAlignment="1">
      <alignment horizontal="left" vertical="center" wrapText="1"/>
    </xf>
    <xf numFmtId="0" fontId="26" fillId="33" borderId="19" xfId="0" applyFont="1" applyFill="1" applyBorder="1" applyAlignment="1">
      <alignment vertical="center" wrapText="1"/>
    </xf>
    <xf numFmtId="0" fontId="20" fillId="34" borderId="21" xfId="0" applyFont="1" applyFill="1" applyBorder="1" applyAlignment="1">
      <alignment vertical="center" wrapText="1"/>
    </xf>
    <xf numFmtId="0" fontId="19" fillId="33" borderId="21" xfId="0" applyFont="1" applyFill="1" applyBorder="1" applyAlignment="1">
      <alignment vertical="center" wrapText="1"/>
    </xf>
    <xf numFmtId="1" fontId="19" fillId="33" borderId="21" xfId="0" applyNumberFormat="1" applyFont="1" applyFill="1" applyBorder="1" applyAlignment="1">
      <alignment horizontal="center" vertical="center"/>
    </xf>
    <xf numFmtId="9" fontId="19" fillId="33" borderId="21" xfId="0" applyNumberFormat="1" applyFont="1" applyFill="1" applyBorder="1" applyAlignment="1">
      <alignment horizontal="center" vertical="center"/>
    </xf>
    <xf numFmtId="3" fontId="28" fillId="33" borderId="16" xfId="0" applyNumberFormat="1" applyFont="1" applyFill="1" applyBorder="1" applyAlignment="1">
      <alignment horizontal="center" vertical="center" wrapText="1"/>
    </xf>
    <xf numFmtId="0" fontId="19" fillId="33" borderId="16" xfId="0" applyFont="1" applyFill="1" applyBorder="1" applyAlignment="1">
      <alignment horizontal="center" vertical="center" wrapText="1"/>
    </xf>
    <xf numFmtId="3" fontId="63" fillId="0" borderId="0" xfId="0" applyNumberFormat="1" applyFont="1"/>
    <xf numFmtId="0" fontId="28" fillId="0" borderId="16" xfId="0" applyFont="1" applyFill="1" applyBorder="1" applyAlignment="1">
      <alignment vertical="center" wrapText="1"/>
    </xf>
    <xf numFmtId="0" fontId="28" fillId="34" borderId="14" xfId="0" applyFont="1" applyFill="1" applyBorder="1" applyAlignment="1">
      <alignment vertical="center" wrapText="1"/>
    </xf>
    <xf numFmtId="3" fontId="19" fillId="0" borderId="0" xfId="0" applyNumberFormat="1" applyFont="1" applyFill="1" applyBorder="1" applyAlignment="1">
      <alignment horizontal="center" vertical="center" wrapText="1"/>
    </xf>
    <xf numFmtId="0" fontId="22" fillId="0" borderId="20" xfId="0" applyFont="1" applyFill="1" applyBorder="1" applyAlignment="1">
      <alignment horizontal="left" vertical="center" wrapText="1" indent="1"/>
    </xf>
    <xf numFmtId="3" fontId="21" fillId="0" borderId="17" xfId="0"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9" fontId="19" fillId="34" borderId="10" xfId="0" applyNumberFormat="1" applyFont="1" applyFill="1" applyBorder="1" applyAlignment="1">
      <alignment vertical="top" wrapText="1"/>
    </xf>
    <xf numFmtId="9" fontId="23" fillId="34" borderId="35" xfId="0" applyNumberFormat="1" applyFont="1" applyFill="1" applyBorder="1" applyAlignment="1">
      <alignment vertical="center" wrapText="1"/>
    </xf>
    <xf numFmtId="0" fontId="23" fillId="34" borderId="10" xfId="0" applyFont="1" applyFill="1" applyBorder="1" applyAlignment="1">
      <alignment vertical="center" wrapText="1"/>
    </xf>
    <xf numFmtId="0" fontId="28" fillId="34" borderId="10" xfId="0" applyFont="1" applyFill="1" applyBorder="1" applyAlignment="1">
      <alignment vertical="center" wrapText="1"/>
    </xf>
    <xf numFmtId="0" fontId="29" fillId="35" borderId="16" xfId="0" applyFont="1" applyFill="1" applyBorder="1" applyAlignment="1">
      <alignment horizontal="left" vertical="center" wrapText="1" indent="1"/>
    </xf>
    <xf numFmtId="3" fontId="64" fillId="35" borderId="15" xfId="0" applyNumberFormat="1" applyFont="1" applyFill="1" applyBorder="1" applyAlignment="1">
      <alignment horizontal="center" vertical="center"/>
    </xf>
    <xf numFmtId="3" fontId="0" fillId="0" borderId="0" xfId="0" applyNumberFormat="1" applyFont="1"/>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0" fontId="32" fillId="35" borderId="0" xfId="0" applyFont="1" applyFill="1" applyAlignment="1">
      <alignment horizontal="center"/>
    </xf>
    <xf numFmtId="0" fontId="18" fillId="33" borderId="19"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37" fillId="33" borderId="10"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9" fontId="19" fillId="34" borderId="11" xfId="0" applyNumberFormat="1" applyFont="1" applyFill="1" applyBorder="1" applyAlignment="1">
      <alignment horizontal="center" vertical="center"/>
    </xf>
    <xf numFmtId="9" fontId="19" fillId="34" borderId="13"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19" fillId="34" borderId="10" xfId="0" applyFont="1" applyFill="1" applyBorder="1" applyAlignment="1">
      <alignment horizontal="center" vertical="center"/>
    </xf>
    <xf numFmtId="0" fontId="19" fillId="33" borderId="20" xfId="0" applyFont="1" applyFill="1" applyBorder="1" applyAlignment="1">
      <alignment horizontal="center" vertical="center" wrapText="1"/>
    </xf>
    <xf numFmtId="0" fontId="31" fillId="35" borderId="31" xfId="0" applyFont="1" applyFill="1" applyBorder="1" applyAlignment="1">
      <alignment horizontal="left" vertical="top" wrapText="1"/>
    </xf>
    <xf numFmtId="0" fontId="27" fillId="35" borderId="32" xfId="0" applyFont="1" applyFill="1" applyBorder="1" applyAlignment="1">
      <alignment horizontal="left" vertical="top" wrapText="1"/>
    </xf>
    <xf numFmtId="0" fontId="27" fillId="35" borderId="33" xfId="0" applyFont="1" applyFill="1" applyBorder="1" applyAlignment="1">
      <alignment horizontal="left" vertical="top" wrapText="1"/>
    </xf>
    <xf numFmtId="0" fontId="16" fillId="0" borderId="0" xfId="0" applyFont="1" applyAlignment="1">
      <alignment horizontal="center"/>
    </xf>
    <xf numFmtId="0" fontId="33" fillId="0" borderId="2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8" xfId="0" applyFont="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0" fontId="62" fillId="34" borderId="10" xfId="0" applyFont="1" applyFill="1" applyBorder="1" applyAlignment="1">
      <alignment horizontal="center" vertical="center" wrapText="1"/>
    </xf>
    <xf numFmtId="0" fontId="62" fillId="34" borderId="11" xfId="0" applyFont="1" applyFill="1" applyBorder="1" applyAlignment="1">
      <alignment horizontal="center" vertical="center" wrapText="1"/>
    </xf>
    <xf numFmtId="0" fontId="62" fillId="34" borderId="14" xfId="0" applyFont="1" applyFill="1" applyBorder="1" applyAlignment="1">
      <alignment horizontal="center" vertical="center" wrapText="1"/>
    </xf>
    <xf numFmtId="0" fontId="37" fillId="34" borderId="10" xfId="0" applyFont="1" applyFill="1" applyBorder="1" applyAlignment="1">
      <alignment horizontal="center" vertical="center"/>
    </xf>
    <xf numFmtId="0" fontId="37" fillId="34" borderId="11" xfId="0" applyFont="1" applyFill="1" applyBorder="1" applyAlignment="1">
      <alignment horizontal="center" vertical="center"/>
    </xf>
    <xf numFmtId="0" fontId="37" fillId="34" borderId="14" xfId="0" applyFont="1" applyFill="1" applyBorder="1" applyAlignment="1">
      <alignment horizontal="center" vertical="center"/>
    </xf>
    <xf numFmtId="9" fontId="19" fillId="34" borderId="10" xfId="0" applyNumberFormat="1" applyFont="1" applyFill="1" applyBorder="1" applyAlignment="1">
      <alignment horizontal="center" vertical="center" wrapText="1"/>
    </xf>
    <xf numFmtId="9" fontId="19" fillId="34" borderId="11" xfId="0" applyNumberFormat="1" applyFont="1" applyFill="1" applyBorder="1" applyAlignment="1">
      <alignment horizontal="center" vertical="center" wrapText="1"/>
    </xf>
    <xf numFmtId="9" fontId="19" fillId="34" borderId="14" xfId="0" applyNumberFormat="1" applyFont="1" applyFill="1" applyBorder="1" applyAlignment="1">
      <alignment horizontal="center" vertical="center" wrapText="1"/>
    </xf>
    <xf numFmtId="0" fontId="19" fillId="33" borderId="13" xfId="0" applyFont="1" applyFill="1" applyBorder="1" applyAlignment="1">
      <alignment horizontal="center" vertical="center" wrapText="1"/>
    </xf>
    <xf numFmtId="9" fontId="19" fillId="34" borderId="12" xfId="0" applyNumberFormat="1" applyFont="1" applyFill="1" applyBorder="1" applyAlignment="1">
      <alignment horizontal="center" vertical="center" wrapText="1"/>
    </xf>
    <xf numFmtId="0" fontId="28" fillId="34" borderId="56" xfId="0" applyFont="1" applyFill="1" applyBorder="1" applyAlignment="1">
      <alignment horizontal="center" vertical="center" wrapText="1"/>
    </xf>
    <xf numFmtId="0" fontId="28" fillId="34" borderId="14" xfId="0" applyFont="1" applyFill="1" applyBorder="1" applyAlignment="1">
      <alignment horizontal="center" vertical="center" wrapText="1"/>
    </xf>
    <xf numFmtId="0" fontId="37" fillId="33" borderId="10" xfId="0" applyFont="1" applyFill="1" applyBorder="1" applyAlignment="1">
      <alignment horizontal="center" vertical="center"/>
    </xf>
    <xf numFmtId="0" fontId="37" fillId="33" borderId="11" xfId="0" applyFont="1" applyFill="1" applyBorder="1" applyAlignment="1">
      <alignment horizontal="center" vertical="center"/>
    </xf>
    <xf numFmtId="0" fontId="37" fillId="33" borderId="1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41" fillId="34" borderId="10" xfId="0" applyFont="1" applyFill="1" applyBorder="1" applyAlignment="1">
      <alignment horizontal="center" vertical="center" wrapText="1"/>
    </xf>
    <xf numFmtId="0" fontId="41" fillId="34" borderId="11" xfId="0" applyFont="1" applyFill="1" applyBorder="1" applyAlignment="1">
      <alignment horizontal="center" vertical="center" wrapText="1"/>
    </xf>
    <xf numFmtId="0" fontId="41" fillId="34" borderId="14" xfId="0" applyFont="1" applyFill="1" applyBorder="1" applyAlignment="1">
      <alignment horizontal="center" vertical="center" wrapText="1"/>
    </xf>
    <xf numFmtId="9" fontId="19" fillId="33" borderId="10" xfId="0" applyNumberFormat="1" applyFont="1" applyFill="1" applyBorder="1" applyAlignment="1">
      <alignment horizontal="center" vertical="center"/>
    </xf>
    <xf numFmtId="9" fontId="19" fillId="33" borderId="12" xfId="0" applyNumberFormat="1" applyFont="1" applyFill="1" applyBorder="1" applyAlignment="1">
      <alignment horizontal="center" vertical="center"/>
    </xf>
    <xf numFmtId="9" fontId="19" fillId="33" borderId="11" xfId="0" applyNumberFormat="1" applyFont="1" applyFill="1" applyBorder="1" applyAlignment="1">
      <alignment horizontal="center" vertical="center"/>
    </xf>
    <xf numFmtId="9" fontId="19" fillId="33" borderId="14" xfId="0" applyNumberFormat="1" applyFont="1" applyFill="1" applyBorder="1" applyAlignment="1">
      <alignment horizontal="center" vertical="center"/>
    </xf>
    <xf numFmtId="0" fontId="60" fillId="33" borderId="19"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19" fillId="33" borderId="38"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5" xfId="0" applyFont="1" applyFill="1" applyBorder="1" applyAlignment="1">
      <alignment horizontal="center" vertical="center"/>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0" fontId="28" fillId="34" borderId="10" xfId="0"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19" fillId="33" borderId="21" xfId="0" applyFont="1" applyFill="1" applyBorder="1" applyAlignment="1">
      <alignment horizontal="center" vertical="center" wrapText="1"/>
    </xf>
    <xf numFmtId="9" fontId="28" fillId="34" borderId="10" xfId="0" applyNumberFormat="1" applyFont="1" applyFill="1" applyBorder="1" applyAlignment="1">
      <alignment horizontal="center" vertical="center"/>
    </xf>
    <xf numFmtId="9" fontId="28" fillId="34" borderId="12" xfId="0" applyNumberFormat="1" applyFont="1" applyFill="1" applyBorder="1" applyAlignment="1">
      <alignment horizontal="center" vertical="center"/>
    </xf>
    <xf numFmtId="9" fontId="28" fillId="34" borderId="11" xfId="0" applyNumberFormat="1" applyFont="1" applyFill="1" applyBorder="1" applyAlignment="1">
      <alignment horizontal="center" vertical="center"/>
    </xf>
    <xf numFmtId="9" fontId="28" fillId="34" borderId="14" xfId="0" applyNumberFormat="1" applyFont="1" applyFill="1" applyBorder="1" applyAlignment="1">
      <alignment horizontal="center" vertical="center"/>
    </xf>
    <xf numFmtId="0" fontId="22" fillId="37" borderId="10" xfId="0" applyFont="1" applyFill="1" applyBorder="1" applyAlignment="1">
      <alignment horizontal="center" vertical="center" wrapText="1"/>
    </xf>
    <xf numFmtId="0" fontId="22" fillId="37" borderId="11" xfId="0" applyFont="1" applyFill="1" applyBorder="1" applyAlignment="1">
      <alignment horizontal="center" vertical="center" wrapText="1"/>
    </xf>
    <xf numFmtId="0" fontId="22" fillId="37" borderId="14" xfId="0" applyFont="1" applyFill="1" applyBorder="1" applyAlignment="1">
      <alignment horizontal="center" vertical="center" wrapText="1"/>
    </xf>
    <xf numFmtId="0" fontId="22" fillId="0" borderId="35"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36" xfId="0" applyFont="1" applyBorder="1" applyAlignment="1">
      <alignment horizontal="justify" vertical="center" wrapText="1"/>
    </xf>
    <xf numFmtId="0" fontId="22" fillId="0" borderId="37"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7" xfId="0" applyFont="1" applyBorder="1" applyAlignment="1">
      <alignment horizontal="justify" vertical="center" wrapText="1"/>
    </xf>
    <xf numFmtId="0" fontId="22" fillId="0" borderId="38"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5" xfId="0" applyFont="1" applyBorder="1" applyAlignment="1">
      <alignment horizontal="justify" vertical="center" wrapText="1"/>
    </xf>
    <xf numFmtId="0" fontId="18" fillId="34" borderId="10" xfId="0" applyFont="1" applyFill="1" applyBorder="1" applyAlignment="1">
      <alignment horizontal="justify" vertical="center" wrapText="1"/>
    </xf>
    <xf numFmtId="0" fontId="18" fillId="34" borderId="11" xfId="0" applyFont="1" applyFill="1" applyBorder="1" applyAlignment="1">
      <alignment horizontal="justify" vertical="center"/>
    </xf>
    <xf numFmtId="0" fontId="18" fillId="34" borderId="14" xfId="0" applyFont="1" applyFill="1" applyBorder="1" applyAlignment="1">
      <alignment horizontal="justify" vertical="center"/>
    </xf>
    <xf numFmtId="0" fontId="22" fillId="34" borderId="10" xfId="0" applyFont="1" applyFill="1" applyBorder="1" applyAlignment="1">
      <alignment horizontal="justify" vertical="center" wrapText="1"/>
    </xf>
    <xf numFmtId="0" fontId="22" fillId="34" borderId="11" xfId="0" applyFont="1" applyFill="1" applyBorder="1" applyAlignment="1">
      <alignment horizontal="justify" vertical="center" wrapText="1"/>
    </xf>
    <xf numFmtId="0" fontId="22" fillId="34" borderId="14" xfId="0" applyFont="1" applyFill="1" applyBorder="1" applyAlignment="1">
      <alignment horizontal="justify" vertical="center" wrapText="1"/>
    </xf>
    <xf numFmtId="9" fontId="19" fillId="0" borderId="0" xfId="0" applyNumberFormat="1" applyFont="1" applyFill="1" applyBorder="1" applyAlignment="1">
      <alignment horizontal="center" vertical="center"/>
    </xf>
    <xf numFmtId="9" fontId="23" fillId="34" borderId="10" xfId="0" applyNumberFormat="1" applyFont="1" applyFill="1" applyBorder="1" applyAlignment="1">
      <alignment horizontal="left" vertical="center" wrapText="1"/>
    </xf>
    <xf numFmtId="9" fontId="23" fillId="34" borderId="14" xfId="0" applyNumberFormat="1" applyFont="1" applyFill="1" applyBorder="1" applyAlignment="1">
      <alignment horizontal="left"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23" fillId="34" borderId="10" xfId="0" applyFont="1" applyFill="1" applyBorder="1" applyAlignment="1">
      <alignment horizontal="left" vertical="center" wrapText="1"/>
    </xf>
    <xf numFmtId="0" fontId="23" fillId="34" borderId="14" xfId="0" applyFont="1" applyFill="1" applyBorder="1" applyAlignment="1">
      <alignment horizontal="left" vertical="center" wrapText="1"/>
    </xf>
    <xf numFmtId="9" fontId="64" fillId="34" borderId="10" xfId="0" applyNumberFormat="1" applyFont="1" applyFill="1" applyBorder="1" applyAlignment="1">
      <alignment horizontal="left" vertical="center" wrapText="1"/>
    </xf>
    <xf numFmtId="9" fontId="64" fillId="34" borderId="14" xfId="0" applyNumberFormat="1" applyFont="1" applyFill="1" applyBorder="1" applyAlignment="1">
      <alignment horizontal="left" vertical="center" wrapText="1"/>
    </xf>
    <xf numFmtId="9" fontId="28" fillId="34" borderId="10" xfId="0" applyNumberFormat="1" applyFont="1" applyFill="1" applyBorder="1" applyAlignment="1">
      <alignment horizontal="center" vertical="center" wrapText="1"/>
    </xf>
    <xf numFmtId="9" fontId="28" fillId="34" borderId="14" xfId="0" applyNumberFormat="1"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22" fillId="0" borderId="35" xfId="0" applyFont="1" applyBorder="1" applyAlignment="1">
      <alignment horizontal="left" vertical="center" wrapText="1"/>
    </xf>
    <xf numFmtId="0" fontId="22" fillId="0" borderId="12"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38"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0" fillId="0" borderId="0" xfId="0" applyFill="1" applyBorder="1" applyAlignment="1">
      <alignment horizontal="center"/>
    </xf>
    <xf numFmtId="0" fontId="23" fillId="34" borderId="11" xfId="0" applyFont="1" applyFill="1" applyBorder="1" applyAlignment="1">
      <alignment horizontal="left" vertical="center" wrapText="1"/>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3" fontId="23" fillId="35" borderId="10" xfId="0" applyNumberFormat="1" applyFont="1" applyFill="1" applyBorder="1" applyAlignment="1">
      <alignment horizontal="center" vertical="center" wrapText="1"/>
    </xf>
    <xf numFmtId="3" fontId="23" fillId="35" borderId="11" xfId="0" applyNumberFormat="1" applyFont="1" applyFill="1" applyBorder="1" applyAlignment="1">
      <alignment horizontal="center" vertical="center" wrapText="1"/>
    </xf>
    <xf numFmtId="3" fontId="23" fillId="35" borderId="14" xfId="0" applyNumberFormat="1"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4" xfId="0" applyFont="1" applyFill="1" applyBorder="1" applyAlignment="1">
      <alignment horizontal="center" vertical="center"/>
    </xf>
    <xf numFmtId="9" fontId="23" fillId="34" borderId="10" xfId="0" applyNumberFormat="1" applyFont="1" applyFill="1" applyBorder="1" applyAlignment="1">
      <alignment horizontal="center" vertical="center" wrapText="1"/>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9" fontId="23" fillId="34" borderId="10" xfId="0" applyNumberFormat="1" applyFont="1" applyFill="1" applyBorder="1" applyAlignment="1">
      <alignment horizontal="center" vertical="center"/>
    </xf>
    <xf numFmtId="9" fontId="26" fillId="34" borderId="10" xfId="0" applyNumberFormat="1" applyFont="1" applyFill="1" applyBorder="1" applyAlignment="1">
      <alignment horizontal="center" vertical="center"/>
    </xf>
    <xf numFmtId="9" fontId="26" fillId="34" borderId="11" xfId="0" applyNumberFormat="1" applyFont="1" applyFill="1" applyBorder="1" applyAlignment="1">
      <alignment horizontal="center" vertical="center"/>
    </xf>
    <xf numFmtId="9" fontId="26" fillId="34" borderId="14" xfId="0" applyNumberFormat="1" applyFont="1" applyFill="1" applyBorder="1" applyAlignment="1">
      <alignment horizontal="center" vertical="center"/>
    </xf>
    <xf numFmtId="0" fontId="22" fillId="34" borderId="58" xfId="0" applyFont="1" applyFill="1" applyBorder="1" applyAlignment="1">
      <alignment horizontal="center" vertical="center" wrapText="1"/>
    </xf>
    <xf numFmtId="0" fontId="22" fillId="34" borderId="32" xfId="0" applyFont="1" applyFill="1" applyBorder="1" applyAlignment="1">
      <alignment horizontal="center" vertical="center" wrapText="1"/>
    </xf>
    <xf numFmtId="0" fontId="22" fillId="34" borderId="33" xfId="0" applyFont="1" applyFill="1" applyBorder="1" applyAlignment="1">
      <alignment horizontal="center" vertical="center" wrapText="1"/>
    </xf>
    <xf numFmtId="0" fontId="19" fillId="33" borderId="38"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14" xfId="0" applyFont="1" applyFill="1" applyBorder="1" applyAlignment="1">
      <alignment horizontal="left" vertical="center" wrapText="1"/>
    </xf>
    <xf numFmtId="0" fontId="47" fillId="33" borderId="19" xfId="0" applyFont="1" applyFill="1" applyBorder="1" applyAlignment="1">
      <alignment horizontal="center" vertical="center"/>
    </xf>
    <xf numFmtId="49" fontId="47" fillId="33" borderId="10" xfId="0" applyNumberFormat="1" applyFont="1" applyFill="1" applyBorder="1" applyAlignment="1">
      <alignment horizontal="center" vertical="center"/>
    </xf>
    <xf numFmtId="49" fontId="47" fillId="33" borderId="11" xfId="0" applyNumberFormat="1" applyFont="1" applyFill="1" applyBorder="1" applyAlignment="1">
      <alignment horizontal="center" vertical="center"/>
    </xf>
    <xf numFmtId="49" fontId="47" fillId="33" borderId="14" xfId="0" applyNumberFormat="1" applyFont="1" applyFill="1" applyBorder="1" applyAlignment="1">
      <alignment horizontal="center" vertical="center"/>
    </xf>
    <xf numFmtId="0" fontId="47" fillId="33" borderId="10" xfId="0" applyFont="1" applyFill="1" applyBorder="1" applyAlignment="1">
      <alignment horizontal="center" vertical="center" wrapText="1"/>
    </xf>
    <xf numFmtId="0" fontId="47" fillId="33" borderId="11" xfId="0" applyFont="1" applyFill="1" applyBorder="1" applyAlignment="1">
      <alignment horizontal="center" vertical="center" wrapText="1"/>
    </xf>
    <xf numFmtId="0" fontId="47" fillId="33" borderId="14" xfId="0" applyFont="1" applyFill="1" applyBorder="1" applyAlignment="1">
      <alignment horizontal="center" vertical="center" wrapText="1"/>
    </xf>
    <xf numFmtId="0" fontId="46" fillId="0" borderId="10" xfId="0" applyFont="1" applyBorder="1" applyAlignment="1">
      <alignment horizontal="center"/>
    </xf>
    <xf numFmtId="0" fontId="46" fillId="0" borderId="11" xfId="0" applyFont="1" applyBorder="1" applyAlignment="1">
      <alignment horizontal="center"/>
    </xf>
    <xf numFmtId="0" fontId="46" fillId="0" borderId="14" xfId="0" applyFont="1" applyBorder="1" applyAlignment="1">
      <alignment horizontal="center"/>
    </xf>
    <xf numFmtId="0" fontId="46" fillId="34" borderId="10" xfId="0" applyFont="1" applyFill="1" applyBorder="1" applyAlignment="1">
      <alignment horizontal="center" vertical="center"/>
    </xf>
    <xf numFmtId="0" fontId="46" fillId="34" borderId="11" xfId="0" applyFont="1" applyFill="1" applyBorder="1" applyAlignment="1">
      <alignment horizontal="center" vertical="center"/>
    </xf>
    <xf numFmtId="0" fontId="46" fillId="34" borderId="14" xfId="0" applyFont="1" applyFill="1" applyBorder="1" applyAlignment="1">
      <alignment horizontal="center" vertical="center"/>
    </xf>
    <xf numFmtId="0" fontId="47" fillId="34" borderId="10" xfId="0" applyFont="1" applyFill="1" applyBorder="1" applyAlignment="1">
      <alignment horizontal="center" vertical="center" wrapText="1"/>
    </xf>
    <xf numFmtId="0" fontId="47" fillId="34" borderId="11" xfId="0" applyFont="1" applyFill="1" applyBorder="1" applyAlignment="1">
      <alignment horizontal="center" vertical="center"/>
    </xf>
    <xf numFmtId="0" fontId="47" fillId="34" borderId="14" xfId="0" applyFont="1" applyFill="1" applyBorder="1" applyAlignment="1">
      <alignment horizontal="center" vertical="center"/>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4" xfId="0" applyFont="1" applyFill="1" applyBorder="1" applyAlignment="1">
      <alignment horizontal="center" vertical="center" wrapText="1"/>
    </xf>
    <xf numFmtId="0" fontId="47" fillId="33" borderId="10" xfId="0" applyFont="1" applyFill="1" applyBorder="1" applyAlignment="1">
      <alignment horizontal="center" vertical="center"/>
    </xf>
    <xf numFmtId="0" fontId="47" fillId="33" borderId="11" xfId="0" applyFont="1" applyFill="1" applyBorder="1" applyAlignment="1">
      <alignment horizontal="center" vertical="center"/>
    </xf>
    <xf numFmtId="0" fontId="47" fillId="33" borderId="14" xfId="0" applyFont="1" applyFill="1" applyBorder="1" applyAlignment="1">
      <alignment horizontal="center" vertical="center"/>
    </xf>
    <xf numFmtId="0" fontId="47" fillId="33" borderId="18" xfId="0" applyFont="1" applyFill="1" applyBorder="1" applyAlignment="1">
      <alignment horizontal="center" vertical="center" wrapText="1"/>
    </xf>
    <xf numFmtId="0" fontId="47" fillId="33" borderId="16" xfId="0" applyFont="1" applyFill="1" applyBorder="1" applyAlignment="1">
      <alignment horizontal="center" vertical="center" wrapText="1"/>
    </xf>
    <xf numFmtId="0" fontId="46" fillId="34" borderId="10" xfId="0" applyFont="1" applyFill="1" applyBorder="1" applyAlignment="1">
      <alignment horizontal="center" vertical="center" wrapText="1"/>
    </xf>
    <xf numFmtId="0" fontId="46" fillId="34" borderId="11" xfId="0" applyFont="1" applyFill="1" applyBorder="1" applyAlignment="1">
      <alignment horizontal="center" vertical="center" wrapText="1"/>
    </xf>
    <xf numFmtId="0" fontId="46" fillId="34" borderId="14" xfId="0" applyFont="1" applyFill="1" applyBorder="1" applyAlignment="1">
      <alignment horizontal="center" vertical="center" wrapText="1"/>
    </xf>
    <xf numFmtId="0" fontId="47" fillId="0" borderId="10"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14" xfId="0" applyFont="1" applyBorder="1" applyAlignment="1">
      <alignment horizontal="center" vertical="center" wrapText="1"/>
    </xf>
    <xf numFmtId="0" fontId="47" fillId="34" borderId="11" xfId="0" applyFont="1" applyFill="1" applyBorder="1" applyAlignment="1">
      <alignment horizontal="center" vertical="center" wrapText="1"/>
    </xf>
    <xf numFmtId="0" fontId="47" fillId="34" borderId="14" xfId="0" applyFont="1" applyFill="1" applyBorder="1" applyAlignment="1">
      <alignment horizontal="center" vertical="center" wrapText="1"/>
    </xf>
    <xf numFmtId="0" fontId="47" fillId="34" borderId="10" xfId="0" applyFont="1" applyFill="1" applyBorder="1" applyAlignment="1">
      <alignment horizontal="center" vertical="center"/>
    </xf>
    <xf numFmtId="9" fontId="47" fillId="34" borderId="10" xfId="0" applyNumberFormat="1" applyFont="1" applyFill="1" applyBorder="1" applyAlignment="1">
      <alignment horizontal="center" vertical="center"/>
    </xf>
    <xf numFmtId="9" fontId="47" fillId="34" borderId="11" xfId="0" applyNumberFormat="1" applyFont="1" applyFill="1" applyBorder="1" applyAlignment="1">
      <alignment horizontal="center" vertical="center"/>
    </xf>
    <xf numFmtId="9" fontId="47" fillId="34" borderId="14" xfId="0" applyNumberFormat="1" applyFont="1" applyFill="1" applyBorder="1" applyAlignment="1">
      <alignment horizontal="center" vertical="center"/>
    </xf>
    <xf numFmtId="9" fontId="47" fillId="34" borderId="12" xfId="0" applyNumberFormat="1" applyFont="1" applyFill="1" applyBorder="1" applyAlignment="1">
      <alignment horizontal="center" vertical="center"/>
    </xf>
    <xf numFmtId="9" fontId="47" fillId="34" borderId="13" xfId="0" applyNumberFormat="1" applyFont="1" applyFill="1" applyBorder="1" applyAlignment="1">
      <alignment horizontal="center" vertical="center"/>
    </xf>
    <xf numFmtId="9" fontId="46" fillId="34" borderId="10" xfId="0" applyNumberFormat="1" applyFont="1" applyFill="1" applyBorder="1" applyAlignment="1">
      <alignment horizontal="center" vertical="center"/>
    </xf>
    <xf numFmtId="9" fontId="46" fillId="34" borderId="11" xfId="0" applyNumberFormat="1" applyFont="1" applyFill="1" applyBorder="1" applyAlignment="1">
      <alignment horizontal="center" vertical="center"/>
    </xf>
    <xf numFmtId="9" fontId="46" fillId="34" borderId="14" xfId="0" applyNumberFormat="1" applyFont="1" applyFill="1" applyBorder="1" applyAlignment="1">
      <alignment horizontal="center" vertical="center"/>
    </xf>
    <xf numFmtId="0" fontId="22" fillId="0" borderId="3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34" borderId="11" xfId="0" applyFont="1" applyFill="1" applyBorder="1" applyAlignment="1">
      <alignment horizontal="center" vertical="center"/>
    </xf>
    <xf numFmtId="0" fontId="22" fillId="34" borderId="14" xfId="0" applyFont="1" applyFill="1" applyBorder="1" applyAlignment="1">
      <alignment horizontal="center" vertical="center"/>
    </xf>
    <xf numFmtId="0" fontId="16" fillId="0" borderId="0" xfId="0" applyFont="1" applyAlignment="1">
      <alignment horizont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6"/>
  <sheetViews>
    <sheetView view="pageBreakPreview" zoomScale="60" zoomScaleNormal="140" workbookViewId="0">
      <selection activeCell="H6" sqref="H6"/>
    </sheetView>
  </sheetViews>
  <sheetFormatPr defaultRowHeight="15" x14ac:dyDescent="0.25"/>
  <cols>
    <col min="1" max="1" width="32.140625" customWidth="1"/>
    <col min="2" max="2" width="14.85546875" customWidth="1"/>
    <col min="3" max="3" width="12.5703125" customWidth="1"/>
    <col min="4" max="4" width="14.140625" customWidth="1"/>
    <col min="5" max="5" width="12.5703125" customWidth="1"/>
  </cols>
  <sheetData>
    <row r="2" spans="1:6" ht="34.5" customHeight="1" x14ac:dyDescent="0.25">
      <c r="A2" s="561" t="s">
        <v>43</v>
      </c>
      <c r="B2" s="561"/>
      <c r="C2" s="561"/>
      <c r="D2" s="561"/>
      <c r="E2" s="561"/>
      <c r="F2" s="189"/>
    </row>
    <row r="3" spans="1:6" x14ac:dyDescent="0.25">
      <c r="A3" s="325" t="s">
        <v>60</v>
      </c>
      <c r="B3" s="325"/>
      <c r="C3" s="325"/>
      <c r="D3" s="325"/>
      <c r="E3" s="325"/>
    </row>
    <row r="4" spans="1:6" ht="15.75" thickBot="1" x14ac:dyDescent="0.3"/>
    <row r="5" spans="1:6" ht="29.25" customHeight="1" thickBot="1" x14ac:dyDescent="0.3">
      <c r="A5" s="18" t="s">
        <v>22</v>
      </c>
      <c r="B5" s="326" t="s">
        <v>179</v>
      </c>
      <c r="C5" s="326"/>
      <c r="D5" s="326"/>
      <c r="E5" s="326"/>
    </row>
    <row r="6" spans="1:6" ht="15.75" thickBot="1" x14ac:dyDescent="0.3">
      <c r="A6" s="18" t="s">
        <v>4</v>
      </c>
      <c r="B6" s="327" t="s">
        <v>180</v>
      </c>
      <c r="C6" s="328"/>
      <c r="D6" s="328"/>
      <c r="E6" s="329"/>
    </row>
    <row r="7" spans="1:6" ht="24.75" customHeight="1" thickBot="1" x14ac:dyDescent="0.3">
      <c r="A7" s="18" t="s">
        <v>27</v>
      </c>
      <c r="B7" s="330" t="s">
        <v>5</v>
      </c>
      <c r="C7" s="331"/>
      <c r="D7" s="331"/>
      <c r="E7" s="332"/>
    </row>
    <row r="8" spans="1:6" ht="15.75" thickBot="1" x14ac:dyDescent="0.3">
      <c r="A8" s="333" t="s">
        <v>8</v>
      </c>
      <c r="B8" s="334"/>
      <c r="C8" s="334"/>
      <c r="D8" s="334"/>
      <c r="E8" s="335"/>
    </row>
    <row r="9" spans="1:6" ht="15.75" thickBot="1" x14ac:dyDescent="0.3">
      <c r="A9" s="336" t="s">
        <v>181</v>
      </c>
      <c r="B9" s="337"/>
      <c r="C9" s="337"/>
      <c r="D9" s="337"/>
      <c r="E9" s="338"/>
    </row>
    <row r="10" spans="1:6" ht="15.75" thickBot="1" x14ac:dyDescent="0.3">
      <c r="A10" s="336"/>
      <c r="B10" s="337"/>
      <c r="C10" s="337"/>
      <c r="D10" s="337"/>
      <c r="E10" s="338"/>
    </row>
    <row r="11" spans="1:6" ht="45" customHeight="1" thickBot="1" x14ac:dyDescent="0.3">
      <c r="A11" s="336"/>
      <c r="B11" s="337"/>
      <c r="C11" s="337"/>
      <c r="D11" s="337"/>
      <c r="E11" s="338"/>
    </row>
    <row r="12" spans="1:6" ht="27" customHeight="1" thickBot="1" x14ac:dyDescent="0.3">
      <c r="A12" s="17" t="s">
        <v>11</v>
      </c>
      <c r="B12" s="339" t="s">
        <v>182</v>
      </c>
      <c r="C12" s="340"/>
      <c r="D12" s="340"/>
      <c r="E12" s="341"/>
    </row>
    <row r="13" spans="1:6" x14ac:dyDescent="0.25">
      <c r="A13" s="342" t="s">
        <v>12</v>
      </c>
      <c r="B13" s="2">
        <v>2018</v>
      </c>
      <c r="C13" s="2">
        <v>2019</v>
      </c>
      <c r="D13" s="2">
        <v>2020</v>
      </c>
      <c r="E13" s="2">
        <v>2021</v>
      </c>
    </row>
    <row r="14" spans="1:6" ht="15.75" thickBot="1" x14ac:dyDescent="0.3">
      <c r="A14" s="343"/>
      <c r="B14" s="3" t="s">
        <v>6</v>
      </c>
      <c r="C14" s="3" t="s">
        <v>7</v>
      </c>
      <c r="D14" s="3" t="s">
        <v>7</v>
      </c>
      <c r="E14" s="3" t="s">
        <v>7</v>
      </c>
    </row>
    <row r="15" spans="1:6" ht="15.75" thickBot="1" x14ac:dyDescent="0.3">
      <c r="A15" s="13" t="s">
        <v>183</v>
      </c>
      <c r="B15" s="83">
        <v>27</v>
      </c>
      <c r="C15" s="81" t="s">
        <v>76</v>
      </c>
      <c r="D15" s="81" t="s">
        <v>76</v>
      </c>
      <c r="E15" s="81" t="s">
        <v>76</v>
      </c>
    </row>
    <row r="16" spans="1:6" ht="34.5" thickBot="1" x14ac:dyDescent="0.3">
      <c r="A16" s="4" t="s">
        <v>184</v>
      </c>
      <c r="B16" s="83">
        <v>30</v>
      </c>
      <c r="C16" s="83">
        <v>36</v>
      </c>
      <c r="D16" s="81" t="s">
        <v>76</v>
      </c>
      <c r="E16" s="81" t="s">
        <v>76</v>
      </c>
    </row>
    <row r="17" spans="1:5" ht="23.25" thickBot="1" x14ac:dyDescent="0.3">
      <c r="A17" s="4" t="s">
        <v>185</v>
      </c>
      <c r="B17" s="81">
        <v>0.7</v>
      </c>
      <c r="C17" s="81">
        <v>0.7</v>
      </c>
      <c r="D17" s="81">
        <v>0.7</v>
      </c>
      <c r="E17" s="81">
        <v>0.7</v>
      </c>
    </row>
    <row r="18" spans="1:5" ht="23.25" thickBot="1" x14ac:dyDescent="0.3">
      <c r="A18" s="4" t="s">
        <v>186</v>
      </c>
      <c r="B18" s="81">
        <v>0.6</v>
      </c>
      <c r="C18" s="81">
        <v>0.65</v>
      </c>
      <c r="D18" s="81">
        <v>0.65</v>
      </c>
      <c r="E18" s="81">
        <v>0.65</v>
      </c>
    </row>
    <row r="19" spans="1:5" ht="23.25" thickBot="1" x14ac:dyDescent="0.3">
      <c r="A19" s="4" t="s">
        <v>187</v>
      </c>
      <c r="B19" s="81">
        <v>0.4</v>
      </c>
      <c r="C19" s="81">
        <v>0.35</v>
      </c>
      <c r="D19" s="81">
        <v>0.35</v>
      </c>
      <c r="E19" s="81">
        <v>0.35</v>
      </c>
    </row>
    <row r="20" spans="1:5" ht="23.25" thickBot="1" x14ac:dyDescent="0.3">
      <c r="A20" s="4" t="s">
        <v>188</v>
      </c>
      <c r="B20" s="83">
        <v>12</v>
      </c>
      <c r="C20" s="83">
        <v>10</v>
      </c>
      <c r="D20" s="83">
        <v>10</v>
      </c>
      <c r="E20" s="83">
        <v>10</v>
      </c>
    </row>
    <row r="21" spans="1:5" ht="34.5" thickBot="1" x14ac:dyDescent="0.3">
      <c r="A21" s="4" t="s">
        <v>189</v>
      </c>
      <c r="B21" s="83">
        <v>8</v>
      </c>
      <c r="C21" s="83">
        <v>10</v>
      </c>
      <c r="D21" s="83">
        <v>10</v>
      </c>
      <c r="E21" s="83">
        <v>10</v>
      </c>
    </row>
    <row r="22" spans="1:5" ht="34.5" thickBot="1" x14ac:dyDescent="0.3">
      <c r="A22" s="4" t="s">
        <v>190</v>
      </c>
      <c r="B22" s="81">
        <v>0.7</v>
      </c>
      <c r="C22" s="81" t="s">
        <v>76</v>
      </c>
      <c r="D22" s="81" t="s">
        <v>76</v>
      </c>
      <c r="E22" s="81" t="s">
        <v>76</v>
      </c>
    </row>
    <row r="23" spans="1:5" ht="32.25" customHeight="1" thickBot="1" x14ac:dyDescent="0.3">
      <c r="A23" s="14" t="s">
        <v>13</v>
      </c>
      <c r="B23" s="344" t="s">
        <v>191</v>
      </c>
      <c r="C23" s="345"/>
      <c r="D23" s="345"/>
      <c r="E23" s="346"/>
    </row>
    <row r="24" spans="1:5" ht="15.75" thickBot="1" x14ac:dyDescent="0.3">
      <c r="A24" s="347" t="s">
        <v>14</v>
      </c>
      <c r="B24" s="348"/>
      <c r="C24" s="348"/>
      <c r="D24" s="348"/>
      <c r="E24" s="349"/>
    </row>
    <row r="25" spans="1:5" ht="15.75" thickBot="1" x14ac:dyDescent="0.3">
      <c r="A25" s="13" t="s">
        <v>192</v>
      </c>
      <c r="B25" s="81">
        <v>0.5</v>
      </c>
      <c r="C25" s="81" t="s">
        <v>193</v>
      </c>
      <c r="D25" s="81" t="s">
        <v>193</v>
      </c>
      <c r="E25" s="81" t="s">
        <v>193</v>
      </c>
    </row>
    <row r="26" spans="1:5" ht="15.75" thickBot="1" x14ac:dyDescent="0.3">
      <c r="A26" s="13" t="s">
        <v>194</v>
      </c>
      <c r="B26" s="81">
        <v>0.5</v>
      </c>
      <c r="C26" s="81" t="s">
        <v>76</v>
      </c>
      <c r="D26" s="81" t="s">
        <v>76</v>
      </c>
      <c r="E26" s="81" t="s">
        <v>76</v>
      </c>
    </row>
    <row r="27" spans="1:5" ht="15.75" thickBot="1" x14ac:dyDescent="0.3">
      <c r="A27" s="13" t="s">
        <v>195</v>
      </c>
      <c r="B27" s="81">
        <v>0.5</v>
      </c>
      <c r="C27" s="81">
        <v>0.5</v>
      </c>
      <c r="D27" s="81">
        <v>0.5</v>
      </c>
      <c r="E27" s="81">
        <v>0.5</v>
      </c>
    </row>
    <row r="28" spans="1:5" ht="15.75" thickBot="1" x14ac:dyDescent="0.3">
      <c r="A28" s="13" t="s">
        <v>196</v>
      </c>
      <c r="B28" s="81">
        <v>0.5</v>
      </c>
      <c r="C28" s="81">
        <v>0.5</v>
      </c>
      <c r="D28" s="81">
        <v>0.5</v>
      </c>
      <c r="E28" s="81">
        <v>0.5</v>
      </c>
    </row>
    <row r="29" spans="1:5" ht="23.25" thickBot="1" x14ac:dyDescent="0.3">
      <c r="A29" s="13" t="s">
        <v>197</v>
      </c>
      <c r="B29" s="96">
        <v>0</v>
      </c>
      <c r="C29" s="96">
        <v>0</v>
      </c>
      <c r="D29" s="96">
        <v>0</v>
      </c>
      <c r="E29" s="96">
        <v>0</v>
      </c>
    </row>
    <row r="30" spans="1:5" ht="15.75" thickBot="1" x14ac:dyDescent="0.3">
      <c r="A30" s="13" t="s">
        <v>198</v>
      </c>
      <c r="B30" s="96">
        <v>7</v>
      </c>
      <c r="C30" s="96">
        <v>6</v>
      </c>
      <c r="D30" s="96">
        <v>6</v>
      </c>
      <c r="E30" s="96">
        <v>6</v>
      </c>
    </row>
    <row r="31" spans="1:5" ht="15.75" thickBot="1" x14ac:dyDescent="0.3">
      <c r="A31" s="13" t="s">
        <v>199</v>
      </c>
      <c r="B31" s="96">
        <v>7</v>
      </c>
      <c r="C31" s="96">
        <v>8</v>
      </c>
      <c r="D31" s="96">
        <v>8</v>
      </c>
      <c r="E31" s="96">
        <v>8</v>
      </c>
    </row>
    <row r="32" spans="1:5" ht="23.25" thickBot="1" x14ac:dyDescent="0.3">
      <c r="A32" s="4" t="s">
        <v>200</v>
      </c>
      <c r="B32" s="97">
        <v>0</v>
      </c>
      <c r="C32" s="98" t="s">
        <v>28</v>
      </c>
      <c r="D32" s="98" t="s">
        <v>28</v>
      </c>
      <c r="E32" s="98" t="s">
        <v>28</v>
      </c>
    </row>
    <row r="33" spans="1:5" ht="15.75" thickBot="1" x14ac:dyDescent="0.3">
      <c r="A33" s="350" t="s">
        <v>34</v>
      </c>
      <c r="B33" s="351"/>
      <c r="C33" s="351"/>
      <c r="D33" s="351"/>
      <c r="E33" s="352"/>
    </row>
    <row r="34" spans="1:5" ht="15.75" thickBot="1" x14ac:dyDescent="0.3">
      <c r="A34" s="322" t="s">
        <v>49</v>
      </c>
      <c r="B34" s="323"/>
      <c r="C34" s="323"/>
      <c r="D34" s="323"/>
      <c r="E34" s="324"/>
    </row>
    <row r="35" spans="1:5" ht="15.75" thickBot="1" x14ac:dyDescent="0.3">
      <c r="A35" s="21" t="s">
        <v>29</v>
      </c>
      <c r="B35" s="353" t="s">
        <v>201</v>
      </c>
      <c r="C35" s="354"/>
      <c r="D35" s="354"/>
      <c r="E35" s="355"/>
    </row>
    <row r="36" spans="1:5" ht="15.75" thickBot="1" x14ac:dyDescent="0.3">
      <c r="A36" s="4" t="s">
        <v>10</v>
      </c>
      <c r="B36" s="356" t="s">
        <v>202</v>
      </c>
      <c r="C36" s="357"/>
      <c r="D36" s="357"/>
      <c r="E36" s="358"/>
    </row>
    <row r="37" spans="1:5" ht="15.75" thickBot="1" x14ac:dyDescent="0.3">
      <c r="A37" s="4" t="s">
        <v>15</v>
      </c>
      <c r="B37" s="359" t="s">
        <v>203</v>
      </c>
      <c r="C37" s="360"/>
      <c r="D37" s="360"/>
      <c r="E37" s="361"/>
    </row>
    <row r="38" spans="1:5" x14ac:dyDescent="0.25">
      <c r="A38" s="342"/>
      <c r="B38" s="19">
        <v>2018</v>
      </c>
      <c r="C38" s="19">
        <v>2019</v>
      </c>
      <c r="D38" s="19">
        <v>2020</v>
      </c>
      <c r="E38" s="19">
        <v>2021</v>
      </c>
    </row>
    <row r="39" spans="1:5" ht="15.75" thickBot="1" x14ac:dyDescent="0.3">
      <c r="A39" s="343"/>
      <c r="B39" s="20" t="s">
        <v>6</v>
      </c>
      <c r="C39" s="20" t="s">
        <v>7</v>
      </c>
      <c r="D39" s="20" t="s">
        <v>7</v>
      </c>
      <c r="E39" s="20" t="s">
        <v>7</v>
      </c>
    </row>
    <row r="40" spans="1:5" ht="15.75" thickBot="1" x14ac:dyDescent="0.3">
      <c r="A40" s="4" t="s">
        <v>9</v>
      </c>
      <c r="B40" s="6">
        <v>118</v>
      </c>
      <c r="C40" s="6">
        <v>163</v>
      </c>
      <c r="D40" s="6">
        <v>163</v>
      </c>
      <c r="E40" s="6">
        <v>163</v>
      </c>
    </row>
    <row r="41" spans="1:5" ht="15.75" thickBot="1" x14ac:dyDescent="0.3">
      <c r="A41" s="4" t="s">
        <v>16</v>
      </c>
      <c r="B41" s="6">
        <v>310720</v>
      </c>
      <c r="C41" s="6">
        <v>312720</v>
      </c>
      <c r="D41" s="6">
        <v>312720</v>
      </c>
      <c r="E41" s="6">
        <v>312720</v>
      </c>
    </row>
    <row r="42" spans="1:5" ht="15.75" thickBot="1" x14ac:dyDescent="0.3">
      <c r="A42" s="4" t="s">
        <v>24</v>
      </c>
      <c r="B42" s="6">
        <f>B41/B40</f>
        <v>2633.2203389830506</v>
      </c>
      <c r="C42" s="6">
        <f t="shared" ref="C42:E42" si="0">C41/C40</f>
        <v>1918.5276073619632</v>
      </c>
      <c r="D42" s="6">
        <f t="shared" si="0"/>
        <v>1918.5276073619632</v>
      </c>
      <c r="E42" s="6">
        <f t="shared" si="0"/>
        <v>1918.5276073619632</v>
      </c>
    </row>
    <row r="43" spans="1:5" ht="15.75" thickBot="1" x14ac:dyDescent="0.3">
      <c r="A43" s="4" t="s">
        <v>17</v>
      </c>
      <c r="B43" s="60" t="s">
        <v>23</v>
      </c>
      <c r="C43" s="7">
        <f>C40/B40-1</f>
        <v>0.38135593220338992</v>
      </c>
      <c r="D43" s="7">
        <f t="shared" ref="D43:E45" si="1">D40/C40-1</f>
        <v>0</v>
      </c>
      <c r="E43" s="7">
        <f t="shared" si="1"/>
        <v>0</v>
      </c>
    </row>
    <row r="44" spans="1:5" ht="15.75" thickBot="1" x14ac:dyDescent="0.3">
      <c r="A44" s="4" t="s">
        <v>18</v>
      </c>
      <c r="B44" s="60" t="s">
        <v>23</v>
      </c>
      <c r="C44" s="7">
        <f>C41/B41-1</f>
        <v>6.4366632337795604E-3</v>
      </c>
      <c r="D44" s="7">
        <f t="shared" si="1"/>
        <v>0</v>
      </c>
      <c r="E44" s="7">
        <f t="shared" si="1"/>
        <v>0</v>
      </c>
    </row>
    <row r="45" spans="1:5" ht="15.75" thickBot="1" x14ac:dyDescent="0.3">
      <c r="A45" s="4" t="s">
        <v>19</v>
      </c>
      <c r="B45" s="60" t="s">
        <v>23</v>
      </c>
      <c r="C45" s="7">
        <f>C42/B42-1</f>
        <v>-0.27141394931542329</v>
      </c>
      <c r="D45" s="7">
        <f t="shared" si="1"/>
        <v>0</v>
      </c>
      <c r="E45" s="7">
        <f t="shared" si="1"/>
        <v>0</v>
      </c>
    </row>
    <row r="46" spans="1:5" ht="15.75" thickBot="1" x14ac:dyDescent="0.3">
      <c r="A46" s="362" t="s">
        <v>36</v>
      </c>
      <c r="B46" s="363"/>
      <c r="C46" s="363"/>
      <c r="D46" s="363"/>
      <c r="E46" s="364"/>
    </row>
    <row r="47" spans="1:5" x14ac:dyDescent="0.25">
      <c r="A47" s="342"/>
      <c r="B47" s="19">
        <v>2018</v>
      </c>
      <c r="C47" s="19">
        <v>2019</v>
      </c>
      <c r="D47" s="19">
        <v>2020</v>
      </c>
      <c r="E47" s="19">
        <v>2021</v>
      </c>
    </row>
    <row r="48" spans="1:5" ht="15.75" thickBot="1" x14ac:dyDescent="0.3">
      <c r="A48" s="343"/>
      <c r="B48" s="20" t="s">
        <v>6</v>
      </c>
      <c r="C48" s="20" t="s">
        <v>7</v>
      </c>
      <c r="D48" s="20" t="s">
        <v>7</v>
      </c>
      <c r="E48" s="20" t="s">
        <v>7</v>
      </c>
    </row>
    <row r="49" spans="1:5" ht="15.75" thickBot="1" x14ac:dyDescent="0.3">
      <c r="A49" s="1" t="s">
        <v>0</v>
      </c>
      <c r="B49" s="83">
        <v>265638</v>
      </c>
      <c r="C49" s="8">
        <v>260100</v>
      </c>
      <c r="D49" s="8">
        <v>260100</v>
      </c>
      <c r="E49" s="8">
        <v>260100</v>
      </c>
    </row>
    <row r="50" spans="1:5" ht="15.75" thickBot="1" x14ac:dyDescent="0.3">
      <c r="A50" s="10" t="s">
        <v>55</v>
      </c>
      <c r="B50" s="99"/>
      <c r="C50" s="23"/>
      <c r="D50" s="23"/>
      <c r="E50" s="23"/>
    </row>
    <row r="51" spans="1:5" ht="15.75" thickBot="1" x14ac:dyDescent="0.3">
      <c r="A51" s="10" t="s">
        <v>56</v>
      </c>
      <c r="B51" s="99"/>
      <c r="C51" s="12"/>
      <c r="D51" s="12"/>
      <c r="E51" s="12"/>
    </row>
    <row r="52" spans="1:5" ht="24.75" thickBot="1" x14ac:dyDescent="0.3">
      <c r="A52" s="1" t="s">
        <v>33</v>
      </c>
      <c r="B52" s="83">
        <v>44362</v>
      </c>
      <c r="C52" s="8">
        <v>51900</v>
      </c>
      <c r="D52" s="8">
        <v>51900</v>
      </c>
      <c r="E52" s="8">
        <v>51900</v>
      </c>
    </row>
    <row r="53" spans="1:5" ht="15.75" thickBot="1" x14ac:dyDescent="0.3">
      <c r="A53" s="10" t="s">
        <v>55</v>
      </c>
      <c r="B53" s="11"/>
      <c r="C53" s="8"/>
      <c r="D53" s="8"/>
      <c r="E53" s="8"/>
    </row>
    <row r="54" spans="1:5" ht="15.75" thickBot="1" x14ac:dyDescent="0.3">
      <c r="A54" s="10" t="s">
        <v>56</v>
      </c>
      <c r="B54" s="11"/>
      <c r="C54" s="8"/>
      <c r="D54" s="8"/>
      <c r="E54" s="8"/>
    </row>
    <row r="55" spans="1:5" ht="15.75" thickBot="1" x14ac:dyDescent="0.3">
      <c r="A55" s="100" t="s">
        <v>1</v>
      </c>
      <c r="B55" s="99">
        <v>0</v>
      </c>
      <c r="C55" s="83">
        <v>0</v>
      </c>
      <c r="D55" s="83">
        <v>0</v>
      </c>
      <c r="E55" s="83">
        <v>0</v>
      </c>
    </row>
    <row r="56" spans="1:5" ht="15.75" thickBot="1" x14ac:dyDescent="0.3">
      <c r="A56" s="101" t="s">
        <v>55</v>
      </c>
      <c r="B56" s="99"/>
      <c r="C56" s="83"/>
      <c r="D56" s="83"/>
      <c r="E56" s="83"/>
    </row>
    <row r="57" spans="1:5" ht="15.75" thickBot="1" x14ac:dyDescent="0.3">
      <c r="A57" s="101" t="s">
        <v>56</v>
      </c>
      <c r="B57" s="99"/>
      <c r="C57" s="83"/>
      <c r="D57" s="83"/>
      <c r="E57" s="83"/>
    </row>
    <row r="58" spans="1:5" ht="15.75" thickBot="1" x14ac:dyDescent="0.3">
      <c r="A58" s="100" t="s">
        <v>2</v>
      </c>
      <c r="B58" s="99"/>
      <c r="C58" s="83"/>
      <c r="D58" s="83"/>
      <c r="E58" s="83"/>
    </row>
    <row r="59" spans="1:5" ht="15.75" thickBot="1" x14ac:dyDescent="0.3">
      <c r="A59" s="101" t="s">
        <v>55</v>
      </c>
      <c r="B59" s="99"/>
      <c r="C59" s="83"/>
      <c r="D59" s="83"/>
      <c r="E59" s="83"/>
    </row>
    <row r="60" spans="1:5" ht="15.75" thickBot="1" x14ac:dyDescent="0.3">
      <c r="A60" s="101" t="s">
        <v>56</v>
      </c>
      <c r="B60" s="99"/>
      <c r="C60" s="83"/>
      <c r="D60" s="83"/>
      <c r="E60" s="83"/>
    </row>
    <row r="61" spans="1:5" ht="15.75" thickBot="1" x14ac:dyDescent="0.3">
      <c r="A61" s="100" t="s">
        <v>25</v>
      </c>
      <c r="B61" s="99"/>
      <c r="C61" s="83"/>
      <c r="D61" s="83"/>
      <c r="E61" s="83"/>
    </row>
    <row r="62" spans="1:5" ht="15.75" thickBot="1" x14ac:dyDescent="0.3">
      <c r="A62" s="101" t="s">
        <v>55</v>
      </c>
      <c r="B62" s="99"/>
      <c r="C62" s="83"/>
      <c r="D62" s="83"/>
      <c r="E62" s="83"/>
    </row>
    <row r="63" spans="1:5" ht="15.75" thickBot="1" x14ac:dyDescent="0.3">
      <c r="A63" s="101" t="s">
        <v>56</v>
      </c>
      <c r="B63" s="99"/>
      <c r="C63" s="83"/>
      <c r="D63" s="83"/>
      <c r="E63" s="83"/>
    </row>
    <row r="64" spans="1:5" ht="15.75" thickBot="1" x14ac:dyDescent="0.3">
      <c r="A64" s="100" t="s">
        <v>26</v>
      </c>
      <c r="B64" s="99"/>
      <c r="C64" s="83"/>
      <c r="D64" s="83"/>
      <c r="E64" s="83"/>
    </row>
    <row r="65" spans="1:9" ht="15.75" thickBot="1" x14ac:dyDescent="0.3">
      <c r="A65" s="101" t="s">
        <v>55</v>
      </c>
      <c r="B65" s="99"/>
      <c r="C65" s="83"/>
      <c r="D65" s="83"/>
      <c r="E65" s="83"/>
    </row>
    <row r="66" spans="1:9" ht="15.75" thickBot="1" x14ac:dyDescent="0.3">
      <c r="A66" s="101" t="s">
        <v>56</v>
      </c>
      <c r="B66" s="99"/>
      <c r="C66" s="83"/>
      <c r="D66" s="83"/>
      <c r="E66" s="83"/>
    </row>
    <row r="67" spans="1:9" ht="24.75" thickBot="1" x14ac:dyDescent="0.3">
      <c r="A67" s="100" t="s">
        <v>3</v>
      </c>
      <c r="B67" s="99">
        <v>720</v>
      </c>
      <c r="C67" s="83">
        <v>720</v>
      </c>
      <c r="D67" s="83">
        <v>720</v>
      </c>
      <c r="E67" s="83">
        <v>720</v>
      </c>
    </row>
    <row r="68" spans="1:9" ht="15.75" thickBot="1" x14ac:dyDescent="0.3">
      <c r="A68" s="101" t="s">
        <v>55</v>
      </c>
      <c r="B68" s="99">
        <v>720</v>
      </c>
      <c r="C68" s="99">
        <v>720</v>
      </c>
      <c r="D68" s="99">
        <v>720</v>
      </c>
      <c r="E68" s="99">
        <v>720</v>
      </c>
    </row>
    <row r="69" spans="1:9" ht="15.75" thickBot="1" x14ac:dyDescent="0.3">
      <c r="A69" s="101" t="s">
        <v>56</v>
      </c>
      <c r="B69" s="99"/>
      <c r="C69" s="103"/>
      <c r="D69" s="102"/>
      <c r="E69" s="102"/>
    </row>
    <row r="70" spans="1:9" ht="15.75" thickBot="1" x14ac:dyDescent="0.3">
      <c r="A70" s="22" t="s">
        <v>35</v>
      </c>
      <c r="B70" s="11">
        <f>B67+B64+B61+B58+B55+B52+B49</f>
        <v>310720</v>
      </c>
      <c r="C70" s="11">
        <f t="shared" ref="C70:E70" si="2">C67+C64+C61+C58+C55+C52+C49</f>
        <v>312720</v>
      </c>
      <c r="D70" s="11">
        <f t="shared" si="2"/>
        <v>312720</v>
      </c>
      <c r="E70" s="11">
        <f t="shared" si="2"/>
        <v>312720</v>
      </c>
    </row>
    <row r="71" spans="1:9" ht="15.75" thickBot="1" x14ac:dyDescent="0.3">
      <c r="A71" s="26" t="s">
        <v>37</v>
      </c>
      <c r="B71" s="27">
        <f>IF(B70-B41=0,0,"Error")</f>
        <v>0</v>
      </c>
      <c r="C71" s="27">
        <f>IF(C70-C41=0,0,"Error")</f>
        <v>0</v>
      </c>
      <c r="D71" s="27">
        <f>IF(D70-D41=0,0,"Error")</f>
        <v>0</v>
      </c>
      <c r="E71" s="27">
        <f>IF(E70-E41=0,0,"Error")</f>
        <v>0</v>
      </c>
    </row>
    <row r="72" spans="1:9" ht="15.75" thickBot="1" x14ac:dyDescent="0.3">
      <c r="A72" s="104" t="s">
        <v>61</v>
      </c>
      <c r="B72" s="353" t="s">
        <v>437</v>
      </c>
      <c r="C72" s="365"/>
      <c r="D72" s="365"/>
      <c r="E72" s="366"/>
    </row>
    <row r="73" spans="1:9" ht="28.5" customHeight="1" thickBot="1" x14ac:dyDescent="0.3">
      <c r="A73" s="4" t="s">
        <v>10</v>
      </c>
      <c r="B73" s="353" t="s">
        <v>436</v>
      </c>
      <c r="C73" s="365"/>
      <c r="D73" s="365"/>
      <c r="E73" s="366"/>
    </row>
    <row r="74" spans="1:9" ht="15.75" thickBot="1" x14ac:dyDescent="0.3">
      <c r="A74" s="4" t="s">
        <v>15</v>
      </c>
      <c r="B74" s="359" t="s">
        <v>204</v>
      </c>
      <c r="C74" s="360"/>
      <c r="D74" s="360"/>
      <c r="E74" s="361"/>
    </row>
    <row r="75" spans="1:9" x14ac:dyDescent="0.25">
      <c r="A75" s="342"/>
      <c r="B75" s="19">
        <v>2018</v>
      </c>
      <c r="C75" s="19">
        <v>2019</v>
      </c>
      <c r="D75" s="19">
        <v>2020</v>
      </c>
      <c r="E75" s="19">
        <v>2021</v>
      </c>
    </row>
    <row r="76" spans="1:9" ht="15.75" thickBot="1" x14ac:dyDescent="0.3">
      <c r="A76" s="343"/>
      <c r="B76" s="20" t="s">
        <v>6</v>
      </c>
      <c r="C76" s="20" t="s">
        <v>7</v>
      </c>
      <c r="D76" s="20" t="s">
        <v>7</v>
      </c>
      <c r="E76" s="20" t="s">
        <v>7</v>
      </c>
      <c r="I76" s="9"/>
    </row>
    <row r="77" spans="1:9" ht="15.75" thickBot="1" x14ac:dyDescent="0.3">
      <c r="A77" s="4" t="s">
        <v>9</v>
      </c>
      <c r="B77" s="60">
        <v>1</v>
      </c>
      <c r="C77" s="60">
        <v>1</v>
      </c>
      <c r="D77" s="60">
        <v>1</v>
      </c>
      <c r="E77" s="60">
        <v>1</v>
      </c>
    </row>
    <row r="78" spans="1:9" ht="15.75" thickBot="1" x14ac:dyDescent="0.3">
      <c r="A78" s="4" t="s">
        <v>16</v>
      </c>
      <c r="B78" s="6">
        <f>B107</f>
        <v>4000</v>
      </c>
      <c r="C78" s="6">
        <v>38600</v>
      </c>
      <c r="D78" s="6">
        <v>61380</v>
      </c>
      <c r="E78" s="6">
        <v>66380</v>
      </c>
    </row>
    <row r="79" spans="1:9" ht="15.75" thickBot="1" x14ac:dyDescent="0.3">
      <c r="A79" s="4" t="s">
        <v>24</v>
      </c>
      <c r="B79" s="6">
        <f>B78/B77</f>
        <v>4000</v>
      </c>
      <c r="C79" s="6">
        <f>C78/C77</f>
        <v>38600</v>
      </c>
      <c r="D79" s="6">
        <f>D78/D77</f>
        <v>61380</v>
      </c>
      <c r="E79" s="6">
        <f>E78/E77</f>
        <v>66380</v>
      </c>
    </row>
    <row r="80" spans="1:9" ht="15.75" thickBot="1" x14ac:dyDescent="0.3">
      <c r="A80" s="4" t="s">
        <v>17</v>
      </c>
      <c r="B80" s="60"/>
      <c r="C80" s="7">
        <f>C77/B77-1</f>
        <v>0</v>
      </c>
      <c r="D80" s="7">
        <f>D77/C77-1</f>
        <v>0</v>
      </c>
      <c r="E80" s="7">
        <f>E77/D77-1</f>
        <v>0</v>
      </c>
    </row>
    <row r="81" spans="1:5" ht="15.75" thickBot="1" x14ac:dyDescent="0.3">
      <c r="A81" s="4" t="s">
        <v>18</v>
      </c>
      <c r="B81" s="60"/>
      <c r="C81" s="7">
        <f>C78/B78-1</f>
        <v>8.65</v>
      </c>
      <c r="D81" s="7">
        <f t="shared" ref="D81:E82" si="3">D78/C78-1</f>
        <v>0.59015544041450774</v>
      </c>
      <c r="E81" s="7">
        <f t="shared" si="3"/>
        <v>8.1459758879113719E-2</v>
      </c>
    </row>
    <row r="82" spans="1:5" ht="15.75" thickBot="1" x14ac:dyDescent="0.3">
      <c r="A82" s="4" t="s">
        <v>19</v>
      </c>
      <c r="B82" s="60"/>
      <c r="C82" s="7">
        <f>C79/B79-1</f>
        <v>8.65</v>
      </c>
      <c r="D82" s="7">
        <f t="shared" si="3"/>
        <v>0.59015544041450774</v>
      </c>
      <c r="E82" s="7">
        <f t="shared" si="3"/>
        <v>8.1459758879113719E-2</v>
      </c>
    </row>
    <row r="83" spans="1:5" ht="15.75" thickBot="1" x14ac:dyDescent="0.3">
      <c r="A83" s="362" t="s">
        <v>205</v>
      </c>
      <c r="B83" s="363"/>
      <c r="C83" s="363"/>
      <c r="D83" s="363"/>
      <c r="E83" s="364"/>
    </row>
    <row r="84" spans="1:5" x14ac:dyDescent="0.25">
      <c r="A84" s="342"/>
      <c r="B84" s="19">
        <v>2018</v>
      </c>
      <c r="C84" s="19">
        <v>2019</v>
      </c>
      <c r="D84" s="19">
        <v>2020</v>
      </c>
      <c r="E84" s="19">
        <v>2021</v>
      </c>
    </row>
    <row r="85" spans="1:5" ht="15.75" thickBot="1" x14ac:dyDescent="0.3">
      <c r="A85" s="343"/>
      <c r="B85" s="20" t="s">
        <v>6</v>
      </c>
      <c r="C85" s="20" t="s">
        <v>7</v>
      </c>
      <c r="D85" s="20" t="s">
        <v>7</v>
      </c>
      <c r="E85" s="20" t="s">
        <v>7</v>
      </c>
    </row>
    <row r="86" spans="1:5" ht="15.75" thickBot="1" x14ac:dyDescent="0.3">
      <c r="A86" s="100" t="s">
        <v>0</v>
      </c>
      <c r="B86" s="83"/>
      <c r="C86" s="83"/>
      <c r="D86" s="83"/>
      <c r="E86" s="83"/>
    </row>
    <row r="87" spans="1:5" ht="15.75" thickBot="1" x14ac:dyDescent="0.3">
      <c r="A87" s="101" t="s">
        <v>55</v>
      </c>
      <c r="B87" s="99"/>
      <c r="C87" s="105"/>
      <c r="D87" s="105"/>
      <c r="E87" s="105"/>
    </row>
    <row r="88" spans="1:5" ht="15.75" thickBot="1" x14ac:dyDescent="0.3">
      <c r="A88" s="101" t="s">
        <v>56</v>
      </c>
      <c r="B88" s="99"/>
      <c r="C88" s="105"/>
      <c r="D88" s="105"/>
      <c r="E88" s="105"/>
    </row>
    <row r="89" spans="1:5" ht="24.75" thickBot="1" x14ac:dyDescent="0.3">
      <c r="A89" s="100" t="s">
        <v>33</v>
      </c>
      <c r="B89" s="83"/>
      <c r="C89" s="83"/>
      <c r="D89" s="83"/>
      <c r="E89" s="83"/>
    </row>
    <row r="90" spans="1:5" ht="15.75" thickBot="1" x14ac:dyDescent="0.3">
      <c r="A90" s="101" t="s">
        <v>55</v>
      </c>
      <c r="B90" s="99"/>
      <c r="C90" s="83"/>
      <c r="D90" s="83"/>
      <c r="E90" s="83"/>
    </row>
    <row r="91" spans="1:5" ht="15.75" thickBot="1" x14ac:dyDescent="0.3">
      <c r="A91" s="101" t="s">
        <v>56</v>
      </c>
      <c r="B91" s="99"/>
      <c r="C91" s="83"/>
      <c r="D91" s="83"/>
      <c r="E91" s="83"/>
    </row>
    <row r="92" spans="1:5" ht="15.75" thickBot="1" x14ac:dyDescent="0.3">
      <c r="A92" s="1" t="s">
        <v>1</v>
      </c>
      <c r="B92" s="11">
        <v>4000</v>
      </c>
      <c r="C92" s="8">
        <v>38600</v>
      </c>
      <c r="D92" s="8">
        <v>61380</v>
      </c>
      <c r="E92" s="8">
        <v>66380</v>
      </c>
    </row>
    <row r="93" spans="1:5" ht="15.75" thickBot="1" x14ac:dyDescent="0.3">
      <c r="A93" s="10" t="s">
        <v>55</v>
      </c>
      <c r="B93" s="11">
        <v>4000</v>
      </c>
      <c r="C93" s="8">
        <v>38600</v>
      </c>
      <c r="D93" s="8">
        <v>61380</v>
      </c>
      <c r="E93" s="8">
        <v>66380</v>
      </c>
    </row>
    <row r="94" spans="1:5" ht="15.75" thickBot="1" x14ac:dyDescent="0.3">
      <c r="A94" s="10" t="s">
        <v>56</v>
      </c>
      <c r="B94" s="11"/>
      <c r="C94" s="8"/>
      <c r="D94" s="8"/>
      <c r="E94" s="8"/>
    </row>
    <row r="95" spans="1:5" ht="15.75" thickBot="1" x14ac:dyDescent="0.3">
      <c r="A95" s="1" t="s">
        <v>2</v>
      </c>
      <c r="B95" s="11"/>
      <c r="C95" s="8"/>
      <c r="D95" s="8"/>
      <c r="E95" s="8"/>
    </row>
    <row r="96" spans="1:5" ht="15.75" thickBot="1" x14ac:dyDescent="0.3">
      <c r="A96" s="10" t="s">
        <v>55</v>
      </c>
      <c r="B96" s="11"/>
      <c r="C96" s="8"/>
      <c r="D96" s="8"/>
      <c r="E96" s="8"/>
    </row>
    <row r="97" spans="1:5" ht="15.75" thickBot="1" x14ac:dyDescent="0.3">
      <c r="A97" s="10" t="s">
        <v>56</v>
      </c>
      <c r="B97" s="11"/>
      <c r="C97" s="8"/>
      <c r="D97" s="8"/>
      <c r="E97" s="8"/>
    </row>
    <row r="98" spans="1:5" ht="15.75" thickBot="1" x14ac:dyDescent="0.3">
      <c r="A98" s="1" t="s">
        <v>25</v>
      </c>
      <c r="B98" s="11"/>
      <c r="C98" s="8"/>
      <c r="D98" s="8"/>
      <c r="E98" s="8"/>
    </row>
    <row r="99" spans="1:5" ht="15.75" thickBot="1" x14ac:dyDescent="0.3">
      <c r="A99" s="10" t="s">
        <v>55</v>
      </c>
      <c r="B99" s="11"/>
      <c r="C99" s="8"/>
      <c r="D99" s="8"/>
      <c r="E99" s="8"/>
    </row>
    <row r="100" spans="1:5" ht="15.75" thickBot="1" x14ac:dyDescent="0.3">
      <c r="A100" s="10" t="s">
        <v>56</v>
      </c>
      <c r="B100" s="11"/>
      <c r="C100" s="8"/>
      <c r="D100" s="8"/>
      <c r="E100" s="8"/>
    </row>
    <row r="101" spans="1:5" ht="15.75" thickBot="1" x14ac:dyDescent="0.3">
      <c r="A101" s="1" t="s">
        <v>26</v>
      </c>
      <c r="B101" s="11"/>
      <c r="C101" s="8"/>
      <c r="D101" s="8"/>
      <c r="E101" s="8"/>
    </row>
    <row r="102" spans="1:5" ht="15.75" thickBot="1" x14ac:dyDescent="0.3">
      <c r="A102" s="10" t="s">
        <v>55</v>
      </c>
      <c r="B102" s="11"/>
      <c r="C102" s="8"/>
      <c r="D102" s="8"/>
      <c r="E102" s="8"/>
    </row>
    <row r="103" spans="1:5" ht="15.75" thickBot="1" x14ac:dyDescent="0.3">
      <c r="A103" s="10" t="s">
        <v>56</v>
      </c>
      <c r="B103" s="11"/>
      <c r="C103" s="8"/>
      <c r="D103" s="8"/>
      <c r="E103" s="8"/>
    </row>
    <row r="104" spans="1:5" ht="24.75" thickBot="1" x14ac:dyDescent="0.3">
      <c r="A104" s="1" t="s">
        <v>3</v>
      </c>
      <c r="B104" s="11"/>
      <c r="C104" s="8"/>
      <c r="D104" s="8"/>
      <c r="E104" s="8"/>
    </row>
    <row r="105" spans="1:5" ht="15.75" thickBot="1" x14ac:dyDescent="0.3">
      <c r="A105" s="10" t="s">
        <v>55</v>
      </c>
      <c r="B105" s="11"/>
      <c r="C105" s="8"/>
      <c r="D105" s="8"/>
      <c r="E105" s="8"/>
    </row>
    <row r="106" spans="1:5" ht="15.75" thickBot="1" x14ac:dyDescent="0.3">
      <c r="A106" s="10" t="s">
        <v>56</v>
      </c>
      <c r="B106" s="11"/>
      <c r="C106" s="8"/>
      <c r="D106" s="8"/>
      <c r="E106" s="8"/>
    </row>
    <row r="107" spans="1:5" ht="15.75" thickBot="1" x14ac:dyDescent="0.3">
      <c r="A107" s="25" t="s">
        <v>125</v>
      </c>
      <c r="B107" s="11">
        <f>B104+B101+B98+B95+B92+B89+B86</f>
        <v>4000</v>
      </c>
      <c r="C107" s="11">
        <f t="shared" ref="C107:E107" si="4">C104+C101+C98+C95+C92+C89+C86</f>
        <v>38600</v>
      </c>
      <c r="D107" s="11">
        <f t="shared" si="4"/>
        <v>61380</v>
      </c>
      <c r="E107" s="11">
        <f t="shared" si="4"/>
        <v>66380</v>
      </c>
    </row>
    <row r="108" spans="1:5" ht="15.75" thickBot="1" x14ac:dyDescent="0.3">
      <c r="A108" s="26" t="s">
        <v>37</v>
      </c>
      <c r="B108" s="27">
        <f>IF(B107-B78=0,0,"Error")</f>
        <v>0</v>
      </c>
      <c r="C108" s="27">
        <f>IF(C107-C78=0,0,"Error")</f>
        <v>0</v>
      </c>
      <c r="D108" s="27">
        <f>IF(D107-D78=0,0,"Error")</f>
        <v>0</v>
      </c>
      <c r="E108" s="27">
        <f>IF(E107-E78=0,0,"Error")</f>
        <v>0</v>
      </c>
    </row>
    <row r="109" spans="1:5" ht="15.75" thickBot="1" x14ac:dyDescent="0.3">
      <c r="A109" s="104" t="s">
        <v>90</v>
      </c>
      <c r="B109" s="370" t="s">
        <v>206</v>
      </c>
      <c r="C109" s="354"/>
      <c r="D109" s="354"/>
      <c r="E109" s="355"/>
    </row>
    <row r="110" spans="1:5" ht="15.75" thickBot="1" x14ac:dyDescent="0.3">
      <c r="A110" s="4" t="s">
        <v>10</v>
      </c>
      <c r="B110" s="347" t="s">
        <v>207</v>
      </c>
      <c r="C110" s="348"/>
      <c r="D110" s="348"/>
      <c r="E110" s="349"/>
    </row>
    <row r="111" spans="1:5" ht="15.75" thickBot="1" x14ac:dyDescent="0.3">
      <c r="A111" s="4" t="s">
        <v>15</v>
      </c>
      <c r="B111" s="359" t="s">
        <v>208</v>
      </c>
      <c r="C111" s="360"/>
      <c r="D111" s="360"/>
      <c r="E111" s="361"/>
    </row>
    <row r="112" spans="1:5" x14ac:dyDescent="0.25">
      <c r="A112" s="342"/>
      <c r="B112" s="19">
        <v>2018</v>
      </c>
      <c r="C112" s="19">
        <v>2019</v>
      </c>
      <c r="D112" s="19">
        <v>2020</v>
      </c>
      <c r="E112" s="19">
        <v>2021</v>
      </c>
    </row>
    <row r="113" spans="1:5" ht="15.75" thickBot="1" x14ac:dyDescent="0.3">
      <c r="A113" s="343"/>
      <c r="B113" s="20" t="s">
        <v>6</v>
      </c>
      <c r="C113" s="20" t="s">
        <v>7</v>
      </c>
      <c r="D113" s="20" t="s">
        <v>7</v>
      </c>
      <c r="E113" s="20" t="s">
        <v>7</v>
      </c>
    </row>
    <row r="114" spans="1:5" ht="15.75" thickBot="1" x14ac:dyDescent="0.3">
      <c r="A114" s="4" t="s">
        <v>9</v>
      </c>
      <c r="B114" s="50">
        <v>300</v>
      </c>
      <c r="C114" s="50">
        <v>310</v>
      </c>
      <c r="D114" s="50">
        <v>320</v>
      </c>
      <c r="E114" s="50">
        <v>330</v>
      </c>
    </row>
    <row r="115" spans="1:5" ht="15.75" thickBot="1" x14ac:dyDescent="0.3">
      <c r="A115" s="4" t="s">
        <v>16</v>
      </c>
      <c r="B115" s="6">
        <f>B144</f>
        <v>13500</v>
      </c>
      <c r="C115" s="6">
        <f t="shared" ref="C115:E115" si="5">C144</f>
        <v>13800</v>
      </c>
      <c r="D115" s="6">
        <f t="shared" si="5"/>
        <v>14000</v>
      </c>
      <c r="E115" s="6">
        <f t="shared" si="5"/>
        <v>14000</v>
      </c>
    </row>
    <row r="116" spans="1:5" ht="15.75" thickBot="1" x14ac:dyDescent="0.3">
      <c r="A116" s="4" t="s">
        <v>24</v>
      </c>
      <c r="B116" s="6">
        <f>B115/B114</f>
        <v>45</v>
      </c>
      <c r="C116" s="6">
        <f>C115/C114</f>
        <v>44.516129032258064</v>
      </c>
      <c r="D116" s="6">
        <f>D115/D114</f>
        <v>43.75</v>
      </c>
      <c r="E116" s="6">
        <f>E115/E114</f>
        <v>42.424242424242422</v>
      </c>
    </row>
    <row r="117" spans="1:5" ht="15.75" thickBot="1" x14ac:dyDescent="0.3">
      <c r="A117" s="4" t="s">
        <v>17</v>
      </c>
      <c r="B117" s="60"/>
      <c r="C117" s="7">
        <f>C114/B114-1</f>
        <v>3.3333333333333437E-2</v>
      </c>
      <c r="D117" s="7">
        <f>D114/C114-1</f>
        <v>3.2258064516129004E-2</v>
      </c>
      <c r="E117" s="7">
        <f>E114/D114-1</f>
        <v>3.125E-2</v>
      </c>
    </row>
    <row r="118" spans="1:5" ht="15.75" thickBot="1" x14ac:dyDescent="0.3">
      <c r="A118" s="4" t="s">
        <v>18</v>
      </c>
      <c r="B118" s="60"/>
      <c r="C118" s="7">
        <f>C115/B115-1</f>
        <v>2.2222222222222143E-2</v>
      </c>
      <c r="D118" s="7">
        <f t="shared" ref="D118:E119" si="6">D115/C115-1</f>
        <v>1.449275362318847E-2</v>
      </c>
      <c r="E118" s="7">
        <f t="shared" si="6"/>
        <v>0</v>
      </c>
    </row>
    <row r="119" spans="1:5" ht="15.75" thickBot="1" x14ac:dyDescent="0.3">
      <c r="A119" s="4" t="s">
        <v>19</v>
      </c>
      <c r="B119" s="60"/>
      <c r="C119" s="7">
        <f>C116/B116-1</f>
        <v>-1.0752688172043001E-2</v>
      </c>
      <c r="D119" s="7">
        <f t="shared" si="6"/>
        <v>-1.7210144927536253E-2</v>
      </c>
      <c r="E119" s="7">
        <f t="shared" si="6"/>
        <v>-3.0303030303030387E-2</v>
      </c>
    </row>
    <row r="120" spans="1:5" ht="15.75" thickBot="1" x14ac:dyDescent="0.3">
      <c r="A120" s="362" t="s">
        <v>209</v>
      </c>
      <c r="B120" s="363"/>
      <c r="C120" s="363"/>
      <c r="D120" s="363"/>
      <c r="E120" s="364"/>
    </row>
    <row r="121" spans="1:5" x14ac:dyDescent="0.25">
      <c r="A121" s="342"/>
      <c r="B121" s="19">
        <v>2018</v>
      </c>
      <c r="C121" s="19">
        <v>2019</v>
      </c>
      <c r="D121" s="19">
        <v>2020</v>
      </c>
      <c r="E121" s="19">
        <v>2021</v>
      </c>
    </row>
    <row r="122" spans="1:5" ht="15.75" thickBot="1" x14ac:dyDescent="0.3">
      <c r="A122" s="343"/>
      <c r="B122" s="20" t="s">
        <v>6</v>
      </c>
      <c r="C122" s="20" t="s">
        <v>7</v>
      </c>
      <c r="D122" s="20" t="s">
        <v>7</v>
      </c>
      <c r="E122" s="20" t="s">
        <v>7</v>
      </c>
    </row>
    <row r="123" spans="1:5" ht="15.75" thickBot="1" x14ac:dyDescent="0.3">
      <c r="A123" s="100" t="s">
        <v>0</v>
      </c>
      <c r="B123" s="83"/>
      <c r="C123" s="83"/>
      <c r="D123" s="83"/>
      <c r="E123" s="83"/>
    </row>
    <row r="124" spans="1:5" ht="15.75" thickBot="1" x14ac:dyDescent="0.3">
      <c r="A124" s="101" t="s">
        <v>55</v>
      </c>
      <c r="B124" s="99"/>
      <c r="C124" s="105"/>
      <c r="D124" s="105"/>
      <c r="E124" s="105"/>
    </row>
    <row r="125" spans="1:5" ht="15.75" thickBot="1" x14ac:dyDescent="0.3">
      <c r="A125" s="101" t="s">
        <v>56</v>
      </c>
      <c r="B125" s="99"/>
      <c r="C125" s="105"/>
      <c r="D125" s="105"/>
      <c r="E125" s="105"/>
    </row>
    <row r="126" spans="1:5" ht="24.75" thickBot="1" x14ac:dyDescent="0.3">
      <c r="A126" s="1" t="s">
        <v>33</v>
      </c>
      <c r="B126" s="8"/>
      <c r="C126" s="8"/>
      <c r="D126" s="8"/>
      <c r="E126" s="8"/>
    </row>
    <row r="127" spans="1:5" ht="15.75" thickBot="1" x14ac:dyDescent="0.3">
      <c r="A127" s="10" t="s">
        <v>55</v>
      </c>
      <c r="B127" s="11"/>
      <c r="C127" s="8"/>
      <c r="D127" s="8"/>
      <c r="E127" s="8"/>
    </row>
    <row r="128" spans="1:5" ht="15.75" thickBot="1" x14ac:dyDescent="0.3">
      <c r="A128" s="10" t="s">
        <v>56</v>
      </c>
      <c r="B128" s="11"/>
      <c r="C128" s="8"/>
      <c r="D128" s="8"/>
      <c r="E128" s="8"/>
    </row>
    <row r="129" spans="1:5" ht="15.75" thickBot="1" x14ac:dyDescent="0.3">
      <c r="A129" s="1" t="s">
        <v>1</v>
      </c>
      <c r="B129" s="51">
        <v>13500</v>
      </c>
      <c r="C129" s="52">
        <v>13800</v>
      </c>
      <c r="D129" s="52">
        <v>14000</v>
      </c>
      <c r="E129" s="52">
        <v>14000</v>
      </c>
    </row>
    <row r="130" spans="1:5" ht="15.75" thickBot="1" x14ac:dyDescent="0.3">
      <c r="A130" s="10" t="s">
        <v>55</v>
      </c>
      <c r="B130" s="51">
        <v>13500</v>
      </c>
      <c r="C130" s="52">
        <v>13800</v>
      </c>
      <c r="D130" s="52">
        <v>14000</v>
      </c>
      <c r="E130" s="52">
        <v>14000</v>
      </c>
    </row>
    <row r="131" spans="1:5" ht="15.75" thickBot="1" x14ac:dyDescent="0.3">
      <c r="A131" s="10" t="s">
        <v>56</v>
      </c>
      <c r="B131" s="11"/>
      <c r="C131" s="8"/>
      <c r="D131" s="8"/>
      <c r="E131" s="8"/>
    </row>
    <row r="132" spans="1:5" ht="15.75" thickBot="1" x14ac:dyDescent="0.3">
      <c r="A132" s="1" t="s">
        <v>2</v>
      </c>
      <c r="B132" s="11"/>
      <c r="C132" s="8"/>
      <c r="D132" s="8"/>
      <c r="E132" s="8"/>
    </row>
    <row r="133" spans="1:5" ht="15.75" thickBot="1" x14ac:dyDescent="0.3">
      <c r="A133" s="10" t="s">
        <v>55</v>
      </c>
      <c r="B133" s="11"/>
      <c r="C133" s="8"/>
      <c r="D133" s="8"/>
      <c r="E133" s="8"/>
    </row>
    <row r="134" spans="1:5" ht="15.75" thickBot="1" x14ac:dyDescent="0.3">
      <c r="A134" s="10" t="s">
        <v>56</v>
      </c>
      <c r="B134" s="11"/>
      <c r="C134" s="8"/>
      <c r="D134" s="8"/>
      <c r="E134" s="8"/>
    </row>
    <row r="135" spans="1:5" ht="15.75" thickBot="1" x14ac:dyDescent="0.3">
      <c r="A135" s="1" t="s">
        <v>25</v>
      </c>
      <c r="B135" s="11"/>
      <c r="C135" s="8"/>
      <c r="D135" s="8"/>
      <c r="E135" s="8"/>
    </row>
    <row r="136" spans="1:5" ht="15.75" thickBot="1" x14ac:dyDescent="0.3">
      <c r="A136" s="10" t="s">
        <v>55</v>
      </c>
      <c r="B136" s="11"/>
      <c r="C136" s="8"/>
      <c r="D136" s="8"/>
      <c r="E136" s="8"/>
    </row>
    <row r="137" spans="1:5" ht="15.75" thickBot="1" x14ac:dyDescent="0.3">
      <c r="A137" s="10" t="s">
        <v>56</v>
      </c>
      <c r="B137" s="11"/>
      <c r="C137" s="8"/>
      <c r="D137" s="8"/>
      <c r="E137" s="8"/>
    </row>
    <row r="138" spans="1:5" ht="15.75" thickBot="1" x14ac:dyDescent="0.3">
      <c r="A138" s="1" t="s">
        <v>26</v>
      </c>
      <c r="B138" s="11">
        <v>0</v>
      </c>
      <c r="C138" s="8">
        <v>0</v>
      </c>
      <c r="D138" s="8">
        <v>0</v>
      </c>
      <c r="E138" s="8">
        <v>0</v>
      </c>
    </row>
    <row r="139" spans="1:5" ht="15.75" thickBot="1" x14ac:dyDescent="0.3">
      <c r="A139" s="10" t="s">
        <v>55</v>
      </c>
      <c r="B139" s="11"/>
      <c r="C139" s="8"/>
      <c r="D139" s="8"/>
      <c r="E139" s="8"/>
    </row>
    <row r="140" spans="1:5" ht="15.75" thickBot="1" x14ac:dyDescent="0.3">
      <c r="A140" s="10" t="s">
        <v>56</v>
      </c>
      <c r="B140" s="11"/>
      <c r="C140" s="8"/>
      <c r="D140" s="8"/>
      <c r="E140" s="8"/>
    </row>
    <row r="141" spans="1:5" ht="24.75" thickBot="1" x14ac:dyDescent="0.3">
      <c r="A141" s="1" t="s">
        <v>3</v>
      </c>
      <c r="B141" s="11"/>
      <c r="C141" s="8"/>
      <c r="D141" s="8"/>
      <c r="E141" s="8"/>
    </row>
    <row r="142" spans="1:5" ht="15.75" thickBot="1" x14ac:dyDescent="0.3">
      <c r="A142" s="10" t="s">
        <v>55</v>
      </c>
      <c r="B142" s="11"/>
      <c r="C142" s="8"/>
      <c r="D142" s="8"/>
      <c r="E142" s="8"/>
    </row>
    <row r="143" spans="1:5" ht="15.75" thickBot="1" x14ac:dyDescent="0.3">
      <c r="A143" s="10" t="s">
        <v>56</v>
      </c>
      <c r="B143" s="11"/>
      <c r="C143" s="8"/>
      <c r="D143" s="8"/>
      <c r="E143" s="8"/>
    </row>
    <row r="144" spans="1:5" ht="15.75" thickBot="1" x14ac:dyDescent="0.3">
      <c r="A144" s="25" t="s">
        <v>210</v>
      </c>
      <c r="B144" s="11">
        <f>B141+B138+B135+B132+B129+B126+B123</f>
        <v>13500</v>
      </c>
      <c r="C144" s="11">
        <f t="shared" ref="C144:E144" si="7">C141+C138+C135+C132+C129+C126+C123</f>
        <v>13800</v>
      </c>
      <c r="D144" s="11">
        <f t="shared" si="7"/>
        <v>14000</v>
      </c>
      <c r="E144" s="11">
        <f t="shared" si="7"/>
        <v>14000</v>
      </c>
    </row>
    <row r="145" spans="1:7" ht="15.75" thickBot="1" x14ac:dyDescent="0.3">
      <c r="A145" s="26" t="s">
        <v>37</v>
      </c>
      <c r="B145" s="27">
        <f>IF(B144-B115=0,0,"Error")</f>
        <v>0</v>
      </c>
      <c r="C145" s="27">
        <f>IF(C144-C115=0,0,"Error")</f>
        <v>0</v>
      </c>
      <c r="D145" s="27">
        <f>IF(D144-D115=0,0,"Error")</f>
        <v>0</v>
      </c>
      <c r="E145" s="27">
        <f>IF(E144-E115=0,0,"Error")</f>
        <v>0</v>
      </c>
    </row>
    <row r="146" spans="1:7" ht="15.75" thickBot="1" x14ac:dyDescent="0.3">
      <c r="A146" s="104" t="s">
        <v>211</v>
      </c>
      <c r="B146" s="370" t="s">
        <v>212</v>
      </c>
      <c r="C146" s="354"/>
      <c r="D146" s="354"/>
      <c r="E146" s="355"/>
    </row>
    <row r="147" spans="1:7" ht="44.25" customHeight="1" thickBot="1" x14ac:dyDescent="0.3">
      <c r="A147" s="4" t="s">
        <v>10</v>
      </c>
      <c r="B147" s="347" t="s">
        <v>213</v>
      </c>
      <c r="C147" s="348"/>
      <c r="D147" s="348"/>
      <c r="E147" s="349"/>
    </row>
    <row r="148" spans="1:7" ht="15.75" thickBot="1" x14ac:dyDescent="0.3">
      <c r="A148" s="4" t="s">
        <v>15</v>
      </c>
      <c r="B148" s="359" t="s">
        <v>214</v>
      </c>
      <c r="C148" s="360"/>
      <c r="D148" s="360"/>
      <c r="E148" s="361"/>
    </row>
    <row r="149" spans="1:7" x14ac:dyDescent="0.25">
      <c r="A149" s="342"/>
      <c r="B149" s="19">
        <v>2018</v>
      </c>
      <c r="C149" s="19">
        <v>2019</v>
      </c>
      <c r="D149" s="19">
        <v>2020</v>
      </c>
      <c r="E149" s="19">
        <v>2021</v>
      </c>
    </row>
    <row r="150" spans="1:7" ht="15.75" thickBot="1" x14ac:dyDescent="0.3">
      <c r="A150" s="371"/>
      <c r="B150" s="19" t="s">
        <v>6</v>
      </c>
      <c r="C150" s="19" t="s">
        <v>7</v>
      </c>
      <c r="D150" s="19" t="s">
        <v>7</v>
      </c>
      <c r="E150" s="19" t="s">
        <v>7</v>
      </c>
    </row>
    <row r="151" spans="1:7" ht="15.75" thickBot="1" x14ac:dyDescent="0.3">
      <c r="A151" s="253" t="s">
        <v>9</v>
      </c>
      <c r="B151" s="254">
        <v>14</v>
      </c>
      <c r="C151" s="254">
        <v>8</v>
      </c>
      <c r="D151" s="254">
        <v>8</v>
      </c>
      <c r="E151" s="255">
        <v>10</v>
      </c>
    </row>
    <row r="152" spans="1:7" ht="15.75" thickBot="1" x14ac:dyDescent="0.3">
      <c r="A152" s="256" t="s">
        <v>16</v>
      </c>
      <c r="B152" s="6">
        <v>34000</v>
      </c>
      <c r="C152" s="6">
        <v>19280</v>
      </c>
      <c r="D152" s="6">
        <v>20000</v>
      </c>
      <c r="E152" s="257">
        <v>25000</v>
      </c>
      <c r="F152" s="196"/>
      <c r="G152" s="196"/>
    </row>
    <row r="153" spans="1:7" ht="15.75" thickBot="1" x14ac:dyDescent="0.3">
      <c r="A153" s="256" t="s">
        <v>24</v>
      </c>
      <c r="B153" s="6">
        <f>B152/B151</f>
        <v>2428.5714285714284</v>
      </c>
      <c r="C153" s="6">
        <f>C152/C151</f>
        <v>2410</v>
      </c>
      <c r="D153" s="6">
        <f>D152/D151</f>
        <v>2500</v>
      </c>
      <c r="E153" s="257">
        <f>E152/E151</f>
        <v>2500</v>
      </c>
      <c r="F153" s="196"/>
      <c r="G153" s="252"/>
    </row>
    <row r="154" spans="1:7" ht="15.75" thickBot="1" x14ac:dyDescent="0.3">
      <c r="A154" s="256" t="s">
        <v>17</v>
      </c>
      <c r="B154" s="60"/>
      <c r="C154" s="7">
        <f>C151/B151-1</f>
        <v>-0.4285714285714286</v>
      </c>
      <c r="D154" s="7">
        <f>D151/C151-1</f>
        <v>0</v>
      </c>
      <c r="E154" s="258">
        <f>E151/D151-1</f>
        <v>0.25</v>
      </c>
    </row>
    <row r="155" spans="1:7" ht="15.75" thickBot="1" x14ac:dyDescent="0.3">
      <c r="A155" s="256" t="s">
        <v>18</v>
      </c>
      <c r="B155" s="60"/>
      <c r="C155" s="7">
        <f>C152/B152-1</f>
        <v>-0.43294117647058827</v>
      </c>
      <c r="D155" s="7">
        <f t="shared" ref="D155:E156" si="8">D152/C152-1</f>
        <v>3.7344398340249052E-2</v>
      </c>
      <c r="E155" s="258">
        <f t="shared" si="8"/>
        <v>0.25</v>
      </c>
    </row>
    <row r="156" spans="1:7" ht="15.75" thickBot="1" x14ac:dyDescent="0.3">
      <c r="A156" s="259" t="s">
        <v>19</v>
      </c>
      <c r="B156" s="260"/>
      <c r="C156" s="261">
        <f>C153/B153-1</f>
        <v>-7.6470588235293402E-3</v>
      </c>
      <c r="D156" s="261">
        <f t="shared" si="8"/>
        <v>3.7344398340249052E-2</v>
      </c>
      <c r="E156" s="262">
        <f t="shared" si="8"/>
        <v>0</v>
      </c>
    </row>
    <row r="157" spans="1:7" ht="15.75" customHeight="1" thickBot="1" x14ac:dyDescent="0.3">
      <c r="A157" s="362" t="s">
        <v>215</v>
      </c>
      <c r="B157" s="363"/>
      <c r="C157" s="363"/>
      <c r="D157" s="363"/>
      <c r="E157" s="364"/>
    </row>
    <row r="158" spans="1:7" x14ac:dyDescent="0.25">
      <c r="A158" s="342"/>
      <c r="B158" s="19">
        <v>2018</v>
      </c>
      <c r="C158" s="19">
        <v>2019</v>
      </c>
      <c r="D158" s="19">
        <v>2020</v>
      </c>
      <c r="E158" s="19">
        <v>2021</v>
      </c>
    </row>
    <row r="159" spans="1:7" ht="15.75" thickBot="1" x14ac:dyDescent="0.3">
      <c r="A159" s="343"/>
      <c r="B159" s="20" t="s">
        <v>6</v>
      </c>
      <c r="C159" s="20" t="s">
        <v>7</v>
      </c>
      <c r="D159" s="20" t="s">
        <v>7</v>
      </c>
      <c r="E159" s="20" t="s">
        <v>7</v>
      </c>
    </row>
    <row r="160" spans="1:7" ht="15.75" thickBot="1" x14ac:dyDescent="0.3">
      <c r="A160" s="100" t="s">
        <v>0</v>
      </c>
      <c r="B160" s="83"/>
      <c r="C160" s="83"/>
      <c r="D160" s="83"/>
      <c r="E160" s="83"/>
    </row>
    <row r="161" spans="1:5" ht="15.75" thickBot="1" x14ac:dyDescent="0.3">
      <c r="A161" s="101" t="s">
        <v>55</v>
      </c>
      <c r="B161" s="99"/>
      <c r="C161" s="105"/>
      <c r="D161" s="105"/>
      <c r="E161" s="105"/>
    </row>
    <row r="162" spans="1:5" ht="15.75" thickBot="1" x14ac:dyDescent="0.3">
      <c r="A162" s="101" t="s">
        <v>56</v>
      </c>
      <c r="B162" s="99"/>
      <c r="C162" s="105"/>
      <c r="D162" s="105"/>
      <c r="E162" s="105"/>
    </row>
    <row r="163" spans="1:5" ht="24.75" thickBot="1" x14ac:dyDescent="0.3">
      <c r="A163" s="1" t="s">
        <v>33</v>
      </c>
      <c r="B163" s="8"/>
      <c r="C163" s="8"/>
      <c r="D163" s="8"/>
      <c r="E163" s="8"/>
    </row>
    <row r="164" spans="1:5" ht="15.75" thickBot="1" x14ac:dyDescent="0.3">
      <c r="A164" s="10" t="s">
        <v>55</v>
      </c>
      <c r="B164" s="11"/>
      <c r="C164" s="8"/>
      <c r="D164" s="8"/>
      <c r="E164" s="8"/>
    </row>
    <row r="165" spans="1:5" ht="15.75" thickBot="1" x14ac:dyDescent="0.3">
      <c r="A165" s="10" t="s">
        <v>56</v>
      </c>
      <c r="B165" s="11"/>
      <c r="C165" s="8"/>
      <c r="D165" s="8"/>
      <c r="E165" s="8"/>
    </row>
    <row r="166" spans="1:5" ht="15.75" thickBot="1" x14ac:dyDescent="0.3">
      <c r="A166" s="1" t="s">
        <v>1</v>
      </c>
      <c r="B166" s="51"/>
      <c r="C166" s="52"/>
      <c r="D166" s="52"/>
      <c r="E166" s="52"/>
    </row>
    <row r="167" spans="1:5" ht="15.75" thickBot="1" x14ac:dyDescent="0.3">
      <c r="A167" s="10" t="s">
        <v>55</v>
      </c>
      <c r="B167" s="11"/>
      <c r="C167" s="8"/>
      <c r="D167" s="8"/>
      <c r="E167" s="8"/>
    </row>
    <row r="168" spans="1:5" ht="15.75" thickBot="1" x14ac:dyDescent="0.3">
      <c r="A168" s="10" t="s">
        <v>56</v>
      </c>
      <c r="B168" s="11"/>
      <c r="C168" s="8"/>
      <c r="D168" s="8"/>
      <c r="E168" s="8"/>
    </row>
    <row r="169" spans="1:5" ht="15.75" thickBot="1" x14ac:dyDescent="0.3">
      <c r="A169" s="1" t="s">
        <v>2</v>
      </c>
      <c r="B169" s="11"/>
      <c r="C169" s="8"/>
      <c r="D169" s="8"/>
      <c r="E169" s="8"/>
    </row>
    <row r="170" spans="1:5" ht="15.75" thickBot="1" x14ac:dyDescent="0.3">
      <c r="A170" s="10" t="s">
        <v>55</v>
      </c>
      <c r="B170" s="11"/>
      <c r="C170" s="8"/>
      <c r="D170" s="8"/>
      <c r="E170" s="8"/>
    </row>
    <row r="171" spans="1:5" ht="15.75" thickBot="1" x14ac:dyDescent="0.3">
      <c r="A171" s="10" t="s">
        <v>56</v>
      </c>
      <c r="B171" s="11"/>
      <c r="C171" s="8"/>
      <c r="D171" s="8"/>
      <c r="E171" s="8"/>
    </row>
    <row r="172" spans="1:5" ht="15.75" thickBot="1" x14ac:dyDescent="0.3">
      <c r="A172" s="1" t="s">
        <v>25</v>
      </c>
      <c r="B172" s="11"/>
      <c r="C172" s="8"/>
      <c r="D172" s="8"/>
      <c r="E172" s="8"/>
    </row>
    <row r="173" spans="1:5" ht="15.75" thickBot="1" x14ac:dyDescent="0.3">
      <c r="A173" s="10" t="s">
        <v>55</v>
      </c>
      <c r="B173" s="11"/>
      <c r="C173" s="8"/>
      <c r="D173" s="8"/>
      <c r="E173" s="8"/>
    </row>
    <row r="174" spans="1:5" ht="15.75" thickBot="1" x14ac:dyDescent="0.3">
      <c r="A174" s="10" t="s">
        <v>56</v>
      </c>
      <c r="B174" s="11"/>
      <c r="C174" s="8"/>
      <c r="D174" s="8"/>
      <c r="E174" s="8"/>
    </row>
    <row r="175" spans="1:5" ht="15.75" thickBot="1" x14ac:dyDescent="0.3">
      <c r="A175" s="1" t="s">
        <v>26</v>
      </c>
      <c r="B175" s="11">
        <v>34000</v>
      </c>
      <c r="C175" s="11">
        <v>19280</v>
      </c>
      <c r="D175" s="11">
        <v>20000</v>
      </c>
      <c r="E175" s="11">
        <v>25000</v>
      </c>
    </row>
    <row r="176" spans="1:5" ht="15.75" thickBot="1" x14ac:dyDescent="0.3">
      <c r="A176" s="10" t="s">
        <v>55</v>
      </c>
      <c r="B176" s="11">
        <v>34000</v>
      </c>
      <c r="C176" s="11">
        <v>19280</v>
      </c>
      <c r="D176" s="11">
        <v>20000</v>
      </c>
      <c r="E176" s="11">
        <v>25000</v>
      </c>
    </row>
    <row r="177" spans="1:5" ht="15.75" thickBot="1" x14ac:dyDescent="0.3">
      <c r="A177" s="10" t="s">
        <v>56</v>
      </c>
      <c r="B177" s="11"/>
      <c r="C177" s="8"/>
      <c r="D177" s="8"/>
      <c r="E177" s="8"/>
    </row>
    <row r="178" spans="1:5" ht="24.75" thickBot="1" x14ac:dyDescent="0.3">
      <c r="A178" s="1" t="s">
        <v>3</v>
      </c>
      <c r="B178" s="11"/>
      <c r="C178" s="8"/>
      <c r="D178" s="8"/>
      <c r="E178" s="8"/>
    </row>
    <row r="179" spans="1:5" ht="15.75" thickBot="1" x14ac:dyDescent="0.3">
      <c r="A179" s="10" t="s">
        <v>55</v>
      </c>
      <c r="B179" s="11"/>
      <c r="C179" s="8"/>
      <c r="D179" s="8"/>
      <c r="E179" s="8"/>
    </row>
    <row r="180" spans="1:5" ht="15.75" thickBot="1" x14ac:dyDescent="0.3">
      <c r="A180" s="10" t="s">
        <v>56</v>
      </c>
      <c r="B180" s="11"/>
      <c r="C180" s="8"/>
      <c r="D180" s="8"/>
      <c r="E180" s="8"/>
    </row>
    <row r="181" spans="1:5" ht="15.75" thickBot="1" x14ac:dyDescent="0.3">
      <c r="A181" s="25" t="s">
        <v>216</v>
      </c>
      <c r="B181" s="11">
        <f>B178+B175+B172+B169+B166+B163+B160</f>
        <v>34000</v>
      </c>
      <c r="C181" s="11">
        <f t="shared" ref="C181:E181" si="9">C178+C175+C172+C169+C166+C163+C160</f>
        <v>19280</v>
      </c>
      <c r="D181" s="11">
        <f t="shared" si="9"/>
        <v>20000</v>
      </c>
      <c r="E181" s="11">
        <f t="shared" si="9"/>
        <v>25000</v>
      </c>
    </row>
    <row r="182" spans="1:5" ht="15.75" thickBot="1" x14ac:dyDescent="0.3">
      <c r="A182" s="26" t="s">
        <v>37</v>
      </c>
      <c r="B182" s="27">
        <f>IF(B181-B152=0,0,"Error")</f>
        <v>0</v>
      </c>
      <c r="C182" s="27">
        <f>IF(C181-C152=0,0,"Error")</f>
        <v>0</v>
      </c>
      <c r="D182" s="27">
        <f>IF(D181-D152=0,0,"Error")</f>
        <v>0</v>
      </c>
      <c r="E182" s="27">
        <f>IF(E181-E152=0,0,"Error")</f>
        <v>0</v>
      </c>
    </row>
    <row r="183" spans="1:5" ht="39.75" customHeight="1" thickBot="1" x14ac:dyDescent="0.3">
      <c r="A183" s="14" t="s">
        <v>103</v>
      </c>
      <c r="B183" s="344" t="s">
        <v>538</v>
      </c>
      <c r="C183" s="345"/>
      <c r="D183" s="345"/>
      <c r="E183" s="346"/>
    </row>
    <row r="184" spans="1:5" ht="15.75" customHeight="1" thickBot="1" x14ac:dyDescent="0.3">
      <c r="A184" s="347" t="s">
        <v>105</v>
      </c>
      <c r="B184" s="348"/>
      <c r="C184" s="348"/>
      <c r="D184" s="348"/>
      <c r="E184" s="349"/>
    </row>
    <row r="185" spans="1:5" ht="23.25" thickBot="1" x14ac:dyDescent="0.3">
      <c r="A185" s="13" t="s">
        <v>217</v>
      </c>
      <c r="B185" s="106">
        <v>0.63</v>
      </c>
      <c r="C185" s="81">
        <v>0.53</v>
      </c>
      <c r="D185" s="81">
        <v>0.5</v>
      </c>
      <c r="E185" s="81">
        <v>0.53</v>
      </c>
    </row>
    <row r="186" spans="1:5" ht="23.25" thickBot="1" x14ac:dyDescent="0.3">
      <c r="A186" s="13" t="s">
        <v>218</v>
      </c>
      <c r="B186" s="106">
        <v>1</v>
      </c>
      <c r="C186" s="106">
        <v>1</v>
      </c>
      <c r="D186" s="106">
        <v>1</v>
      </c>
      <c r="E186" s="106">
        <v>1</v>
      </c>
    </row>
    <row r="187" spans="1:5" ht="23.25" thickBot="1" x14ac:dyDescent="0.3">
      <c r="A187" s="13" t="s">
        <v>219</v>
      </c>
      <c r="B187" s="107">
        <v>0</v>
      </c>
      <c r="C187" s="106">
        <v>0</v>
      </c>
      <c r="D187" s="106">
        <v>0</v>
      </c>
      <c r="E187" s="106">
        <v>0</v>
      </c>
    </row>
    <row r="188" spans="1:5" ht="34.5" thickBot="1" x14ac:dyDescent="0.3">
      <c r="A188" s="13" t="s">
        <v>220</v>
      </c>
      <c r="B188" s="107">
        <v>0</v>
      </c>
      <c r="C188" s="106">
        <v>0</v>
      </c>
      <c r="D188" s="106">
        <v>0</v>
      </c>
      <c r="E188" s="106">
        <v>0</v>
      </c>
    </row>
    <row r="189" spans="1:5" ht="15.75" thickBot="1" x14ac:dyDescent="0.3">
      <c r="A189" s="350" t="s">
        <v>108</v>
      </c>
      <c r="B189" s="351"/>
      <c r="C189" s="351"/>
      <c r="D189" s="351"/>
      <c r="E189" s="352"/>
    </row>
    <row r="190" spans="1:5" ht="15.75" thickBot="1" x14ac:dyDescent="0.3">
      <c r="A190" s="322" t="s">
        <v>49</v>
      </c>
      <c r="B190" s="323"/>
      <c r="C190" s="323"/>
      <c r="D190" s="323"/>
      <c r="E190" s="324"/>
    </row>
    <row r="191" spans="1:5" ht="15.75" thickBot="1" x14ac:dyDescent="0.3">
      <c r="A191" s="21" t="s">
        <v>29</v>
      </c>
      <c r="B191" s="353" t="s">
        <v>221</v>
      </c>
      <c r="C191" s="354"/>
      <c r="D191" s="354"/>
      <c r="E191" s="355"/>
    </row>
    <row r="192" spans="1:5" ht="15.75" thickBot="1" x14ac:dyDescent="0.3">
      <c r="A192" s="4" t="s">
        <v>10</v>
      </c>
      <c r="B192" s="356" t="s">
        <v>222</v>
      </c>
      <c r="C192" s="357"/>
      <c r="D192" s="357"/>
      <c r="E192" s="358"/>
    </row>
    <row r="193" spans="1:5" ht="15.75" thickBot="1" x14ac:dyDescent="0.3">
      <c r="A193" s="4" t="s">
        <v>15</v>
      </c>
      <c r="B193" s="359" t="s">
        <v>223</v>
      </c>
      <c r="C193" s="360"/>
      <c r="D193" s="360"/>
      <c r="E193" s="361"/>
    </row>
    <row r="194" spans="1:5" x14ac:dyDescent="0.25">
      <c r="A194" s="342"/>
      <c r="B194" s="19">
        <v>2018</v>
      </c>
      <c r="C194" s="19">
        <v>2019</v>
      </c>
      <c r="D194" s="19">
        <v>2020</v>
      </c>
      <c r="E194" s="19">
        <v>2021</v>
      </c>
    </row>
    <row r="195" spans="1:5" ht="15.75" thickBot="1" x14ac:dyDescent="0.3">
      <c r="A195" s="343"/>
      <c r="B195" s="20" t="s">
        <v>6</v>
      </c>
      <c r="C195" s="20" t="s">
        <v>7</v>
      </c>
      <c r="D195" s="20" t="s">
        <v>7</v>
      </c>
      <c r="E195" s="20" t="s">
        <v>7</v>
      </c>
    </row>
    <row r="196" spans="1:5" ht="15.75" thickBot="1" x14ac:dyDescent="0.3">
      <c r="A196" s="4" t="s">
        <v>9</v>
      </c>
      <c r="B196" s="6">
        <v>0</v>
      </c>
      <c r="C196" s="6">
        <v>16</v>
      </c>
      <c r="D196" s="6">
        <v>17</v>
      </c>
      <c r="E196" s="6">
        <v>17</v>
      </c>
    </row>
    <row r="197" spans="1:5" ht="15.75" thickBot="1" x14ac:dyDescent="0.3">
      <c r="A197" s="4" t="s">
        <v>16</v>
      </c>
      <c r="B197" s="6">
        <v>0</v>
      </c>
      <c r="C197" s="6">
        <v>1892</v>
      </c>
      <c r="D197" s="6">
        <v>1900</v>
      </c>
      <c r="E197" s="6">
        <v>1900</v>
      </c>
    </row>
    <row r="198" spans="1:5" ht="15.75" thickBot="1" x14ac:dyDescent="0.3">
      <c r="A198" s="4" t="s">
        <v>24</v>
      </c>
      <c r="B198" s="6" t="e">
        <f>B197/B196</f>
        <v>#DIV/0!</v>
      </c>
      <c r="C198" s="6">
        <f t="shared" ref="C198:E198" si="10">C197/C196</f>
        <v>118.25</v>
      </c>
      <c r="D198" s="6">
        <f t="shared" si="10"/>
        <v>111.76470588235294</v>
      </c>
      <c r="E198" s="6">
        <f t="shared" si="10"/>
        <v>111.76470588235294</v>
      </c>
    </row>
    <row r="199" spans="1:5" ht="15.75" thickBot="1" x14ac:dyDescent="0.3">
      <c r="A199" s="4" t="s">
        <v>17</v>
      </c>
      <c r="B199" s="60" t="s">
        <v>23</v>
      </c>
      <c r="C199" s="7" t="e">
        <f>C196/B196-1</f>
        <v>#DIV/0!</v>
      </c>
      <c r="D199" s="7">
        <f t="shared" ref="D199:E201" si="11">D196/C196-1</f>
        <v>6.25E-2</v>
      </c>
      <c r="E199" s="7">
        <f t="shared" si="11"/>
        <v>0</v>
      </c>
    </row>
    <row r="200" spans="1:5" ht="15.75" thickBot="1" x14ac:dyDescent="0.3">
      <c r="A200" s="4" t="s">
        <v>18</v>
      </c>
      <c r="B200" s="60" t="s">
        <v>23</v>
      </c>
      <c r="C200" s="7" t="e">
        <f>C197/B197-1</f>
        <v>#DIV/0!</v>
      </c>
      <c r="D200" s="7">
        <f t="shared" si="11"/>
        <v>4.2283298097252064E-3</v>
      </c>
      <c r="E200" s="7">
        <f t="shared" si="11"/>
        <v>0</v>
      </c>
    </row>
    <row r="201" spans="1:5" ht="15.75" thickBot="1" x14ac:dyDescent="0.3">
      <c r="A201" s="4" t="s">
        <v>19</v>
      </c>
      <c r="B201" s="60" t="s">
        <v>23</v>
      </c>
      <c r="C201" s="7" t="e">
        <f>C198/B198-1</f>
        <v>#DIV/0!</v>
      </c>
      <c r="D201" s="7">
        <f t="shared" si="11"/>
        <v>-5.484392488496459E-2</v>
      </c>
      <c r="E201" s="7">
        <f t="shared" si="11"/>
        <v>0</v>
      </c>
    </row>
    <row r="202" spans="1:5" ht="15.75" thickBot="1" x14ac:dyDescent="0.3">
      <c r="A202" s="362" t="s">
        <v>36</v>
      </c>
      <c r="B202" s="363"/>
      <c r="C202" s="363"/>
      <c r="D202" s="363"/>
      <c r="E202" s="364"/>
    </row>
    <row r="203" spans="1:5" x14ac:dyDescent="0.25">
      <c r="A203" s="342"/>
      <c r="B203" s="19">
        <v>2018</v>
      </c>
      <c r="C203" s="19">
        <v>2019</v>
      </c>
      <c r="D203" s="19">
        <v>2020</v>
      </c>
      <c r="E203" s="19">
        <v>2021</v>
      </c>
    </row>
    <row r="204" spans="1:5" ht="15.75" thickBot="1" x14ac:dyDescent="0.3">
      <c r="A204" s="343"/>
      <c r="B204" s="20" t="s">
        <v>6</v>
      </c>
      <c r="C204" s="20" t="s">
        <v>7</v>
      </c>
      <c r="D204" s="20" t="s">
        <v>7</v>
      </c>
      <c r="E204" s="20" t="s">
        <v>7</v>
      </c>
    </row>
    <row r="205" spans="1:5" ht="15.75" thickBot="1" x14ac:dyDescent="0.3">
      <c r="A205" s="100" t="s">
        <v>0</v>
      </c>
      <c r="B205" s="83">
        <v>0</v>
      </c>
      <c r="C205" s="83">
        <v>0</v>
      </c>
      <c r="D205" s="83">
        <v>0</v>
      </c>
      <c r="E205" s="83">
        <v>0</v>
      </c>
    </row>
    <row r="206" spans="1:5" ht="15.75" thickBot="1" x14ac:dyDescent="0.3">
      <c r="A206" s="101" t="s">
        <v>55</v>
      </c>
      <c r="B206" s="99"/>
      <c r="C206" s="108"/>
      <c r="D206" s="108"/>
      <c r="E206" s="108"/>
    </row>
    <row r="207" spans="1:5" ht="15.75" thickBot="1" x14ac:dyDescent="0.3">
      <c r="A207" s="101" t="s">
        <v>56</v>
      </c>
      <c r="B207" s="99"/>
      <c r="C207" s="105"/>
      <c r="D207" s="105"/>
      <c r="E207" s="105"/>
    </row>
    <row r="208" spans="1:5" ht="24.75" thickBot="1" x14ac:dyDescent="0.3">
      <c r="A208" s="100" t="s">
        <v>33</v>
      </c>
      <c r="B208" s="83">
        <v>0</v>
      </c>
      <c r="C208" s="83">
        <v>0</v>
      </c>
      <c r="D208" s="83">
        <v>0</v>
      </c>
      <c r="E208" s="83">
        <v>0</v>
      </c>
    </row>
    <row r="209" spans="1:5" ht="15.75" thickBot="1" x14ac:dyDescent="0.3">
      <c r="A209" s="101" t="s">
        <v>55</v>
      </c>
      <c r="B209" s="99"/>
      <c r="C209" s="83"/>
      <c r="D209" s="83"/>
      <c r="E209" s="83"/>
    </row>
    <row r="210" spans="1:5" ht="15.75" thickBot="1" x14ac:dyDescent="0.3">
      <c r="A210" s="101" t="s">
        <v>56</v>
      </c>
      <c r="B210" s="99"/>
      <c r="C210" s="83"/>
      <c r="D210" s="83"/>
      <c r="E210" s="83"/>
    </row>
    <row r="211" spans="1:5" ht="15.75" thickBot="1" x14ac:dyDescent="0.3">
      <c r="A211" s="100" t="s">
        <v>1</v>
      </c>
      <c r="B211" s="99">
        <v>0</v>
      </c>
      <c r="C211" s="6">
        <v>1892</v>
      </c>
      <c r="D211" s="6">
        <v>1900</v>
      </c>
      <c r="E211" s="6">
        <v>1900</v>
      </c>
    </row>
    <row r="212" spans="1:5" ht="15.75" thickBot="1" x14ac:dyDescent="0.3">
      <c r="A212" s="101" t="s">
        <v>55</v>
      </c>
      <c r="B212" s="99">
        <v>0</v>
      </c>
      <c r="C212" s="6">
        <v>1892</v>
      </c>
      <c r="D212" s="6">
        <v>1900</v>
      </c>
      <c r="E212" s="6">
        <v>1900</v>
      </c>
    </row>
    <row r="213" spans="1:5" ht="15.75" thickBot="1" x14ac:dyDescent="0.3">
      <c r="A213" s="101" t="s">
        <v>56</v>
      </c>
      <c r="B213" s="99"/>
      <c r="C213" s="83"/>
      <c r="D213" s="83"/>
      <c r="E213" s="83"/>
    </row>
    <row r="214" spans="1:5" ht="15.75" thickBot="1" x14ac:dyDescent="0.3">
      <c r="A214" s="100" t="s">
        <v>2</v>
      </c>
      <c r="B214" s="99"/>
      <c r="C214" s="83"/>
      <c r="D214" s="83"/>
      <c r="E214" s="83"/>
    </row>
    <row r="215" spans="1:5" ht="15.75" thickBot="1" x14ac:dyDescent="0.3">
      <c r="A215" s="101" t="s">
        <v>55</v>
      </c>
      <c r="B215" s="99"/>
      <c r="C215" s="83"/>
      <c r="D215" s="83"/>
      <c r="E215" s="83"/>
    </row>
    <row r="216" spans="1:5" ht="15.75" thickBot="1" x14ac:dyDescent="0.3">
      <c r="A216" s="101" t="s">
        <v>56</v>
      </c>
      <c r="B216" s="99"/>
      <c r="C216" s="83"/>
      <c r="D216" s="83"/>
      <c r="E216" s="83"/>
    </row>
    <row r="217" spans="1:5" ht="15.75" thickBot="1" x14ac:dyDescent="0.3">
      <c r="A217" s="100" t="s">
        <v>25</v>
      </c>
      <c r="B217" s="99"/>
      <c r="C217" s="83"/>
      <c r="D217" s="83"/>
      <c r="E217" s="83"/>
    </row>
    <row r="218" spans="1:5" ht="15.75" thickBot="1" x14ac:dyDescent="0.3">
      <c r="A218" s="101" t="s">
        <v>55</v>
      </c>
      <c r="B218" s="99"/>
      <c r="C218" s="83"/>
      <c r="D218" s="83"/>
      <c r="E218" s="83"/>
    </row>
    <row r="219" spans="1:5" ht="15.75" thickBot="1" x14ac:dyDescent="0.3">
      <c r="A219" s="101" t="s">
        <v>56</v>
      </c>
      <c r="B219" s="99"/>
      <c r="C219" s="83"/>
      <c r="D219" s="83"/>
      <c r="E219" s="83"/>
    </row>
    <row r="220" spans="1:5" ht="15.75" thickBot="1" x14ac:dyDescent="0.3">
      <c r="A220" s="109" t="s">
        <v>26</v>
      </c>
      <c r="B220" s="51"/>
      <c r="C220" s="52"/>
      <c r="D220" s="52"/>
      <c r="E220" s="52"/>
    </row>
    <row r="221" spans="1:5" ht="15.75" thickBot="1" x14ac:dyDescent="0.3">
      <c r="A221" s="110" t="s">
        <v>55</v>
      </c>
      <c r="B221" s="51"/>
      <c r="C221" s="52"/>
      <c r="D221" s="52"/>
      <c r="E221" s="52"/>
    </row>
    <row r="222" spans="1:5" ht="15.75" thickBot="1" x14ac:dyDescent="0.3">
      <c r="A222" s="110" t="s">
        <v>56</v>
      </c>
      <c r="B222" s="51"/>
      <c r="C222" s="52"/>
      <c r="D222" s="52"/>
      <c r="E222" s="52"/>
    </row>
    <row r="223" spans="1:5" ht="24.75" thickBot="1" x14ac:dyDescent="0.3">
      <c r="A223" s="100" t="s">
        <v>3</v>
      </c>
      <c r="B223" s="99">
        <v>0</v>
      </c>
      <c r="C223" s="83">
        <v>0</v>
      </c>
      <c r="D223" s="83">
        <f>C223*1.03*0.99</f>
        <v>0</v>
      </c>
      <c r="E223" s="83">
        <f>D223*1.03*0.99</f>
        <v>0</v>
      </c>
    </row>
    <row r="224" spans="1:5" ht="15.75" thickBot="1" x14ac:dyDescent="0.3">
      <c r="A224" s="101" t="s">
        <v>55</v>
      </c>
      <c r="B224" s="99"/>
      <c r="C224" s="102"/>
      <c r="D224" s="102"/>
      <c r="E224" s="102"/>
    </row>
    <row r="225" spans="1:5" ht="15.75" thickBot="1" x14ac:dyDescent="0.3">
      <c r="A225" s="101" t="s">
        <v>56</v>
      </c>
      <c r="B225" s="99"/>
      <c r="C225" s="103"/>
      <c r="D225" s="102"/>
      <c r="E225" s="102"/>
    </row>
    <row r="226" spans="1:5" ht="15.75" thickBot="1" x14ac:dyDescent="0.3">
      <c r="A226" s="22" t="s">
        <v>35</v>
      </c>
      <c r="B226" s="11">
        <f>B223+B220+B217+B214+B211+B208+B205</f>
        <v>0</v>
      </c>
      <c r="C226" s="11">
        <f>C223+C220+C217+C214+C211+C208+C205</f>
        <v>1892</v>
      </c>
      <c r="D226" s="11">
        <f>D223+D220+D217+D214+D211+D208+D205</f>
        <v>1900</v>
      </c>
      <c r="E226" s="11">
        <f>E223+E220+E217+E214+E211+E208+E205</f>
        <v>1900</v>
      </c>
    </row>
    <row r="227" spans="1:5" ht="15.75" thickBot="1" x14ac:dyDescent="0.3">
      <c r="A227" s="26" t="s">
        <v>37</v>
      </c>
      <c r="B227" s="27">
        <f>IF(B226-B197=0,0,"Error")</f>
        <v>0</v>
      </c>
      <c r="C227" s="27">
        <f>IF(C226-C197=0,0,"Error")</f>
        <v>0</v>
      </c>
      <c r="D227" s="27">
        <f>IF(D226-D197=0,0,"Error")</f>
        <v>0</v>
      </c>
      <c r="E227" s="27">
        <f>IF(E226-E197=0,0,"Error")</f>
        <v>0</v>
      </c>
    </row>
    <row r="228" spans="1:5" ht="15.75" thickBot="1" x14ac:dyDescent="0.3">
      <c r="A228" s="322" t="s">
        <v>50</v>
      </c>
      <c r="B228" s="323"/>
      <c r="C228" s="323"/>
      <c r="D228" s="323"/>
      <c r="E228" s="324"/>
    </row>
    <row r="229" spans="1:5" ht="15.75" thickBot="1" x14ac:dyDescent="0.3">
      <c r="A229" s="322" t="s">
        <v>45</v>
      </c>
      <c r="B229" s="323"/>
      <c r="C229" s="323"/>
      <c r="D229" s="323"/>
      <c r="E229" s="324"/>
    </row>
    <row r="230" spans="1:5" ht="15.75" thickBot="1" x14ac:dyDescent="0.3">
      <c r="A230" s="21" t="s">
        <v>51</v>
      </c>
      <c r="B230" s="379" t="s">
        <v>224</v>
      </c>
      <c r="C230" s="380"/>
      <c r="D230" s="367"/>
      <c r="E230" s="369"/>
    </row>
    <row r="231" spans="1:5" ht="57" thickBot="1" x14ac:dyDescent="0.3">
      <c r="A231" s="111" t="s">
        <v>57</v>
      </c>
      <c r="B231" s="111" t="s">
        <v>225</v>
      </c>
      <c r="C231" s="54" t="s">
        <v>226</v>
      </c>
      <c r="D231" s="367"/>
      <c r="E231" s="369"/>
    </row>
    <row r="232" spans="1:5" ht="15.75" thickBot="1" x14ac:dyDescent="0.3">
      <c r="A232" s="113"/>
      <c r="B232" s="367"/>
      <c r="C232" s="368"/>
      <c r="D232" s="367"/>
      <c r="E232" s="369"/>
    </row>
    <row r="233" spans="1:5" ht="29.25" customHeight="1" thickBot="1" x14ac:dyDescent="0.3">
      <c r="A233" s="4" t="s">
        <v>10</v>
      </c>
      <c r="B233" s="347" t="s">
        <v>227</v>
      </c>
      <c r="C233" s="348"/>
      <c r="D233" s="348"/>
      <c r="E233" s="349"/>
    </row>
    <row r="234" spans="1:5" ht="15.75" thickBot="1" x14ac:dyDescent="0.3">
      <c r="A234" s="4" t="s">
        <v>15</v>
      </c>
      <c r="B234" s="359" t="s">
        <v>228</v>
      </c>
      <c r="C234" s="360"/>
      <c r="D234" s="360"/>
      <c r="E234" s="361"/>
    </row>
    <row r="235" spans="1:5" x14ac:dyDescent="0.25">
      <c r="A235" s="342"/>
      <c r="B235" s="19">
        <v>2018</v>
      </c>
      <c r="C235" s="19">
        <v>2019</v>
      </c>
      <c r="D235" s="19">
        <v>2020</v>
      </c>
      <c r="E235" s="19">
        <v>2021</v>
      </c>
    </row>
    <row r="236" spans="1:5" ht="15.75" thickBot="1" x14ac:dyDescent="0.3">
      <c r="A236" s="343"/>
      <c r="B236" s="20" t="s">
        <v>6</v>
      </c>
      <c r="C236" s="20" t="s">
        <v>7</v>
      </c>
      <c r="D236" s="20" t="s">
        <v>7</v>
      </c>
      <c r="E236" s="20" t="s">
        <v>7</v>
      </c>
    </row>
    <row r="237" spans="1:5" ht="15.75" thickBot="1" x14ac:dyDescent="0.3">
      <c r="A237" s="4" t="s">
        <v>9</v>
      </c>
      <c r="B237" s="6">
        <v>175</v>
      </c>
      <c r="C237" s="6">
        <v>87</v>
      </c>
      <c r="D237" s="6">
        <v>1100</v>
      </c>
      <c r="E237" s="6">
        <v>750</v>
      </c>
    </row>
    <row r="238" spans="1:5" ht="15.75" thickBot="1" x14ac:dyDescent="0.3">
      <c r="A238" s="4" t="s">
        <v>16</v>
      </c>
      <c r="B238" s="6">
        <v>10000</v>
      </c>
      <c r="C238" s="6">
        <v>5000</v>
      </c>
      <c r="D238" s="6">
        <v>65000</v>
      </c>
      <c r="E238" s="6">
        <v>50000</v>
      </c>
    </row>
    <row r="239" spans="1:5" ht="15.75" thickBot="1" x14ac:dyDescent="0.3">
      <c r="A239" s="4" t="s">
        <v>24</v>
      </c>
      <c r="B239" s="6">
        <f>B238/B237</f>
        <v>57.142857142857146</v>
      </c>
      <c r="C239" s="6">
        <f t="shared" ref="C239:E239" si="12">C238/C237</f>
        <v>57.47126436781609</v>
      </c>
      <c r="D239" s="6">
        <f t="shared" si="12"/>
        <v>59.090909090909093</v>
      </c>
      <c r="E239" s="6">
        <f t="shared" si="12"/>
        <v>66.666666666666671</v>
      </c>
    </row>
    <row r="240" spans="1:5" ht="15.75" thickBot="1" x14ac:dyDescent="0.3">
      <c r="A240" s="4" t="s">
        <v>17</v>
      </c>
      <c r="B240" s="60" t="s">
        <v>23</v>
      </c>
      <c r="C240" s="7">
        <f>C237/B237-1</f>
        <v>-0.50285714285714289</v>
      </c>
      <c r="D240" s="7">
        <f t="shared" ref="D240:E242" si="13">D237/C237-1</f>
        <v>11.64367816091954</v>
      </c>
      <c r="E240" s="7">
        <f t="shared" si="13"/>
        <v>-0.31818181818181823</v>
      </c>
    </row>
    <row r="241" spans="1:5" ht="15.75" thickBot="1" x14ac:dyDescent="0.3">
      <c r="A241" s="4" t="s">
        <v>18</v>
      </c>
      <c r="B241" s="60" t="s">
        <v>23</v>
      </c>
      <c r="C241" s="7">
        <f>C238/B238-1</f>
        <v>-0.5</v>
      </c>
      <c r="D241" s="7">
        <f t="shared" si="13"/>
        <v>12</v>
      </c>
      <c r="E241" s="7">
        <f t="shared" si="13"/>
        <v>-0.23076923076923073</v>
      </c>
    </row>
    <row r="242" spans="1:5" ht="15.75" thickBot="1" x14ac:dyDescent="0.3">
      <c r="A242" s="4" t="s">
        <v>19</v>
      </c>
      <c r="B242" s="60" t="s">
        <v>23</v>
      </c>
      <c r="C242" s="7">
        <f>C239/B239-1</f>
        <v>5.7471264367814356E-3</v>
      </c>
      <c r="D242" s="7">
        <f t="shared" si="13"/>
        <v>2.8181818181818308E-2</v>
      </c>
      <c r="E242" s="7">
        <f t="shared" si="13"/>
        <v>0.12820512820512819</v>
      </c>
    </row>
    <row r="243" spans="1:5" ht="15.75" thickBot="1" x14ac:dyDescent="0.3">
      <c r="A243" s="362" t="s">
        <v>66</v>
      </c>
      <c r="B243" s="363"/>
      <c r="C243" s="363"/>
      <c r="D243" s="363"/>
      <c r="E243" s="364"/>
    </row>
    <row r="244" spans="1:5" x14ac:dyDescent="0.25">
      <c r="A244" s="342"/>
      <c r="B244" s="19">
        <v>2018</v>
      </c>
      <c r="C244" s="19">
        <v>2019</v>
      </c>
      <c r="D244" s="19">
        <v>2020</v>
      </c>
      <c r="E244" s="19">
        <v>2021</v>
      </c>
    </row>
    <row r="245" spans="1:5" ht="15.75" thickBot="1" x14ac:dyDescent="0.3">
      <c r="A245" s="343"/>
      <c r="B245" s="20" t="s">
        <v>6</v>
      </c>
      <c r="C245" s="20" t="s">
        <v>7</v>
      </c>
      <c r="D245" s="20" t="s">
        <v>7</v>
      </c>
      <c r="E245" s="20" t="s">
        <v>7</v>
      </c>
    </row>
    <row r="246" spans="1:5" ht="15.75" thickBot="1" x14ac:dyDescent="0.3">
      <c r="A246" s="1" t="s">
        <v>46</v>
      </c>
      <c r="B246" s="8">
        <f>B247+B248+B249+B250</f>
        <v>0</v>
      </c>
      <c r="C246" s="8">
        <f t="shared" ref="C246:E246" si="14">C247+C248+C249+C250</f>
        <v>0</v>
      </c>
      <c r="D246" s="8">
        <f t="shared" si="14"/>
        <v>0</v>
      </c>
      <c r="E246" s="8">
        <f t="shared" si="14"/>
        <v>0</v>
      </c>
    </row>
    <row r="247" spans="1:5" ht="15.75" thickBot="1" x14ac:dyDescent="0.3">
      <c r="A247" s="10" t="s">
        <v>55</v>
      </c>
      <c r="B247" s="8"/>
      <c r="C247" s="8"/>
      <c r="D247" s="8"/>
      <c r="E247" s="8"/>
    </row>
    <row r="248" spans="1:5" ht="15.75" thickBot="1" x14ac:dyDescent="0.3">
      <c r="A248" s="10" t="s">
        <v>62</v>
      </c>
      <c r="B248" s="8"/>
      <c r="C248" s="8"/>
      <c r="D248" s="8"/>
      <c r="E248" s="8"/>
    </row>
    <row r="249" spans="1:5" ht="15.75" thickBot="1" x14ac:dyDescent="0.3">
      <c r="A249" s="10" t="s">
        <v>63</v>
      </c>
      <c r="B249" s="8"/>
      <c r="C249" s="8"/>
      <c r="D249" s="8"/>
      <c r="E249" s="8"/>
    </row>
    <row r="250" spans="1:5" ht="15.75" thickBot="1" x14ac:dyDescent="0.3">
      <c r="A250" s="10" t="s">
        <v>64</v>
      </c>
      <c r="B250" s="8"/>
      <c r="C250" s="8"/>
      <c r="D250" s="8"/>
      <c r="E250" s="8"/>
    </row>
    <row r="251" spans="1:5" ht="15.75" thickBot="1" x14ac:dyDescent="0.3">
      <c r="A251" s="1" t="s">
        <v>47</v>
      </c>
      <c r="B251" s="11">
        <f>B252+B253+B254+B255</f>
        <v>10000</v>
      </c>
      <c r="C251" s="11">
        <f t="shared" ref="C251:E251" si="15">C252+C253+C254+C255</f>
        <v>5000</v>
      </c>
      <c r="D251" s="11">
        <f t="shared" si="15"/>
        <v>65000</v>
      </c>
      <c r="E251" s="11">
        <f t="shared" si="15"/>
        <v>50000</v>
      </c>
    </row>
    <row r="252" spans="1:5" ht="15.75" thickBot="1" x14ac:dyDescent="0.3">
      <c r="A252" s="10" t="s">
        <v>55</v>
      </c>
      <c r="B252" s="6">
        <v>10000</v>
      </c>
      <c r="C252" s="6">
        <v>5000</v>
      </c>
      <c r="D252" s="6">
        <v>65000</v>
      </c>
      <c r="E252" s="6">
        <v>50000</v>
      </c>
    </row>
    <row r="253" spans="1:5" ht="15.75" thickBot="1" x14ac:dyDescent="0.3">
      <c r="A253" s="10" t="s">
        <v>62</v>
      </c>
      <c r="B253" s="11"/>
      <c r="C253" s="8"/>
      <c r="D253" s="8"/>
      <c r="E253" s="8"/>
    </row>
    <row r="254" spans="1:5" ht="15.75" thickBot="1" x14ac:dyDescent="0.3">
      <c r="A254" s="10" t="s">
        <v>63</v>
      </c>
      <c r="B254" s="11"/>
      <c r="C254" s="8"/>
      <c r="D254" s="8"/>
      <c r="E254" s="8"/>
    </row>
    <row r="255" spans="1:5" ht="15.75" thickBot="1" x14ac:dyDescent="0.3">
      <c r="A255" s="10" t="s">
        <v>64</v>
      </c>
      <c r="B255" s="11"/>
      <c r="C255" s="8"/>
      <c r="D255" s="8"/>
      <c r="E255" s="8"/>
    </row>
    <row r="256" spans="1:5" ht="15.75" thickBot="1" x14ac:dyDescent="0.3">
      <c r="A256" s="59" t="s">
        <v>35</v>
      </c>
      <c r="B256" s="11">
        <f>B246+B251</f>
        <v>10000</v>
      </c>
      <c r="C256" s="11">
        <f t="shared" ref="C256:E256" si="16">C246+C251</f>
        <v>5000</v>
      </c>
      <c r="D256" s="11">
        <f t="shared" si="16"/>
        <v>65000</v>
      </c>
      <c r="E256" s="11">
        <f t="shared" si="16"/>
        <v>50000</v>
      </c>
    </row>
    <row r="257" spans="1:5" ht="15.75" thickBot="1" x14ac:dyDescent="0.3">
      <c r="A257" s="322" t="s">
        <v>50</v>
      </c>
      <c r="B257" s="323"/>
      <c r="C257" s="323"/>
      <c r="D257" s="323"/>
      <c r="E257" s="324"/>
    </row>
    <row r="258" spans="1:5" ht="15.75" thickBot="1" x14ac:dyDescent="0.3">
      <c r="A258" s="322" t="s">
        <v>48</v>
      </c>
      <c r="B258" s="323"/>
      <c r="C258" s="323"/>
      <c r="D258" s="323"/>
      <c r="E258" s="324"/>
    </row>
    <row r="259" spans="1:5" ht="15.75" thickBot="1" x14ac:dyDescent="0.3">
      <c r="A259" s="21" t="s">
        <v>51</v>
      </c>
      <c r="B259" s="379" t="s">
        <v>229</v>
      </c>
      <c r="C259" s="380"/>
      <c r="D259" s="367"/>
      <c r="E259" s="369"/>
    </row>
    <row r="260" spans="1:5" ht="34.5" thickBot="1" x14ac:dyDescent="0.3">
      <c r="A260" s="111" t="s">
        <v>57</v>
      </c>
      <c r="B260" s="112" t="s">
        <v>230</v>
      </c>
      <c r="C260" s="54" t="s">
        <v>226</v>
      </c>
      <c r="D260" s="367"/>
      <c r="E260" s="369"/>
    </row>
    <row r="261" spans="1:5" ht="15.75" thickBot="1" x14ac:dyDescent="0.3">
      <c r="A261" s="113"/>
      <c r="B261" s="367"/>
      <c r="C261" s="368"/>
      <c r="D261" s="367"/>
      <c r="E261" s="369"/>
    </row>
    <row r="262" spans="1:5" ht="36.75" customHeight="1" thickBot="1" x14ac:dyDescent="0.3">
      <c r="A262" s="4" t="s">
        <v>10</v>
      </c>
      <c r="B262" s="347" t="s">
        <v>231</v>
      </c>
      <c r="C262" s="348"/>
      <c r="D262" s="348"/>
      <c r="E262" s="349"/>
    </row>
    <row r="263" spans="1:5" ht="15.75" thickBot="1" x14ac:dyDescent="0.3">
      <c r="A263" s="4" t="s">
        <v>15</v>
      </c>
      <c r="B263" s="359" t="s">
        <v>232</v>
      </c>
      <c r="C263" s="360"/>
      <c r="D263" s="360"/>
      <c r="E263" s="361"/>
    </row>
    <row r="264" spans="1:5" x14ac:dyDescent="0.25">
      <c r="A264" s="342"/>
      <c r="B264" s="19">
        <v>2018</v>
      </c>
      <c r="C264" s="19">
        <v>2019</v>
      </c>
      <c r="D264" s="19">
        <v>2020</v>
      </c>
      <c r="E264" s="19">
        <v>2021</v>
      </c>
    </row>
    <row r="265" spans="1:5" ht="15.75" thickBot="1" x14ac:dyDescent="0.3">
      <c r="A265" s="343"/>
      <c r="B265" s="20" t="s">
        <v>6</v>
      </c>
      <c r="C265" s="20" t="s">
        <v>7</v>
      </c>
      <c r="D265" s="20" t="s">
        <v>7</v>
      </c>
      <c r="E265" s="20" t="s">
        <v>7</v>
      </c>
    </row>
    <row r="266" spans="1:5" ht="15.75" thickBot="1" x14ac:dyDescent="0.3">
      <c r="A266" s="4" t="s">
        <v>9</v>
      </c>
      <c r="B266" s="6"/>
      <c r="C266" s="6"/>
      <c r="D266" s="6"/>
      <c r="E266" s="6">
        <v>1</v>
      </c>
    </row>
    <row r="267" spans="1:5" ht="15.75" thickBot="1" x14ac:dyDescent="0.3">
      <c r="A267" s="4" t="s">
        <v>16</v>
      </c>
      <c r="B267" s="6"/>
      <c r="C267" s="6"/>
      <c r="D267" s="6"/>
      <c r="E267" s="6">
        <v>15000</v>
      </c>
    </row>
    <row r="268" spans="1:5" ht="15.75" thickBot="1" x14ac:dyDescent="0.3">
      <c r="A268" s="4" t="s">
        <v>24</v>
      </c>
      <c r="B268" s="6" t="e">
        <f>B267/B266</f>
        <v>#DIV/0!</v>
      </c>
      <c r="C268" s="6" t="e">
        <f t="shared" ref="C268:E268" si="17">C267/C266</f>
        <v>#DIV/0!</v>
      </c>
      <c r="D268" s="6" t="e">
        <f t="shared" si="17"/>
        <v>#DIV/0!</v>
      </c>
      <c r="E268" s="6">
        <f t="shared" si="17"/>
        <v>15000</v>
      </c>
    </row>
    <row r="269" spans="1:5" ht="15.75" thickBot="1" x14ac:dyDescent="0.3">
      <c r="A269" s="4" t="s">
        <v>17</v>
      </c>
      <c r="B269" s="60" t="s">
        <v>23</v>
      </c>
      <c r="C269" s="7" t="e">
        <f>C266/B266-1</f>
        <v>#DIV/0!</v>
      </c>
      <c r="D269" s="7" t="e">
        <f t="shared" ref="D269:E271" si="18">D266/C266-1</f>
        <v>#DIV/0!</v>
      </c>
      <c r="E269" s="7" t="e">
        <f t="shared" si="18"/>
        <v>#DIV/0!</v>
      </c>
    </row>
    <row r="270" spans="1:5" ht="15.75" thickBot="1" x14ac:dyDescent="0.3">
      <c r="A270" s="4" t="s">
        <v>18</v>
      </c>
      <c r="B270" s="60" t="s">
        <v>23</v>
      </c>
      <c r="C270" s="7" t="e">
        <f>C267/B267-1</f>
        <v>#DIV/0!</v>
      </c>
      <c r="D270" s="7" t="e">
        <f t="shared" si="18"/>
        <v>#DIV/0!</v>
      </c>
      <c r="E270" s="7" t="e">
        <f t="shared" si="18"/>
        <v>#DIV/0!</v>
      </c>
    </row>
    <row r="271" spans="1:5" ht="15.75" thickBot="1" x14ac:dyDescent="0.3">
      <c r="A271" s="4" t="s">
        <v>19</v>
      </c>
      <c r="B271" s="60" t="s">
        <v>23</v>
      </c>
      <c r="C271" s="7" t="e">
        <f>C268/B268-1</f>
        <v>#DIV/0!</v>
      </c>
      <c r="D271" s="7" t="e">
        <f t="shared" si="18"/>
        <v>#DIV/0!</v>
      </c>
      <c r="E271" s="7" t="e">
        <f t="shared" si="18"/>
        <v>#DIV/0!</v>
      </c>
    </row>
    <row r="272" spans="1:5" ht="15.75" thickBot="1" x14ac:dyDescent="0.3">
      <c r="A272" s="362" t="s">
        <v>66</v>
      </c>
      <c r="B272" s="363"/>
      <c r="C272" s="363"/>
      <c r="D272" s="363"/>
      <c r="E272" s="364"/>
    </row>
    <row r="273" spans="1:5" x14ac:dyDescent="0.25">
      <c r="A273" s="342"/>
      <c r="B273" s="19">
        <v>2018</v>
      </c>
      <c r="C273" s="19">
        <v>2019</v>
      </c>
      <c r="D273" s="19">
        <v>2020</v>
      </c>
      <c r="E273" s="19">
        <v>2021</v>
      </c>
    </row>
    <row r="274" spans="1:5" ht="15.75" thickBot="1" x14ac:dyDescent="0.3">
      <c r="A274" s="343"/>
      <c r="B274" s="20" t="s">
        <v>6</v>
      </c>
      <c r="C274" s="20" t="s">
        <v>7</v>
      </c>
      <c r="D274" s="20" t="s">
        <v>7</v>
      </c>
      <c r="E274" s="20" t="s">
        <v>7</v>
      </c>
    </row>
    <row r="275" spans="1:5" ht="15.75" thickBot="1" x14ac:dyDescent="0.3">
      <c r="A275" s="1" t="s">
        <v>46</v>
      </c>
      <c r="B275" s="8">
        <f>B276+B277+B278+B279</f>
        <v>0</v>
      </c>
      <c r="C275" s="8">
        <f t="shared" ref="C275:E275" si="19">C276+C277+C278+C279</f>
        <v>0</v>
      </c>
      <c r="D275" s="8">
        <f t="shared" si="19"/>
        <v>0</v>
      </c>
      <c r="E275" s="8">
        <f t="shared" si="19"/>
        <v>0</v>
      </c>
    </row>
    <row r="276" spans="1:5" ht="15.75" thickBot="1" x14ac:dyDescent="0.3">
      <c r="A276" s="10" t="s">
        <v>55</v>
      </c>
      <c r="B276" s="8"/>
      <c r="C276" s="8"/>
      <c r="D276" s="8"/>
      <c r="E276" s="8"/>
    </row>
    <row r="277" spans="1:5" ht="15.75" thickBot="1" x14ac:dyDescent="0.3">
      <c r="A277" s="10" t="s">
        <v>62</v>
      </c>
      <c r="B277" s="8"/>
      <c r="C277" s="8"/>
      <c r="D277" s="8"/>
      <c r="E277" s="8"/>
    </row>
    <row r="278" spans="1:5" ht="15.75" thickBot="1" x14ac:dyDescent="0.3">
      <c r="A278" s="10" t="s">
        <v>63</v>
      </c>
      <c r="B278" s="8"/>
      <c r="C278" s="8"/>
      <c r="D278" s="8"/>
      <c r="E278" s="8"/>
    </row>
    <row r="279" spans="1:5" ht="15.75" thickBot="1" x14ac:dyDescent="0.3">
      <c r="A279" s="10" t="s">
        <v>64</v>
      </c>
      <c r="B279" s="8"/>
      <c r="C279" s="8"/>
      <c r="D279" s="8"/>
      <c r="E279" s="8"/>
    </row>
    <row r="280" spans="1:5" ht="15.75" thickBot="1" x14ac:dyDescent="0.3">
      <c r="A280" s="1" t="s">
        <v>47</v>
      </c>
      <c r="B280" s="11">
        <f>B281+B282+B283+B284</f>
        <v>0</v>
      </c>
      <c r="C280" s="11">
        <f t="shared" ref="C280:E280" si="20">C281+C282+C283+C284</f>
        <v>0</v>
      </c>
      <c r="D280" s="11">
        <f t="shared" si="20"/>
        <v>0</v>
      </c>
      <c r="E280" s="11">
        <f t="shared" si="20"/>
        <v>15000</v>
      </c>
    </row>
    <row r="281" spans="1:5" ht="15.75" thickBot="1" x14ac:dyDescent="0.3">
      <c r="A281" s="10" t="s">
        <v>55</v>
      </c>
      <c r="B281" s="11"/>
      <c r="C281" s="8"/>
      <c r="D281" s="8"/>
      <c r="E281" s="8">
        <v>15000</v>
      </c>
    </row>
    <row r="282" spans="1:5" ht="15.75" thickBot="1" x14ac:dyDescent="0.3">
      <c r="A282" s="10" t="s">
        <v>62</v>
      </c>
      <c r="B282" s="11"/>
      <c r="C282" s="8"/>
      <c r="D282" s="8"/>
      <c r="E282" s="8"/>
    </row>
    <row r="283" spans="1:5" ht="15.75" thickBot="1" x14ac:dyDescent="0.3">
      <c r="A283" s="10" t="s">
        <v>63</v>
      </c>
      <c r="B283" s="11"/>
      <c r="C283" s="8"/>
      <c r="D283" s="8"/>
      <c r="E283" s="8"/>
    </row>
    <row r="284" spans="1:5" ht="15.75" thickBot="1" x14ac:dyDescent="0.3">
      <c r="A284" s="10" t="s">
        <v>64</v>
      </c>
      <c r="B284" s="11"/>
      <c r="C284" s="8"/>
      <c r="D284" s="8"/>
      <c r="E284" s="8"/>
    </row>
    <row r="285" spans="1:5" ht="15.75" thickBot="1" x14ac:dyDescent="0.3">
      <c r="A285" s="59" t="s">
        <v>35</v>
      </c>
      <c r="B285" s="11">
        <f>B275+B280</f>
        <v>0</v>
      </c>
      <c r="C285" s="11">
        <f t="shared" ref="C285:E285" si="21">C275+C280</f>
        <v>0</v>
      </c>
      <c r="D285" s="11">
        <f t="shared" si="21"/>
        <v>0</v>
      </c>
      <c r="E285" s="11">
        <f t="shared" si="21"/>
        <v>15000</v>
      </c>
    </row>
    <row r="286" spans="1:5" ht="15.75" thickBot="1" x14ac:dyDescent="0.3">
      <c r="A286" s="28"/>
      <c r="B286" s="29"/>
      <c r="C286" s="29"/>
      <c r="D286" s="29"/>
      <c r="E286" s="29"/>
    </row>
    <row r="287" spans="1:5" ht="24.75" thickBot="1" x14ac:dyDescent="0.3">
      <c r="A287" s="14" t="s">
        <v>52</v>
      </c>
      <c r="B287" s="15">
        <f>B70+B107+B144+B181+B226+B256+B285</f>
        <v>372220</v>
      </c>
      <c r="C287" s="15">
        <f t="shared" ref="C287:E287" si="22">C70+C107+C144+C181+C226+C256+C285</f>
        <v>391292</v>
      </c>
      <c r="D287" s="15">
        <f t="shared" si="22"/>
        <v>475000</v>
      </c>
      <c r="E287" s="15">
        <f t="shared" si="22"/>
        <v>485000</v>
      </c>
    </row>
    <row r="288" spans="1:5" ht="24.75" thickBot="1" x14ac:dyDescent="0.3">
      <c r="A288" s="14" t="s">
        <v>53</v>
      </c>
      <c r="B288" s="15">
        <f>B41+B78+B115+B152+B197+B238+B267</f>
        <v>372220</v>
      </c>
      <c r="C288" s="15">
        <f t="shared" ref="C288:E288" si="23">C41+C78+C115+C152+C197+C238+C267</f>
        <v>391292</v>
      </c>
      <c r="D288" s="15">
        <f t="shared" si="23"/>
        <v>475000</v>
      </c>
      <c r="E288" s="15">
        <f t="shared" si="23"/>
        <v>485000</v>
      </c>
    </row>
    <row r="289" spans="1:8" ht="15.75" thickBot="1" x14ac:dyDescent="0.3">
      <c r="A289" s="1" t="s">
        <v>0</v>
      </c>
      <c r="B289" s="24">
        <f>B290+B291</f>
        <v>265638</v>
      </c>
      <c r="C289" s="24">
        <f t="shared" ref="C289:E289" si="24">C290+C291</f>
        <v>260100</v>
      </c>
      <c r="D289" s="24">
        <f t="shared" si="24"/>
        <v>260100</v>
      </c>
      <c r="E289" s="24">
        <f t="shared" si="24"/>
        <v>260100</v>
      </c>
    </row>
    <row r="290" spans="1:8" ht="15.75" thickBot="1" x14ac:dyDescent="0.3">
      <c r="A290" s="10" t="s">
        <v>55</v>
      </c>
      <c r="B290" s="11">
        <f>B49</f>
        <v>265638</v>
      </c>
      <c r="C290" s="11">
        <f t="shared" ref="C290:E290" si="25">C49</f>
        <v>260100</v>
      </c>
      <c r="D290" s="11">
        <f t="shared" si="25"/>
        <v>260100</v>
      </c>
      <c r="E290" s="11">
        <f t="shared" si="25"/>
        <v>260100</v>
      </c>
    </row>
    <row r="291" spans="1:8" ht="15.75" thickBot="1" x14ac:dyDescent="0.3">
      <c r="A291" s="10" t="s">
        <v>59</v>
      </c>
      <c r="B291" s="11">
        <f t="shared" ref="B291:E291" si="26">B51+B88+B125</f>
        <v>0</v>
      </c>
      <c r="C291" s="11">
        <f t="shared" si="26"/>
        <v>0</v>
      </c>
      <c r="D291" s="11">
        <f t="shared" si="26"/>
        <v>0</v>
      </c>
      <c r="E291" s="11">
        <f t="shared" si="26"/>
        <v>0</v>
      </c>
    </row>
    <row r="292" spans="1:8" ht="24.75" thickBot="1" x14ac:dyDescent="0.3">
      <c r="A292" s="1" t="s">
        <v>33</v>
      </c>
      <c r="B292" s="24">
        <f>B293+B294</f>
        <v>44362</v>
      </c>
      <c r="C292" s="24">
        <f t="shared" ref="C292:E292" si="27">C293+C294</f>
        <v>51900</v>
      </c>
      <c r="D292" s="24">
        <f t="shared" si="27"/>
        <v>51900</v>
      </c>
      <c r="E292" s="24">
        <f t="shared" si="27"/>
        <v>51900</v>
      </c>
      <c r="H292" s="9"/>
    </row>
    <row r="293" spans="1:8" ht="15.75" thickBot="1" x14ac:dyDescent="0.3">
      <c r="A293" s="10" t="s">
        <v>55</v>
      </c>
      <c r="B293" s="8">
        <f>B52</f>
        <v>44362</v>
      </c>
      <c r="C293" s="8">
        <f t="shared" ref="C293:E293" si="28">C52</f>
        <v>51900</v>
      </c>
      <c r="D293" s="8">
        <f t="shared" si="28"/>
        <v>51900</v>
      </c>
      <c r="E293" s="8">
        <f t="shared" si="28"/>
        <v>51900</v>
      </c>
    </row>
    <row r="294" spans="1:8" ht="15.75" thickBot="1" x14ac:dyDescent="0.3">
      <c r="A294" s="10" t="s">
        <v>59</v>
      </c>
      <c r="B294" s="11">
        <f>B54+B91+B125</f>
        <v>0</v>
      </c>
      <c r="C294" s="11">
        <f>C54+C91+C125</f>
        <v>0</v>
      </c>
      <c r="D294" s="11">
        <f>D54+D91+D125</f>
        <v>0</v>
      </c>
      <c r="E294" s="11">
        <f>E54+E91+E125</f>
        <v>0</v>
      </c>
    </row>
    <row r="295" spans="1:8" ht="15.75" thickBot="1" x14ac:dyDescent="0.3">
      <c r="A295" s="1" t="s">
        <v>1</v>
      </c>
      <c r="B295" s="24">
        <f>B296+B297</f>
        <v>51500</v>
      </c>
      <c r="C295" s="24">
        <f t="shared" ref="C295:E295" si="29">C296+C297</f>
        <v>54292</v>
      </c>
      <c r="D295" s="24">
        <f t="shared" si="29"/>
        <v>77280</v>
      </c>
      <c r="E295" s="24">
        <f t="shared" si="29"/>
        <v>82280</v>
      </c>
    </row>
    <row r="296" spans="1:8" ht="15.75" thickBot="1" x14ac:dyDescent="0.3">
      <c r="A296" s="10" t="s">
        <v>55</v>
      </c>
      <c r="B296" s="11">
        <f>B93+B130++B176+B212</f>
        <v>51500</v>
      </c>
      <c r="C296" s="11">
        <f>C93+C130+C212</f>
        <v>54292</v>
      </c>
      <c r="D296" s="11">
        <f t="shared" ref="D296:E296" si="30">D93+D130+D212</f>
        <v>77280</v>
      </c>
      <c r="E296" s="11">
        <f t="shared" si="30"/>
        <v>82280</v>
      </c>
    </row>
    <row r="297" spans="1:8" ht="15.75" thickBot="1" x14ac:dyDescent="0.3">
      <c r="A297" s="10" t="s">
        <v>59</v>
      </c>
      <c r="B297" s="11">
        <f t="shared" ref="B297:E297" si="31">B57+B94+B131</f>
        <v>0</v>
      </c>
      <c r="C297" s="11">
        <f t="shared" si="31"/>
        <v>0</v>
      </c>
      <c r="D297" s="11">
        <f t="shared" si="31"/>
        <v>0</v>
      </c>
      <c r="E297" s="11">
        <f t="shared" si="31"/>
        <v>0</v>
      </c>
    </row>
    <row r="298" spans="1:8" ht="15.75" thickBot="1" x14ac:dyDescent="0.3">
      <c r="A298" s="1" t="s">
        <v>2</v>
      </c>
      <c r="B298" s="24">
        <f>B299+B300</f>
        <v>0</v>
      </c>
      <c r="C298" s="24">
        <f t="shared" ref="C298:E298" si="32">C299+C300</f>
        <v>0</v>
      </c>
      <c r="D298" s="24">
        <f t="shared" si="32"/>
        <v>0</v>
      </c>
      <c r="E298" s="24">
        <f t="shared" si="32"/>
        <v>0</v>
      </c>
    </row>
    <row r="299" spans="1:8" ht="15.75" thickBot="1" x14ac:dyDescent="0.3">
      <c r="A299" s="10" t="s">
        <v>55</v>
      </c>
      <c r="B299" s="8">
        <f t="shared" ref="B299:E300" si="33">B59+B96+B133</f>
        <v>0</v>
      </c>
      <c r="C299" s="8">
        <f t="shared" si="33"/>
        <v>0</v>
      </c>
      <c r="D299" s="8">
        <f t="shared" si="33"/>
        <v>0</v>
      </c>
      <c r="E299" s="8">
        <f t="shared" si="33"/>
        <v>0</v>
      </c>
    </row>
    <row r="300" spans="1:8" ht="15.75" thickBot="1" x14ac:dyDescent="0.3">
      <c r="A300" s="10" t="s">
        <v>59</v>
      </c>
      <c r="B300" s="11">
        <f t="shared" si="33"/>
        <v>0</v>
      </c>
      <c r="C300" s="11">
        <f t="shared" si="33"/>
        <v>0</v>
      </c>
      <c r="D300" s="11">
        <f t="shared" si="33"/>
        <v>0</v>
      </c>
      <c r="E300" s="11">
        <f t="shared" si="33"/>
        <v>0</v>
      </c>
    </row>
    <row r="301" spans="1:8" ht="15.75" thickBot="1" x14ac:dyDescent="0.3">
      <c r="A301" s="1" t="s">
        <v>25</v>
      </c>
      <c r="B301" s="24">
        <f>B302+B303</f>
        <v>0</v>
      </c>
      <c r="C301" s="24">
        <f t="shared" ref="C301:E301" si="34">C302+C303</f>
        <v>0</v>
      </c>
      <c r="D301" s="24">
        <f t="shared" si="34"/>
        <v>0</v>
      </c>
      <c r="E301" s="24">
        <f t="shared" si="34"/>
        <v>0</v>
      </c>
    </row>
    <row r="302" spans="1:8" ht="15.75" thickBot="1" x14ac:dyDescent="0.3">
      <c r="A302" s="10" t="s">
        <v>55</v>
      </c>
      <c r="B302" s="8">
        <f t="shared" ref="B302:E303" si="35">B62+B99+B136</f>
        <v>0</v>
      </c>
      <c r="C302" s="8">
        <f t="shared" si="35"/>
        <v>0</v>
      </c>
      <c r="D302" s="8">
        <f t="shared" si="35"/>
        <v>0</v>
      </c>
      <c r="E302" s="8">
        <f t="shared" si="35"/>
        <v>0</v>
      </c>
    </row>
    <row r="303" spans="1:8" ht="15.75" thickBot="1" x14ac:dyDescent="0.3">
      <c r="A303" s="10" t="s">
        <v>59</v>
      </c>
      <c r="B303" s="11">
        <f t="shared" si="35"/>
        <v>0</v>
      </c>
      <c r="C303" s="11">
        <f t="shared" si="35"/>
        <v>0</v>
      </c>
      <c r="D303" s="11">
        <f t="shared" si="35"/>
        <v>0</v>
      </c>
      <c r="E303" s="11">
        <f t="shared" si="35"/>
        <v>0</v>
      </c>
    </row>
    <row r="304" spans="1:8" ht="15.75" thickBot="1" x14ac:dyDescent="0.3">
      <c r="A304" s="1" t="s">
        <v>26</v>
      </c>
      <c r="B304" s="24">
        <f>B305+B306</f>
        <v>34000</v>
      </c>
      <c r="C304" s="24">
        <f>C305+C306</f>
        <v>19280</v>
      </c>
      <c r="D304" s="24">
        <f t="shared" ref="D304:E304" si="36">D305+D306</f>
        <v>20000</v>
      </c>
      <c r="E304" s="24">
        <f t="shared" si="36"/>
        <v>25000</v>
      </c>
    </row>
    <row r="305" spans="1:5" ht="15.75" thickBot="1" x14ac:dyDescent="0.3">
      <c r="A305" s="10" t="s">
        <v>55</v>
      </c>
      <c r="B305" s="8">
        <f>B176</f>
        <v>34000</v>
      </c>
      <c r="C305" s="8">
        <f t="shared" ref="C305:E305" si="37">C176</f>
        <v>19280</v>
      </c>
      <c r="D305" s="8">
        <f t="shared" si="37"/>
        <v>20000</v>
      </c>
      <c r="E305" s="8">
        <f t="shared" si="37"/>
        <v>25000</v>
      </c>
    </row>
    <row r="306" spans="1:5" ht="15.75" thickBot="1" x14ac:dyDescent="0.3">
      <c r="A306" s="10" t="s">
        <v>59</v>
      </c>
      <c r="B306" s="11">
        <f t="shared" ref="B306:E306" si="38">B66+B103+B140</f>
        <v>0</v>
      </c>
      <c r="C306" s="11">
        <f t="shared" si="38"/>
        <v>0</v>
      </c>
      <c r="D306" s="11">
        <f t="shared" si="38"/>
        <v>0</v>
      </c>
      <c r="E306" s="11">
        <f t="shared" si="38"/>
        <v>0</v>
      </c>
    </row>
    <row r="307" spans="1:5" ht="24.75" thickBot="1" x14ac:dyDescent="0.3">
      <c r="A307" s="1" t="s">
        <v>3</v>
      </c>
      <c r="B307" s="24">
        <f>B104+B67</f>
        <v>720</v>
      </c>
      <c r="C307" s="24">
        <f>C104+C67</f>
        <v>720</v>
      </c>
      <c r="D307" s="24">
        <f>D104+D67</f>
        <v>720</v>
      </c>
      <c r="E307" s="24">
        <f>E104+E67</f>
        <v>720</v>
      </c>
    </row>
    <row r="308" spans="1:5" ht="15.75" thickBot="1" x14ac:dyDescent="0.3">
      <c r="A308" s="10" t="s">
        <v>55</v>
      </c>
      <c r="B308" s="8">
        <f t="shared" ref="B308:E309" si="39">B68+B105+B142</f>
        <v>720</v>
      </c>
      <c r="C308" s="8">
        <f t="shared" si="39"/>
        <v>720</v>
      </c>
      <c r="D308" s="8">
        <f t="shared" si="39"/>
        <v>720</v>
      </c>
      <c r="E308" s="8">
        <f t="shared" si="39"/>
        <v>720</v>
      </c>
    </row>
    <row r="309" spans="1:5" ht="15.75" thickBot="1" x14ac:dyDescent="0.3">
      <c r="A309" s="10" t="s">
        <v>59</v>
      </c>
      <c r="B309" s="11">
        <f t="shared" si="39"/>
        <v>0</v>
      </c>
      <c r="C309" s="11">
        <f t="shared" si="39"/>
        <v>0</v>
      </c>
      <c r="D309" s="11">
        <f t="shared" si="39"/>
        <v>0</v>
      </c>
      <c r="E309" s="11">
        <f t="shared" si="39"/>
        <v>0</v>
      </c>
    </row>
    <row r="310" spans="1:5" ht="15.75" thickBot="1" x14ac:dyDescent="0.3">
      <c r="A310" s="1" t="s">
        <v>20</v>
      </c>
      <c r="B310" s="24">
        <f>B311+B312+B313+B314</f>
        <v>0</v>
      </c>
      <c r="C310" s="24">
        <f t="shared" ref="C310:E310" si="40">C311+C312+C313+C314</f>
        <v>0</v>
      </c>
      <c r="D310" s="24">
        <f t="shared" si="40"/>
        <v>0</v>
      </c>
      <c r="E310" s="24">
        <f t="shared" si="40"/>
        <v>0</v>
      </c>
    </row>
    <row r="311" spans="1:5" ht="15.75" thickBot="1" x14ac:dyDescent="0.3">
      <c r="A311" s="10" t="s">
        <v>55</v>
      </c>
      <c r="B311" s="8">
        <f>B247+B276</f>
        <v>0</v>
      </c>
      <c r="C311" s="8">
        <f t="shared" ref="C311:E311" si="41">C247+C276</f>
        <v>0</v>
      </c>
      <c r="D311" s="8">
        <f t="shared" si="41"/>
        <v>0</v>
      </c>
      <c r="E311" s="8">
        <f t="shared" si="41"/>
        <v>0</v>
      </c>
    </row>
    <row r="312" spans="1:5" ht="15.75" thickBot="1" x14ac:dyDescent="0.3">
      <c r="A312" s="10" t="s">
        <v>70</v>
      </c>
      <c r="B312" s="8"/>
      <c r="C312" s="8"/>
      <c r="D312" s="8"/>
      <c r="E312" s="8"/>
    </row>
    <row r="313" spans="1:5" ht="15.75" thickBot="1" x14ac:dyDescent="0.3">
      <c r="A313" s="10" t="s">
        <v>63</v>
      </c>
      <c r="B313" s="8"/>
      <c r="C313" s="8"/>
      <c r="D313" s="8"/>
      <c r="E313" s="8"/>
    </row>
    <row r="314" spans="1:5" ht="15.75" thickBot="1" x14ac:dyDescent="0.3">
      <c r="A314" s="10" t="s">
        <v>64</v>
      </c>
      <c r="B314" s="8"/>
      <c r="C314" s="8"/>
      <c r="D314" s="8"/>
      <c r="E314" s="8"/>
    </row>
    <row r="315" spans="1:5" ht="15.75" thickBot="1" x14ac:dyDescent="0.3">
      <c r="A315" s="1" t="s">
        <v>21</v>
      </c>
      <c r="B315" s="24">
        <f>B316+B317+B318+B319</f>
        <v>10000</v>
      </c>
      <c r="C315" s="24">
        <f t="shared" ref="C315:E315" si="42">C316+C317+C318+C319</f>
        <v>5000</v>
      </c>
      <c r="D315" s="24">
        <f t="shared" si="42"/>
        <v>65000</v>
      </c>
      <c r="E315" s="24">
        <f t="shared" si="42"/>
        <v>65000</v>
      </c>
    </row>
    <row r="316" spans="1:5" ht="15.75" thickBot="1" x14ac:dyDescent="0.3">
      <c r="A316" s="10" t="s">
        <v>55</v>
      </c>
      <c r="B316" s="8">
        <f>B252+B281</f>
        <v>10000</v>
      </c>
      <c r="C316" s="8">
        <f t="shared" ref="C316:E316" si="43">C252+C281</f>
        <v>5000</v>
      </c>
      <c r="D316" s="8">
        <f t="shared" si="43"/>
        <v>65000</v>
      </c>
      <c r="E316" s="8">
        <f t="shared" si="43"/>
        <v>65000</v>
      </c>
    </row>
    <row r="317" spans="1:5" ht="15.75" thickBot="1" x14ac:dyDescent="0.3">
      <c r="A317" s="10" t="s">
        <v>70</v>
      </c>
      <c r="B317" s="8"/>
      <c r="C317" s="8"/>
      <c r="D317" s="8"/>
      <c r="E317" s="8"/>
    </row>
    <row r="318" spans="1:5" ht="15.75" thickBot="1" x14ac:dyDescent="0.3">
      <c r="A318" s="10" t="s">
        <v>63</v>
      </c>
      <c r="B318" s="8"/>
      <c r="C318" s="8"/>
      <c r="D318" s="8"/>
      <c r="E318" s="8"/>
    </row>
    <row r="319" spans="1:5" ht="15.75" thickBot="1" x14ac:dyDescent="0.3">
      <c r="A319" s="10" t="s">
        <v>64</v>
      </c>
      <c r="B319" s="8"/>
      <c r="C319" s="8"/>
      <c r="D319" s="8"/>
      <c r="E319" s="8"/>
    </row>
    <row r="320" spans="1:5" ht="15.75" thickBot="1" x14ac:dyDescent="0.3">
      <c r="A320" s="26" t="s">
        <v>37</v>
      </c>
      <c r="B320" s="27">
        <f>IF(B288-B287=0,0,"Error")</f>
        <v>0</v>
      </c>
      <c r="C320" s="27">
        <f>IF(C288-C287=0,0,"Error")</f>
        <v>0</v>
      </c>
      <c r="D320" s="27">
        <f>IF(D288-D287=0,0,"Error")</f>
        <v>0</v>
      </c>
      <c r="E320" s="27">
        <f>IF(E288-E287=0,0,"Error")</f>
        <v>0</v>
      </c>
    </row>
    <row r="321" spans="1:5" ht="15.75" thickBot="1" x14ac:dyDescent="0.3">
      <c r="A321" s="30"/>
      <c r="B321" s="31"/>
      <c r="C321" s="31"/>
      <c r="D321" s="31"/>
      <c r="E321" s="31"/>
    </row>
    <row r="322" spans="1:5" x14ac:dyDescent="0.25">
      <c r="A322" s="376" t="s">
        <v>54</v>
      </c>
      <c r="B322" s="36" t="s">
        <v>40</v>
      </c>
      <c r="C322" s="37" t="s">
        <v>233</v>
      </c>
      <c r="D322" s="376" t="s">
        <v>42</v>
      </c>
      <c r="E322" s="36" t="s">
        <v>40</v>
      </c>
    </row>
    <row r="323" spans="1:5" x14ac:dyDescent="0.25">
      <c r="A323" s="377"/>
      <c r="B323" s="32" t="s">
        <v>234</v>
      </c>
      <c r="C323" s="38"/>
      <c r="D323" s="377"/>
      <c r="E323" s="32" t="s">
        <v>234</v>
      </c>
    </row>
    <row r="324" spans="1:5" ht="15.75" thickBot="1" x14ac:dyDescent="0.3">
      <c r="A324" s="378"/>
      <c r="B324" s="39" t="s">
        <v>41</v>
      </c>
      <c r="C324" s="40" t="s">
        <v>178</v>
      </c>
      <c r="D324" s="378"/>
      <c r="E324" s="39" t="s">
        <v>41</v>
      </c>
    </row>
    <row r="325" spans="1:5" ht="15.75" thickBot="1" x14ac:dyDescent="0.3">
      <c r="A325" s="35"/>
      <c r="B325" s="33"/>
      <c r="C325" s="34"/>
      <c r="D325" s="35"/>
      <c r="E325" s="35"/>
    </row>
    <row r="326" spans="1:5" ht="15.75" thickBot="1" x14ac:dyDescent="0.3">
      <c r="A326" s="372" t="s">
        <v>39</v>
      </c>
      <c r="B326" s="373"/>
      <c r="C326" s="373"/>
      <c r="D326" s="373"/>
      <c r="E326" s="374"/>
    </row>
  </sheetData>
  <mergeCells count="70">
    <mergeCell ref="A2:E2"/>
    <mergeCell ref="D260:E260"/>
    <mergeCell ref="B261:E261"/>
    <mergeCell ref="B234:E234"/>
    <mergeCell ref="A235:A236"/>
    <mergeCell ref="B183:E183"/>
    <mergeCell ref="A189:E189"/>
    <mergeCell ref="A190:E190"/>
    <mergeCell ref="B191:E191"/>
    <mergeCell ref="B192:E192"/>
    <mergeCell ref="B193:E193"/>
    <mergeCell ref="A194:A195"/>
    <mergeCell ref="A202:E202"/>
    <mergeCell ref="A203:A204"/>
    <mergeCell ref="A228:E228"/>
    <mergeCell ref="A229:E229"/>
    <mergeCell ref="D231:E231"/>
    <mergeCell ref="A326:E326"/>
    <mergeCell ref="B262:E262"/>
    <mergeCell ref="B263:E263"/>
    <mergeCell ref="A264:A265"/>
    <mergeCell ref="A272:E272"/>
    <mergeCell ref="A273:A274"/>
    <mergeCell ref="A322:A324"/>
    <mergeCell ref="D322:D324"/>
    <mergeCell ref="A244:A245"/>
    <mergeCell ref="A257:E257"/>
    <mergeCell ref="A258:E258"/>
    <mergeCell ref="B259:E259"/>
    <mergeCell ref="A243:E243"/>
    <mergeCell ref="B230:E230"/>
    <mergeCell ref="A184:E184"/>
    <mergeCell ref="B232:E232"/>
    <mergeCell ref="B233:E233"/>
    <mergeCell ref="A158:A159"/>
    <mergeCell ref="B109:E109"/>
    <mergeCell ref="B110:E110"/>
    <mergeCell ref="B111:E111"/>
    <mergeCell ref="A112:A113"/>
    <mergeCell ref="A120:E120"/>
    <mergeCell ref="A121:A122"/>
    <mergeCell ref="B146:E146"/>
    <mergeCell ref="B147:E147"/>
    <mergeCell ref="B148:E148"/>
    <mergeCell ref="A149:A150"/>
    <mergeCell ref="A157:E157"/>
    <mergeCell ref="A84:A85"/>
    <mergeCell ref="B35:E35"/>
    <mergeCell ref="B36:E36"/>
    <mergeCell ref="B37:E37"/>
    <mergeCell ref="A38:A39"/>
    <mergeCell ref="A46:E46"/>
    <mergeCell ref="A47:A48"/>
    <mergeCell ref="B72:E72"/>
    <mergeCell ref="B73:E73"/>
    <mergeCell ref="B74:E74"/>
    <mergeCell ref="A75:A76"/>
    <mergeCell ref="A83:E83"/>
    <mergeCell ref="A34:E34"/>
    <mergeCell ref="A3:E3"/>
    <mergeCell ref="B5:E5"/>
    <mergeCell ref="B6:E6"/>
    <mergeCell ref="B7:E7"/>
    <mergeCell ref="A8:E8"/>
    <mergeCell ref="A9:E11"/>
    <mergeCell ref="B12:E12"/>
    <mergeCell ref="A13:A14"/>
    <mergeCell ref="B23:E23"/>
    <mergeCell ref="A24:E24"/>
    <mergeCell ref="A33:E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5"/>
  <sheetViews>
    <sheetView view="pageBreakPreview" topLeftCell="A461" zoomScale="60" zoomScaleNormal="154" workbookViewId="0">
      <selection activeCell="G11" sqref="G11"/>
    </sheetView>
  </sheetViews>
  <sheetFormatPr defaultRowHeight="15" x14ac:dyDescent="0.25"/>
  <cols>
    <col min="1" max="1" width="29.85546875" customWidth="1"/>
    <col min="2" max="2" width="16.7109375" customWidth="1"/>
    <col min="3" max="4" width="11.7109375" customWidth="1"/>
    <col min="5" max="5" width="13.85546875" bestFit="1" customWidth="1"/>
    <col min="8" max="8" width="10.5703125" customWidth="1"/>
    <col min="9" max="9" width="11.5703125" customWidth="1"/>
  </cols>
  <sheetData>
    <row r="2" spans="1:6" x14ac:dyDescent="0.25">
      <c r="A2" s="375" t="s">
        <v>43</v>
      </c>
      <c r="B2" s="375"/>
      <c r="C2" s="375"/>
      <c r="D2" s="375"/>
      <c r="E2" s="375"/>
      <c r="F2" s="189"/>
    </row>
    <row r="3" spans="1:6" x14ac:dyDescent="0.25">
      <c r="A3" s="325" t="s">
        <v>60</v>
      </c>
      <c r="B3" s="325"/>
      <c r="C3" s="325"/>
      <c r="D3" s="325"/>
      <c r="E3" s="325"/>
      <c r="F3" s="63"/>
    </row>
    <row r="4" spans="1:6" ht="15.75" thickBot="1" x14ac:dyDescent="0.3"/>
    <row r="5" spans="1:6" ht="30.75" customHeight="1" thickBot="1" x14ac:dyDescent="0.3">
      <c r="A5" s="18" t="s">
        <v>22</v>
      </c>
      <c r="B5" s="326" t="s">
        <v>471</v>
      </c>
      <c r="C5" s="326"/>
      <c r="D5" s="326"/>
      <c r="E5" s="326"/>
    </row>
    <row r="6" spans="1:6" ht="15.75" thickBot="1" x14ac:dyDescent="0.3">
      <c r="A6" s="18" t="s">
        <v>4</v>
      </c>
      <c r="B6" s="327" t="s">
        <v>472</v>
      </c>
      <c r="C6" s="328"/>
      <c r="D6" s="328"/>
      <c r="E6" s="329"/>
    </row>
    <row r="7" spans="1:6" ht="32.25" customHeight="1" thickBot="1" x14ac:dyDescent="0.3">
      <c r="A7" s="18" t="s">
        <v>27</v>
      </c>
      <c r="B7" s="330" t="s">
        <v>5</v>
      </c>
      <c r="C7" s="331"/>
      <c r="D7" s="331"/>
      <c r="E7" s="332"/>
    </row>
    <row r="8" spans="1:6" ht="15.75" thickBot="1" x14ac:dyDescent="0.3">
      <c r="A8" s="333" t="s">
        <v>8</v>
      </c>
      <c r="B8" s="334"/>
      <c r="C8" s="334"/>
      <c r="D8" s="334"/>
      <c r="E8" s="335"/>
    </row>
    <row r="9" spans="1:6" ht="15.75" thickBot="1" x14ac:dyDescent="0.3">
      <c r="A9" s="336" t="s">
        <v>473</v>
      </c>
      <c r="B9" s="337"/>
      <c r="C9" s="337"/>
      <c r="D9" s="337"/>
      <c r="E9" s="338"/>
    </row>
    <row r="10" spans="1:6" ht="15.75" thickBot="1" x14ac:dyDescent="0.3">
      <c r="A10" s="336"/>
      <c r="B10" s="337"/>
      <c r="C10" s="337"/>
      <c r="D10" s="337"/>
      <c r="E10" s="338"/>
    </row>
    <row r="11" spans="1:6" ht="79.5" customHeight="1" thickBot="1" x14ac:dyDescent="0.3">
      <c r="A11" s="336"/>
      <c r="B11" s="337"/>
      <c r="C11" s="337"/>
      <c r="D11" s="337"/>
      <c r="E11" s="338"/>
    </row>
    <row r="12" spans="1:6" ht="30" customHeight="1" thickBot="1" x14ac:dyDescent="0.3">
      <c r="A12" s="17" t="s">
        <v>11</v>
      </c>
      <c r="B12" s="339" t="s">
        <v>474</v>
      </c>
      <c r="C12" s="340"/>
      <c r="D12" s="340"/>
      <c r="E12" s="341"/>
    </row>
    <row r="13" spans="1:6" x14ac:dyDescent="0.25">
      <c r="A13" s="342" t="s">
        <v>12</v>
      </c>
      <c r="B13" s="2">
        <v>2018</v>
      </c>
      <c r="C13" s="2">
        <v>2019</v>
      </c>
      <c r="D13" s="2">
        <v>2020</v>
      </c>
      <c r="E13" s="2">
        <v>2021</v>
      </c>
    </row>
    <row r="14" spans="1:6" ht="15.75" thickBot="1" x14ac:dyDescent="0.3">
      <c r="A14" s="343"/>
      <c r="B14" s="3" t="s">
        <v>6</v>
      </c>
      <c r="C14" s="3" t="s">
        <v>7</v>
      </c>
      <c r="D14" s="3" t="s">
        <v>7</v>
      </c>
      <c r="E14" s="3" t="s">
        <v>7</v>
      </c>
    </row>
    <row r="15" spans="1:6" ht="15.75" thickBot="1" x14ac:dyDescent="0.3">
      <c r="A15" s="269" t="s">
        <v>475</v>
      </c>
      <c r="B15" s="270">
        <v>2874</v>
      </c>
      <c r="C15" s="106" t="s">
        <v>193</v>
      </c>
      <c r="D15" s="106" t="s">
        <v>193</v>
      </c>
      <c r="E15" s="106" t="s">
        <v>193</v>
      </c>
    </row>
    <row r="16" spans="1:6" ht="23.25" thickBot="1" x14ac:dyDescent="0.3">
      <c r="A16" s="269" t="s">
        <v>476</v>
      </c>
      <c r="B16" s="270">
        <v>969</v>
      </c>
      <c r="C16" s="271" t="s">
        <v>76</v>
      </c>
      <c r="D16" s="271" t="s">
        <v>76</v>
      </c>
      <c r="E16" s="271" t="s">
        <v>76</v>
      </c>
    </row>
    <row r="17" spans="1:5" ht="23.25" thickBot="1" x14ac:dyDescent="0.3">
      <c r="A17" s="269" t="s">
        <v>477</v>
      </c>
      <c r="B17" s="270">
        <v>20</v>
      </c>
      <c r="C17" s="106" t="s">
        <v>193</v>
      </c>
      <c r="D17" s="106" t="s">
        <v>193</v>
      </c>
      <c r="E17" s="106" t="s">
        <v>193</v>
      </c>
    </row>
    <row r="18" spans="1:5" ht="23.25" thickBot="1" x14ac:dyDescent="0.3">
      <c r="A18" s="269" t="s">
        <v>478</v>
      </c>
      <c r="B18" s="270">
        <v>30</v>
      </c>
      <c r="C18" s="271" t="s">
        <v>76</v>
      </c>
      <c r="D18" s="271" t="s">
        <v>76</v>
      </c>
      <c r="E18" s="271" t="s">
        <v>76</v>
      </c>
    </row>
    <row r="19" spans="1:5" ht="46.5" customHeight="1" thickBot="1" x14ac:dyDescent="0.3">
      <c r="A19" s="14" t="s">
        <v>13</v>
      </c>
      <c r="B19" s="381" t="s">
        <v>479</v>
      </c>
      <c r="C19" s="382"/>
      <c r="D19" s="382"/>
      <c r="E19" s="383"/>
    </row>
    <row r="20" spans="1:5" ht="15.75" thickBot="1" x14ac:dyDescent="0.3">
      <c r="A20" s="347" t="s">
        <v>14</v>
      </c>
      <c r="B20" s="348"/>
      <c r="C20" s="348"/>
      <c r="D20" s="348"/>
      <c r="E20" s="349"/>
    </row>
    <row r="21" spans="1:5" ht="15.75" thickBot="1" x14ac:dyDescent="0.3">
      <c r="A21" s="269" t="s">
        <v>480</v>
      </c>
      <c r="B21" s="271">
        <v>30</v>
      </c>
      <c r="C21" s="106" t="s">
        <v>193</v>
      </c>
      <c r="D21" s="106" t="s">
        <v>193</v>
      </c>
      <c r="E21" s="106" t="s">
        <v>193</v>
      </c>
    </row>
    <row r="22" spans="1:5" ht="15.75" thickBot="1" x14ac:dyDescent="0.3">
      <c r="A22" s="269" t="s">
        <v>481</v>
      </c>
      <c r="B22" s="271">
        <v>22</v>
      </c>
      <c r="C22" s="106" t="s">
        <v>193</v>
      </c>
      <c r="D22" s="106" t="s">
        <v>193</v>
      </c>
      <c r="E22" s="106" t="s">
        <v>193</v>
      </c>
    </row>
    <row r="23" spans="1:5" ht="15.75" thickBot="1" x14ac:dyDescent="0.3">
      <c r="A23" s="269" t="s">
        <v>482</v>
      </c>
      <c r="B23" s="271">
        <v>1</v>
      </c>
      <c r="C23" s="106" t="s">
        <v>193</v>
      </c>
      <c r="D23" s="106" t="s">
        <v>193</v>
      </c>
      <c r="E23" s="106" t="s">
        <v>193</v>
      </c>
    </row>
    <row r="24" spans="1:5" ht="15.75" thickBot="1" x14ac:dyDescent="0.3">
      <c r="A24" s="269" t="s">
        <v>483</v>
      </c>
      <c r="B24" s="271">
        <v>49</v>
      </c>
      <c r="C24" s="106" t="s">
        <v>193</v>
      </c>
      <c r="D24" s="106" t="s">
        <v>193</v>
      </c>
      <c r="E24" s="106" t="s">
        <v>193</v>
      </c>
    </row>
    <row r="25" spans="1:5" ht="15.75" thickBot="1" x14ac:dyDescent="0.3">
      <c r="A25" s="272"/>
      <c r="B25" s="273"/>
      <c r="C25" s="274"/>
      <c r="D25" s="274"/>
      <c r="E25" s="49"/>
    </row>
    <row r="26" spans="1:5" ht="15.75" thickBot="1" x14ac:dyDescent="0.3">
      <c r="A26" s="350" t="s">
        <v>34</v>
      </c>
      <c r="B26" s="351"/>
      <c r="C26" s="351"/>
      <c r="D26" s="351"/>
      <c r="E26" s="352"/>
    </row>
    <row r="27" spans="1:5" ht="15.75" thickBot="1" x14ac:dyDescent="0.3">
      <c r="A27" s="322" t="s">
        <v>49</v>
      </c>
      <c r="B27" s="323"/>
      <c r="C27" s="323"/>
      <c r="D27" s="323"/>
      <c r="E27" s="324"/>
    </row>
    <row r="28" spans="1:5" ht="15.75" thickBot="1" x14ac:dyDescent="0.3">
      <c r="A28" s="21" t="s">
        <v>29</v>
      </c>
      <c r="B28" s="384" t="s">
        <v>484</v>
      </c>
      <c r="C28" s="385"/>
      <c r="D28" s="385"/>
      <c r="E28" s="386"/>
    </row>
    <row r="29" spans="1:5" ht="42" customHeight="1" thickBot="1" x14ac:dyDescent="0.3">
      <c r="A29" s="4" t="s">
        <v>10</v>
      </c>
      <c r="B29" s="347" t="s">
        <v>485</v>
      </c>
      <c r="C29" s="348"/>
      <c r="D29" s="348"/>
      <c r="E29" s="349"/>
    </row>
    <row r="30" spans="1:5" ht="15.75" thickBot="1" x14ac:dyDescent="0.3">
      <c r="A30" s="4" t="s">
        <v>15</v>
      </c>
      <c r="B30" s="359" t="s">
        <v>486</v>
      </c>
      <c r="C30" s="360"/>
      <c r="D30" s="360"/>
      <c r="E30" s="361"/>
    </row>
    <row r="31" spans="1:5" x14ac:dyDescent="0.25">
      <c r="A31" s="342"/>
      <c r="B31" s="19">
        <v>2018</v>
      </c>
      <c r="C31" s="19">
        <v>2019</v>
      </c>
      <c r="D31" s="19">
        <v>2020</v>
      </c>
      <c r="E31" s="19">
        <v>2021</v>
      </c>
    </row>
    <row r="32" spans="1:5" ht="15.75" thickBot="1" x14ac:dyDescent="0.3">
      <c r="A32" s="343"/>
      <c r="B32" s="20" t="s">
        <v>6</v>
      </c>
      <c r="C32" s="20" t="s">
        <v>7</v>
      </c>
      <c r="D32" s="20" t="s">
        <v>7</v>
      </c>
      <c r="E32" s="20" t="s">
        <v>7</v>
      </c>
    </row>
    <row r="33" spans="1:5" ht="15.75" thickBot="1" x14ac:dyDescent="0.3">
      <c r="A33" s="4" t="s">
        <v>9</v>
      </c>
      <c r="B33" s="275">
        <v>1000500</v>
      </c>
      <c r="C33" s="275">
        <v>42000</v>
      </c>
      <c r="D33" s="275">
        <v>42000</v>
      </c>
      <c r="E33" s="275">
        <v>42000</v>
      </c>
    </row>
    <row r="34" spans="1:5" ht="15.75" thickBot="1" x14ac:dyDescent="0.3">
      <c r="A34" s="4" t="s">
        <v>16</v>
      </c>
      <c r="B34" s="11">
        <f>B63</f>
        <v>250680</v>
      </c>
      <c r="C34" s="11">
        <f>C63</f>
        <v>60000</v>
      </c>
      <c r="D34" s="11">
        <f t="shared" ref="D34:E34" si="0">D63</f>
        <v>60000</v>
      </c>
      <c r="E34" s="11">
        <f t="shared" si="0"/>
        <v>60000</v>
      </c>
    </row>
    <row r="35" spans="1:5" ht="15.75" thickBot="1" x14ac:dyDescent="0.3">
      <c r="A35" s="4" t="s">
        <v>24</v>
      </c>
      <c r="B35" s="6">
        <f>B34/B33</f>
        <v>0.25055472263868067</v>
      </c>
      <c r="C35" s="6">
        <f>C34/C33</f>
        <v>1.4285714285714286</v>
      </c>
      <c r="D35" s="6">
        <f t="shared" ref="D35:E35" si="1">D34/D33</f>
        <v>1.4285714285714286</v>
      </c>
      <c r="E35" s="6">
        <f t="shared" si="1"/>
        <v>1.4285714285714286</v>
      </c>
    </row>
    <row r="36" spans="1:5" ht="15.75" thickBot="1" x14ac:dyDescent="0.3">
      <c r="A36" s="4" t="s">
        <v>17</v>
      </c>
      <c r="B36" s="60" t="s">
        <v>23</v>
      </c>
      <c r="C36" s="7">
        <f>C33/B33-1</f>
        <v>-0.95802098950524739</v>
      </c>
      <c r="D36" s="7">
        <f t="shared" ref="D36:E38" si="2">D33/C33-1</f>
        <v>0</v>
      </c>
      <c r="E36" s="7">
        <f t="shared" si="2"/>
        <v>0</v>
      </c>
    </row>
    <row r="37" spans="1:5" ht="15.75" thickBot="1" x14ac:dyDescent="0.3">
      <c r="A37" s="4" t="s">
        <v>18</v>
      </c>
      <c r="B37" s="60" t="s">
        <v>23</v>
      </c>
      <c r="C37" s="7">
        <f>C34/B34-1</f>
        <v>-0.76065102920057437</v>
      </c>
      <c r="D37" s="7">
        <f t="shared" si="2"/>
        <v>0</v>
      </c>
      <c r="E37" s="7">
        <f t="shared" si="2"/>
        <v>0</v>
      </c>
    </row>
    <row r="38" spans="1:5" ht="15.75" thickBot="1" x14ac:dyDescent="0.3">
      <c r="A38" s="4" t="s">
        <v>19</v>
      </c>
      <c r="B38" s="60" t="s">
        <v>23</v>
      </c>
      <c r="C38" s="7">
        <f>C35/B35-1</f>
        <v>4.7016344115434592</v>
      </c>
      <c r="D38" s="7">
        <f t="shared" si="2"/>
        <v>0</v>
      </c>
      <c r="E38" s="7">
        <f t="shared" si="2"/>
        <v>0</v>
      </c>
    </row>
    <row r="39" spans="1:5" ht="15.75" thickBot="1" x14ac:dyDescent="0.3">
      <c r="A39" s="362" t="s">
        <v>36</v>
      </c>
      <c r="B39" s="363"/>
      <c r="C39" s="363"/>
      <c r="D39" s="363"/>
      <c r="E39" s="364"/>
    </row>
    <row r="40" spans="1:5" x14ac:dyDescent="0.25">
      <c r="A40" s="342"/>
      <c r="B40" s="19">
        <v>2018</v>
      </c>
      <c r="C40" s="19">
        <v>2019</v>
      </c>
      <c r="D40" s="19">
        <v>2020</v>
      </c>
      <c r="E40" s="19">
        <v>2021</v>
      </c>
    </row>
    <row r="41" spans="1:5" ht="15.75" thickBot="1" x14ac:dyDescent="0.3">
      <c r="A41" s="343"/>
      <c r="B41" s="20" t="s">
        <v>6</v>
      </c>
      <c r="C41" s="20" t="s">
        <v>7</v>
      </c>
      <c r="D41" s="20" t="s">
        <v>7</v>
      </c>
      <c r="E41" s="20" t="s">
        <v>7</v>
      </c>
    </row>
    <row r="42" spans="1:5" ht="15.75" thickBot="1" x14ac:dyDescent="0.3">
      <c r="A42" s="1" t="s">
        <v>0</v>
      </c>
      <c r="B42" s="8">
        <v>0</v>
      </c>
      <c r="C42" s="8">
        <v>0</v>
      </c>
      <c r="D42" s="8">
        <v>0</v>
      </c>
      <c r="E42" s="8">
        <v>0</v>
      </c>
    </row>
    <row r="43" spans="1:5" ht="15.75" thickBot="1" x14ac:dyDescent="0.3">
      <c r="A43" s="10" t="s">
        <v>55</v>
      </c>
      <c r="B43" s="11"/>
      <c r="C43" s="23"/>
      <c r="D43" s="23"/>
      <c r="E43" s="23"/>
    </row>
    <row r="44" spans="1:5" ht="15.75" thickBot="1" x14ac:dyDescent="0.3">
      <c r="A44" s="10" t="s">
        <v>56</v>
      </c>
      <c r="B44" s="11"/>
      <c r="C44" s="12"/>
      <c r="D44" s="12"/>
      <c r="E44" s="12"/>
    </row>
    <row r="45" spans="1:5" ht="24.75" thickBot="1" x14ac:dyDescent="0.3">
      <c r="A45" s="1" t="s">
        <v>33</v>
      </c>
      <c r="B45" s="8">
        <v>0</v>
      </c>
      <c r="C45" s="8">
        <v>0</v>
      </c>
      <c r="D45" s="8">
        <v>0</v>
      </c>
      <c r="E45" s="8">
        <v>0</v>
      </c>
    </row>
    <row r="46" spans="1:5" ht="15.75" thickBot="1" x14ac:dyDescent="0.3">
      <c r="A46" s="10" t="s">
        <v>55</v>
      </c>
      <c r="B46" s="11"/>
      <c r="C46" s="8"/>
      <c r="D46" s="8"/>
      <c r="E46" s="8"/>
    </row>
    <row r="47" spans="1:5" ht="15.75" thickBot="1" x14ac:dyDescent="0.3">
      <c r="A47" s="10" t="s">
        <v>56</v>
      </c>
      <c r="B47" s="11"/>
      <c r="C47" s="8"/>
      <c r="D47" s="8"/>
      <c r="E47" s="8"/>
    </row>
    <row r="48" spans="1:5" ht="15.75" thickBot="1" x14ac:dyDescent="0.3">
      <c r="A48" s="1" t="s">
        <v>1</v>
      </c>
      <c r="B48" s="11">
        <f>B49</f>
        <v>250680</v>
      </c>
      <c r="C48" s="11">
        <f>C49</f>
        <v>60000</v>
      </c>
      <c r="D48" s="11">
        <f t="shared" ref="D48:E48" si="3">D49</f>
        <v>60000</v>
      </c>
      <c r="E48" s="11">
        <f t="shared" si="3"/>
        <v>60000</v>
      </c>
    </row>
    <row r="49" spans="1:5" ht="15.75" thickBot="1" x14ac:dyDescent="0.3">
      <c r="A49" s="10" t="s">
        <v>55</v>
      </c>
      <c r="B49" s="11">
        <v>250680</v>
      </c>
      <c r="C49" s="11">
        <v>60000</v>
      </c>
      <c r="D49" s="11">
        <v>60000</v>
      </c>
      <c r="E49" s="11">
        <v>60000</v>
      </c>
    </row>
    <row r="50" spans="1:5" ht="15.75" thickBot="1" x14ac:dyDescent="0.3">
      <c r="A50" s="10" t="s">
        <v>56</v>
      </c>
      <c r="B50" s="11"/>
      <c r="C50" s="8"/>
      <c r="D50" s="8"/>
      <c r="E50" s="8"/>
    </row>
    <row r="51" spans="1:5" ht="15.75" thickBot="1" x14ac:dyDescent="0.3">
      <c r="A51" s="1" t="s">
        <v>2</v>
      </c>
      <c r="B51" s="11"/>
      <c r="C51" s="8"/>
      <c r="D51" s="8"/>
      <c r="E51" s="8"/>
    </row>
    <row r="52" spans="1:5" ht="15.75" thickBot="1" x14ac:dyDescent="0.3">
      <c r="A52" s="10" t="s">
        <v>55</v>
      </c>
      <c r="B52" s="11"/>
      <c r="C52" s="8"/>
      <c r="D52" s="8"/>
      <c r="E52" s="8"/>
    </row>
    <row r="53" spans="1:5" ht="15.75" thickBot="1" x14ac:dyDescent="0.3">
      <c r="A53" s="10" t="s">
        <v>56</v>
      </c>
      <c r="B53" s="11"/>
      <c r="C53" s="8"/>
      <c r="D53" s="8"/>
      <c r="E53" s="8"/>
    </row>
    <row r="54" spans="1:5" ht="15.75" thickBot="1" x14ac:dyDescent="0.3">
      <c r="A54" s="1" t="s">
        <v>25</v>
      </c>
      <c r="B54" s="11"/>
      <c r="C54" s="8"/>
      <c r="D54" s="8"/>
      <c r="E54" s="8"/>
    </row>
    <row r="55" spans="1:5" ht="15.75" thickBot="1" x14ac:dyDescent="0.3">
      <c r="A55" s="10" t="s">
        <v>55</v>
      </c>
      <c r="B55" s="11"/>
      <c r="C55" s="8"/>
      <c r="D55" s="8"/>
      <c r="E55" s="8"/>
    </row>
    <row r="56" spans="1:5" ht="15.75" thickBot="1" x14ac:dyDescent="0.3">
      <c r="A56" s="10" t="s">
        <v>56</v>
      </c>
      <c r="B56" s="11"/>
      <c r="C56" s="8"/>
      <c r="D56" s="8"/>
      <c r="E56" s="8"/>
    </row>
    <row r="57" spans="1:5" ht="15.75" thickBot="1" x14ac:dyDescent="0.3">
      <c r="A57" s="1" t="s">
        <v>26</v>
      </c>
      <c r="B57" s="11"/>
      <c r="C57" s="8"/>
      <c r="D57" s="8"/>
      <c r="E57" s="8"/>
    </row>
    <row r="58" spans="1:5" ht="15.75" thickBot="1" x14ac:dyDescent="0.3">
      <c r="A58" s="10" t="s">
        <v>55</v>
      </c>
      <c r="B58" s="11"/>
      <c r="C58" s="8"/>
      <c r="D58" s="8"/>
      <c r="E58" s="8"/>
    </row>
    <row r="59" spans="1:5" ht="15.75" thickBot="1" x14ac:dyDescent="0.3">
      <c r="A59" s="10" t="s">
        <v>56</v>
      </c>
      <c r="B59" s="11"/>
      <c r="C59" s="8"/>
      <c r="D59" s="8"/>
      <c r="E59" s="8"/>
    </row>
    <row r="60" spans="1:5" ht="24.75" thickBot="1" x14ac:dyDescent="0.3">
      <c r="A60" s="1" t="s">
        <v>3</v>
      </c>
      <c r="B60" s="11">
        <v>0</v>
      </c>
      <c r="C60" s="8">
        <v>0</v>
      </c>
      <c r="D60" s="8">
        <f>C60*1.03*0.99</f>
        <v>0</v>
      </c>
      <c r="E60" s="8">
        <f>D60*1.03*0.99</f>
        <v>0</v>
      </c>
    </row>
    <row r="61" spans="1:5" ht="15.75" thickBot="1" x14ac:dyDescent="0.3">
      <c r="A61" s="10" t="s">
        <v>55</v>
      </c>
      <c r="B61" s="11"/>
      <c r="C61" s="43"/>
      <c r="D61" s="43"/>
      <c r="E61" s="43"/>
    </row>
    <row r="62" spans="1:5" ht="15.75" thickBot="1" x14ac:dyDescent="0.3">
      <c r="A62" s="10" t="s">
        <v>56</v>
      </c>
      <c r="B62" s="11"/>
      <c r="C62" s="45"/>
      <c r="D62" s="43"/>
      <c r="E62" s="43"/>
    </row>
    <row r="63" spans="1:5" ht="15.75" thickBot="1" x14ac:dyDescent="0.3">
      <c r="A63" s="22" t="s">
        <v>35</v>
      </c>
      <c r="B63" s="11">
        <f>B60+B57+B54+B51+B48+B45+B42</f>
        <v>250680</v>
      </c>
      <c r="C63" s="11">
        <f t="shared" ref="C63:E63" si="4">C60+C57+C54+C51+C48+C45+C42</f>
        <v>60000</v>
      </c>
      <c r="D63" s="11">
        <f t="shared" si="4"/>
        <v>60000</v>
      </c>
      <c r="E63" s="11">
        <f t="shared" si="4"/>
        <v>60000</v>
      </c>
    </row>
    <row r="64" spans="1:5" ht="15.75" thickBot="1" x14ac:dyDescent="0.3">
      <c r="A64" s="26" t="s">
        <v>37</v>
      </c>
      <c r="B64" s="27">
        <f>IF(B63-B34=0,0,"Error")</f>
        <v>0</v>
      </c>
      <c r="C64" s="27">
        <f>IF(C63-C34=0,0,"Error")</f>
        <v>0</v>
      </c>
      <c r="D64" s="27">
        <f>IF(D63-D34=0,0,"Error")</f>
        <v>0</v>
      </c>
      <c r="E64" s="27">
        <f>IF(E63-E34=0,0,"Error")</f>
        <v>0</v>
      </c>
    </row>
    <row r="65" spans="1:5" ht="15.75" thickBot="1" x14ac:dyDescent="0.3">
      <c r="A65" s="104" t="s">
        <v>61</v>
      </c>
      <c r="B65" s="370" t="s">
        <v>487</v>
      </c>
      <c r="C65" s="354"/>
      <c r="D65" s="354"/>
      <c r="E65" s="355"/>
    </row>
    <row r="66" spans="1:5" ht="53.25" customHeight="1" thickBot="1" x14ac:dyDescent="0.3">
      <c r="A66" s="4" t="s">
        <v>10</v>
      </c>
      <c r="B66" s="347" t="s">
        <v>488</v>
      </c>
      <c r="C66" s="348"/>
      <c r="D66" s="348"/>
      <c r="E66" s="349"/>
    </row>
    <row r="67" spans="1:5" ht="15.75" thickBot="1" x14ac:dyDescent="0.3">
      <c r="A67" s="4" t="s">
        <v>15</v>
      </c>
      <c r="B67" s="359" t="s">
        <v>489</v>
      </c>
      <c r="C67" s="360"/>
      <c r="D67" s="360"/>
      <c r="E67" s="361"/>
    </row>
    <row r="68" spans="1:5" x14ac:dyDescent="0.25">
      <c r="A68" s="342"/>
      <c r="B68" s="19">
        <v>2018</v>
      </c>
      <c r="C68" s="19">
        <v>2019</v>
      </c>
      <c r="D68" s="19">
        <v>2020</v>
      </c>
      <c r="E68" s="19">
        <v>2021</v>
      </c>
    </row>
    <row r="69" spans="1:5" ht="15.75" thickBot="1" x14ac:dyDescent="0.3">
      <c r="A69" s="343"/>
      <c r="B69" s="20" t="s">
        <v>6</v>
      </c>
      <c r="C69" s="20" t="s">
        <v>7</v>
      </c>
      <c r="D69" s="20" t="s">
        <v>7</v>
      </c>
      <c r="E69" s="20" t="s">
        <v>7</v>
      </c>
    </row>
    <row r="70" spans="1:5" ht="15.75" thickBot="1" x14ac:dyDescent="0.3">
      <c r="A70" s="4" t="s">
        <v>9</v>
      </c>
      <c r="B70" s="6">
        <v>54500</v>
      </c>
      <c r="C70" s="6">
        <v>55000</v>
      </c>
      <c r="D70" s="6">
        <v>55000</v>
      </c>
      <c r="E70" s="6">
        <v>56000</v>
      </c>
    </row>
    <row r="71" spans="1:5" ht="15.75" thickBot="1" x14ac:dyDescent="0.3">
      <c r="A71" s="4" t="s">
        <v>16</v>
      </c>
      <c r="B71" s="6">
        <f>B100</f>
        <v>487400</v>
      </c>
      <c r="C71" s="6">
        <f>C100</f>
        <v>255400</v>
      </c>
      <c r="D71" s="6">
        <f t="shared" ref="D71:E71" si="5">D100</f>
        <v>245400</v>
      </c>
      <c r="E71" s="6">
        <f t="shared" si="5"/>
        <v>255400</v>
      </c>
    </row>
    <row r="72" spans="1:5" ht="15.75" thickBot="1" x14ac:dyDescent="0.3">
      <c r="A72" s="4" t="s">
        <v>24</v>
      </c>
      <c r="B72" s="6">
        <f>B71/B70</f>
        <v>8.9431192660550458</v>
      </c>
      <c r="C72" s="6">
        <f>C71/C70</f>
        <v>4.6436363636363636</v>
      </c>
      <c r="D72" s="6">
        <f>D71/D70</f>
        <v>4.4618181818181819</v>
      </c>
      <c r="E72" s="6">
        <f>E71/E70</f>
        <v>4.5607142857142859</v>
      </c>
    </row>
    <row r="73" spans="1:5" ht="15.75" thickBot="1" x14ac:dyDescent="0.3">
      <c r="A73" s="4" t="s">
        <v>17</v>
      </c>
      <c r="B73" s="60"/>
      <c r="C73" s="7">
        <f>C70/B70-1</f>
        <v>9.1743119266054496E-3</v>
      </c>
      <c r="D73" s="7">
        <f>D70/C70-1</f>
        <v>0</v>
      </c>
      <c r="E73" s="7">
        <f>E70/D70-1</f>
        <v>1.8181818181818077E-2</v>
      </c>
    </row>
    <row r="74" spans="1:5" ht="15.75" thickBot="1" x14ac:dyDescent="0.3">
      <c r="A74" s="4" t="s">
        <v>18</v>
      </c>
      <c r="B74" s="60"/>
      <c r="C74" s="7">
        <f>C71/B71-1</f>
        <v>-0.47599507591300783</v>
      </c>
      <c r="D74" s="7">
        <f t="shared" ref="D74:E75" si="6">D71/C71-1</f>
        <v>-3.9154267815191823E-2</v>
      </c>
      <c r="E74" s="7">
        <f t="shared" si="6"/>
        <v>4.0749796251018822E-2</v>
      </c>
    </row>
    <row r="75" spans="1:5" ht="15.75" thickBot="1" x14ac:dyDescent="0.3">
      <c r="A75" s="4" t="s">
        <v>19</v>
      </c>
      <c r="B75" s="60"/>
      <c r="C75" s="7">
        <f>C72/B72-1</f>
        <v>-0.48075875704107141</v>
      </c>
      <c r="D75" s="7">
        <f t="shared" si="6"/>
        <v>-3.9154267815191823E-2</v>
      </c>
      <c r="E75" s="7">
        <f t="shared" si="6"/>
        <v>2.2164978460821994E-2</v>
      </c>
    </row>
    <row r="76" spans="1:5" ht="15.75" thickBot="1" x14ac:dyDescent="0.3">
      <c r="A76" s="362" t="s">
        <v>205</v>
      </c>
      <c r="B76" s="363"/>
      <c r="C76" s="363"/>
      <c r="D76" s="363"/>
      <c r="E76" s="364"/>
    </row>
    <row r="77" spans="1:5" x14ac:dyDescent="0.25">
      <c r="A77" s="342"/>
      <c r="B77" s="19">
        <v>2018</v>
      </c>
      <c r="C77" s="19">
        <v>2019</v>
      </c>
      <c r="D77" s="19">
        <v>2020</v>
      </c>
      <c r="E77" s="19">
        <v>2021</v>
      </c>
    </row>
    <row r="78" spans="1:5" ht="15.75" thickBot="1" x14ac:dyDescent="0.3">
      <c r="A78" s="343"/>
      <c r="B78" s="20" t="s">
        <v>6</v>
      </c>
      <c r="C78" s="20" t="s">
        <v>7</v>
      </c>
      <c r="D78" s="20" t="s">
        <v>7</v>
      </c>
      <c r="E78" s="20" t="s">
        <v>7</v>
      </c>
    </row>
    <row r="79" spans="1:5" ht="15.75" thickBot="1" x14ac:dyDescent="0.3">
      <c r="A79" s="1" t="s">
        <v>0</v>
      </c>
      <c r="B79" s="8">
        <v>335869</v>
      </c>
      <c r="C79" s="8">
        <v>149069</v>
      </c>
      <c r="D79" s="8">
        <v>149069</v>
      </c>
      <c r="E79" s="8">
        <v>149069</v>
      </c>
    </row>
    <row r="80" spans="1:5" ht="15.75" thickBot="1" x14ac:dyDescent="0.3">
      <c r="A80" s="10" t="s">
        <v>55</v>
      </c>
      <c r="B80" s="8">
        <v>335869</v>
      </c>
      <c r="C80" s="8">
        <v>149069</v>
      </c>
      <c r="D80" s="8">
        <v>149069</v>
      </c>
      <c r="E80" s="8">
        <v>149069</v>
      </c>
    </row>
    <row r="81" spans="1:5" ht="15.75" thickBot="1" x14ac:dyDescent="0.3">
      <c r="A81" s="10" t="s">
        <v>56</v>
      </c>
      <c r="B81" s="11"/>
      <c r="C81" s="12"/>
      <c r="D81" s="12"/>
      <c r="E81" s="12"/>
    </row>
    <row r="82" spans="1:5" ht="24.75" thickBot="1" x14ac:dyDescent="0.3">
      <c r="A82" s="1" t="s">
        <v>33</v>
      </c>
      <c r="B82" s="11">
        <v>57531</v>
      </c>
      <c r="C82" s="8">
        <v>26331</v>
      </c>
      <c r="D82" s="8">
        <v>26331</v>
      </c>
      <c r="E82" s="8">
        <v>26331</v>
      </c>
    </row>
    <row r="83" spans="1:5" ht="15.75" thickBot="1" x14ac:dyDescent="0.3">
      <c r="A83" s="10" t="s">
        <v>55</v>
      </c>
      <c r="B83" s="11">
        <v>57531</v>
      </c>
      <c r="C83" s="8">
        <v>26331</v>
      </c>
      <c r="D83" s="8">
        <v>26331</v>
      </c>
      <c r="E83" s="8">
        <v>26331</v>
      </c>
    </row>
    <row r="84" spans="1:5" ht="15.75" thickBot="1" x14ac:dyDescent="0.3">
      <c r="A84" s="10" t="s">
        <v>56</v>
      </c>
      <c r="B84" s="11"/>
      <c r="C84" s="8"/>
      <c r="D84" s="8"/>
      <c r="E84" s="8"/>
    </row>
    <row r="85" spans="1:5" ht="15.75" thickBot="1" x14ac:dyDescent="0.3">
      <c r="A85" s="1" t="s">
        <v>1</v>
      </c>
      <c r="B85" s="11">
        <f>B86</f>
        <v>94000</v>
      </c>
      <c r="C85" s="11">
        <f t="shared" ref="C85:E85" si="7">C86</f>
        <v>80000</v>
      </c>
      <c r="D85" s="11">
        <f t="shared" si="7"/>
        <v>70000</v>
      </c>
      <c r="E85" s="11">
        <f t="shared" si="7"/>
        <v>80000</v>
      </c>
    </row>
    <row r="86" spans="1:5" ht="15.75" thickBot="1" x14ac:dyDescent="0.3">
      <c r="A86" s="10" t="s">
        <v>55</v>
      </c>
      <c r="B86" s="11">
        <v>94000</v>
      </c>
      <c r="C86" s="8">
        <v>80000</v>
      </c>
      <c r="D86" s="8">
        <v>70000</v>
      </c>
      <c r="E86" s="8">
        <v>80000</v>
      </c>
    </row>
    <row r="87" spans="1:5" ht="15.75" thickBot="1" x14ac:dyDescent="0.3">
      <c r="A87" s="10" t="s">
        <v>56</v>
      </c>
      <c r="B87" s="11"/>
      <c r="C87" s="8"/>
      <c r="D87" s="8"/>
      <c r="E87" s="8"/>
    </row>
    <row r="88" spans="1:5" ht="15.75" thickBot="1" x14ac:dyDescent="0.3">
      <c r="A88" s="1" t="s">
        <v>2</v>
      </c>
      <c r="B88" s="11"/>
      <c r="C88" s="8"/>
      <c r="D88" s="8"/>
      <c r="E88" s="8"/>
    </row>
    <row r="89" spans="1:5" ht="15.75" thickBot="1" x14ac:dyDescent="0.3">
      <c r="A89" s="10" t="s">
        <v>55</v>
      </c>
      <c r="B89" s="11"/>
      <c r="C89" s="8"/>
      <c r="D89" s="8"/>
      <c r="E89" s="8"/>
    </row>
    <row r="90" spans="1:5" ht="15.75" thickBot="1" x14ac:dyDescent="0.3">
      <c r="A90" s="10" t="s">
        <v>56</v>
      </c>
      <c r="B90" s="11"/>
      <c r="C90" s="8"/>
      <c r="D90" s="8"/>
      <c r="E90" s="8"/>
    </row>
    <row r="91" spans="1:5" ht="15.75" thickBot="1" x14ac:dyDescent="0.3">
      <c r="A91" s="1" t="s">
        <v>25</v>
      </c>
      <c r="B91" s="11"/>
      <c r="C91" s="8"/>
      <c r="D91" s="8"/>
      <c r="E91" s="8"/>
    </row>
    <row r="92" spans="1:5" ht="15.75" thickBot="1" x14ac:dyDescent="0.3">
      <c r="A92" s="10" t="s">
        <v>55</v>
      </c>
      <c r="B92" s="11"/>
      <c r="C92" s="8"/>
      <c r="D92" s="8"/>
      <c r="E92" s="8"/>
    </row>
    <row r="93" spans="1:5" ht="15.75" thickBot="1" x14ac:dyDescent="0.3">
      <c r="A93" s="10" t="s">
        <v>56</v>
      </c>
      <c r="B93" s="11"/>
      <c r="C93" s="8"/>
      <c r="D93" s="8"/>
      <c r="E93" s="8"/>
    </row>
    <row r="94" spans="1:5" ht="15.75" thickBot="1" x14ac:dyDescent="0.3">
      <c r="A94" s="1" t="s">
        <v>26</v>
      </c>
      <c r="B94" s="11"/>
      <c r="C94" s="8"/>
      <c r="D94" s="8"/>
      <c r="E94" s="8"/>
    </row>
    <row r="95" spans="1:5" ht="15.75" thickBot="1" x14ac:dyDescent="0.3">
      <c r="A95" s="10" t="s">
        <v>55</v>
      </c>
      <c r="B95" s="11"/>
      <c r="C95" s="8"/>
      <c r="D95" s="8"/>
      <c r="E95" s="8"/>
    </row>
    <row r="96" spans="1:5" ht="15.75" thickBot="1" x14ac:dyDescent="0.3">
      <c r="A96" s="10" t="s">
        <v>56</v>
      </c>
      <c r="B96" s="11"/>
      <c r="C96" s="8"/>
      <c r="D96" s="8"/>
      <c r="E96" s="8"/>
    </row>
    <row r="97" spans="1:5" ht="24.75" thickBot="1" x14ac:dyDescent="0.3">
      <c r="A97" s="1" t="s">
        <v>3</v>
      </c>
      <c r="B97" s="11"/>
      <c r="C97" s="8"/>
      <c r="D97" s="8"/>
      <c r="E97" s="8"/>
    </row>
    <row r="98" spans="1:5" ht="15.75" thickBot="1" x14ac:dyDescent="0.3">
      <c r="A98" s="10" t="s">
        <v>55</v>
      </c>
      <c r="B98" s="11"/>
      <c r="C98" s="8"/>
      <c r="D98" s="8"/>
      <c r="E98" s="8"/>
    </row>
    <row r="99" spans="1:5" ht="15.75" thickBot="1" x14ac:dyDescent="0.3">
      <c r="A99" s="10" t="s">
        <v>56</v>
      </c>
      <c r="B99" s="11"/>
      <c r="C99" s="8"/>
      <c r="D99" s="8"/>
      <c r="E99" s="8"/>
    </row>
    <row r="100" spans="1:5" ht="15.75" thickBot="1" x14ac:dyDescent="0.3">
      <c r="A100" s="25" t="s">
        <v>125</v>
      </c>
      <c r="B100" s="11">
        <f>B97+B94+B91+B88+B85+B82+B79</f>
        <v>487400</v>
      </c>
      <c r="C100" s="11">
        <f>C97+C94+C91+C88+C85+C82+C79</f>
        <v>255400</v>
      </c>
      <c r="D100" s="11">
        <f t="shared" ref="D100:E100" si="8">D97+D94+D91+D88+D85+D82+D79</f>
        <v>245400</v>
      </c>
      <c r="E100" s="11">
        <f t="shared" si="8"/>
        <v>255400</v>
      </c>
    </row>
    <row r="101" spans="1:5" ht="15.75" thickBot="1" x14ac:dyDescent="0.3">
      <c r="A101" s="26" t="s">
        <v>37</v>
      </c>
      <c r="B101" s="27">
        <f>IF(B100-B71=0,0,"Error")</f>
        <v>0</v>
      </c>
      <c r="C101" s="27">
        <f>IF(C100-C71=0,0,"Error")</f>
        <v>0</v>
      </c>
      <c r="D101" s="27">
        <f>IF(D100-D71=0,0,"Error")</f>
        <v>0</v>
      </c>
      <c r="E101" s="27">
        <f>IF(E100-E71=0,0,"Error")</f>
        <v>0</v>
      </c>
    </row>
    <row r="102" spans="1:5" ht="15.75" thickBot="1" x14ac:dyDescent="0.3">
      <c r="A102" s="104" t="s">
        <v>90</v>
      </c>
      <c r="B102" s="353" t="s">
        <v>564</v>
      </c>
      <c r="C102" s="365"/>
      <c r="D102" s="365"/>
      <c r="E102" s="366"/>
    </row>
    <row r="103" spans="1:5" ht="34.5" customHeight="1" thickBot="1" x14ac:dyDescent="0.3">
      <c r="A103" s="4" t="s">
        <v>10</v>
      </c>
      <c r="B103" s="347" t="s">
        <v>490</v>
      </c>
      <c r="C103" s="348"/>
      <c r="D103" s="348"/>
      <c r="E103" s="349"/>
    </row>
    <row r="104" spans="1:5" ht="15.75" thickBot="1" x14ac:dyDescent="0.3">
      <c r="A104" s="4" t="s">
        <v>15</v>
      </c>
      <c r="B104" s="359" t="s">
        <v>491</v>
      </c>
      <c r="C104" s="360"/>
      <c r="D104" s="360"/>
      <c r="E104" s="361"/>
    </row>
    <row r="105" spans="1:5" x14ac:dyDescent="0.25">
      <c r="A105" s="342"/>
      <c r="B105" s="19">
        <v>2018</v>
      </c>
      <c r="C105" s="19">
        <v>2019</v>
      </c>
      <c r="D105" s="19">
        <v>2020</v>
      </c>
      <c r="E105" s="19">
        <v>2021</v>
      </c>
    </row>
    <row r="106" spans="1:5" ht="15.75" thickBot="1" x14ac:dyDescent="0.3">
      <c r="A106" s="343"/>
      <c r="B106" s="20" t="s">
        <v>6</v>
      </c>
      <c r="C106" s="20" t="s">
        <v>7</v>
      </c>
      <c r="D106" s="20" t="s">
        <v>7</v>
      </c>
      <c r="E106" s="20" t="s">
        <v>7</v>
      </c>
    </row>
    <row r="107" spans="1:5" ht="15.75" thickBot="1" x14ac:dyDescent="0.3">
      <c r="A107" s="4" t="s">
        <v>9</v>
      </c>
      <c r="B107" s="50">
        <v>0</v>
      </c>
      <c r="C107" s="50">
        <v>800000</v>
      </c>
      <c r="D107" s="50">
        <v>700000</v>
      </c>
      <c r="E107" s="50">
        <v>800000</v>
      </c>
    </row>
    <row r="108" spans="1:5" ht="15.75" thickBot="1" x14ac:dyDescent="0.3">
      <c r="A108" s="4" t="s">
        <v>16</v>
      </c>
      <c r="B108" s="6">
        <v>0</v>
      </c>
      <c r="C108" s="6">
        <f>C137</f>
        <v>90000</v>
      </c>
      <c r="D108" s="6">
        <f t="shared" ref="D108:E108" si="9">D137</f>
        <v>80000</v>
      </c>
      <c r="E108" s="6">
        <f t="shared" si="9"/>
        <v>90000</v>
      </c>
    </row>
    <row r="109" spans="1:5" ht="15.75" thickBot="1" x14ac:dyDescent="0.3">
      <c r="A109" s="4" t="s">
        <v>24</v>
      </c>
      <c r="B109" s="6" t="e">
        <f>B108/B107</f>
        <v>#DIV/0!</v>
      </c>
      <c r="C109" s="95">
        <f>C108/C107</f>
        <v>0.1125</v>
      </c>
      <c r="D109" s="95">
        <f>D108/D107</f>
        <v>0.11428571428571428</v>
      </c>
      <c r="E109" s="95">
        <f>E108/E107</f>
        <v>0.1125</v>
      </c>
    </row>
    <row r="110" spans="1:5" ht="15.75" thickBot="1" x14ac:dyDescent="0.3">
      <c r="A110" s="4" t="s">
        <v>17</v>
      </c>
      <c r="B110" s="60"/>
      <c r="C110" s="7" t="e">
        <f>C107/B107-1</f>
        <v>#DIV/0!</v>
      </c>
      <c r="D110" s="7">
        <f>D107/C107-1</f>
        <v>-0.125</v>
      </c>
      <c r="E110" s="7">
        <f>E107/D107-1</f>
        <v>0.14285714285714279</v>
      </c>
    </row>
    <row r="111" spans="1:5" ht="15.75" thickBot="1" x14ac:dyDescent="0.3">
      <c r="A111" s="4" t="s">
        <v>18</v>
      </c>
      <c r="B111" s="60"/>
      <c r="C111" s="7" t="e">
        <f>C108/B108-1</f>
        <v>#DIV/0!</v>
      </c>
      <c r="D111" s="7">
        <f t="shared" ref="D111:E112" si="10">D108/C108-1</f>
        <v>-0.11111111111111116</v>
      </c>
      <c r="E111" s="7">
        <f t="shared" si="10"/>
        <v>0.125</v>
      </c>
    </row>
    <row r="112" spans="1:5" ht="15.75" thickBot="1" x14ac:dyDescent="0.3">
      <c r="A112" s="4" t="s">
        <v>19</v>
      </c>
      <c r="B112" s="60"/>
      <c r="C112" s="7" t="e">
        <f>C109/B109-1</f>
        <v>#DIV/0!</v>
      </c>
      <c r="D112" s="7">
        <f t="shared" si="10"/>
        <v>1.5873015873015817E-2</v>
      </c>
      <c r="E112" s="7">
        <f t="shared" si="10"/>
        <v>-1.5625E-2</v>
      </c>
    </row>
    <row r="113" spans="1:5" ht="15.75" thickBot="1" x14ac:dyDescent="0.3">
      <c r="A113" s="362" t="s">
        <v>209</v>
      </c>
      <c r="B113" s="363"/>
      <c r="C113" s="363"/>
      <c r="D113" s="363"/>
      <c r="E113" s="364"/>
    </row>
    <row r="114" spans="1:5" x14ac:dyDescent="0.25">
      <c r="A114" s="342"/>
      <c r="B114" s="19">
        <v>2018</v>
      </c>
      <c r="C114" s="19">
        <v>2019</v>
      </c>
      <c r="D114" s="19">
        <v>2020</v>
      </c>
      <c r="E114" s="19">
        <v>2021</v>
      </c>
    </row>
    <row r="115" spans="1:5" ht="15.75" thickBot="1" x14ac:dyDescent="0.3">
      <c r="A115" s="343"/>
      <c r="B115" s="20" t="s">
        <v>6</v>
      </c>
      <c r="C115" s="20" t="s">
        <v>7</v>
      </c>
      <c r="D115" s="20" t="s">
        <v>7</v>
      </c>
      <c r="E115" s="20" t="s">
        <v>7</v>
      </c>
    </row>
    <row r="116" spans="1:5" ht="15.75" thickBot="1" x14ac:dyDescent="0.3">
      <c r="A116" s="1" t="s">
        <v>0</v>
      </c>
      <c r="B116" s="8"/>
      <c r="C116" s="8"/>
      <c r="D116" s="8"/>
      <c r="E116" s="8"/>
    </row>
    <row r="117" spans="1:5" ht="15.75" thickBot="1" x14ac:dyDescent="0.3">
      <c r="A117" s="10" t="s">
        <v>55</v>
      </c>
      <c r="B117" s="8"/>
      <c r="C117" s="8"/>
      <c r="D117" s="8"/>
      <c r="E117" s="8"/>
    </row>
    <row r="118" spans="1:5" ht="15.75" thickBot="1" x14ac:dyDescent="0.3">
      <c r="A118" s="10" t="s">
        <v>56</v>
      </c>
      <c r="B118" s="11"/>
      <c r="C118" s="12"/>
      <c r="D118" s="12"/>
      <c r="E118" s="12"/>
    </row>
    <row r="119" spans="1:5" ht="24.75" thickBot="1" x14ac:dyDescent="0.3">
      <c r="A119" s="1" t="s">
        <v>33</v>
      </c>
      <c r="B119" s="8"/>
      <c r="C119" s="8"/>
      <c r="D119" s="8"/>
      <c r="E119" s="8"/>
    </row>
    <row r="120" spans="1:5" ht="15.75" thickBot="1" x14ac:dyDescent="0.3">
      <c r="A120" s="10" t="s">
        <v>55</v>
      </c>
      <c r="B120" s="8"/>
      <c r="C120" s="8"/>
      <c r="D120" s="8"/>
      <c r="E120" s="8"/>
    </row>
    <row r="121" spans="1:5" ht="15.75" thickBot="1" x14ac:dyDescent="0.3">
      <c r="A121" s="10" t="s">
        <v>56</v>
      </c>
      <c r="B121" s="11"/>
      <c r="C121" s="8"/>
      <c r="D121" s="8"/>
      <c r="E121" s="8"/>
    </row>
    <row r="122" spans="1:5" ht="15.75" thickBot="1" x14ac:dyDescent="0.3">
      <c r="A122" s="1" t="s">
        <v>1</v>
      </c>
      <c r="B122" s="51">
        <v>0</v>
      </c>
      <c r="C122" s="52">
        <f>C123</f>
        <v>90000</v>
      </c>
      <c r="D122" s="52">
        <f t="shared" ref="D122:E122" si="11">D123</f>
        <v>80000</v>
      </c>
      <c r="E122" s="52">
        <f t="shared" si="11"/>
        <v>90000</v>
      </c>
    </row>
    <row r="123" spans="1:5" ht="15.75" thickBot="1" x14ac:dyDescent="0.3">
      <c r="A123" s="10" t="s">
        <v>55</v>
      </c>
      <c r="B123" s="51">
        <v>0</v>
      </c>
      <c r="C123" s="52">
        <v>90000</v>
      </c>
      <c r="D123" s="52">
        <v>80000</v>
      </c>
      <c r="E123" s="52">
        <v>90000</v>
      </c>
    </row>
    <row r="124" spans="1:5" ht="15.75" thickBot="1" x14ac:dyDescent="0.3">
      <c r="A124" s="10" t="s">
        <v>56</v>
      </c>
      <c r="B124" s="11"/>
      <c r="C124" s="8"/>
      <c r="D124" s="8"/>
      <c r="E124" s="8"/>
    </row>
    <row r="125" spans="1:5" ht="15.75" thickBot="1" x14ac:dyDescent="0.3">
      <c r="A125" s="1" t="s">
        <v>2</v>
      </c>
      <c r="B125" s="11"/>
      <c r="C125" s="8"/>
      <c r="D125" s="8"/>
      <c r="E125" s="8"/>
    </row>
    <row r="126" spans="1:5" ht="15.75" thickBot="1" x14ac:dyDescent="0.3">
      <c r="A126" s="10" t="s">
        <v>55</v>
      </c>
      <c r="B126" s="11"/>
      <c r="C126" s="8"/>
      <c r="D126" s="8"/>
      <c r="E126" s="8"/>
    </row>
    <row r="127" spans="1:5" ht="15.75" thickBot="1" x14ac:dyDescent="0.3">
      <c r="A127" s="10" t="s">
        <v>56</v>
      </c>
      <c r="B127" s="11"/>
      <c r="C127" s="8"/>
      <c r="D127" s="8"/>
      <c r="E127" s="8"/>
    </row>
    <row r="128" spans="1:5" ht="15.75" thickBot="1" x14ac:dyDescent="0.3">
      <c r="A128" s="1" t="s">
        <v>25</v>
      </c>
      <c r="B128" s="11"/>
      <c r="C128" s="8"/>
      <c r="D128" s="8"/>
      <c r="E128" s="8"/>
    </row>
    <row r="129" spans="1:5" ht="15.75" thickBot="1" x14ac:dyDescent="0.3">
      <c r="A129" s="10" t="s">
        <v>55</v>
      </c>
      <c r="B129" s="11"/>
      <c r="C129" s="8"/>
      <c r="D129" s="8"/>
      <c r="E129" s="8"/>
    </row>
    <row r="130" spans="1:5" ht="15.75" thickBot="1" x14ac:dyDescent="0.3">
      <c r="A130" s="10" t="s">
        <v>56</v>
      </c>
      <c r="B130" s="11"/>
      <c r="C130" s="8"/>
      <c r="D130" s="8"/>
      <c r="E130" s="8"/>
    </row>
    <row r="131" spans="1:5" ht="15.75" thickBot="1" x14ac:dyDescent="0.3">
      <c r="A131" s="1" t="s">
        <v>26</v>
      </c>
      <c r="B131" s="11">
        <v>0</v>
      </c>
      <c r="C131" s="8">
        <v>0</v>
      </c>
      <c r="D131" s="8">
        <v>0</v>
      </c>
      <c r="E131" s="8">
        <v>0</v>
      </c>
    </row>
    <row r="132" spans="1:5" ht="15.75" thickBot="1" x14ac:dyDescent="0.3">
      <c r="A132" s="10" t="s">
        <v>55</v>
      </c>
      <c r="B132" s="11"/>
      <c r="C132" s="8"/>
      <c r="D132" s="8"/>
      <c r="E132" s="8"/>
    </row>
    <row r="133" spans="1:5" ht="15.75" thickBot="1" x14ac:dyDescent="0.3">
      <c r="A133" s="10" t="s">
        <v>56</v>
      </c>
      <c r="B133" s="11"/>
      <c r="C133" s="8"/>
      <c r="D133" s="8"/>
      <c r="E133" s="8"/>
    </row>
    <row r="134" spans="1:5" ht="24.75" thickBot="1" x14ac:dyDescent="0.3">
      <c r="A134" s="1" t="s">
        <v>3</v>
      </c>
      <c r="B134" s="11"/>
      <c r="C134" s="8"/>
      <c r="D134" s="8"/>
      <c r="E134" s="8"/>
    </row>
    <row r="135" spans="1:5" ht="15.75" thickBot="1" x14ac:dyDescent="0.3">
      <c r="A135" s="10" t="s">
        <v>55</v>
      </c>
      <c r="B135" s="11"/>
      <c r="C135" s="8"/>
      <c r="D135" s="8"/>
      <c r="E135" s="8"/>
    </row>
    <row r="136" spans="1:5" ht="15.75" thickBot="1" x14ac:dyDescent="0.3">
      <c r="A136" s="10" t="s">
        <v>56</v>
      </c>
      <c r="B136" s="11"/>
      <c r="C136" s="8"/>
      <c r="D136" s="8"/>
      <c r="E136" s="8"/>
    </row>
    <row r="137" spans="1:5" ht="15.75" thickBot="1" x14ac:dyDescent="0.3">
      <c r="A137" s="25" t="s">
        <v>210</v>
      </c>
      <c r="B137" s="11">
        <f>B134+B131+B128+B125+B122+B119+B116</f>
        <v>0</v>
      </c>
      <c r="C137" s="11">
        <f>C134+C131+C128+C125+C122+C119+C116</f>
        <v>90000</v>
      </c>
      <c r="D137" s="11">
        <f t="shared" ref="D137" si="12">D134+D131+D128+D125+D122+D119+D116</f>
        <v>80000</v>
      </c>
      <c r="E137" s="11">
        <f>E134+E131+E128+E125+E122+E119+E116</f>
        <v>90000</v>
      </c>
    </row>
    <row r="138" spans="1:5" ht="15.75" thickBot="1" x14ac:dyDescent="0.3">
      <c r="A138" s="26" t="s">
        <v>37</v>
      </c>
      <c r="B138" s="27">
        <f>IF(B137-B108=0,0,"Error")</f>
        <v>0</v>
      </c>
      <c r="C138" s="27">
        <f>IF(C137-C108=0,0,"Error")</f>
        <v>0</v>
      </c>
      <c r="D138" s="27">
        <f>IF(D137-D108=0,0,"Error")</f>
        <v>0</v>
      </c>
      <c r="E138" s="27">
        <f>IF(E137-E108=0,0,"Error")</f>
        <v>0</v>
      </c>
    </row>
    <row r="139" spans="1:5" ht="33" customHeight="1" thickBot="1" x14ac:dyDescent="0.3">
      <c r="A139" s="104" t="s">
        <v>211</v>
      </c>
      <c r="B139" s="353" t="s">
        <v>492</v>
      </c>
      <c r="C139" s="365"/>
      <c r="D139" s="365"/>
      <c r="E139" s="366"/>
    </row>
    <row r="140" spans="1:5" ht="66.75" customHeight="1" thickBot="1" x14ac:dyDescent="0.3">
      <c r="A140" s="4" t="s">
        <v>10</v>
      </c>
      <c r="B140" s="347" t="s">
        <v>493</v>
      </c>
      <c r="C140" s="348"/>
      <c r="D140" s="348"/>
      <c r="E140" s="349"/>
    </row>
    <row r="141" spans="1:5" ht="15.75" thickBot="1" x14ac:dyDescent="0.3">
      <c r="A141" s="4" t="s">
        <v>15</v>
      </c>
      <c r="B141" s="359" t="s">
        <v>494</v>
      </c>
      <c r="C141" s="360"/>
      <c r="D141" s="360"/>
      <c r="E141" s="361"/>
    </row>
    <row r="142" spans="1:5" x14ac:dyDescent="0.25">
      <c r="A142" s="342"/>
      <c r="B142" s="19">
        <v>2018</v>
      </c>
      <c r="C142" s="19">
        <v>2019</v>
      </c>
      <c r="D142" s="19">
        <v>2020</v>
      </c>
      <c r="E142" s="19">
        <v>2021</v>
      </c>
    </row>
    <row r="143" spans="1:5" ht="15.75" thickBot="1" x14ac:dyDescent="0.3">
      <c r="A143" s="343"/>
      <c r="B143" s="20" t="s">
        <v>6</v>
      </c>
      <c r="C143" s="20" t="s">
        <v>7</v>
      </c>
      <c r="D143" s="20" t="s">
        <v>7</v>
      </c>
      <c r="E143" s="20" t="s">
        <v>7</v>
      </c>
    </row>
    <row r="144" spans="1:5" ht="15.75" thickBot="1" x14ac:dyDescent="0.3">
      <c r="A144" s="4" t="s">
        <v>9</v>
      </c>
      <c r="B144" s="50">
        <v>4500</v>
      </c>
      <c r="C144" s="50">
        <v>5000</v>
      </c>
      <c r="D144" s="50">
        <v>4300</v>
      </c>
      <c r="E144" s="50">
        <v>4400</v>
      </c>
    </row>
    <row r="145" spans="1:5" ht="15.75" thickBot="1" x14ac:dyDescent="0.3">
      <c r="A145" s="4" t="s">
        <v>16</v>
      </c>
      <c r="B145" s="6">
        <v>169020</v>
      </c>
      <c r="C145" s="6">
        <f>C174</f>
        <v>222700</v>
      </c>
      <c r="D145" s="6">
        <f t="shared" ref="D145:E145" si="13">D174</f>
        <v>182700</v>
      </c>
      <c r="E145" s="6">
        <f t="shared" si="13"/>
        <v>192700</v>
      </c>
    </row>
    <row r="146" spans="1:5" ht="15.75" thickBot="1" x14ac:dyDescent="0.3">
      <c r="A146" s="4" t="s">
        <v>24</v>
      </c>
      <c r="B146" s="6">
        <f>B145/B144</f>
        <v>37.56</v>
      </c>
      <c r="C146" s="6">
        <f>C145/C144</f>
        <v>44.54</v>
      </c>
      <c r="D146" s="6">
        <f>D145/D144</f>
        <v>42.488372093023258</v>
      </c>
      <c r="E146" s="6">
        <f>E145/E144</f>
        <v>43.795454545454547</v>
      </c>
    </row>
    <row r="147" spans="1:5" ht="15.75" thickBot="1" x14ac:dyDescent="0.3">
      <c r="A147" s="4" t="s">
        <v>17</v>
      </c>
      <c r="B147" s="60"/>
      <c r="C147" s="7">
        <f>C144/B144-1</f>
        <v>0.11111111111111116</v>
      </c>
      <c r="D147" s="7">
        <f>D144/C144-1</f>
        <v>-0.14000000000000001</v>
      </c>
      <c r="E147" s="7">
        <f>E144/D144-1</f>
        <v>2.3255813953488413E-2</v>
      </c>
    </row>
    <row r="148" spans="1:5" ht="15.75" thickBot="1" x14ac:dyDescent="0.3">
      <c r="A148" s="4" t="s">
        <v>18</v>
      </c>
      <c r="B148" s="60"/>
      <c r="C148" s="7">
        <f>C145/B145-1</f>
        <v>0.31759555082238777</v>
      </c>
      <c r="D148" s="7">
        <f t="shared" ref="D148:E149" si="14">D145/C145-1</f>
        <v>-0.17961383026493039</v>
      </c>
      <c r="E148" s="7">
        <f t="shared" si="14"/>
        <v>5.4734537493158264E-2</v>
      </c>
    </row>
    <row r="149" spans="1:5" ht="15.75" thickBot="1" x14ac:dyDescent="0.3">
      <c r="A149" s="4" t="s">
        <v>19</v>
      </c>
      <c r="B149" s="60"/>
      <c r="C149" s="7">
        <f>C146/B146-1</f>
        <v>0.18583599574014897</v>
      </c>
      <c r="D149" s="7">
        <f t="shared" si="14"/>
        <v>-4.606259333131435E-2</v>
      </c>
      <c r="E149" s="7">
        <f t="shared" si="14"/>
        <v>3.0763298004677253E-2</v>
      </c>
    </row>
    <row r="150" spans="1:5" ht="15.75" thickBot="1" x14ac:dyDescent="0.3">
      <c r="A150" s="362" t="s">
        <v>215</v>
      </c>
      <c r="B150" s="363"/>
      <c r="C150" s="363"/>
      <c r="D150" s="363"/>
      <c r="E150" s="364"/>
    </row>
    <row r="151" spans="1:5" x14ac:dyDescent="0.25">
      <c r="A151" s="342"/>
      <c r="B151" s="19">
        <v>2018</v>
      </c>
      <c r="C151" s="19">
        <v>2019</v>
      </c>
      <c r="D151" s="19">
        <v>2020</v>
      </c>
      <c r="E151" s="19">
        <v>2021</v>
      </c>
    </row>
    <row r="152" spans="1:5" ht="15.75" thickBot="1" x14ac:dyDescent="0.3">
      <c r="A152" s="343"/>
      <c r="B152" s="20" t="s">
        <v>6</v>
      </c>
      <c r="C152" s="20" t="s">
        <v>7</v>
      </c>
      <c r="D152" s="20" t="s">
        <v>7</v>
      </c>
      <c r="E152" s="20" t="s">
        <v>7</v>
      </c>
    </row>
    <row r="153" spans="1:5" ht="15.75" thickBot="1" x14ac:dyDescent="0.3">
      <c r="A153" s="1" t="s">
        <v>0</v>
      </c>
      <c r="B153" s="8">
        <v>71000</v>
      </c>
      <c r="C153" s="8">
        <v>71000</v>
      </c>
      <c r="D153" s="8">
        <v>71000</v>
      </c>
      <c r="E153" s="8">
        <v>71000</v>
      </c>
    </row>
    <row r="154" spans="1:5" ht="15.75" thickBot="1" x14ac:dyDescent="0.3">
      <c r="A154" s="10" t="s">
        <v>55</v>
      </c>
      <c r="B154" s="8">
        <v>71000</v>
      </c>
      <c r="C154" s="8">
        <v>71000</v>
      </c>
      <c r="D154" s="8">
        <v>71000</v>
      </c>
      <c r="E154" s="8">
        <v>71000</v>
      </c>
    </row>
    <row r="155" spans="1:5" ht="15.75" thickBot="1" x14ac:dyDescent="0.3">
      <c r="A155" s="10" t="s">
        <v>56</v>
      </c>
      <c r="B155" s="11"/>
      <c r="C155" s="12"/>
      <c r="D155" s="12"/>
      <c r="E155" s="12"/>
    </row>
    <row r="156" spans="1:5" ht="24.75" thickBot="1" x14ac:dyDescent="0.3">
      <c r="A156" s="1" t="s">
        <v>33</v>
      </c>
      <c r="B156" s="8">
        <v>11700</v>
      </c>
      <c r="C156" s="8">
        <v>11700</v>
      </c>
      <c r="D156" s="8">
        <v>11700</v>
      </c>
      <c r="E156" s="8">
        <v>11700</v>
      </c>
    </row>
    <row r="157" spans="1:5" ht="15.75" thickBot="1" x14ac:dyDescent="0.3">
      <c r="A157" s="10" t="s">
        <v>55</v>
      </c>
      <c r="B157" s="8">
        <v>11700</v>
      </c>
      <c r="C157" s="8">
        <v>11700</v>
      </c>
      <c r="D157" s="8">
        <v>11700</v>
      </c>
      <c r="E157" s="8">
        <v>11700</v>
      </c>
    </row>
    <row r="158" spans="1:5" ht="15.75" thickBot="1" x14ac:dyDescent="0.3">
      <c r="A158" s="10" t="s">
        <v>56</v>
      </c>
      <c r="B158" s="11"/>
      <c r="C158" s="8"/>
      <c r="D158" s="8"/>
      <c r="E158" s="8"/>
    </row>
    <row r="159" spans="1:5" ht="15.75" thickBot="1" x14ac:dyDescent="0.3">
      <c r="A159" s="1" t="s">
        <v>1</v>
      </c>
      <c r="B159" s="51">
        <v>86320</v>
      </c>
      <c r="C159" s="52">
        <v>140000</v>
      </c>
      <c r="D159" s="52">
        <v>100000</v>
      </c>
      <c r="E159" s="52">
        <v>110000</v>
      </c>
    </row>
    <row r="160" spans="1:5" ht="15.75" thickBot="1" x14ac:dyDescent="0.3">
      <c r="A160" s="10" t="s">
        <v>55</v>
      </c>
      <c r="B160" s="51">
        <v>86320</v>
      </c>
      <c r="C160" s="52">
        <v>140000</v>
      </c>
      <c r="D160" s="52">
        <v>100000</v>
      </c>
      <c r="E160" s="52">
        <v>110000</v>
      </c>
    </row>
    <row r="161" spans="1:5" ht="15.75" thickBot="1" x14ac:dyDescent="0.3">
      <c r="A161" s="10" t="s">
        <v>56</v>
      </c>
      <c r="B161" s="11"/>
      <c r="C161" s="8"/>
      <c r="D161" s="8"/>
      <c r="E161" s="8"/>
    </row>
    <row r="162" spans="1:5" ht="15.75" thickBot="1" x14ac:dyDescent="0.3">
      <c r="A162" s="1" t="s">
        <v>2</v>
      </c>
      <c r="B162" s="11"/>
      <c r="C162" s="8"/>
      <c r="D162" s="8"/>
      <c r="E162" s="8"/>
    </row>
    <row r="163" spans="1:5" ht="15.75" thickBot="1" x14ac:dyDescent="0.3">
      <c r="A163" s="10" t="s">
        <v>55</v>
      </c>
      <c r="B163" s="11"/>
      <c r="C163" s="8"/>
      <c r="D163" s="8"/>
      <c r="E163" s="8"/>
    </row>
    <row r="164" spans="1:5" ht="15.75" thickBot="1" x14ac:dyDescent="0.3">
      <c r="A164" s="10" t="s">
        <v>56</v>
      </c>
      <c r="B164" s="11"/>
      <c r="C164" s="8"/>
      <c r="D164" s="8"/>
      <c r="E164" s="8"/>
    </row>
    <row r="165" spans="1:5" ht="15.75" thickBot="1" x14ac:dyDescent="0.3">
      <c r="A165" s="1" t="s">
        <v>25</v>
      </c>
      <c r="B165" s="11"/>
      <c r="C165" s="8"/>
      <c r="D165" s="8"/>
      <c r="E165" s="8"/>
    </row>
    <row r="166" spans="1:5" ht="15.75" thickBot="1" x14ac:dyDescent="0.3">
      <c r="A166" s="10" t="s">
        <v>55</v>
      </c>
      <c r="B166" s="11"/>
      <c r="C166" s="8"/>
      <c r="D166" s="8"/>
      <c r="E166" s="8"/>
    </row>
    <row r="167" spans="1:5" ht="15.75" thickBot="1" x14ac:dyDescent="0.3">
      <c r="A167" s="10" t="s">
        <v>56</v>
      </c>
      <c r="B167" s="11"/>
      <c r="C167" s="8"/>
      <c r="D167" s="8"/>
      <c r="E167" s="8"/>
    </row>
    <row r="168" spans="1:5" ht="15.75" thickBot="1" x14ac:dyDescent="0.3">
      <c r="A168" s="1" t="s">
        <v>26</v>
      </c>
      <c r="B168" s="11">
        <v>0</v>
      </c>
      <c r="C168" s="8">
        <v>0</v>
      </c>
      <c r="D168" s="8">
        <v>0</v>
      </c>
      <c r="E168" s="8">
        <v>0</v>
      </c>
    </row>
    <row r="169" spans="1:5" ht="15.75" thickBot="1" x14ac:dyDescent="0.3">
      <c r="A169" s="10" t="s">
        <v>55</v>
      </c>
      <c r="B169" s="11"/>
      <c r="C169" s="8"/>
      <c r="D169" s="8"/>
      <c r="E169" s="8"/>
    </row>
    <row r="170" spans="1:5" ht="15.75" thickBot="1" x14ac:dyDescent="0.3">
      <c r="A170" s="10" t="s">
        <v>56</v>
      </c>
      <c r="B170" s="11"/>
      <c r="C170" s="8"/>
      <c r="D170" s="8"/>
      <c r="E170" s="8"/>
    </row>
    <row r="171" spans="1:5" ht="24.75" thickBot="1" x14ac:dyDescent="0.3">
      <c r="A171" s="1" t="s">
        <v>3</v>
      </c>
      <c r="B171" s="11"/>
      <c r="C171" s="8"/>
      <c r="D171" s="8"/>
      <c r="E171" s="8"/>
    </row>
    <row r="172" spans="1:5" ht="15.75" thickBot="1" x14ac:dyDescent="0.3">
      <c r="A172" s="10" t="s">
        <v>55</v>
      </c>
      <c r="B172" s="11"/>
      <c r="C172" s="8"/>
      <c r="D172" s="8"/>
      <c r="E172" s="8"/>
    </row>
    <row r="173" spans="1:5" ht="15.75" thickBot="1" x14ac:dyDescent="0.3">
      <c r="A173" s="10" t="s">
        <v>56</v>
      </c>
      <c r="B173" s="11"/>
      <c r="C173" s="8"/>
      <c r="D173" s="8"/>
      <c r="E173" s="8"/>
    </row>
    <row r="174" spans="1:5" ht="15.75" thickBot="1" x14ac:dyDescent="0.3">
      <c r="A174" s="25" t="s">
        <v>216</v>
      </c>
      <c r="B174" s="11">
        <f>B171+B168+B165+B162+B159+B156+B153</f>
        <v>169020</v>
      </c>
      <c r="C174" s="11">
        <f>C171+C168+C165+C162+C159+C156+C153</f>
        <v>222700</v>
      </c>
      <c r="D174" s="11">
        <f t="shared" ref="D174" si="15">D171+D168+D165+D162+D159+D156+D153</f>
        <v>182700</v>
      </c>
      <c r="E174" s="11">
        <f>E171+E168+E165+E162+E159+E156+E153</f>
        <v>192700</v>
      </c>
    </row>
    <row r="175" spans="1:5" ht="15.75" thickBot="1" x14ac:dyDescent="0.3">
      <c r="A175" s="26" t="s">
        <v>37</v>
      </c>
      <c r="B175" s="27">
        <f>IF(B174-B145=0,0,"Error")</f>
        <v>0</v>
      </c>
      <c r="C175" s="27">
        <f>IF(C174-C145=0,0,"Error")</f>
        <v>0</v>
      </c>
      <c r="D175" s="27">
        <f>IF(D174-D145=0,0,"Error")</f>
        <v>0</v>
      </c>
      <c r="E175" s="27">
        <f>IF(E174-E145=0,0,"Error")</f>
        <v>0</v>
      </c>
    </row>
    <row r="176" spans="1:5" ht="15.75" thickBot="1" x14ac:dyDescent="0.3">
      <c r="A176" s="104" t="s">
        <v>263</v>
      </c>
      <c r="B176" s="353" t="s">
        <v>495</v>
      </c>
      <c r="C176" s="365"/>
      <c r="D176" s="365"/>
      <c r="E176" s="366"/>
    </row>
    <row r="177" spans="1:5" ht="33" customHeight="1" thickBot="1" x14ac:dyDescent="0.3">
      <c r="A177" s="4" t="s">
        <v>10</v>
      </c>
      <c r="B177" s="347" t="s">
        <v>496</v>
      </c>
      <c r="C177" s="348"/>
      <c r="D177" s="348"/>
      <c r="E177" s="349"/>
    </row>
    <row r="178" spans="1:5" ht="15.75" thickBot="1" x14ac:dyDescent="0.3">
      <c r="A178" s="4" t="s">
        <v>15</v>
      </c>
      <c r="B178" s="359" t="s">
        <v>497</v>
      </c>
      <c r="C178" s="360"/>
      <c r="D178" s="360"/>
      <c r="E178" s="361"/>
    </row>
    <row r="179" spans="1:5" x14ac:dyDescent="0.25">
      <c r="A179" s="342"/>
      <c r="B179" s="19">
        <v>2018</v>
      </c>
      <c r="C179" s="19">
        <v>2019</v>
      </c>
      <c r="D179" s="19">
        <v>2020</v>
      </c>
      <c r="E179" s="19">
        <v>2021</v>
      </c>
    </row>
    <row r="180" spans="1:5" ht="15.75" thickBot="1" x14ac:dyDescent="0.3">
      <c r="A180" s="343"/>
      <c r="B180" s="20" t="s">
        <v>6</v>
      </c>
      <c r="C180" s="20" t="s">
        <v>7</v>
      </c>
      <c r="D180" s="20" t="s">
        <v>7</v>
      </c>
      <c r="E180" s="20" t="s">
        <v>7</v>
      </c>
    </row>
    <row r="181" spans="1:5" ht="15.75" thickBot="1" x14ac:dyDescent="0.3">
      <c r="A181" s="4" t="s">
        <v>9</v>
      </c>
      <c r="B181" s="50">
        <v>0</v>
      </c>
      <c r="C181" s="50">
        <v>60000</v>
      </c>
      <c r="D181" s="50">
        <v>55000</v>
      </c>
      <c r="E181" s="50">
        <v>60000</v>
      </c>
    </row>
    <row r="182" spans="1:5" ht="15.75" thickBot="1" x14ac:dyDescent="0.3">
      <c r="A182" s="4" t="s">
        <v>16</v>
      </c>
      <c r="B182" s="6">
        <v>0</v>
      </c>
      <c r="C182" s="6">
        <f>C211</f>
        <v>90000</v>
      </c>
      <c r="D182" s="6">
        <f t="shared" ref="D182:E182" si="16">D211</f>
        <v>80000</v>
      </c>
      <c r="E182" s="6">
        <f t="shared" si="16"/>
        <v>90000</v>
      </c>
    </row>
    <row r="183" spans="1:5" ht="15.75" thickBot="1" x14ac:dyDescent="0.3">
      <c r="A183" s="4" t="s">
        <v>24</v>
      </c>
      <c r="B183" s="6" t="e">
        <f>B182/B181</f>
        <v>#DIV/0!</v>
      </c>
      <c r="C183" s="6">
        <f>C182/C181</f>
        <v>1.5</v>
      </c>
      <c r="D183" s="6">
        <f>D182/D181</f>
        <v>1.4545454545454546</v>
      </c>
      <c r="E183" s="6">
        <f>E182/E181</f>
        <v>1.5</v>
      </c>
    </row>
    <row r="184" spans="1:5" ht="15.75" thickBot="1" x14ac:dyDescent="0.3">
      <c r="A184" s="4" t="s">
        <v>17</v>
      </c>
      <c r="B184" s="60"/>
      <c r="C184" s="7" t="e">
        <f>C181/B181-1</f>
        <v>#DIV/0!</v>
      </c>
      <c r="D184" s="7">
        <f>D181/C181-1</f>
        <v>-8.333333333333337E-2</v>
      </c>
      <c r="E184" s="7">
        <f>E181/D181-1</f>
        <v>9.0909090909090828E-2</v>
      </c>
    </row>
    <row r="185" spans="1:5" ht="15.75" thickBot="1" x14ac:dyDescent="0.3">
      <c r="A185" s="4" t="s">
        <v>18</v>
      </c>
      <c r="B185" s="60"/>
      <c r="C185" s="7" t="e">
        <f>C182/B182-1</f>
        <v>#DIV/0!</v>
      </c>
      <c r="D185" s="7">
        <f t="shared" ref="D185:E186" si="17">D182/C182-1</f>
        <v>-0.11111111111111116</v>
      </c>
      <c r="E185" s="7">
        <f t="shared" si="17"/>
        <v>0.125</v>
      </c>
    </row>
    <row r="186" spans="1:5" ht="15.75" thickBot="1" x14ac:dyDescent="0.3">
      <c r="A186" s="4" t="s">
        <v>19</v>
      </c>
      <c r="B186" s="60"/>
      <c r="C186" s="7" t="e">
        <f>C183/B183-1</f>
        <v>#DIV/0!</v>
      </c>
      <c r="D186" s="7">
        <f t="shared" si="17"/>
        <v>-3.0303030303030276E-2</v>
      </c>
      <c r="E186" s="7">
        <f t="shared" si="17"/>
        <v>3.125E-2</v>
      </c>
    </row>
    <row r="187" spans="1:5" ht="15.75" thickBot="1" x14ac:dyDescent="0.3">
      <c r="A187" s="362" t="s">
        <v>498</v>
      </c>
      <c r="B187" s="363"/>
      <c r="C187" s="363"/>
      <c r="D187" s="363"/>
      <c r="E187" s="364"/>
    </row>
    <row r="188" spans="1:5" x14ac:dyDescent="0.25">
      <c r="A188" s="342"/>
      <c r="B188" s="19">
        <v>2018</v>
      </c>
      <c r="C188" s="19">
        <v>2019</v>
      </c>
      <c r="D188" s="19">
        <v>2020</v>
      </c>
      <c r="E188" s="19">
        <v>2021</v>
      </c>
    </row>
    <row r="189" spans="1:5" ht="15.75" thickBot="1" x14ac:dyDescent="0.3">
      <c r="A189" s="343"/>
      <c r="B189" s="20" t="s">
        <v>6</v>
      </c>
      <c r="C189" s="20" t="s">
        <v>7</v>
      </c>
      <c r="D189" s="20" t="s">
        <v>7</v>
      </c>
      <c r="E189" s="20" t="s">
        <v>7</v>
      </c>
    </row>
    <row r="190" spans="1:5" ht="15.75" thickBot="1" x14ac:dyDescent="0.3">
      <c r="A190" s="1" t="s">
        <v>0</v>
      </c>
      <c r="B190" s="8"/>
      <c r="C190" s="8"/>
      <c r="D190" s="8"/>
      <c r="E190" s="8"/>
    </row>
    <row r="191" spans="1:5" ht="15.75" thickBot="1" x14ac:dyDescent="0.3">
      <c r="A191" s="10" t="s">
        <v>55</v>
      </c>
      <c r="B191" s="8"/>
      <c r="C191" s="8"/>
      <c r="D191" s="8"/>
      <c r="E191" s="8"/>
    </row>
    <row r="192" spans="1:5" ht="15.75" thickBot="1" x14ac:dyDescent="0.3">
      <c r="A192" s="10" t="s">
        <v>56</v>
      </c>
      <c r="B192" s="11"/>
      <c r="C192" s="12"/>
      <c r="D192" s="12"/>
      <c r="E192" s="12"/>
    </row>
    <row r="193" spans="1:5" ht="24.75" thickBot="1" x14ac:dyDescent="0.3">
      <c r="A193" s="1" t="s">
        <v>33</v>
      </c>
      <c r="B193" s="8"/>
      <c r="C193" s="8"/>
      <c r="D193" s="8"/>
      <c r="E193" s="8"/>
    </row>
    <row r="194" spans="1:5" ht="15.75" thickBot="1" x14ac:dyDescent="0.3">
      <c r="A194" s="10" t="s">
        <v>55</v>
      </c>
      <c r="B194" s="8"/>
      <c r="C194" s="8"/>
      <c r="D194" s="8"/>
      <c r="E194" s="8"/>
    </row>
    <row r="195" spans="1:5" ht="15.75" thickBot="1" x14ac:dyDescent="0.3">
      <c r="A195" s="10" t="s">
        <v>56</v>
      </c>
      <c r="B195" s="11"/>
      <c r="C195" s="8"/>
      <c r="D195" s="8"/>
      <c r="E195" s="8"/>
    </row>
    <row r="196" spans="1:5" ht="15.75" thickBot="1" x14ac:dyDescent="0.3">
      <c r="A196" s="1" t="s">
        <v>1</v>
      </c>
      <c r="B196" s="51">
        <v>0</v>
      </c>
      <c r="C196" s="52">
        <f>C197</f>
        <v>90000</v>
      </c>
      <c r="D196" s="52">
        <f t="shared" ref="D196:E196" si="18">D197</f>
        <v>80000</v>
      </c>
      <c r="E196" s="52">
        <f t="shared" si="18"/>
        <v>90000</v>
      </c>
    </row>
    <row r="197" spans="1:5" ht="15.75" thickBot="1" x14ac:dyDescent="0.3">
      <c r="A197" s="10" t="s">
        <v>55</v>
      </c>
      <c r="B197" s="51">
        <v>0</v>
      </c>
      <c r="C197" s="52">
        <v>90000</v>
      </c>
      <c r="D197" s="52">
        <v>80000</v>
      </c>
      <c r="E197" s="52">
        <v>90000</v>
      </c>
    </row>
    <row r="198" spans="1:5" ht="15.75" thickBot="1" x14ac:dyDescent="0.3">
      <c r="A198" s="10" t="s">
        <v>56</v>
      </c>
      <c r="B198" s="11"/>
      <c r="C198" s="8"/>
      <c r="D198" s="8"/>
      <c r="E198" s="8"/>
    </row>
    <row r="199" spans="1:5" ht="15.75" thickBot="1" x14ac:dyDescent="0.3">
      <c r="A199" s="1" t="s">
        <v>2</v>
      </c>
      <c r="B199" s="11"/>
      <c r="C199" s="8"/>
      <c r="D199" s="8"/>
      <c r="E199" s="8"/>
    </row>
    <row r="200" spans="1:5" ht="15.75" thickBot="1" x14ac:dyDescent="0.3">
      <c r="A200" s="10" t="s">
        <v>55</v>
      </c>
      <c r="B200" s="11"/>
      <c r="C200" s="8"/>
      <c r="D200" s="8"/>
      <c r="E200" s="8"/>
    </row>
    <row r="201" spans="1:5" ht="15.75" thickBot="1" x14ac:dyDescent="0.3">
      <c r="A201" s="10" t="s">
        <v>56</v>
      </c>
      <c r="B201" s="11"/>
      <c r="C201" s="8"/>
      <c r="D201" s="8"/>
      <c r="E201" s="8"/>
    </row>
    <row r="202" spans="1:5" ht="15.75" thickBot="1" x14ac:dyDescent="0.3">
      <c r="A202" s="1" t="s">
        <v>25</v>
      </c>
      <c r="B202" s="11"/>
      <c r="C202" s="8"/>
      <c r="D202" s="8"/>
      <c r="E202" s="8"/>
    </row>
    <row r="203" spans="1:5" ht="15.75" thickBot="1" x14ac:dyDescent="0.3">
      <c r="A203" s="10" t="s">
        <v>55</v>
      </c>
      <c r="B203" s="11"/>
      <c r="C203" s="8"/>
      <c r="D203" s="8"/>
      <c r="E203" s="8"/>
    </row>
    <row r="204" spans="1:5" ht="15.75" thickBot="1" x14ac:dyDescent="0.3">
      <c r="A204" s="10" t="s">
        <v>56</v>
      </c>
      <c r="B204" s="11"/>
      <c r="C204" s="8"/>
      <c r="D204" s="8"/>
      <c r="E204" s="8"/>
    </row>
    <row r="205" spans="1:5" ht="15.75" thickBot="1" x14ac:dyDescent="0.3">
      <c r="A205" s="1" t="s">
        <v>26</v>
      </c>
      <c r="B205" s="11">
        <v>0</v>
      </c>
      <c r="C205" s="8">
        <v>0</v>
      </c>
      <c r="D205" s="8">
        <v>0</v>
      </c>
      <c r="E205" s="8">
        <v>0</v>
      </c>
    </row>
    <row r="206" spans="1:5" ht="15.75" thickBot="1" x14ac:dyDescent="0.3">
      <c r="A206" s="10" t="s">
        <v>55</v>
      </c>
      <c r="B206" s="11"/>
      <c r="C206" s="8"/>
      <c r="D206" s="8"/>
      <c r="E206" s="8"/>
    </row>
    <row r="207" spans="1:5" ht="15.75" thickBot="1" x14ac:dyDescent="0.3">
      <c r="A207" s="10" t="s">
        <v>56</v>
      </c>
      <c r="B207" s="11"/>
      <c r="C207" s="8"/>
      <c r="D207" s="8"/>
      <c r="E207" s="8"/>
    </row>
    <row r="208" spans="1:5" ht="24.75" thickBot="1" x14ac:dyDescent="0.3">
      <c r="A208" s="1" t="s">
        <v>3</v>
      </c>
      <c r="B208" s="11"/>
      <c r="C208" s="8"/>
      <c r="D208" s="8"/>
      <c r="E208" s="8"/>
    </row>
    <row r="209" spans="1:5" ht="15.75" thickBot="1" x14ac:dyDescent="0.3">
      <c r="A209" s="10" t="s">
        <v>55</v>
      </c>
      <c r="B209" s="11"/>
      <c r="C209" s="8"/>
      <c r="D209" s="8"/>
      <c r="E209" s="8"/>
    </row>
    <row r="210" spans="1:5" ht="15.75" thickBot="1" x14ac:dyDescent="0.3">
      <c r="A210" s="10" t="s">
        <v>56</v>
      </c>
      <c r="B210" s="11"/>
      <c r="C210" s="8"/>
      <c r="D210" s="8"/>
      <c r="E210" s="8"/>
    </row>
    <row r="211" spans="1:5" ht="15.75" thickBot="1" x14ac:dyDescent="0.3">
      <c r="A211" s="25" t="s">
        <v>267</v>
      </c>
      <c r="B211" s="11">
        <f>B208+B205+B202+B199+B196+B193+B190</f>
        <v>0</v>
      </c>
      <c r="C211" s="11">
        <f>C208+C205+C202+C199+C196+C193+C190</f>
        <v>90000</v>
      </c>
      <c r="D211" s="11">
        <f t="shared" ref="D211" si="19">D208+D205+D202+D199+D196+D193+D190</f>
        <v>80000</v>
      </c>
      <c r="E211" s="11">
        <f>E208+E205+E202+E199+E196+E193+E190</f>
        <v>90000</v>
      </c>
    </row>
    <row r="212" spans="1:5" ht="15.75" thickBot="1" x14ac:dyDescent="0.3">
      <c r="A212" s="26" t="s">
        <v>37</v>
      </c>
      <c r="B212" s="27">
        <f>IF(B211-B182=0,0,"Error")</f>
        <v>0</v>
      </c>
      <c r="C212" s="27">
        <f>IF(C211-C182=0,0,"Error")</f>
        <v>0</v>
      </c>
      <c r="D212" s="27">
        <f>IF(D211-D182=0,0,"Error")</f>
        <v>0</v>
      </c>
      <c r="E212" s="27">
        <f>IF(E211-E182=0,0,"Error")</f>
        <v>0</v>
      </c>
    </row>
    <row r="213" spans="1:5" ht="15.75" thickBot="1" x14ac:dyDescent="0.3">
      <c r="A213" s="104" t="s">
        <v>145</v>
      </c>
      <c r="B213" s="353" t="s">
        <v>565</v>
      </c>
      <c r="C213" s="365"/>
      <c r="D213" s="365"/>
      <c r="E213" s="366"/>
    </row>
    <row r="214" spans="1:5" ht="28.5" customHeight="1" thickBot="1" x14ac:dyDescent="0.3">
      <c r="A214" s="4" t="s">
        <v>10</v>
      </c>
      <c r="B214" s="347" t="s">
        <v>499</v>
      </c>
      <c r="C214" s="348"/>
      <c r="D214" s="348"/>
      <c r="E214" s="349"/>
    </row>
    <row r="215" spans="1:5" ht="15.75" thickBot="1" x14ac:dyDescent="0.3">
      <c r="A215" s="4" t="s">
        <v>15</v>
      </c>
      <c r="B215" s="359" t="s">
        <v>500</v>
      </c>
      <c r="C215" s="360"/>
      <c r="D215" s="360"/>
      <c r="E215" s="361"/>
    </row>
    <row r="216" spans="1:5" x14ac:dyDescent="0.25">
      <c r="A216" s="342"/>
      <c r="B216" s="19">
        <v>2018</v>
      </c>
      <c r="C216" s="19">
        <v>2019</v>
      </c>
      <c r="D216" s="19">
        <v>2020</v>
      </c>
      <c r="E216" s="19">
        <v>2021</v>
      </c>
    </row>
    <row r="217" spans="1:5" ht="15.75" thickBot="1" x14ac:dyDescent="0.3">
      <c r="A217" s="343"/>
      <c r="B217" s="20" t="s">
        <v>6</v>
      </c>
      <c r="C217" s="20" t="s">
        <v>7</v>
      </c>
      <c r="D217" s="20" t="s">
        <v>7</v>
      </c>
      <c r="E217" s="20" t="s">
        <v>7</v>
      </c>
    </row>
    <row r="218" spans="1:5" ht="15.75" thickBot="1" x14ac:dyDescent="0.3">
      <c r="A218" s="4" t="s">
        <v>9</v>
      </c>
      <c r="B218" s="50">
        <v>0</v>
      </c>
      <c r="C218" s="50">
        <v>180</v>
      </c>
      <c r="D218" s="50">
        <v>180</v>
      </c>
      <c r="E218" s="50">
        <v>180</v>
      </c>
    </row>
    <row r="219" spans="1:5" ht="15.75" thickBot="1" x14ac:dyDescent="0.3">
      <c r="A219" s="4" t="s">
        <v>16</v>
      </c>
      <c r="B219" s="6">
        <v>0</v>
      </c>
      <c r="C219" s="6">
        <f>C248</f>
        <v>120000</v>
      </c>
      <c r="D219" s="6">
        <f t="shared" ref="D219:E219" si="20">D248</f>
        <v>120000</v>
      </c>
      <c r="E219" s="6">
        <f t="shared" si="20"/>
        <v>120000</v>
      </c>
    </row>
    <row r="220" spans="1:5" ht="15.75" thickBot="1" x14ac:dyDescent="0.3">
      <c r="A220" s="4" t="s">
        <v>24</v>
      </c>
      <c r="B220" s="6" t="e">
        <f>B219/B218</f>
        <v>#DIV/0!</v>
      </c>
      <c r="C220" s="6">
        <f>C219/C218</f>
        <v>666.66666666666663</v>
      </c>
      <c r="D220" s="6">
        <f>D219/D218</f>
        <v>666.66666666666663</v>
      </c>
      <c r="E220" s="6">
        <f>E219/E218</f>
        <v>666.66666666666663</v>
      </c>
    </row>
    <row r="221" spans="1:5" ht="15.75" thickBot="1" x14ac:dyDescent="0.3">
      <c r="A221" s="4" t="s">
        <v>17</v>
      </c>
      <c r="B221" s="60"/>
      <c r="C221" s="7" t="e">
        <f>C218/B218-1</f>
        <v>#DIV/0!</v>
      </c>
      <c r="D221" s="7">
        <f>D218/C218-1</f>
        <v>0</v>
      </c>
      <c r="E221" s="7">
        <f>E218/D218-1</f>
        <v>0</v>
      </c>
    </row>
    <row r="222" spans="1:5" ht="15.75" thickBot="1" x14ac:dyDescent="0.3">
      <c r="A222" s="4" t="s">
        <v>18</v>
      </c>
      <c r="B222" s="60"/>
      <c r="C222" s="7" t="e">
        <f>C219/B219-1</f>
        <v>#DIV/0!</v>
      </c>
      <c r="D222" s="7">
        <f t="shared" ref="D222:E223" si="21">D219/C219-1</f>
        <v>0</v>
      </c>
      <c r="E222" s="7">
        <f t="shared" si="21"/>
        <v>0</v>
      </c>
    </row>
    <row r="223" spans="1:5" ht="15.75" thickBot="1" x14ac:dyDescent="0.3">
      <c r="A223" s="4" t="s">
        <v>19</v>
      </c>
      <c r="B223" s="60"/>
      <c r="C223" s="7" t="e">
        <f>C220/B220-1</f>
        <v>#DIV/0!</v>
      </c>
      <c r="D223" s="7">
        <f t="shared" si="21"/>
        <v>0</v>
      </c>
      <c r="E223" s="7">
        <f t="shared" si="21"/>
        <v>0</v>
      </c>
    </row>
    <row r="224" spans="1:5" ht="15.75" thickBot="1" x14ac:dyDescent="0.3">
      <c r="A224" s="362" t="s">
        <v>501</v>
      </c>
      <c r="B224" s="363"/>
      <c r="C224" s="363"/>
      <c r="D224" s="363"/>
      <c r="E224" s="364"/>
    </row>
    <row r="225" spans="1:5" x14ac:dyDescent="0.25">
      <c r="A225" s="342"/>
      <c r="B225" s="19">
        <v>2018</v>
      </c>
      <c r="C225" s="19">
        <v>2019</v>
      </c>
      <c r="D225" s="19">
        <v>2020</v>
      </c>
      <c r="E225" s="19">
        <v>2021</v>
      </c>
    </row>
    <row r="226" spans="1:5" ht="15.75" thickBot="1" x14ac:dyDescent="0.3">
      <c r="A226" s="343"/>
      <c r="B226" s="20" t="s">
        <v>6</v>
      </c>
      <c r="C226" s="20" t="s">
        <v>7</v>
      </c>
      <c r="D226" s="20" t="s">
        <v>7</v>
      </c>
      <c r="E226" s="20" t="s">
        <v>7</v>
      </c>
    </row>
    <row r="227" spans="1:5" ht="15.75" thickBot="1" x14ac:dyDescent="0.3">
      <c r="A227" s="1" t="s">
        <v>0</v>
      </c>
      <c r="B227" s="8"/>
      <c r="C227" s="8"/>
      <c r="D227" s="8"/>
      <c r="E227" s="8"/>
    </row>
    <row r="228" spans="1:5" ht="15.75" thickBot="1" x14ac:dyDescent="0.3">
      <c r="A228" s="10" t="s">
        <v>55</v>
      </c>
      <c r="B228" s="8"/>
      <c r="C228" s="8"/>
      <c r="D228" s="8"/>
      <c r="E228" s="8"/>
    </row>
    <row r="229" spans="1:5" ht="15.75" thickBot="1" x14ac:dyDescent="0.3">
      <c r="A229" s="10" t="s">
        <v>56</v>
      </c>
      <c r="B229" s="11"/>
      <c r="C229" s="12"/>
      <c r="D229" s="12"/>
      <c r="E229" s="12"/>
    </row>
    <row r="230" spans="1:5" ht="24.75" thickBot="1" x14ac:dyDescent="0.3">
      <c r="A230" s="1" t="s">
        <v>33</v>
      </c>
      <c r="B230" s="8"/>
      <c r="C230" s="8"/>
      <c r="D230" s="8"/>
      <c r="E230" s="8"/>
    </row>
    <row r="231" spans="1:5" ht="15.75" thickBot="1" x14ac:dyDescent="0.3">
      <c r="A231" s="10" t="s">
        <v>55</v>
      </c>
      <c r="B231" s="8"/>
      <c r="C231" s="8"/>
      <c r="D231" s="8"/>
      <c r="E231" s="8"/>
    </row>
    <row r="232" spans="1:5" ht="15.75" thickBot="1" x14ac:dyDescent="0.3">
      <c r="A232" s="10" t="s">
        <v>56</v>
      </c>
      <c r="B232" s="11"/>
      <c r="C232" s="8"/>
      <c r="D232" s="8"/>
      <c r="E232" s="8"/>
    </row>
    <row r="233" spans="1:5" ht="15.75" thickBot="1" x14ac:dyDescent="0.3">
      <c r="A233" s="1" t="s">
        <v>1</v>
      </c>
      <c r="B233" s="51">
        <v>0</v>
      </c>
      <c r="C233" s="52">
        <f>C234</f>
        <v>120000</v>
      </c>
      <c r="D233" s="52">
        <f t="shared" ref="D233:E233" si="22">D234</f>
        <v>120000</v>
      </c>
      <c r="E233" s="52">
        <f t="shared" si="22"/>
        <v>120000</v>
      </c>
    </row>
    <row r="234" spans="1:5" ht="15.75" thickBot="1" x14ac:dyDescent="0.3">
      <c r="A234" s="10" t="s">
        <v>55</v>
      </c>
      <c r="B234" s="51">
        <v>0</v>
      </c>
      <c r="C234" s="52">
        <v>120000</v>
      </c>
      <c r="D234" s="52">
        <v>120000</v>
      </c>
      <c r="E234" s="52">
        <v>120000</v>
      </c>
    </row>
    <row r="235" spans="1:5" ht="15.75" thickBot="1" x14ac:dyDescent="0.3">
      <c r="A235" s="10" t="s">
        <v>56</v>
      </c>
      <c r="B235" s="11"/>
      <c r="C235" s="8"/>
      <c r="D235" s="8"/>
      <c r="E235" s="8"/>
    </row>
    <row r="236" spans="1:5" ht="15.75" thickBot="1" x14ac:dyDescent="0.3">
      <c r="A236" s="1" t="s">
        <v>2</v>
      </c>
      <c r="B236" s="11"/>
      <c r="C236" s="8"/>
      <c r="D236" s="8"/>
      <c r="E236" s="8"/>
    </row>
    <row r="237" spans="1:5" ht="15.75" thickBot="1" x14ac:dyDescent="0.3">
      <c r="A237" s="10" t="s">
        <v>55</v>
      </c>
      <c r="B237" s="11"/>
      <c r="C237" s="8"/>
      <c r="D237" s="8"/>
      <c r="E237" s="8"/>
    </row>
    <row r="238" spans="1:5" ht="15.75" thickBot="1" x14ac:dyDescent="0.3">
      <c r="A238" s="10" t="s">
        <v>56</v>
      </c>
      <c r="B238" s="11"/>
      <c r="C238" s="8"/>
      <c r="D238" s="8"/>
      <c r="E238" s="8"/>
    </row>
    <row r="239" spans="1:5" ht="15.75" thickBot="1" x14ac:dyDescent="0.3">
      <c r="A239" s="1" t="s">
        <v>25</v>
      </c>
      <c r="B239" s="11"/>
      <c r="C239" s="8"/>
      <c r="D239" s="8"/>
      <c r="E239" s="8"/>
    </row>
    <row r="240" spans="1:5" ht="15.75" thickBot="1" x14ac:dyDescent="0.3">
      <c r="A240" s="10" t="s">
        <v>55</v>
      </c>
      <c r="B240" s="11"/>
      <c r="C240" s="8"/>
      <c r="D240" s="8"/>
      <c r="E240" s="8"/>
    </row>
    <row r="241" spans="1:5" ht="15.75" thickBot="1" x14ac:dyDescent="0.3">
      <c r="A241" s="10" t="s">
        <v>56</v>
      </c>
      <c r="B241" s="11"/>
      <c r="C241" s="8"/>
      <c r="D241" s="8"/>
      <c r="E241" s="8"/>
    </row>
    <row r="242" spans="1:5" ht="15.75" thickBot="1" x14ac:dyDescent="0.3">
      <c r="A242" s="1" t="s">
        <v>26</v>
      </c>
      <c r="B242" s="11">
        <v>0</v>
      </c>
      <c r="C242" s="8">
        <v>0</v>
      </c>
      <c r="D242" s="8">
        <v>0</v>
      </c>
      <c r="E242" s="8">
        <v>0</v>
      </c>
    </row>
    <row r="243" spans="1:5" ht="15.75" thickBot="1" x14ac:dyDescent="0.3">
      <c r="A243" s="10" t="s">
        <v>55</v>
      </c>
      <c r="B243" s="11"/>
      <c r="C243" s="8"/>
      <c r="D243" s="8"/>
      <c r="E243" s="8"/>
    </row>
    <row r="244" spans="1:5" ht="15.75" thickBot="1" x14ac:dyDescent="0.3">
      <c r="A244" s="10" t="s">
        <v>56</v>
      </c>
      <c r="B244" s="11"/>
      <c r="C244" s="8"/>
      <c r="D244" s="8"/>
      <c r="E244" s="8"/>
    </row>
    <row r="245" spans="1:5" ht="24.75" thickBot="1" x14ac:dyDescent="0.3">
      <c r="A245" s="1" t="s">
        <v>3</v>
      </c>
      <c r="B245" s="11"/>
      <c r="C245" s="8"/>
      <c r="D245" s="8"/>
      <c r="E245" s="8"/>
    </row>
    <row r="246" spans="1:5" ht="15.75" thickBot="1" x14ac:dyDescent="0.3">
      <c r="A246" s="10" t="s">
        <v>55</v>
      </c>
      <c r="B246" s="11"/>
      <c r="C246" s="8"/>
      <c r="D246" s="8"/>
      <c r="E246" s="8"/>
    </row>
    <row r="247" spans="1:5" ht="15.75" thickBot="1" x14ac:dyDescent="0.3">
      <c r="A247" s="10" t="s">
        <v>56</v>
      </c>
      <c r="B247" s="11"/>
      <c r="C247" s="8"/>
      <c r="D247" s="8"/>
      <c r="E247" s="8"/>
    </row>
    <row r="248" spans="1:5" ht="15.75" thickBot="1" x14ac:dyDescent="0.3">
      <c r="A248" s="25" t="s">
        <v>294</v>
      </c>
      <c r="B248" s="11">
        <f>B245+B242+B239+B236+B233+B230+B227</f>
        <v>0</v>
      </c>
      <c r="C248" s="11">
        <f>C245+C242+C239+C236+C233+C230+C227</f>
        <v>120000</v>
      </c>
      <c r="D248" s="11">
        <f t="shared" ref="D248" si="23">D245+D242+D239+D236+D233+D230+D227</f>
        <v>120000</v>
      </c>
      <c r="E248" s="11">
        <f>E245+E242+E239+E236+E233+E230+E227</f>
        <v>120000</v>
      </c>
    </row>
    <row r="249" spans="1:5" ht="15.75" thickBot="1" x14ac:dyDescent="0.3">
      <c r="A249" s="26" t="s">
        <v>37</v>
      </c>
      <c r="B249" s="27">
        <f>IF(B248-B219=0,0,"Error")</f>
        <v>0</v>
      </c>
      <c r="C249" s="27">
        <f>IF(C248-C219=0,0,"Error")</f>
        <v>0</v>
      </c>
      <c r="D249" s="27">
        <f>IF(D248-D219=0,0,"Error")</f>
        <v>0</v>
      </c>
      <c r="E249" s="27">
        <f>IF(E248-E219=0,0,"Error")</f>
        <v>0</v>
      </c>
    </row>
    <row r="250" spans="1:5" ht="15.75" thickBot="1" x14ac:dyDescent="0.3">
      <c r="A250" s="322" t="s">
        <v>50</v>
      </c>
      <c r="B250" s="323"/>
      <c r="C250" s="323"/>
      <c r="D250" s="323"/>
      <c r="E250" s="324"/>
    </row>
    <row r="251" spans="1:5" ht="15.75" thickBot="1" x14ac:dyDescent="0.3">
      <c r="A251" s="322" t="s">
        <v>45</v>
      </c>
      <c r="B251" s="323"/>
      <c r="C251" s="323"/>
      <c r="D251" s="323"/>
      <c r="E251" s="324"/>
    </row>
    <row r="252" spans="1:5" ht="23.25" customHeight="1" thickBot="1" x14ac:dyDescent="0.3">
      <c r="A252" s="21" t="s">
        <v>30</v>
      </c>
      <c r="B252" s="387" t="s">
        <v>566</v>
      </c>
      <c r="C252" s="388"/>
      <c r="D252" s="388"/>
      <c r="E252" s="389"/>
    </row>
    <row r="253" spans="1:5" ht="58.5" customHeight="1" thickBot="1" x14ac:dyDescent="0.3">
      <c r="A253" s="21" t="s">
        <v>57</v>
      </c>
      <c r="B253" s="280" t="s">
        <v>567</v>
      </c>
      <c r="C253" s="53" t="s">
        <v>533</v>
      </c>
      <c r="D253" s="388"/>
      <c r="E253" s="389"/>
    </row>
    <row r="254" spans="1:5" ht="23.25" customHeight="1" thickBot="1" x14ac:dyDescent="0.3">
      <c r="A254" s="4" t="s">
        <v>10</v>
      </c>
      <c r="B254" s="347" t="s">
        <v>502</v>
      </c>
      <c r="C254" s="390"/>
      <c r="D254" s="348"/>
      <c r="E254" s="349"/>
    </row>
    <row r="255" spans="1:5" ht="15.75" thickBot="1" x14ac:dyDescent="0.3">
      <c r="A255" s="4" t="s">
        <v>15</v>
      </c>
      <c r="B255" s="359" t="s">
        <v>503</v>
      </c>
      <c r="C255" s="360"/>
      <c r="D255" s="360"/>
      <c r="E255" s="361"/>
    </row>
    <row r="256" spans="1:5" x14ac:dyDescent="0.25">
      <c r="A256" s="342"/>
      <c r="B256" s="19">
        <v>2018</v>
      </c>
      <c r="C256" s="19">
        <v>2019</v>
      </c>
      <c r="D256" s="19">
        <v>2020</v>
      </c>
      <c r="E256" s="19">
        <v>2021</v>
      </c>
    </row>
    <row r="257" spans="1:5" ht="15.75" thickBot="1" x14ac:dyDescent="0.3">
      <c r="A257" s="343"/>
      <c r="B257" s="20" t="s">
        <v>6</v>
      </c>
      <c r="C257" s="20" t="s">
        <v>7</v>
      </c>
      <c r="D257" s="20" t="s">
        <v>7</v>
      </c>
      <c r="E257" s="20" t="s">
        <v>7</v>
      </c>
    </row>
    <row r="258" spans="1:5" ht="15.75" thickBot="1" x14ac:dyDescent="0.3">
      <c r="A258" s="4" t="s">
        <v>9</v>
      </c>
      <c r="B258" s="6">
        <v>150</v>
      </c>
      <c r="C258" s="6">
        <v>0</v>
      </c>
      <c r="D258" s="6">
        <v>0</v>
      </c>
      <c r="E258" s="6">
        <v>0</v>
      </c>
    </row>
    <row r="259" spans="1:5" ht="15.75" thickBot="1" x14ac:dyDescent="0.3">
      <c r="A259" s="4" t="s">
        <v>16</v>
      </c>
      <c r="B259" s="6">
        <v>6000</v>
      </c>
      <c r="C259" s="6">
        <v>0</v>
      </c>
      <c r="D259" s="6">
        <f>D277</f>
        <v>35409</v>
      </c>
      <c r="E259" s="6">
        <v>0</v>
      </c>
    </row>
    <row r="260" spans="1:5" ht="15.75" thickBot="1" x14ac:dyDescent="0.3">
      <c r="A260" s="4" t="s">
        <v>24</v>
      </c>
      <c r="B260" s="6">
        <f>B259/B258</f>
        <v>40</v>
      </c>
      <c r="C260" s="6" t="e">
        <f t="shared" ref="C260:E260" si="24">C259/C258</f>
        <v>#DIV/0!</v>
      </c>
      <c r="D260" s="6" t="e">
        <f t="shared" si="24"/>
        <v>#DIV/0!</v>
      </c>
      <c r="E260" s="6" t="e">
        <f t="shared" si="24"/>
        <v>#DIV/0!</v>
      </c>
    </row>
    <row r="261" spans="1:5" ht="15.75" thickBot="1" x14ac:dyDescent="0.3">
      <c r="A261" s="4" t="s">
        <v>17</v>
      </c>
      <c r="B261" s="60" t="s">
        <v>23</v>
      </c>
      <c r="C261" s="7">
        <f>C258/B258-1</f>
        <v>-1</v>
      </c>
      <c r="D261" s="7" t="e">
        <f t="shared" ref="D261:E263" si="25">D258/C258-1</f>
        <v>#DIV/0!</v>
      </c>
      <c r="E261" s="7" t="e">
        <f t="shared" si="25"/>
        <v>#DIV/0!</v>
      </c>
    </row>
    <row r="262" spans="1:5" ht="15.75" thickBot="1" x14ac:dyDescent="0.3">
      <c r="A262" s="4" t="s">
        <v>18</v>
      </c>
      <c r="B262" s="60" t="s">
        <v>23</v>
      </c>
      <c r="C262" s="7">
        <f>C259/B259-1</f>
        <v>-1</v>
      </c>
      <c r="D262" s="7" t="e">
        <f t="shared" si="25"/>
        <v>#DIV/0!</v>
      </c>
      <c r="E262" s="7">
        <f t="shared" si="25"/>
        <v>-1</v>
      </c>
    </row>
    <row r="263" spans="1:5" ht="15.75" thickBot="1" x14ac:dyDescent="0.3">
      <c r="A263" s="4" t="s">
        <v>19</v>
      </c>
      <c r="B263" s="60" t="s">
        <v>23</v>
      </c>
      <c r="C263" s="7" t="e">
        <f>C260/B260-1</f>
        <v>#DIV/0!</v>
      </c>
      <c r="D263" s="7" t="e">
        <f t="shared" si="25"/>
        <v>#DIV/0!</v>
      </c>
      <c r="E263" s="7" t="e">
        <f t="shared" si="25"/>
        <v>#DIV/0!</v>
      </c>
    </row>
    <row r="264" spans="1:5" ht="15.75" thickBot="1" x14ac:dyDescent="0.3">
      <c r="A264" s="362" t="s">
        <v>66</v>
      </c>
      <c r="B264" s="363"/>
      <c r="C264" s="363"/>
      <c r="D264" s="363"/>
      <c r="E264" s="364"/>
    </row>
    <row r="265" spans="1:5" x14ac:dyDescent="0.25">
      <c r="A265" s="342"/>
      <c r="B265" s="19">
        <v>2018</v>
      </c>
      <c r="C265" s="19">
        <v>2019</v>
      </c>
      <c r="D265" s="19">
        <v>2020</v>
      </c>
      <c r="E265" s="19">
        <v>2021</v>
      </c>
    </row>
    <row r="266" spans="1:5" ht="15.75" thickBot="1" x14ac:dyDescent="0.3">
      <c r="A266" s="343"/>
      <c r="B266" s="20" t="s">
        <v>6</v>
      </c>
      <c r="C266" s="20" t="s">
        <v>7</v>
      </c>
      <c r="D266" s="20" t="s">
        <v>7</v>
      </c>
      <c r="E266" s="20" t="s">
        <v>7</v>
      </c>
    </row>
    <row r="267" spans="1:5" ht="15.75" thickBot="1" x14ac:dyDescent="0.3">
      <c r="A267" s="1" t="s">
        <v>46</v>
      </c>
      <c r="B267" s="8">
        <f>B268+B269+B270+B271</f>
        <v>0</v>
      </c>
      <c r="C267" s="8">
        <f t="shared" ref="C267:E267" si="26">C268+C269+C270+C271</f>
        <v>0</v>
      </c>
      <c r="D267" s="8">
        <f t="shared" si="26"/>
        <v>0</v>
      </c>
      <c r="E267" s="8">
        <f t="shared" si="26"/>
        <v>0</v>
      </c>
    </row>
    <row r="268" spans="1:5" ht="15.75" thickBot="1" x14ac:dyDescent="0.3">
      <c r="A268" s="10" t="s">
        <v>55</v>
      </c>
      <c r="B268" s="8"/>
      <c r="C268" s="8"/>
      <c r="D268" s="8"/>
      <c r="E268" s="8"/>
    </row>
    <row r="269" spans="1:5" ht="15.75" thickBot="1" x14ac:dyDescent="0.3">
      <c r="A269" s="10" t="s">
        <v>62</v>
      </c>
      <c r="B269" s="8"/>
      <c r="C269" s="8"/>
      <c r="D269" s="8"/>
      <c r="E269" s="8"/>
    </row>
    <row r="270" spans="1:5" ht="15.75" thickBot="1" x14ac:dyDescent="0.3">
      <c r="A270" s="10" t="s">
        <v>63</v>
      </c>
      <c r="B270" s="8"/>
      <c r="C270" s="8"/>
      <c r="D270" s="8"/>
      <c r="E270" s="8"/>
    </row>
    <row r="271" spans="1:5" ht="15.75" thickBot="1" x14ac:dyDescent="0.3">
      <c r="A271" s="10" t="s">
        <v>64</v>
      </c>
      <c r="B271" s="8"/>
      <c r="C271" s="8"/>
      <c r="D271" s="8"/>
      <c r="E271" s="8"/>
    </row>
    <row r="272" spans="1:5" ht="15.75" thickBot="1" x14ac:dyDescent="0.3">
      <c r="A272" s="1" t="s">
        <v>47</v>
      </c>
      <c r="B272" s="11">
        <f>B273+B274+B275+B276</f>
        <v>6000</v>
      </c>
      <c r="C272" s="11">
        <f t="shared" ref="C272:E272" si="27">C273+C274+C275+C276</f>
        <v>0</v>
      </c>
      <c r="D272" s="11">
        <f t="shared" si="27"/>
        <v>35409</v>
      </c>
      <c r="E272" s="11">
        <f t="shared" si="27"/>
        <v>0</v>
      </c>
    </row>
    <row r="273" spans="1:5" ht="15.75" thickBot="1" x14ac:dyDescent="0.3">
      <c r="A273" s="10" t="s">
        <v>55</v>
      </c>
      <c r="B273" s="11">
        <v>6000</v>
      </c>
      <c r="C273" s="8"/>
      <c r="D273" s="8">
        <v>35409</v>
      </c>
      <c r="E273" s="8"/>
    </row>
    <row r="274" spans="1:5" ht="15.75" thickBot="1" x14ac:dyDescent="0.3">
      <c r="A274" s="10" t="s">
        <v>62</v>
      </c>
      <c r="B274" s="11"/>
      <c r="C274" s="8"/>
      <c r="D274" s="8"/>
      <c r="E274" s="8"/>
    </row>
    <row r="275" spans="1:5" ht="15.75" thickBot="1" x14ac:dyDescent="0.3">
      <c r="A275" s="10" t="s">
        <v>63</v>
      </c>
      <c r="B275" s="11"/>
      <c r="C275" s="8"/>
      <c r="D275" s="8"/>
      <c r="E275" s="8"/>
    </row>
    <row r="276" spans="1:5" ht="15.75" thickBot="1" x14ac:dyDescent="0.3">
      <c r="A276" s="10" t="s">
        <v>64</v>
      </c>
      <c r="B276" s="11"/>
      <c r="C276" s="8"/>
      <c r="D276" s="8"/>
      <c r="E276" s="8"/>
    </row>
    <row r="277" spans="1:5" ht="15.75" thickBot="1" x14ac:dyDescent="0.3">
      <c r="A277" s="59" t="s">
        <v>35</v>
      </c>
      <c r="B277" s="11">
        <f>B267+B272</f>
        <v>6000</v>
      </c>
      <c r="C277" s="11">
        <f t="shared" ref="C277:E277" si="28">C267+C272</f>
        <v>0</v>
      </c>
      <c r="D277" s="11">
        <f t="shared" si="28"/>
        <v>35409</v>
      </c>
      <c r="E277" s="11">
        <f t="shared" si="28"/>
        <v>0</v>
      </c>
    </row>
    <row r="278" spans="1:5" ht="15.75" thickBot="1" x14ac:dyDescent="0.3">
      <c r="A278" s="26" t="s">
        <v>37</v>
      </c>
      <c r="B278" s="27">
        <f>IF(B277-B259=0,0,"Error")</f>
        <v>0</v>
      </c>
      <c r="C278" s="27">
        <f t="shared" ref="C278:E278" si="29">IF(C277-C259=0,0,"Error")</f>
        <v>0</v>
      </c>
      <c r="D278" s="27">
        <f t="shared" si="29"/>
        <v>0</v>
      </c>
      <c r="E278" s="27">
        <f t="shared" si="29"/>
        <v>0</v>
      </c>
    </row>
    <row r="279" spans="1:5" ht="15.75" thickBot="1" x14ac:dyDescent="0.3">
      <c r="A279" s="322" t="s">
        <v>44</v>
      </c>
      <c r="B279" s="323"/>
      <c r="C279" s="323"/>
      <c r="D279" s="323"/>
      <c r="E279" s="324"/>
    </row>
    <row r="280" spans="1:5" ht="15.75" thickBot="1" x14ac:dyDescent="0.3">
      <c r="A280" s="322" t="s">
        <v>48</v>
      </c>
      <c r="B280" s="323"/>
      <c r="C280" s="323"/>
      <c r="D280" s="323"/>
      <c r="E280" s="324"/>
    </row>
    <row r="281" spans="1:5" ht="21.75" customHeight="1" thickBot="1" x14ac:dyDescent="0.3">
      <c r="A281" s="21" t="s">
        <v>30</v>
      </c>
      <c r="B281" s="387" t="s">
        <v>505</v>
      </c>
      <c r="C281" s="391"/>
      <c r="D281" s="388"/>
      <c r="E281" s="389"/>
    </row>
    <row r="282" spans="1:5" ht="36" customHeight="1" thickBot="1" x14ac:dyDescent="0.3">
      <c r="A282" s="21" t="s">
        <v>57</v>
      </c>
      <c r="B282" s="281" t="s">
        <v>506</v>
      </c>
      <c r="C282" s="282" t="s">
        <v>533</v>
      </c>
      <c r="D282" s="392" t="s">
        <v>504</v>
      </c>
      <c r="E282" s="393"/>
    </row>
    <row r="283" spans="1:5" ht="47.25" customHeight="1" thickBot="1" x14ac:dyDescent="0.3">
      <c r="A283" s="4" t="s">
        <v>10</v>
      </c>
      <c r="B283" s="347" t="s">
        <v>507</v>
      </c>
      <c r="C283" s="390"/>
      <c r="D283" s="348"/>
      <c r="E283" s="349"/>
    </row>
    <row r="284" spans="1:5" ht="15.75" thickBot="1" x14ac:dyDescent="0.3">
      <c r="A284" s="4" t="s">
        <v>15</v>
      </c>
      <c r="B284" s="359" t="s">
        <v>508</v>
      </c>
      <c r="C284" s="360"/>
      <c r="D284" s="360"/>
      <c r="E284" s="361"/>
    </row>
    <row r="285" spans="1:5" x14ac:dyDescent="0.25">
      <c r="A285" s="342"/>
      <c r="B285" s="19">
        <v>2018</v>
      </c>
      <c r="C285" s="19">
        <v>2019</v>
      </c>
      <c r="D285" s="19">
        <v>2020</v>
      </c>
      <c r="E285" s="19">
        <v>2021</v>
      </c>
    </row>
    <row r="286" spans="1:5" ht="15.75" thickBot="1" x14ac:dyDescent="0.3">
      <c r="A286" s="343"/>
      <c r="B286" s="20" t="s">
        <v>6</v>
      </c>
      <c r="C286" s="20" t="s">
        <v>7</v>
      </c>
      <c r="D286" s="20" t="s">
        <v>7</v>
      </c>
      <c r="E286" s="20" t="s">
        <v>7</v>
      </c>
    </row>
    <row r="287" spans="1:5" ht="15.75" thickBot="1" x14ac:dyDescent="0.3">
      <c r="A287" s="4" t="s">
        <v>9</v>
      </c>
      <c r="B287" s="6">
        <v>1</v>
      </c>
      <c r="C287" s="6">
        <v>1</v>
      </c>
      <c r="D287" s="6">
        <v>1</v>
      </c>
      <c r="E287" s="6">
        <v>1</v>
      </c>
    </row>
    <row r="288" spans="1:5" ht="15.75" thickBot="1" x14ac:dyDescent="0.3">
      <c r="A288" s="4" t="s">
        <v>16</v>
      </c>
      <c r="B288" s="6">
        <v>151580</v>
      </c>
      <c r="C288" s="6">
        <v>1065</v>
      </c>
      <c r="D288" s="6">
        <v>0</v>
      </c>
      <c r="E288" s="6">
        <v>0</v>
      </c>
    </row>
    <row r="289" spans="1:5" ht="15.75" thickBot="1" x14ac:dyDescent="0.3">
      <c r="A289" s="4" t="s">
        <v>24</v>
      </c>
      <c r="B289" s="6">
        <f>B288/B287</f>
        <v>151580</v>
      </c>
      <c r="C289" s="6">
        <f t="shared" ref="C289:E289" si="30">C288/C287</f>
        <v>1065</v>
      </c>
      <c r="D289" s="6">
        <f t="shared" si="30"/>
        <v>0</v>
      </c>
      <c r="E289" s="6">
        <f t="shared" si="30"/>
        <v>0</v>
      </c>
    </row>
    <row r="290" spans="1:5" ht="15.75" thickBot="1" x14ac:dyDescent="0.3">
      <c r="A290" s="4" t="s">
        <v>17</v>
      </c>
      <c r="B290" s="60" t="s">
        <v>23</v>
      </c>
      <c r="C290" s="7">
        <f>C287/B287-1</f>
        <v>0</v>
      </c>
      <c r="D290" s="7">
        <f t="shared" ref="D290:E292" si="31">D287/C287-1</f>
        <v>0</v>
      </c>
      <c r="E290" s="7">
        <f t="shared" si="31"/>
        <v>0</v>
      </c>
    </row>
    <row r="291" spans="1:5" ht="15.75" thickBot="1" x14ac:dyDescent="0.3">
      <c r="A291" s="4" t="s">
        <v>18</v>
      </c>
      <c r="B291" s="60" t="s">
        <v>23</v>
      </c>
      <c r="C291" s="7">
        <f>C288/B288-1</f>
        <v>-0.99297400712495054</v>
      </c>
      <c r="D291" s="7">
        <f t="shared" si="31"/>
        <v>-1</v>
      </c>
      <c r="E291" s="7" t="e">
        <f t="shared" si="31"/>
        <v>#DIV/0!</v>
      </c>
    </row>
    <row r="292" spans="1:5" ht="15.75" thickBot="1" x14ac:dyDescent="0.3">
      <c r="A292" s="4" t="s">
        <v>19</v>
      </c>
      <c r="B292" s="60" t="s">
        <v>23</v>
      </c>
      <c r="C292" s="7">
        <f>C289/B289-1</f>
        <v>-0.99297400712495054</v>
      </c>
      <c r="D292" s="7">
        <f t="shared" si="31"/>
        <v>-1</v>
      </c>
      <c r="E292" s="7" t="e">
        <f t="shared" si="31"/>
        <v>#DIV/0!</v>
      </c>
    </row>
    <row r="293" spans="1:5" ht="15.75" thickBot="1" x14ac:dyDescent="0.3">
      <c r="A293" s="362" t="s">
        <v>66</v>
      </c>
      <c r="B293" s="363"/>
      <c r="C293" s="363"/>
      <c r="D293" s="363"/>
      <c r="E293" s="364"/>
    </row>
    <row r="294" spans="1:5" x14ac:dyDescent="0.25">
      <c r="A294" s="342"/>
      <c r="B294" s="19">
        <v>2018</v>
      </c>
      <c r="C294" s="19">
        <v>2019</v>
      </c>
      <c r="D294" s="19">
        <v>2020</v>
      </c>
      <c r="E294" s="19">
        <v>2021</v>
      </c>
    </row>
    <row r="295" spans="1:5" ht="15.75" thickBot="1" x14ac:dyDescent="0.3">
      <c r="A295" s="343"/>
      <c r="B295" s="20" t="s">
        <v>6</v>
      </c>
      <c r="C295" s="20" t="s">
        <v>7</v>
      </c>
      <c r="D295" s="20" t="s">
        <v>7</v>
      </c>
      <c r="E295" s="20" t="s">
        <v>7</v>
      </c>
    </row>
    <row r="296" spans="1:5" ht="15.75" thickBot="1" x14ac:dyDescent="0.3">
      <c r="A296" s="1" t="s">
        <v>46</v>
      </c>
      <c r="B296" s="8">
        <f>B297+B298+B299+B300</f>
        <v>0</v>
      </c>
      <c r="C296" s="8">
        <f>C297+C298+C299+C300</f>
        <v>0</v>
      </c>
      <c r="D296" s="8">
        <f>D297+D298+D299+D300</f>
        <v>0</v>
      </c>
      <c r="E296" s="8">
        <f t="shared" ref="E296" si="32">E297+E298+E299+E300</f>
        <v>0</v>
      </c>
    </row>
    <row r="297" spans="1:5" ht="15.75" thickBot="1" x14ac:dyDescent="0.3">
      <c r="A297" s="10" t="s">
        <v>55</v>
      </c>
      <c r="B297" s="8"/>
      <c r="C297" s="8"/>
      <c r="D297" s="8"/>
      <c r="E297" s="8"/>
    </row>
    <row r="298" spans="1:5" ht="15.75" thickBot="1" x14ac:dyDescent="0.3">
      <c r="A298" s="10" t="s">
        <v>62</v>
      </c>
      <c r="B298" s="8"/>
      <c r="C298" s="8"/>
      <c r="D298" s="8"/>
      <c r="E298" s="8"/>
    </row>
    <row r="299" spans="1:5" ht="15.75" thickBot="1" x14ac:dyDescent="0.3">
      <c r="A299" s="10" t="s">
        <v>63</v>
      </c>
      <c r="B299" s="8"/>
      <c r="C299" s="8"/>
      <c r="D299" s="8"/>
      <c r="E299" s="8"/>
    </row>
    <row r="300" spans="1:5" ht="15.75" thickBot="1" x14ac:dyDescent="0.3">
      <c r="A300" s="10" t="s">
        <v>64</v>
      </c>
      <c r="B300" s="8"/>
      <c r="C300" s="8"/>
      <c r="D300" s="8"/>
      <c r="E300" s="8"/>
    </row>
    <row r="301" spans="1:5" ht="15.75" thickBot="1" x14ac:dyDescent="0.3">
      <c r="A301" s="1" t="s">
        <v>47</v>
      </c>
      <c r="B301" s="11">
        <f>B302+B303+B304+B305</f>
        <v>151580</v>
      </c>
      <c r="C301" s="11">
        <f>C302+C303+C304+C300+C305</f>
        <v>1065</v>
      </c>
      <c r="D301" s="11">
        <f t="shared" ref="D301:E301" si="33">D302+D303+D304+D305</f>
        <v>0</v>
      </c>
      <c r="E301" s="11">
        <f t="shared" si="33"/>
        <v>0</v>
      </c>
    </row>
    <row r="302" spans="1:5" ht="15.75" thickBot="1" x14ac:dyDescent="0.3">
      <c r="A302" s="10" t="s">
        <v>55</v>
      </c>
      <c r="B302" s="11"/>
      <c r="C302" s="8"/>
      <c r="D302" s="8"/>
      <c r="E302" s="8"/>
    </row>
    <row r="303" spans="1:5" ht="15.75" thickBot="1" x14ac:dyDescent="0.3">
      <c r="A303" s="10" t="s">
        <v>62</v>
      </c>
      <c r="B303" s="11"/>
      <c r="C303" s="8"/>
      <c r="D303" s="8"/>
      <c r="E303" s="8"/>
    </row>
    <row r="304" spans="1:5" ht="15.75" thickBot="1" x14ac:dyDescent="0.3">
      <c r="A304" s="10" t="s">
        <v>63</v>
      </c>
      <c r="B304" s="11"/>
      <c r="C304" s="8"/>
      <c r="D304" s="8"/>
      <c r="E304" s="8"/>
    </row>
    <row r="305" spans="1:5" ht="15.75" thickBot="1" x14ac:dyDescent="0.3">
      <c r="A305" s="10" t="s">
        <v>64</v>
      </c>
      <c r="B305" s="11">
        <v>151580</v>
      </c>
      <c r="C305" s="8">
        <v>1065</v>
      </c>
      <c r="D305" s="8"/>
      <c r="E305" s="8"/>
    </row>
    <row r="306" spans="1:5" ht="15.75" thickBot="1" x14ac:dyDescent="0.3">
      <c r="A306" s="59" t="s">
        <v>35</v>
      </c>
      <c r="B306" s="11">
        <f>B296+B301</f>
        <v>151580</v>
      </c>
      <c r="C306" s="11">
        <f>C296+C301</f>
        <v>1065</v>
      </c>
      <c r="D306" s="11">
        <f t="shared" ref="D306:E306" si="34">D296+D301</f>
        <v>0</v>
      </c>
      <c r="E306" s="11">
        <f t="shared" si="34"/>
        <v>0</v>
      </c>
    </row>
    <row r="307" spans="1:5" ht="15.75" thickBot="1" x14ac:dyDescent="0.3">
      <c r="A307" s="26" t="s">
        <v>37</v>
      </c>
      <c r="B307" s="27">
        <f>IF(B306-B288=0,0,"Error")</f>
        <v>0</v>
      </c>
      <c r="C307" s="27">
        <f t="shared" ref="C307:E307" si="35">IF(C306-C288=0,0,"Error")</f>
        <v>0</v>
      </c>
      <c r="D307" s="27">
        <f t="shared" si="35"/>
        <v>0</v>
      </c>
      <c r="E307" s="27">
        <f t="shared" si="35"/>
        <v>0</v>
      </c>
    </row>
    <row r="308" spans="1:5" ht="15.75" thickBot="1" x14ac:dyDescent="0.3">
      <c r="A308" s="21" t="s">
        <v>30</v>
      </c>
      <c r="B308" s="387" t="s">
        <v>539</v>
      </c>
      <c r="C308" s="391"/>
      <c r="D308" s="388"/>
      <c r="E308" s="389"/>
    </row>
    <row r="309" spans="1:5" ht="48.75" customHeight="1" thickBot="1" x14ac:dyDescent="0.3">
      <c r="A309" s="21" t="s">
        <v>57</v>
      </c>
      <c r="B309" s="315" t="s">
        <v>568</v>
      </c>
      <c r="C309" s="282" t="s">
        <v>533</v>
      </c>
      <c r="D309" s="392" t="s">
        <v>509</v>
      </c>
      <c r="E309" s="393"/>
    </row>
    <row r="310" spans="1:5" ht="39" customHeight="1" thickBot="1" x14ac:dyDescent="0.3">
      <c r="A310" s="4" t="s">
        <v>10</v>
      </c>
      <c r="B310" s="347" t="s">
        <v>510</v>
      </c>
      <c r="C310" s="348"/>
      <c r="D310" s="348"/>
      <c r="E310" s="349"/>
    </row>
    <row r="311" spans="1:5" ht="15.75" thickBot="1" x14ac:dyDescent="0.3">
      <c r="A311" s="4" t="s">
        <v>15</v>
      </c>
      <c r="B311" s="347" t="s">
        <v>511</v>
      </c>
      <c r="C311" s="348"/>
      <c r="D311" s="348"/>
      <c r="E311" s="349"/>
    </row>
    <row r="312" spans="1:5" x14ac:dyDescent="0.25">
      <c r="A312" s="342"/>
      <c r="B312" s="19">
        <v>2018</v>
      </c>
      <c r="C312" s="19">
        <v>2019</v>
      </c>
      <c r="D312" s="19">
        <v>2020</v>
      </c>
      <c r="E312" s="19">
        <v>2021</v>
      </c>
    </row>
    <row r="313" spans="1:5" ht="15.75" thickBot="1" x14ac:dyDescent="0.3">
      <c r="A313" s="343"/>
      <c r="B313" s="20" t="s">
        <v>6</v>
      </c>
      <c r="C313" s="20" t="s">
        <v>7</v>
      </c>
      <c r="D313" s="20" t="s">
        <v>7</v>
      </c>
      <c r="E313" s="20" t="s">
        <v>7</v>
      </c>
    </row>
    <row r="314" spans="1:5" ht="15.75" thickBot="1" x14ac:dyDescent="0.3">
      <c r="A314" s="4" t="s">
        <v>9</v>
      </c>
      <c r="B314" s="6">
        <v>1</v>
      </c>
      <c r="C314" s="6">
        <v>1</v>
      </c>
      <c r="D314" s="6">
        <v>1</v>
      </c>
      <c r="E314" s="6">
        <v>1</v>
      </c>
    </row>
    <row r="315" spans="1:5" ht="15.75" thickBot="1" x14ac:dyDescent="0.3">
      <c r="A315" s="4" t="s">
        <v>16</v>
      </c>
      <c r="B315" s="6">
        <v>266420</v>
      </c>
      <c r="C315" s="6">
        <v>5380</v>
      </c>
      <c r="D315" s="6">
        <v>0</v>
      </c>
      <c r="E315" s="6">
        <v>0</v>
      </c>
    </row>
    <row r="316" spans="1:5" ht="15.75" thickBot="1" x14ac:dyDescent="0.3">
      <c r="A316" s="4" t="s">
        <v>24</v>
      </c>
      <c r="B316" s="6">
        <f>B315/B314</f>
        <v>266420</v>
      </c>
      <c r="C316" s="6">
        <f t="shared" ref="C316:E316" si="36">C315/C314</f>
        <v>5380</v>
      </c>
      <c r="D316" s="6">
        <f t="shared" si="36"/>
        <v>0</v>
      </c>
      <c r="E316" s="6">
        <f t="shared" si="36"/>
        <v>0</v>
      </c>
    </row>
    <row r="317" spans="1:5" ht="15.75" thickBot="1" x14ac:dyDescent="0.3">
      <c r="A317" s="4" t="s">
        <v>17</v>
      </c>
      <c r="B317" s="60" t="s">
        <v>23</v>
      </c>
      <c r="C317" s="7">
        <f>C314/B314-1</f>
        <v>0</v>
      </c>
      <c r="D317" s="7">
        <f t="shared" ref="D317:E319" si="37">D314/C314-1</f>
        <v>0</v>
      </c>
      <c r="E317" s="7">
        <f t="shared" si="37"/>
        <v>0</v>
      </c>
    </row>
    <row r="318" spans="1:5" ht="15.75" thickBot="1" x14ac:dyDescent="0.3">
      <c r="A318" s="4" t="s">
        <v>18</v>
      </c>
      <c r="B318" s="60" t="s">
        <v>23</v>
      </c>
      <c r="C318" s="7">
        <f>C315/B315-1</f>
        <v>-0.97980632084678332</v>
      </c>
      <c r="D318" s="7">
        <f t="shared" si="37"/>
        <v>-1</v>
      </c>
      <c r="E318" s="7" t="e">
        <f t="shared" si="37"/>
        <v>#DIV/0!</v>
      </c>
    </row>
    <row r="319" spans="1:5" ht="15.75" thickBot="1" x14ac:dyDescent="0.3">
      <c r="A319" s="4" t="s">
        <v>19</v>
      </c>
      <c r="B319" s="60" t="s">
        <v>23</v>
      </c>
      <c r="C319" s="7">
        <f>C316/B316-1</f>
        <v>-0.97980632084678332</v>
      </c>
      <c r="D319" s="7">
        <f t="shared" si="37"/>
        <v>-1</v>
      </c>
      <c r="E319" s="7" t="e">
        <f t="shared" si="37"/>
        <v>#DIV/0!</v>
      </c>
    </row>
    <row r="320" spans="1:5" ht="15.75" thickBot="1" x14ac:dyDescent="0.3">
      <c r="A320" s="362" t="s">
        <v>67</v>
      </c>
      <c r="B320" s="363"/>
      <c r="C320" s="363"/>
      <c r="D320" s="363"/>
      <c r="E320" s="364"/>
    </row>
    <row r="321" spans="1:5" x14ac:dyDescent="0.25">
      <c r="A321" s="342"/>
      <c r="B321" s="19">
        <v>2018</v>
      </c>
      <c r="C321" s="19">
        <v>2019</v>
      </c>
      <c r="D321" s="19">
        <v>2020</v>
      </c>
      <c r="E321" s="19">
        <v>2021</v>
      </c>
    </row>
    <row r="322" spans="1:5" ht="15.75" thickBot="1" x14ac:dyDescent="0.3">
      <c r="A322" s="343"/>
      <c r="B322" s="20" t="s">
        <v>6</v>
      </c>
      <c r="C322" s="20" t="s">
        <v>7</v>
      </c>
      <c r="D322" s="20" t="s">
        <v>7</v>
      </c>
      <c r="E322" s="20" t="s">
        <v>7</v>
      </c>
    </row>
    <row r="323" spans="1:5" ht="15.75" thickBot="1" x14ac:dyDescent="0.3">
      <c r="A323" s="1" t="s">
        <v>46</v>
      </c>
      <c r="B323" s="8">
        <f>B324+B325+B326+B327</f>
        <v>0</v>
      </c>
      <c r="C323" s="8">
        <f>C324+C325+C326+C327</f>
        <v>0</v>
      </c>
      <c r="D323" s="8">
        <f t="shared" ref="D323:E323" si="38">D324+D325+D326+D327</f>
        <v>0</v>
      </c>
      <c r="E323" s="8">
        <f t="shared" si="38"/>
        <v>0</v>
      </c>
    </row>
    <row r="324" spans="1:5" ht="15.75" thickBot="1" x14ac:dyDescent="0.3">
      <c r="A324" s="10" t="s">
        <v>55</v>
      </c>
      <c r="B324" s="8"/>
      <c r="C324" s="8"/>
      <c r="D324" s="8"/>
      <c r="E324" s="8"/>
    </row>
    <row r="325" spans="1:5" ht="15.75" thickBot="1" x14ac:dyDescent="0.3">
      <c r="A325" s="10" t="s">
        <v>62</v>
      </c>
      <c r="B325" s="8"/>
      <c r="C325" s="8"/>
      <c r="D325" s="8"/>
      <c r="E325" s="8"/>
    </row>
    <row r="326" spans="1:5" ht="15.75" thickBot="1" x14ac:dyDescent="0.3">
      <c r="A326" s="10" t="s">
        <v>63</v>
      </c>
      <c r="B326" s="8"/>
      <c r="C326" s="8"/>
      <c r="D326" s="8"/>
      <c r="E326" s="8"/>
    </row>
    <row r="327" spans="1:5" ht="15.75" thickBot="1" x14ac:dyDescent="0.3">
      <c r="A327" s="10" t="s">
        <v>64</v>
      </c>
      <c r="B327" s="8"/>
      <c r="C327" s="8"/>
      <c r="D327" s="8"/>
      <c r="E327" s="8"/>
    </row>
    <row r="328" spans="1:5" ht="15.75" thickBot="1" x14ac:dyDescent="0.3">
      <c r="A328" s="1" t="s">
        <v>47</v>
      </c>
      <c r="B328" s="11">
        <f>B329+B330+B331+B332</f>
        <v>266420</v>
      </c>
      <c r="C328" s="11">
        <f>C329+C330+C331+C332</f>
        <v>5380</v>
      </c>
      <c r="D328" s="11">
        <f t="shared" ref="D328:E328" si="39">D329+D330+D331+D332</f>
        <v>0</v>
      </c>
      <c r="E328" s="11">
        <f t="shared" si="39"/>
        <v>0</v>
      </c>
    </row>
    <row r="329" spans="1:5" ht="15.75" thickBot="1" x14ac:dyDescent="0.3">
      <c r="A329" s="10" t="s">
        <v>55</v>
      </c>
      <c r="B329" s="11"/>
      <c r="C329" s="8"/>
      <c r="D329" s="8"/>
      <c r="E329" s="8"/>
    </row>
    <row r="330" spans="1:5" ht="15.75" thickBot="1" x14ac:dyDescent="0.3">
      <c r="A330" s="10" t="s">
        <v>62</v>
      </c>
      <c r="B330" s="11"/>
      <c r="C330" s="8"/>
      <c r="D330" s="8"/>
      <c r="E330" s="8"/>
    </row>
    <row r="331" spans="1:5" ht="15.75" thickBot="1" x14ac:dyDescent="0.3">
      <c r="A331" s="10" t="s">
        <v>63</v>
      </c>
      <c r="B331" s="11"/>
      <c r="C331" s="8"/>
      <c r="D331" s="8"/>
      <c r="E331" s="8"/>
    </row>
    <row r="332" spans="1:5" ht="15.75" thickBot="1" x14ac:dyDescent="0.3">
      <c r="A332" s="10" t="s">
        <v>64</v>
      </c>
      <c r="B332" s="11">
        <v>266420</v>
      </c>
      <c r="C332" s="8">
        <v>5380</v>
      </c>
      <c r="D332" s="8"/>
      <c r="E332" s="8"/>
    </row>
    <row r="333" spans="1:5" ht="15.75" thickBot="1" x14ac:dyDescent="0.3">
      <c r="A333" s="59" t="s">
        <v>35</v>
      </c>
      <c r="B333" s="11">
        <f>B323+B328</f>
        <v>266420</v>
      </c>
      <c r="C333" s="11">
        <f t="shared" ref="C333:E333" si="40">C323+C328</f>
        <v>5380</v>
      </c>
      <c r="D333" s="11">
        <f t="shared" si="40"/>
        <v>0</v>
      </c>
      <c r="E333" s="11">
        <f t="shared" si="40"/>
        <v>0</v>
      </c>
    </row>
    <row r="334" spans="1:5" ht="15.75" thickBot="1" x14ac:dyDescent="0.3">
      <c r="A334" s="26" t="s">
        <v>37</v>
      </c>
      <c r="B334" s="27">
        <f>IF(B333-B315=0,0,"Error")</f>
        <v>0</v>
      </c>
      <c r="C334" s="27">
        <f t="shared" ref="C334:E334" si="41">IF(C333-C315=0,0,"Error")</f>
        <v>0</v>
      </c>
      <c r="D334" s="27">
        <f t="shared" si="41"/>
        <v>0</v>
      </c>
      <c r="E334" s="27">
        <f t="shared" si="41"/>
        <v>0</v>
      </c>
    </row>
    <row r="335" spans="1:5" ht="15.75" thickBot="1" x14ac:dyDescent="0.3">
      <c r="A335" s="22"/>
      <c r="B335" s="276"/>
      <c r="C335" s="276"/>
      <c r="D335" s="276"/>
      <c r="E335" s="11"/>
    </row>
    <row r="336" spans="1:5" ht="29.25" customHeight="1" thickBot="1" x14ac:dyDescent="0.3">
      <c r="A336" s="14" t="s">
        <v>103</v>
      </c>
      <c r="B336" s="381" t="s">
        <v>512</v>
      </c>
      <c r="C336" s="382"/>
      <c r="D336" s="382"/>
      <c r="E336" s="383"/>
    </row>
    <row r="337" spans="1:5" ht="15.75" thickBot="1" x14ac:dyDescent="0.3">
      <c r="A337" s="347" t="s">
        <v>105</v>
      </c>
      <c r="B337" s="348"/>
      <c r="C337" s="348"/>
      <c r="D337" s="348"/>
      <c r="E337" s="349"/>
    </row>
    <row r="338" spans="1:5" ht="23.25" thickBot="1" x14ac:dyDescent="0.3">
      <c r="A338" s="269" t="s">
        <v>513</v>
      </c>
      <c r="B338" s="11">
        <v>893</v>
      </c>
      <c r="C338" s="106" t="s">
        <v>193</v>
      </c>
      <c r="D338" s="106" t="s">
        <v>193</v>
      </c>
      <c r="E338" s="106" t="s">
        <v>193</v>
      </c>
    </row>
    <row r="339" spans="1:5" ht="34.5" thickBot="1" x14ac:dyDescent="0.3">
      <c r="A339" s="269" t="s">
        <v>514</v>
      </c>
      <c r="B339" s="11">
        <v>2874</v>
      </c>
      <c r="C339" s="271" t="s">
        <v>76</v>
      </c>
      <c r="D339" s="271" t="s">
        <v>76</v>
      </c>
      <c r="E339" s="271" t="s">
        <v>76</v>
      </c>
    </row>
    <row r="340" spans="1:5" ht="23.25" thickBot="1" x14ac:dyDescent="0.3">
      <c r="A340" s="269" t="s">
        <v>515</v>
      </c>
      <c r="B340" s="11">
        <v>27000</v>
      </c>
      <c r="C340" s="106" t="s">
        <v>193</v>
      </c>
      <c r="D340" s="106" t="s">
        <v>193</v>
      </c>
      <c r="E340" s="106" t="s">
        <v>193</v>
      </c>
    </row>
    <row r="341" spans="1:5" ht="15.75" thickBot="1" x14ac:dyDescent="0.3">
      <c r="A341" s="269" t="s">
        <v>516</v>
      </c>
      <c r="B341" s="11">
        <v>13</v>
      </c>
      <c r="C341" s="271" t="s">
        <v>76</v>
      </c>
      <c r="D341" s="271" t="s">
        <v>76</v>
      </c>
      <c r="E341" s="271" t="s">
        <v>76</v>
      </c>
    </row>
    <row r="342" spans="1:5" ht="15.75" thickBot="1" x14ac:dyDescent="0.3">
      <c r="A342" s="397" t="s">
        <v>108</v>
      </c>
      <c r="B342" s="398"/>
      <c r="C342" s="398"/>
      <c r="D342" s="398"/>
      <c r="E342" s="399"/>
    </row>
    <row r="343" spans="1:5" ht="15.75" thickBot="1" x14ac:dyDescent="0.3">
      <c r="A343" s="400" t="s">
        <v>109</v>
      </c>
      <c r="B343" s="401"/>
      <c r="C343" s="401"/>
      <c r="D343" s="401"/>
      <c r="E343" s="402"/>
    </row>
    <row r="344" spans="1:5" ht="15.75" thickBot="1" x14ac:dyDescent="0.3">
      <c r="A344" s="21" t="s">
        <v>29</v>
      </c>
      <c r="B344" s="384" t="s">
        <v>517</v>
      </c>
      <c r="C344" s="385"/>
      <c r="D344" s="385"/>
      <c r="E344" s="386"/>
    </row>
    <row r="345" spans="1:5" ht="34.5" customHeight="1" thickBot="1" x14ac:dyDescent="0.3">
      <c r="A345" s="4" t="s">
        <v>10</v>
      </c>
      <c r="B345" s="356" t="s">
        <v>518</v>
      </c>
      <c r="C345" s="357"/>
      <c r="D345" s="357"/>
      <c r="E345" s="358"/>
    </row>
    <row r="346" spans="1:5" ht="15.75" thickBot="1" x14ac:dyDescent="0.3">
      <c r="A346" s="4" t="s">
        <v>15</v>
      </c>
      <c r="B346" s="394" t="s">
        <v>519</v>
      </c>
      <c r="C346" s="395"/>
      <c r="D346" s="395"/>
      <c r="E346" s="396"/>
    </row>
    <row r="347" spans="1:5" x14ac:dyDescent="0.25">
      <c r="A347" s="342"/>
      <c r="B347" s="19">
        <v>2018</v>
      </c>
      <c r="C347" s="19">
        <v>2019</v>
      </c>
      <c r="D347" s="19">
        <v>2020</v>
      </c>
      <c r="E347" s="19">
        <v>2021</v>
      </c>
    </row>
    <row r="348" spans="1:5" ht="15.75" thickBot="1" x14ac:dyDescent="0.3">
      <c r="A348" s="343"/>
      <c r="B348" s="20" t="s">
        <v>6</v>
      </c>
      <c r="C348" s="20" t="s">
        <v>7</v>
      </c>
      <c r="D348" s="20" t="s">
        <v>7</v>
      </c>
      <c r="E348" s="20" t="s">
        <v>7</v>
      </c>
    </row>
    <row r="349" spans="1:5" ht="15.75" thickBot="1" x14ac:dyDescent="0.3">
      <c r="A349" s="4" t="s">
        <v>9</v>
      </c>
      <c r="B349" s="275">
        <v>98000</v>
      </c>
      <c r="C349" s="275">
        <v>85000</v>
      </c>
      <c r="D349" s="275">
        <v>86000</v>
      </c>
      <c r="E349" s="275">
        <v>87000</v>
      </c>
    </row>
    <row r="350" spans="1:5" ht="15.75" thickBot="1" x14ac:dyDescent="0.3">
      <c r="A350" s="4" t="s">
        <v>16</v>
      </c>
      <c r="B350" s="6">
        <f>B360+B363+B366</f>
        <v>484000</v>
      </c>
      <c r="C350" s="6">
        <f t="shared" ref="C350:E350" si="42">C360+C363+C366</f>
        <v>498000</v>
      </c>
      <c r="D350" s="6">
        <f t="shared" si="42"/>
        <v>488000</v>
      </c>
      <c r="E350" s="6">
        <f t="shared" si="42"/>
        <v>502889</v>
      </c>
    </row>
    <row r="351" spans="1:5" ht="15.75" thickBot="1" x14ac:dyDescent="0.3">
      <c r="A351" s="4" t="s">
        <v>24</v>
      </c>
      <c r="B351" s="277">
        <f>B350/B349</f>
        <v>4.9387755102040813</v>
      </c>
      <c r="C351" s="277">
        <f>C350/C349</f>
        <v>5.8588235294117643</v>
      </c>
      <c r="D351" s="277">
        <f>D350/D349</f>
        <v>5.6744186046511631</v>
      </c>
      <c r="E351" s="277">
        <f>E350/E349</f>
        <v>5.7803333333333331</v>
      </c>
    </row>
    <row r="352" spans="1:5" ht="15.75" thickBot="1" x14ac:dyDescent="0.3">
      <c r="A352" s="4" t="s">
        <v>17</v>
      </c>
      <c r="B352" s="60"/>
      <c r="C352" s="7">
        <f t="shared" ref="C352:E354" si="43">C349/B349-1</f>
        <v>-0.13265306122448983</v>
      </c>
      <c r="D352" s="7">
        <f t="shared" si="43"/>
        <v>1.1764705882352899E-2</v>
      </c>
      <c r="E352" s="7">
        <f t="shared" si="43"/>
        <v>1.1627906976744207E-2</v>
      </c>
    </row>
    <row r="353" spans="1:6" ht="15.75" thickBot="1" x14ac:dyDescent="0.3">
      <c r="A353" s="4" t="s">
        <v>18</v>
      </c>
      <c r="B353" s="60"/>
      <c r="C353" s="7">
        <f t="shared" si="43"/>
        <v>2.8925619834710758E-2</v>
      </c>
      <c r="D353" s="7">
        <f t="shared" si="43"/>
        <v>-2.008032128514059E-2</v>
      </c>
      <c r="E353" s="7">
        <f t="shared" si="43"/>
        <v>3.051024590163931E-2</v>
      </c>
    </row>
    <row r="354" spans="1:6" ht="15.75" thickBot="1" x14ac:dyDescent="0.3">
      <c r="A354" s="4" t="s">
        <v>19</v>
      </c>
      <c r="B354" s="60"/>
      <c r="C354" s="7">
        <f t="shared" si="43"/>
        <v>0.18629071463296065</v>
      </c>
      <c r="D354" s="7">
        <f t="shared" si="43"/>
        <v>-3.1474736153917826E-2</v>
      </c>
      <c r="E354" s="7">
        <f t="shared" si="43"/>
        <v>1.8665300546447883E-2</v>
      </c>
    </row>
    <row r="355" spans="1:6" x14ac:dyDescent="0.25">
      <c r="A355" s="342"/>
      <c r="B355" s="19">
        <v>2018</v>
      </c>
      <c r="C355" s="19">
        <v>2019</v>
      </c>
      <c r="D355" s="19">
        <v>2020</v>
      </c>
      <c r="E355" s="19">
        <v>2021</v>
      </c>
    </row>
    <row r="356" spans="1:6" ht="15.75" thickBot="1" x14ac:dyDescent="0.3">
      <c r="A356" s="343"/>
      <c r="B356" s="20" t="s">
        <v>6</v>
      </c>
      <c r="C356" s="20" t="s">
        <v>7</v>
      </c>
      <c r="D356" s="20" t="s">
        <v>7</v>
      </c>
      <c r="E356" s="20" t="s">
        <v>7</v>
      </c>
    </row>
    <row r="357" spans="1:6" ht="15.75" thickBot="1" x14ac:dyDescent="0.3">
      <c r="A357" s="362" t="s">
        <v>66</v>
      </c>
      <c r="B357" s="363"/>
      <c r="C357" s="363"/>
      <c r="D357" s="363"/>
      <c r="E357" s="364"/>
    </row>
    <row r="358" spans="1:6" x14ac:dyDescent="0.25">
      <c r="A358" s="342"/>
      <c r="B358" s="19">
        <v>2018</v>
      </c>
      <c r="C358" s="19">
        <v>2019</v>
      </c>
      <c r="D358" s="19">
        <v>2020</v>
      </c>
      <c r="E358" s="19">
        <v>2021</v>
      </c>
    </row>
    <row r="359" spans="1:6" ht="15.75" thickBot="1" x14ac:dyDescent="0.3">
      <c r="A359" s="343"/>
      <c r="B359" s="20" t="s">
        <v>6</v>
      </c>
      <c r="C359" s="20" t="s">
        <v>7</v>
      </c>
      <c r="D359" s="20" t="s">
        <v>7</v>
      </c>
      <c r="E359" s="20" t="s">
        <v>7</v>
      </c>
    </row>
    <row r="360" spans="1:6" ht="15.75" thickBot="1" x14ac:dyDescent="0.3">
      <c r="A360" s="1" t="s">
        <v>0</v>
      </c>
      <c r="B360" s="8">
        <v>323700</v>
      </c>
      <c r="C360" s="8">
        <v>323700</v>
      </c>
      <c r="D360" s="8">
        <v>323700</v>
      </c>
      <c r="E360" s="8">
        <v>323700</v>
      </c>
    </row>
    <row r="361" spans="1:6" ht="15.75" thickBot="1" x14ac:dyDescent="0.3">
      <c r="A361" s="10" t="s">
        <v>55</v>
      </c>
      <c r="B361" s="8">
        <v>323700</v>
      </c>
      <c r="C361" s="8">
        <v>323700</v>
      </c>
      <c r="D361" s="8">
        <v>323700</v>
      </c>
      <c r="E361" s="8">
        <v>323700</v>
      </c>
    </row>
    <row r="362" spans="1:6" ht="15.75" thickBot="1" x14ac:dyDescent="0.3">
      <c r="A362" s="10" t="s">
        <v>56</v>
      </c>
      <c r="B362" s="11"/>
      <c r="C362" s="12"/>
      <c r="D362" s="12"/>
      <c r="E362" s="12"/>
    </row>
    <row r="363" spans="1:6" ht="24.75" thickBot="1" x14ac:dyDescent="0.3">
      <c r="A363" s="1" t="s">
        <v>33</v>
      </c>
      <c r="B363" s="11">
        <v>54300</v>
      </c>
      <c r="C363" s="11">
        <v>54300</v>
      </c>
      <c r="D363" s="11">
        <v>54300</v>
      </c>
      <c r="E363" s="11">
        <v>54300</v>
      </c>
    </row>
    <row r="364" spans="1:6" ht="15.75" thickBot="1" x14ac:dyDescent="0.3">
      <c r="A364" s="10" t="s">
        <v>55</v>
      </c>
      <c r="B364" s="11">
        <v>54300</v>
      </c>
      <c r="C364" s="11">
        <v>54300</v>
      </c>
      <c r="D364" s="11">
        <v>54300</v>
      </c>
      <c r="E364" s="11">
        <v>54300</v>
      </c>
    </row>
    <row r="365" spans="1:6" ht="15.75" thickBot="1" x14ac:dyDescent="0.3">
      <c r="A365" s="10" t="s">
        <v>56</v>
      </c>
      <c r="B365" s="11"/>
      <c r="C365" s="8"/>
      <c r="D365" s="8"/>
      <c r="E365" s="8"/>
    </row>
    <row r="366" spans="1:6" ht="15.75" thickBot="1" x14ac:dyDescent="0.3">
      <c r="A366" s="1" t="s">
        <v>1</v>
      </c>
      <c r="B366" s="11">
        <v>106000</v>
      </c>
      <c r="C366" s="8">
        <f>C367</f>
        <v>120000</v>
      </c>
      <c r="D366" s="8">
        <f>D367</f>
        <v>110000</v>
      </c>
      <c r="E366" s="8">
        <f>E367</f>
        <v>124889</v>
      </c>
    </row>
    <row r="367" spans="1:6" ht="15.75" thickBot="1" x14ac:dyDescent="0.3">
      <c r="A367" s="10" t="s">
        <v>55</v>
      </c>
      <c r="B367" s="11">
        <v>106000</v>
      </c>
      <c r="C367" s="8">
        <v>120000</v>
      </c>
      <c r="D367" s="8">
        <v>110000</v>
      </c>
      <c r="E367" s="8">
        <v>124889</v>
      </c>
      <c r="F367" s="278"/>
    </row>
    <row r="368" spans="1:6" ht="15.75" thickBot="1" x14ac:dyDescent="0.3">
      <c r="A368" s="10" t="s">
        <v>56</v>
      </c>
      <c r="B368" s="11"/>
      <c r="C368" s="8"/>
      <c r="D368" s="8"/>
      <c r="E368" s="8"/>
    </row>
    <row r="369" spans="1:5" ht="15.75" thickBot="1" x14ac:dyDescent="0.3">
      <c r="A369" s="1" t="s">
        <v>2</v>
      </c>
      <c r="B369" s="11"/>
      <c r="C369" s="8"/>
      <c r="D369" s="8"/>
      <c r="E369" s="8"/>
    </row>
    <row r="370" spans="1:5" ht="15.75" thickBot="1" x14ac:dyDescent="0.3">
      <c r="A370" s="10" t="s">
        <v>55</v>
      </c>
      <c r="B370" s="11"/>
      <c r="C370" s="8"/>
      <c r="D370" s="8"/>
      <c r="E370" s="8"/>
    </row>
    <row r="371" spans="1:5" ht="15.75" thickBot="1" x14ac:dyDescent="0.3">
      <c r="A371" s="10" t="s">
        <v>56</v>
      </c>
      <c r="B371" s="11"/>
      <c r="C371" s="8"/>
      <c r="D371" s="8"/>
      <c r="E371" s="8"/>
    </row>
    <row r="372" spans="1:5" ht="15.75" thickBot="1" x14ac:dyDescent="0.3">
      <c r="A372" s="1" t="s">
        <v>25</v>
      </c>
      <c r="B372" s="11"/>
      <c r="C372" s="8"/>
      <c r="D372" s="8"/>
      <c r="E372" s="8"/>
    </row>
    <row r="373" spans="1:5" ht="15.75" thickBot="1" x14ac:dyDescent="0.3">
      <c r="A373" s="10" t="s">
        <v>55</v>
      </c>
      <c r="B373" s="11"/>
      <c r="C373" s="8"/>
      <c r="D373" s="8"/>
      <c r="E373" s="8"/>
    </row>
    <row r="374" spans="1:5" ht="15.75" thickBot="1" x14ac:dyDescent="0.3">
      <c r="A374" s="10" t="s">
        <v>56</v>
      </c>
      <c r="B374" s="11"/>
      <c r="C374" s="8"/>
      <c r="D374" s="8"/>
      <c r="E374" s="8"/>
    </row>
    <row r="375" spans="1:5" ht="15.75" thickBot="1" x14ac:dyDescent="0.3">
      <c r="A375" s="1" t="s">
        <v>26</v>
      </c>
      <c r="B375" s="11"/>
      <c r="C375" s="8"/>
      <c r="D375" s="8"/>
      <c r="E375" s="8"/>
    </row>
    <row r="376" spans="1:5" ht="15.75" thickBot="1" x14ac:dyDescent="0.3">
      <c r="A376" s="10" t="s">
        <v>55</v>
      </c>
      <c r="B376" s="11"/>
      <c r="C376" s="8"/>
      <c r="D376" s="8"/>
      <c r="E376" s="8"/>
    </row>
    <row r="377" spans="1:5" ht="15.75" thickBot="1" x14ac:dyDescent="0.3">
      <c r="A377" s="10" t="s">
        <v>56</v>
      </c>
      <c r="B377" s="11"/>
      <c r="C377" s="8"/>
      <c r="D377" s="8"/>
      <c r="E377" s="8"/>
    </row>
    <row r="378" spans="1:5" ht="24.75" thickBot="1" x14ac:dyDescent="0.3">
      <c r="A378" s="1" t="s">
        <v>3</v>
      </c>
      <c r="B378" s="11"/>
      <c r="C378" s="8"/>
      <c r="D378" s="8"/>
      <c r="E378" s="8"/>
    </row>
    <row r="379" spans="1:5" ht="15.75" thickBot="1" x14ac:dyDescent="0.3">
      <c r="A379" s="10" t="s">
        <v>55</v>
      </c>
      <c r="B379" s="11"/>
      <c r="C379" s="8"/>
      <c r="D379" s="8"/>
      <c r="E379" s="8"/>
    </row>
    <row r="380" spans="1:5" ht="15.75" thickBot="1" x14ac:dyDescent="0.3">
      <c r="A380" s="10" t="s">
        <v>56</v>
      </c>
      <c r="B380" s="11"/>
      <c r="C380" s="8"/>
      <c r="D380" s="8"/>
      <c r="E380" s="8"/>
    </row>
    <row r="381" spans="1:5" ht="15.75" thickBot="1" x14ac:dyDescent="0.3">
      <c r="A381" s="25" t="s">
        <v>35</v>
      </c>
      <c r="B381" s="11">
        <f>B378+B375+B372+B369+B366+B363+B360</f>
        <v>484000</v>
      </c>
      <c r="C381" s="11">
        <f>C378+C375+C372+C369+C366+C363+C360</f>
        <v>498000</v>
      </c>
      <c r="D381" s="11">
        <f t="shared" ref="D381:E381" si="44">D378+D375+D372+D369+D366+D363+D360</f>
        <v>488000</v>
      </c>
      <c r="E381" s="11">
        <f t="shared" si="44"/>
        <v>502889</v>
      </c>
    </row>
    <row r="382" spans="1:5" ht="15.75" thickBot="1" x14ac:dyDescent="0.3">
      <c r="A382" s="26" t="s">
        <v>37</v>
      </c>
      <c r="B382" s="27">
        <f>(B381-B350)</f>
        <v>0</v>
      </c>
      <c r="C382" s="27">
        <f t="shared" ref="C382:E382" si="45">(C381-C350)</f>
        <v>0</v>
      </c>
      <c r="D382" s="27">
        <f t="shared" si="45"/>
        <v>0</v>
      </c>
      <c r="E382" s="27">
        <f t="shared" si="45"/>
        <v>0</v>
      </c>
    </row>
    <row r="383" spans="1:5" ht="21" customHeight="1" thickBot="1" x14ac:dyDescent="0.3">
      <c r="A383" s="104" t="s">
        <v>61</v>
      </c>
      <c r="B383" s="353" t="s">
        <v>520</v>
      </c>
      <c r="C383" s="365"/>
      <c r="D383" s="365"/>
      <c r="E383" s="366"/>
    </row>
    <row r="384" spans="1:5" ht="27.75" customHeight="1" thickBot="1" x14ac:dyDescent="0.3">
      <c r="A384" s="4" t="s">
        <v>10</v>
      </c>
      <c r="B384" s="347" t="s">
        <v>521</v>
      </c>
      <c r="C384" s="348"/>
      <c r="D384" s="348"/>
      <c r="E384" s="349"/>
    </row>
    <row r="385" spans="1:5" ht="15.75" thickBot="1" x14ac:dyDescent="0.3">
      <c r="A385" s="4" t="s">
        <v>15</v>
      </c>
      <c r="B385" s="394" t="s">
        <v>522</v>
      </c>
      <c r="C385" s="395"/>
      <c r="D385" s="395"/>
      <c r="E385" s="396"/>
    </row>
    <row r="386" spans="1:5" x14ac:dyDescent="0.25">
      <c r="A386" s="342"/>
      <c r="B386" s="19">
        <v>2018</v>
      </c>
      <c r="C386" s="19">
        <v>2019</v>
      </c>
      <c r="D386" s="19">
        <v>2020</v>
      </c>
      <c r="E386" s="19">
        <v>2021</v>
      </c>
    </row>
    <row r="387" spans="1:5" ht="15.75" thickBot="1" x14ac:dyDescent="0.3">
      <c r="A387" s="343"/>
      <c r="B387" s="20" t="s">
        <v>6</v>
      </c>
      <c r="C387" s="20" t="s">
        <v>7</v>
      </c>
      <c r="D387" s="20" t="s">
        <v>7</v>
      </c>
      <c r="E387" s="20" t="s">
        <v>7</v>
      </c>
    </row>
    <row r="388" spans="1:5" ht="15.75" thickBot="1" x14ac:dyDescent="0.3">
      <c r="A388" s="4" t="s">
        <v>9</v>
      </c>
      <c r="B388" s="6">
        <v>26500</v>
      </c>
      <c r="C388" s="6">
        <v>6000</v>
      </c>
      <c r="D388" s="6">
        <v>6500</v>
      </c>
      <c r="E388" s="6">
        <v>6000</v>
      </c>
    </row>
    <row r="389" spans="1:5" ht="15.75" thickBot="1" x14ac:dyDescent="0.3">
      <c r="A389" s="4" t="s">
        <v>16</v>
      </c>
      <c r="B389" s="6">
        <f>B404</f>
        <v>203000</v>
      </c>
      <c r="C389" s="6">
        <f t="shared" ref="C389:E389" si="46">C404</f>
        <v>40900</v>
      </c>
      <c r="D389" s="6">
        <f t="shared" si="46"/>
        <v>43900</v>
      </c>
      <c r="E389" s="6">
        <f t="shared" si="46"/>
        <v>40000</v>
      </c>
    </row>
    <row r="390" spans="1:5" ht="15.75" thickBot="1" x14ac:dyDescent="0.3">
      <c r="A390" s="4" t="s">
        <v>24</v>
      </c>
      <c r="B390" s="6">
        <f>B389/B388</f>
        <v>7.6603773584905657</v>
      </c>
      <c r="C390" s="6">
        <f>C389/C388</f>
        <v>6.8166666666666664</v>
      </c>
      <c r="D390" s="6">
        <f>D389/D388</f>
        <v>6.7538461538461538</v>
      </c>
      <c r="E390" s="6">
        <f>E389/E388</f>
        <v>6.666666666666667</v>
      </c>
    </row>
    <row r="391" spans="1:5" ht="15.75" thickBot="1" x14ac:dyDescent="0.3">
      <c r="A391" s="4" t="s">
        <v>17</v>
      </c>
      <c r="B391" s="60"/>
      <c r="C391" s="7">
        <f>C388/B388-1</f>
        <v>-0.77358490566037741</v>
      </c>
      <c r="D391" s="7">
        <f>D388/C388-1</f>
        <v>8.3333333333333259E-2</v>
      </c>
      <c r="E391" s="7">
        <f>E388/D388-1</f>
        <v>-7.6923076923076872E-2</v>
      </c>
    </row>
    <row r="392" spans="1:5" ht="15.75" thickBot="1" x14ac:dyDescent="0.3">
      <c r="A392" s="4" t="s">
        <v>18</v>
      </c>
      <c r="B392" s="60"/>
      <c r="C392" s="7">
        <f>C389/B389-1</f>
        <v>-0.79852216748768479</v>
      </c>
      <c r="D392" s="7">
        <f t="shared" ref="D392:E393" si="47">D389/C389-1</f>
        <v>7.3349633251833746E-2</v>
      </c>
      <c r="E392" s="7">
        <f t="shared" si="47"/>
        <v>-8.8838268792710728E-2</v>
      </c>
    </row>
    <row r="393" spans="1:5" ht="15.75" thickBot="1" x14ac:dyDescent="0.3">
      <c r="A393" s="4" t="s">
        <v>19</v>
      </c>
      <c r="B393" s="60"/>
      <c r="C393" s="7">
        <f>C390/B390-1</f>
        <v>-0.11013957307060751</v>
      </c>
      <c r="D393" s="7">
        <f t="shared" si="47"/>
        <v>-9.2157231521534655E-3</v>
      </c>
      <c r="E393" s="7">
        <f t="shared" si="47"/>
        <v>-1.2908124525436548E-2</v>
      </c>
    </row>
    <row r="394" spans="1:5" ht="15.75" thickBot="1" x14ac:dyDescent="0.3">
      <c r="A394" s="362" t="s">
        <v>205</v>
      </c>
      <c r="B394" s="363"/>
      <c r="C394" s="363"/>
      <c r="D394" s="363"/>
      <c r="E394" s="364"/>
    </row>
    <row r="395" spans="1:5" x14ac:dyDescent="0.25">
      <c r="A395" s="342"/>
      <c r="B395" s="19">
        <v>2018</v>
      </c>
      <c r="C395" s="19">
        <v>2019</v>
      </c>
      <c r="D395" s="19">
        <v>2020</v>
      </c>
      <c r="E395" s="19">
        <v>2021</v>
      </c>
    </row>
    <row r="396" spans="1:5" ht="15.75" thickBot="1" x14ac:dyDescent="0.3">
      <c r="A396" s="343"/>
      <c r="B396" s="20" t="s">
        <v>6</v>
      </c>
      <c r="C396" s="20" t="s">
        <v>7</v>
      </c>
      <c r="D396" s="20" t="s">
        <v>7</v>
      </c>
      <c r="E396" s="20" t="s">
        <v>7</v>
      </c>
    </row>
    <row r="397" spans="1:5" ht="15.75" thickBot="1" x14ac:dyDescent="0.3">
      <c r="A397" s="1" t="s">
        <v>0</v>
      </c>
      <c r="B397" s="8">
        <v>0</v>
      </c>
      <c r="C397" s="8">
        <v>0</v>
      </c>
      <c r="D397" s="8">
        <v>0</v>
      </c>
      <c r="E397" s="8">
        <v>0</v>
      </c>
    </row>
    <row r="398" spans="1:5" ht="15.75" thickBot="1" x14ac:dyDescent="0.3">
      <c r="A398" s="10" t="s">
        <v>55</v>
      </c>
      <c r="B398" s="11"/>
      <c r="C398" s="12"/>
      <c r="D398" s="12"/>
      <c r="E398" s="12"/>
    </row>
    <row r="399" spans="1:5" ht="15.75" thickBot="1" x14ac:dyDescent="0.3">
      <c r="A399" s="10" t="s">
        <v>56</v>
      </c>
      <c r="B399" s="11"/>
      <c r="C399" s="12"/>
      <c r="D399" s="12"/>
      <c r="E399" s="12"/>
    </row>
    <row r="400" spans="1:5" ht="24.75" thickBot="1" x14ac:dyDescent="0.3">
      <c r="A400" s="1" t="s">
        <v>33</v>
      </c>
      <c r="B400" s="11">
        <v>0</v>
      </c>
      <c r="C400" s="8">
        <v>0</v>
      </c>
      <c r="D400" s="8">
        <v>0</v>
      </c>
      <c r="E400" s="8">
        <v>0</v>
      </c>
    </row>
    <row r="401" spans="1:5" ht="15.75" thickBot="1" x14ac:dyDescent="0.3">
      <c r="A401" s="10" t="s">
        <v>55</v>
      </c>
      <c r="B401" s="11"/>
      <c r="C401" s="8"/>
      <c r="D401" s="8"/>
      <c r="E401" s="8"/>
    </row>
    <row r="402" spans="1:5" ht="15.75" thickBot="1" x14ac:dyDescent="0.3">
      <c r="A402" s="10" t="s">
        <v>56</v>
      </c>
      <c r="B402" s="11"/>
      <c r="C402" s="8"/>
      <c r="D402" s="8"/>
      <c r="E402" s="8"/>
    </row>
    <row r="403" spans="1:5" ht="15.75" thickBot="1" x14ac:dyDescent="0.3">
      <c r="A403" s="1" t="s">
        <v>1</v>
      </c>
      <c r="B403" s="11">
        <v>203000</v>
      </c>
      <c r="C403" s="8">
        <f>C404</f>
        <v>40900</v>
      </c>
      <c r="D403" s="8">
        <f>D404</f>
        <v>43900</v>
      </c>
      <c r="E403" s="8">
        <v>40000</v>
      </c>
    </row>
    <row r="404" spans="1:5" ht="15.75" thickBot="1" x14ac:dyDescent="0.3">
      <c r="A404" s="10" t="s">
        <v>55</v>
      </c>
      <c r="B404" s="11">
        <v>203000</v>
      </c>
      <c r="C404" s="8">
        <v>40900</v>
      </c>
      <c r="D404" s="8">
        <v>43900</v>
      </c>
      <c r="E404" s="8">
        <v>40000</v>
      </c>
    </row>
    <row r="405" spans="1:5" ht="15.75" thickBot="1" x14ac:dyDescent="0.3">
      <c r="A405" s="10" t="s">
        <v>56</v>
      </c>
      <c r="B405" s="11"/>
      <c r="C405" s="8"/>
      <c r="D405" s="8"/>
      <c r="E405" s="8"/>
    </row>
    <row r="406" spans="1:5" ht="15.75" thickBot="1" x14ac:dyDescent="0.3">
      <c r="A406" s="1" t="s">
        <v>2</v>
      </c>
      <c r="B406" s="11"/>
      <c r="C406" s="8"/>
      <c r="D406" s="8"/>
      <c r="E406" s="8"/>
    </row>
    <row r="407" spans="1:5" ht="15.75" thickBot="1" x14ac:dyDescent="0.3">
      <c r="A407" s="10" t="s">
        <v>55</v>
      </c>
      <c r="B407" s="11"/>
      <c r="C407" s="8"/>
      <c r="D407" s="8"/>
      <c r="E407" s="8"/>
    </row>
    <row r="408" spans="1:5" ht="15.75" thickBot="1" x14ac:dyDescent="0.3">
      <c r="A408" s="10" t="s">
        <v>56</v>
      </c>
      <c r="B408" s="11"/>
      <c r="C408" s="8"/>
      <c r="D408" s="8"/>
      <c r="E408" s="8"/>
    </row>
    <row r="409" spans="1:5" ht="15.75" thickBot="1" x14ac:dyDescent="0.3">
      <c r="A409" s="1" t="s">
        <v>25</v>
      </c>
      <c r="B409" s="11"/>
      <c r="C409" s="8"/>
      <c r="D409" s="8"/>
      <c r="E409" s="8"/>
    </row>
    <row r="410" spans="1:5" ht="15.75" thickBot="1" x14ac:dyDescent="0.3">
      <c r="A410" s="10" t="s">
        <v>55</v>
      </c>
      <c r="B410" s="11"/>
      <c r="C410" s="8"/>
      <c r="D410" s="8"/>
      <c r="E410" s="8"/>
    </row>
    <row r="411" spans="1:5" ht="15.75" thickBot="1" x14ac:dyDescent="0.3">
      <c r="A411" s="10" t="s">
        <v>56</v>
      </c>
      <c r="B411" s="11"/>
      <c r="C411" s="8"/>
      <c r="D411" s="8"/>
      <c r="E411" s="8"/>
    </row>
    <row r="412" spans="1:5" ht="15.75" thickBot="1" x14ac:dyDescent="0.3">
      <c r="A412" s="1" t="s">
        <v>26</v>
      </c>
      <c r="B412" s="11"/>
      <c r="C412" s="8"/>
      <c r="D412" s="8"/>
      <c r="E412" s="8"/>
    </row>
    <row r="413" spans="1:5" ht="15.75" thickBot="1" x14ac:dyDescent="0.3">
      <c r="A413" s="10" t="s">
        <v>55</v>
      </c>
      <c r="B413" s="11"/>
      <c r="C413" s="8"/>
      <c r="D413" s="8"/>
      <c r="E413" s="8"/>
    </row>
    <row r="414" spans="1:5" ht="15.75" thickBot="1" x14ac:dyDescent="0.3">
      <c r="A414" s="10" t="s">
        <v>56</v>
      </c>
      <c r="B414" s="11"/>
      <c r="C414" s="8"/>
      <c r="D414" s="8"/>
      <c r="E414" s="8"/>
    </row>
    <row r="415" spans="1:5" ht="24.75" thickBot="1" x14ac:dyDescent="0.3">
      <c r="A415" s="1" t="s">
        <v>3</v>
      </c>
      <c r="B415" s="11"/>
      <c r="C415" s="8"/>
      <c r="D415" s="8"/>
      <c r="E415" s="8"/>
    </row>
    <row r="416" spans="1:5" ht="15.75" thickBot="1" x14ac:dyDescent="0.3">
      <c r="A416" s="10" t="s">
        <v>55</v>
      </c>
      <c r="B416" s="11"/>
      <c r="C416" s="8"/>
      <c r="D416" s="8"/>
      <c r="E416" s="8"/>
    </row>
    <row r="417" spans="1:5" ht="15.75" thickBot="1" x14ac:dyDescent="0.3">
      <c r="A417" s="10" t="s">
        <v>56</v>
      </c>
      <c r="B417" s="11"/>
      <c r="C417" s="8"/>
      <c r="D417" s="8"/>
      <c r="E417" s="8"/>
    </row>
    <row r="418" spans="1:5" ht="15.75" thickBot="1" x14ac:dyDescent="0.3">
      <c r="A418" s="25" t="s">
        <v>125</v>
      </c>
      <c r="B418" s="11">
        <f>B415+B412+B409+B406+B403+B400+B397</f>
        <v>203000</v>
      </c>
      <c r="C418" s="11">
        <f t="shared" ref="C418:E418" si="48">C415+C412+C409+C406+C403+C400+C397</f>
        <v>40900</v>
      </c>
      <c r="D418" s="11">
        <f t="shared" si="48"/>
        <v>43900</v>
      </c>
      <c r="E418" s="11">
        <f t="shared" si="48"/>
        <v>40000</v>
      </c>
    </row>
    <row r="419" spans="1:5" ht="15.75" thickBot="1" x14ac:dyDescent="0.3">
      <c r="A419" s="26" t="s">
        <v>37</v>
      </c>
      <c r="B419" s="27">
        <f>IF(B418-B389=0,0,"Error")</f>
        <v>0</v>
      </c>
      <c r="C419" s="27">
        <f>IF(C418-C389=0,0,"Error")</f>
        <v>0</v>
      </c>
      <c r="D419" s="27">
        <f>IF(D418-D389=0,0,"Error")</f>
        <v>0</v>
      </c>
      <c r="E419" s="27">
        <f>IF(E418-E389=0,0,"Error")</f>
        <v>0</v>
      </c>
    </row>
    <row r="420" spans="1:5" ht="15.75" thickBot="1" x14ac:dyDescent="0.3">
      <c r="A420" s="322" t="s">
        <v>50</v>
      </c>
      <c r="B420" s="323"/>
      <c r="C420" s="323"/>
      <c r="D420" s="323"/>
      <c r="E420" s="324"/>
    </row>
    <row r="421" spans="1:5" ht="15.75" thickBot="1" x14ac:dyDescent="0.3">
      <c r="A421" s="322" t="s">
        <v>45</v>
      </c>
      <c r="B421" s="323"/>
      <c r="C421" s="323"/>
      <c r="D421" s="323"/>
      <c r="E421" s="324"/>
    </row>
    <row r="422" spans="1:5" ht="15.75" thickBot="1" x14ac:dyDescent="0.3">
      <c r="A422" s="300" t="s">
        <v>30</v>
      </c>
      <c r="B422" s="403" t="s">
        <v>569</v>
      </c>
      <c r="C422" s="404"/>
      <c r="D422" s="405"/>
      <c r="E422" s="406"/>
    </row>
    <row r="423" spans="1:5" ht="39" customHeight="1" thickBot="1" x14ac:dyDescent="0.3">
      <c r="A423" s="21" t="s">
        <v>57</v>
      </c>
      <c r="B423" s="299" t="s">
        <v>523</v>
      </c>
      <c r="C423" s="54" t="s">
        <v>58</v>
      </c>
      <c r="D423" s="367"/>
      <c r="E423" s="369"/>
    </row>
    <row r="424" spans="1:5" ht="24" customHeight="1" thickBot="1" x14ac:dyDescent="0.3">
      <c r="A424" s="4" t="s">
        <v>10</v>
      </c>
      <c r="B424" s="347" t="s">
        <v>518</v>
      </c>
      <c r="C424" s="348"/>
      <c r="D424" s="348"/>
      <c r="E424" s="349"/>
    </row>
    <row r="425" spans="1:5" ht="15.75" thickBot="1" x14ac:dyDescent="0.3">
      <c r="A425" s="4" t="s">
        <v>15</v>
      </c>
      <c r="B425" s="359" t="s">
        <v>524</v>
      </c>
      <c r="C425" s="360"/>
      <c r="D425" s="360"/>
      <c r="E425" s="361"/>
    </row>
    <row r="426" spans="1:5" x14ac:dyDescent="0.25">
      <c r="A426" s="342"/>
      <c r="B426" s="19">
        <v>2018</v>
      </c>
      <c r="C426" s="19">
        <v>2019</v>
      </c>
      <c r="D426" s="19">
        <v>2020</v>
      </c>
      <c r="E426" s="19">
        <v>2021</v>
      </c>
    </row>
    <row r="427" spans="1:5" ht="15.75" thickBot="1" x14ac:dyDescent="0.3">
      <c r="A427" s="343"/>
      <c r="B427" s="20" t="s">
        <v>6</v>
      </c>
      <c r="C427" s="20" t="s">
        <v>7</v>
      </c>
      <c r="D427" s="20" t="s">
        <v>7</v>
      </c>
      <c r="E427" s="20" t="s">
        <v>7</v>
      </c>
    </row>
    <row r="428" spans="1:5" ht="15.75" thickBot="1" x14ac:dyDescent="0.3">
      <c r="A428" s="4" t="s">
        <v>9</v>
      </c>
      <c r="B428" s="6">
        <v>68</v>
      </c>
      <c r="C428" s="6">
        <v>11</v>
      </c>
      <c r="D428" s="6">
        <v>16</v>
      </c>
      <c r="E428" s="6">
        <v>16</v>
      </c>
    </row>
    <row r="429" spans="1:5" ht="15.75" thickBot="1" x14ac:dyDescent="0.3">
      <c r="A429" s="4" t="s">
        <v>16</v>
      </c>
      <c r="B429" s="6">
        <v>228000</v>
      </c>
      <c r="C429" s="6">
        <f>C447</f>
        <v>0</v>
      </c>
      <c r="D429" s="6">
        <f t="shared" ref="D429:E429" si="49">D447</f>
        <v>0</v>
      </c>
      <c r="E429" s="6">
        <f t="shared" si="49"/>
        <v>35409</v>
      </c>
    </row>
    <row r="430" spans="1:5" ht="15.75" thickBot="1" x14ac:dyDescent="0.3">
      <c r="A430" s="4" t="s">
        <v>24</v>
      </c>
      <c r="B430" s="6">
        <f>B429/B428</f>
        <v>3352.9411764705883</v>
      </c>
      <c r="C430" s="6">
        <f t="shared" ref="C430:E430" si="50">C429/C428</f>
        <v>0</v>
      </c>
      <c r="D430" s="6">
        <f t="shared" si="50"/>
        <v>0</v>
      </c>
      <c r="E430" s="6">
        <f t="shared" si="50"/>
        <v>2213.0625</v>
      </c>
    </row>
    <row r="431" spans="1:5" ht="15.75" thickBot="1" x14ac:dyDescent="0.3">
      <c r="A431" s="4" t="s">
        <v>17</v>
      </c>
      <c r="B431" s="60" t="s">
        <v>23</v>
      </c>
      <c r="C431" s="7">
        <f>C428/B428-1</f>
        <v>-0.83823529411764708</v>
      </c>
      <c r="D431" s="7">
        <f t="shared" ref="D431:E433" si="51">D428/C428-1</f>
        <v>0.45454545454545459</v>
      </c>
      <c r="E431" s="7">
        <f t="shared" si="51"/>
        <v>0</v>
      </c>
    </row>
    <row r="432" spans="1:5" ht="15.75" thickBot="1" x14ac:dyDescent="0.3">
      <c r="A432" s="4" t="s">
        <v>18</v>
      </c>
      <c r="B432" s="60" t="s">
        <v>23</v>
      </c>
      <c r="C432" s="7">
        <f>C429/B429-1</f>
        <v>-1</v>
      </c>
      <c r="D432" s="7" t="e">
        <f t="shared" si="51"/>
        <v>#DIV/0!</v>
      </c>
      <c r="E432" s="7" t="e">
        <f t="shared" si="51"/>
        <v>#DIV/0!</v>
      </c>
    </row>
    <row r="433" spans="1:5" ht="15.75" thickBot="1" x14ac:dyDescent="0.3">
      <c r="A433" s="4" t="s">
        <v>19</v>
      </c>
      <c r="B433" s="60" t="s">
        <v>23</v>
      </c>
      <c r="C433" s="7">
        <f>C430/B430-1</f>
        <v>-1</v>
      </c>
      <c r="D433" s="7" t="e">
        <f t="shared" si="51"/>
        <v>#DIV/0!</v>
      </c>
      <c r="E433" s="7" t="e">
        <f t="shared" si="51"/>
        <v>#DIV/0!</v>
      </c>
    </row>
    <row r="434" spans="1:5" ht="15.75" thickBot="1" x14ac:dyDescent="0.3">
      <c r="A434" s="362" t="s">
        <v>66</v>
      </c>
      <c r="B434" s="363"/>
      <c r="C434" s="363"/>
      <c r="D434" s="363"/>
      <c r="E434" s="364"/>
    </row>
    <row r="435" spans="1:5" x14ac:dyDescent="0.25">
      <c r="A435" s="342"/>
      <c r="B435" s="19">
        <v>2018</v>
      </c>
      <c r="C435" s="19">
        <v>2019</v>
      </c>
      <c r="D435" s="19">
        <v>2020</v>
      </c>
      <c r="E435" s="19">
        <v>2021</v>
      </c>
    </row>
    <row r="436" spans="1:5" ht="15.75" thickBot="1" x14ac:dyDescent="0.3">
      <c r="A436" s="343"/>
      <c r="B436" s="20" t="s">
        <v>6</v>
      </c>
      <c r="C436" s="20" t="s">
        <v>7</v>
      </c>
      <c r="D436" s="20" t="s">
        <v>7</v>
      </c>
      <c r="E436" s="20" t="s">
        <v>7</v>
      </c>
    </row>
    <row r="437" spans="1:5" ht="15.75" thickBot="1" x14ac:dyDescent="0.3">
      <c r="A437" s="1" t="s">
        <v>46</v>
      </c>
      <c r="B437" s="8">
        <f>B438+B439+B440+B441</f>
        <v>0</v>
      </c>
      <c r="C437" s="8">
        <f t="shared" ref="C437:E437" si="52">C438+C439+C440+C441</f>
        <v>0</v>
      </c>
      <c r="D437" s="8">
        <f t="shared" si="52"/>
        <v>0</v>
      </c>
      <c r="E437" s="8">
        <f t="shared" si="52"/>
        <v>0</v>
      </c>
    </row>
    <row r="438" spans="1:5" ht="15.75" thickBot="1" x14ac:dyDescent="0.3">
      <c r="A438" s="10" t="s">
        <v>55</v>
      </c>
      <c r="B438" s="8"/>
      <c r="C438" s="8"/>
      <c r="D438" s="8"/>
      <c r="E438" s="8"/>
    </row>
    <row r="439" spans="1:5" ht="15.75" thickBot="1" x14ac:dyDescent="0.3">
      <c r="A439" s="10" t="s">
        <v>62</v>
      </c>
      <c r="B439" s="8"/>
      <c r="C439" s="8"/>
      <c r="D439" s="8"/>
      <c r="E439" s="8"/>
    </row>
    <row r="440" spans="1:5" ht="15.75" thickBot="1" x14ac:dyDescent="0.3">
      <c r="A440" s="10" t="s">
        <v>63</v>
      </c>
      <c r="B440" s="8"/>
      <c r="C440" s="8"/>
      <c r="D440" s="8"/>
      <c r="E440" s="8"/>
    </row>
    <row r="441" spans="1:5" ht="15.75" thickBot="1" x14ac:dyDescent="0.3">
      <c r="A441" s="10" t="s">
        <v>64</v>
      </c>
      <c r="B441" s="8"/>
      <c r="C441" s="8"/>
      <c r="D441" s="8"/>
      <c r="E441" s="8"/>
    </row>
    <row r="442" spans="1:5" ht="15.75" thickBot="1" x14ac:dyDescent="0.3">
      <c r="A442" s="1" t="s">
        <v>47</v>
      </c>
      <c r="B442" s="11">
        <f>B443+B444+B445+B446</f>
        <v>228000</v>
      </c>
      <c r="C442" s="11">
        <f>C443+C444+C445+C446</f>
        <v>0</v>
      </c>
      <c r="D442" s="11">
        <f t="shared" ref="D442:E442" si="53">D443+D444+D445+D446</f>
        <v>0</v>
      </c>
      <c r="E442" s="11">
        <f t="shared" si="53"/>
        <v>35409</v>
      </c>
    </row>
    <row r="443" spans="1:5" ht="15.75" thickBot="1" x14ac:dyDescent="0.3">
      <c r="A443" s="10" t="s">
        <v>55</v>
      </c>
      <c r="B443" s="11">
        <v>228000</v>
      </c>
      <c r="C443" s="6">
        <v>0</v>
      </c>
      <c r="D443" s="6">
        <v>0</v>
      </c>
      <c r="E443" s="6">
        <v>35409</v>
      </c>
    </row>
    <row r="444" spans="1:5" ht="15.75" thickBot="1" x14ac:dyDescent="0.3">
      <c r="A444" s="10" t="s">
        <v>62</v>
      </c>
      <c r="B444" s="11"/>
      <c r="C444" s="8"/>
      <c r="D444" s="8"/>
      <c r="E444" s="8"/>
    </row>
    <row r="445" spans="1:5" ht="15.75" thickBot="1" x14ac:dyDescent="0.3">
      <c r="A445" s="10" t="s">
        <v>63</v>
      </c>
      <c r="B445" s="11"/>
      <c r="C445" s="8"/>
      <c r="D445" s="8"/>
      <c r="E445" s="8"/>
    </row>
    <row r="446" spans="1:5" ht="15.75" thickBot="1" x14ac:dyDescent="0.3">
      <c r="A446" s="10" t="s">
        <v>64</v>
      </c>
      <c r="B446" s="11"/>
      <c r="C446" s="8"/>
      <c r="D446" s="8"/>
      <c r="E446" s="8"/>
    </row>
    <row r="447" spans="1:5" ht="15.75" thickBot="1" x14ac:dyDescent="0.3">
      <c r="A447" s="59" t="s">
        <v>35</v>
      </c>
      <c r="B447" s="11">
        <f>B437+B442</f>
        <v>228000</v>
      </c>
      <c r="C447" s="11">
        <f t="shared" ref="C447:E447" si="54">C437+C442</f>
        <v>0</v>
      </c>
      <c r="D447" s="11">
        <f t="shared" si="54"/>
        <v>0</v>
      </c>
      <c r="E447" s="11">
        <f t="shared" si="54"/>
        <v>35409</v>
      </c>
    </row>
    <row r="448" spans="1:5" ht="15.75" thickBot="1" x14ac:dyDescent="0.3">
      <c r="A448" s="26" t="s">
        <v>37</v>
      </c>
      <c r="B448" s="27">
        <f>IF(B447-B429=0,0,"Error")</f>
        <v>0</v>
      </c>
      <c r="C448" s="27">
        <f t="shared" ref="C448:E448" si="55">IF(C447-C429=0,0,"Error")</f>
        <v>0</v>
      </c>
      <c r="D448" s="27">
        <f t="shared" si="55"/>
        <v>0</v>
      </c>
      <c r="E448" s="27">
        <f t="shared" si="55"/>
        <v>0</v>
      </c>
    </row>
    <row r="449" spans="1:5" ht="15.75" thickBot="1" x14ac:dyDescent="0.3">
      <c r="A449" s="14" t="s">
        <v>126</v>
      </c>
      <c r="B449" s="381" t="s">
        <v>525</v>
      </c>
      <c r="C449" s="382"/>
      <c r="D449" s="382"/>
      <c r="E449" s="383"/>
    </row>
    <row r="450" spans="1:5" ht="15.75" thickBot="1" x14ac:dyDescent="0.3">
      <c r="A450" s="347" t="s">
        <v>526</v>
      </c>
      <c r="B450" s="348"/>
      <c r="C450" s="348"/>
      <c r="D450" s="348"/>
      <c r="E450" s="349"/>
    </row>
    <row r="451" spans="1:5" ht="15.75" thickBot="1" x14ac:dyDescent="0.3">
      <c r="A451" s="279" t="s">
        <v>527</v>
      </c>
      <c r="B451" s="271">
        <v>20</v>
      </c>
      <c r="C451" s="271" t="s">
        <v>76</v>
      </c>
      <c r="D451" s="271" t="s">
        <v>76</v>
      </c>
      <c r="E451" s="271" t="s">
        <v>76</v>
      </c>
    </row>
    <row r="452" spans="1:5" ht="15.75" thickBot="1" x14ac:dyDescent="0.3">
      <c r="A452" s="350" t="s">
        <v>528</v>
      </c>
      <c r="B452" s="351"/>
      <c r="C452" s="351"/>
      <c r="D452" s="351"/>
      <c r="E452" s="352"/>
    </row>
    <row r="453" spans="1:5" ht="15.75" thickBot="1" x14ac:dyDescent="0.3">
      <c r="A453" s="322" t="s">
        <v>44</v>
      </c>
      <c r="B453" s="323"/>
      <c r="C453" s="323"/>
      <c r="D453" s="323"/>
      <c r="E453" s="324"/>
    </row>
    <row r="454" spans="1:5" ht="15.75" thickBot="1" x14ac:dyDescent="0.3">
      <c r="A454" s="322" t="s">
        <v>48</v>
      </c>
      <c r="B454" s="323"/>
      <c r="C454" s="323"/>
      <c r="D454" s="323"/>
      <c r="E454" s="324"/>
    </row>
    <row r="455" spans="1:5" ht="15.75" thickBot="1" x14ac:dyDescent="0.3">
      <c r="A455" s="21" t="s">
        <v>30</v>
      </c>
      <c r="B455" s="387" t="s">
        <v>530</v>
      </c>
      <c r="C455" s="391"/>
      <c r="D455" s="388"/>
      <c r="E455" s="389"/>
    </row>
    <row r="456" spans="1:5" ht="57" thickBot="1" x14ac:dyDescent="0.3">
      <c r="A456" s="21" t="s">
        <v>57</v>
      </c>
      <c r="B456" s="280" t="s">
        <v>540</v>
      </c>
      <c r="C456" s="282" t="s">
        <v>533</v>
      </c>
      <c r="D456" s="392" t="s">
        <v>529</v>
      </c>
      <c r="E456" s="393"/>
    </row>
    <row r="457" spans="1:5" ht="35.25" customHeight="1" thickBot="1" x14ac:dyDescent="0.3">
      <c r="A457" s="4" t="s">
        <v>10</v>
      </c>
      <c r="B457" s="347" t="s">
        <v>531</v>
      </c>
      <c r="C457" s="348"/>
      <c r="D457" s="348"/>
      <c r="E457" s="349"/>
    </row>
    <row r="458" spans="1:5" ht="15.75" thickBot="1" x14ac:dyDescent="0.3">
      <c r="A458" s="4" t="s">
        <v>15</v>
      </c>
      <c r="B458" s="359" t="s">
        <v>532</v>
      </c>
      <c r="C458" s="360"/>
      <c r="D458" s="360"/>
      <c r="E458" s="361"/>
    </row>
    <row r="459" spans="1:5" x14ac:dyDescent="0.25">
      <c r="A459" s="342"/>
      <c r="B459" s="19">
        <v>2018</v>
      </c>
      <c r="C459" s="19">
        <v>2019</v>
      </c>
      <c r="D459" s="19">
        <v>2020</v>
      </c>
      <c r="E459" s="19">
        <v>2021</v>
      </c>
    </row>
    <row r="460" spans="1:5" ht="15.75" thickBot="1" x14ac:dyDescent="0.3">
      <c r="A460" s="343"/>
      <c r="B460" s="20" t="s">
        <v>6</v>
      </c>
      <c r="C460" s="20" t="s">
        <v>7</v>
      </c>
      <c r="D460" s="20" t="s">
        <v>7</v>
      </c>
      <c r="E460" s="20" t="s">
        <v>7</v>
      </c>
    </row>
    <row r="461" spans="1:5" ht="15.75" thickBot="1" x14ac:dyDescent="0.3">
      <c r="A461" s="4" t="s">
        <v>9</v>
      </c>
      <c r="B461" s="6">
        <v>1</v>
      </c>
      <c r="C461" s="6">
        <v>1</v>
      </c>
      <c r="D461" s="6">
        <v>1</v>
      </c>
      <c r="E461" s="6">
        <v>1</v>
      </c>
    </row>
    <row r="462" spans="1:5" ht="15.75" thickBot="1" x14ac:dyDescent="0.3">
      <c r="A462" s="4" t="s">
        <v>16</v>
      </c>
      <c r="B462" s="6">
        <f>B480</f>
        <v>10000</v>
      </c>
      <c r="C462" s="6">
        <f t="shared" ref="C462:E462" si="56">C480</f>
        <v>361893</v>
      </c>
      <c r="D462" s="6">
        <f t="shared" si="56"/>
        <v>357918</v>
      </c>
      <c r="E462" s="6">
        <f t="shared" si="56"/>
        <v>357918</v>
      </c>
    </row>
    <row r="463" spans="1:5" ht="15.75" thickBot="1" x14ac:dyDescent="0.3">
      <c r="A463" s="4" t="s">
        <v>24</v>
      </c>
      <c r="B463" s="6">
        <f>B462/B461</f>
        <v>10000</v>
      </c>
      <c r="C463" s="6">
        <f t="shared" ref="C463:E463" si="57">C462/C461</f>
        <v>361893</v>
      </c>
      <c r="D463" s="6">
        <f>D462/D461</f>
        <v>357918</v>
      </c>
      <c r="E463" s="6">
        <f t="shared" si="57"/>
        <v>357918</v>
      </c>
    </row>
    <row r="464" spans="1:5" ht="15.75" thickBot="1" x14ac:dyDescent="0.3">
      <c r="A464" s="4" t="s">
        <v>17</v>
      </c>
      <c r="B464" s="60" t="s">
        <v>23</v>
      </c>
      <c r="C464" s="7">
        <f>C461/B461-1</f>
        <v>0</v>
      </c>
      <c r="D464" s="7">
        <f t="shared" ref="D464:E466" si="58">D461/C461-1</f>
        <v>0</v>
      </c>
      <c r="E464" s="7">
        <f t="shared" si="58"/>
        <v>0</v>
      </c>
    </row>
    <row r="465" spans="1:5" ht="15.75" thickBot="1" x14ac:dyDescent="0.3">
      <c r="A465" s="4" t="s">
        <v>18</v>
      </c>
      <c r="B465" s="60" t="s">
        <v>23</v>
      </c>
      <c r="C465" s="7">
        <f>C462/B462-1</f>
        <v>35.189300000000003</v>
      </c>
      <c r="D465" s="7">
        <f t="shared" si="58"/>
        <v>-1.0983909608641262E-2</v>
      </c>
      <c r="E465" s="7">
        <f t="shared" si="58"/>
        <v>0</v>
      </c>
    </row>
    <row r="466" spans="1:5" ht="15.75" thickBot="1" x14ac:dyDescent="0.3">
      <c r="A466" s="4" t="s">
        <v>19</v>
      </c>
      <c r="B466" s="60" t="s">
        <v>23</v>
      </c>
      <c r="C466" s="7">
        <f>C463/B463-1</f>
        <v>35.189300000000003</v>
      </c>
      <c r="D466" s="7">
        <f t="shared" si="58"/>
        <v>-1.0983909608641262E-2</v>
      </c>
      <c r="E466" s="7">
        <f t="shared" si="58"/>
        <v>0</v>
      </c>
    </row>
    <row r="467" spans="1:5" ht="15.75" thickBot="1" x14ac:dyDescent="0.3">
      <c r="A467" s="362" t="s">
        <v>66</v>
      </c>
      <c r="B467" s="363"/>
      <c r="C467" s="363"/>
      <c r="D467" s="363"/>
      <c r="E467" s="364"/>
    </row>
    <row r="468" spans="1:5" x14ac:dyDescent="0.25">
      <c r="A468" s="342"/>
      <c r="B468" s="19">
        <v>2018</v>
      </c>
      <c r="C468" s="19">
        <v>2019</v>
      </c>
      <c r="D468" s="19">
        <v>2020</v>
      </c>
      <c r="E468" s="19">
        <v>2021</v>
      </c>
    </row>
    <row r="469" spans="1:5" ht="15.75" thickBot="1" x14ac:dyDescent="0.3">
      <c r="A469" s="343"/>
      <c r="B469" s="20" t="s">
        <v>6</v>
      </c>
      <c r="C469" s="20" t="s">
        <v>7</v>
      </c>
      <c r="D469" s="20" t="s">
        <v>7</v>
      </c>
      <c r="E469" s="20" t="s">
        <v>7</v>
      </c>
    </row>
    <row r="470" spans="1:5" ht="15.75" thickBot="1" x14ac:dyDescent="0.3">
      <c r="A470" s="1" t="s">
        <v>46</v>
      </c>
      <c r="B470" s="8">
        <f>B471+B472+B473+B474</f>
        <v>0</v>
      </c>
      <c r="C470" s="8">
        <f t="shared" ref="C470:E470" si="59">C471+C472+C473+C474</f>
        <v>0</v>
      </c>
      <c r="D470" s="8">
        <f t="shared" si="59"/>
        <v>0</v>
      </c>
      <c r="E470" s="8">
        <f t="shared" si="59"/>
        <v>0</v>
      </c>
    </row>
    <row r="471" spans="1:5" ht="15.75" thickBot="1" x14ac:dyDescent="0.3">
      <c r="A471" s="10" t="s">
        <v>55</v>
      </c>
      <c r="B471" s="8"/>
      <c r="C471" s="8"/>
      <c r="D471" s="8"/>
      <c r="E471" s="8"/>
    </row>
    <row r="472" spans="1:5" ht="15.75" thickBot="1" x14ac:dyDescent="0.3">
      <c r="A472" s="10" t="s">
        <v>62</v>
      </c>
      <c r="B472" s="8"/>
      <c r="C472" s="8"/>
      <c r="D472" s="8"/>
      <c r="E472" s="8"/>
    </row>
    <row r="473" spans="1:5" ht="15.75" thickBot="1" x14ac:dyDescent="0.3">
      <c r="A473" s="10" t="s">
        <v>63</v>
      </c>
      <c r="B473" s="8"/>
      <c r="C473" s="8"/>
      <c r="D473" s="8"/>
      <c r="E473" s="8"/>
    </row>
    <row r="474" spans="1:5" ht="15.75" thickBot="1" x14ac:dyDescent="0.3">
      <c r="A474" s="10" t="s">
        <v>64</v>
      </c>
      <c r="B474" s="8"/>
      <c r="C474" s="8"/>
      <c r="D474" s="8"/>
      <c r="E474" s="8"/>
    </row>
    <row r="475" spans="1:5" ht="15.75" thickBot="1" x14ac:dyDescent="0.3">
      <c r="A475" s="1" t="s">
        <v>47</v>
      </c>
      <c r="B475" s="11">
        <f>B476+B477+B478+B479</f>
        <v>10000</v>
      </c>
      <c r="C475" s="11">
        <f>C476+C477+C478+C479</f>
        <v>361893</v>
      </c>
      <c r="D475" s="11">
        <f t="shared" ref="D475:E475" si="60">D476+D477+D478+D479</f>
        <v>357918</v>
      </c>
      <c r="E475" s="11">
        <f t="shared" si="60"/>
        <v>357918</v>
      </c>
    </row>
    <row r="476" spans="1:5" ht="15.75" thickBot="1" x14ac:dyDescent="0.3">
      <c r="A476" s="10" t="s">
        <v>55</v>
      </c>
      <c r="B476" s="11">
        <v>10000</v>
      </c>
      <c r="C476" s="8"/>
      <c r="D476" s="8"/>
      <c r="E476" s="8"/>
    </row>
    <row r="477" spans="1:5" ht="15.75" thickBot="1" x14ac:dyDescent="0.3">
      <c r="A477" s="10" t="s">
        <v>62</v>
      </c>
      <c r="B477" s="11"/>
      <c r="C477" s="8">
        <v>297918</v>
      </c>
      <c r="D477" s="8">
        <v>297918</v>
      </c>
      <c r="E477" s="8">
        <v>297918</v>
      </c>
    </row>
    <row r="478" spans="1:5" ht="15.75" thickBot="1" x14ac:dyDescent="0.3">
      <c r="A478" s="10" t="s">
        <v>63</v>
      </c>
      <c r="B478" s="11"/>
      <c r="C478" s="8">
        <v>63975</v>
      </c>
      <c r="D478" s="8">
        <v>60000</v>
      </c>
      <c r="E478" s="8">
        <v>60000</v>
      </c>
    </row>
    <row r="479" spans="1:5" ht="15.75" thickBot="1" x14ac:dyDescent="0.3">
      <c r="A479" s="10" t="s">
        <v>64</v>
      </c>
      <c r="B479" s="11"/>
      <c r="C479" s="8"/>
      <c r="D479" s="8"/>
      <c r="E479" s="8"/>
    </row>
    <row r="480" spans="1:5" ht="15.75" thickBot="1" x14ac:dyDescent="0.3">
      <c r="A480" s="59" t="s">
        <v>35</v>
      </c>
      <c r="B480" s="11">
        <f>B470+B475</f>
        <v>10000</v>
      </c>
      <c r="C480" s="11">
        <f t="shared" ref="C480:E480" si="61">C470+C475</f>
        <v>361893</v>
      </c>
      <c r="D480" s="11">
        <f t="shared" si="61"/>
        <v>357918</v>
      </c>
      <c r="E480" s="11">
        <f t="shared" si="61"/>
        <v>357918</v>
      </c>
    </row>
    <row r="481" spans="1:5" ht="15.75" thickBot="1" x14ac:dyDescent="0.3">
      <c r="A481" s="28"/>
      <c r="B481" s="29"/>
      <c r="C481" s="29"/>
      <c r="D481" s="29"/>
      <c r="E481" s="29"/>
    </row>
    <row r="482" spans="1:5" ht="24.75" thickBot="1" x14ac:dyDescent="0.3">
      <c r="A482" s="14" t="s">
        <v>52</v>
      </c>
      <c r="B482" s="15">
        <f>B462+B389+B429+B350+B315+B145+B259+B71+B288+B34</f>
        <v>2256100</v>
      </c>
      <c r="C482" s="15">
        <f>C462+C389+C429+C350+C315+C145+C259+C71+C288+C34+C219+C182+C108</f>
        <v>1745338</v>
      </c>
      <c r="D482" s="15">
        <f>D462+D389+D429+D350+D315+D145+D259+D71+D288+D34+D219+D182+D108</f>
        <v>1693327</v>
      </c>
      <c r="E482" s="15">
        <f>E462+E389+E429+E350+E315+E145+E259+E71+E288+E34+E219+E182+E108</f>
        <v>1744316</v>
      </c>
    </row>
    <row r="483" spans="1:5" ht="24.75" thickBot="1" x14ac:dyDescent="0.3">
      <c r="A483" s="14" t="s">
        <v>53</v>
      </c>
      <c r="B483" s="15">
        <f>B484+B487+B490+B493+B496+B499+B502+B505+B510</f>
        <v>2256100</v>
      </c>
      <c r="C483" s="15">
        <f>C484+C487+C490+C493+C496+C499+C502+C505+C510</f>
        <v>1745338</v>
      </c>
      <c r="D483" s="15">
        <f t="shared" ref="D483:E483" si="62">D484+D487+D490+D493+D496+D499+D502+D505+D510</f>
        <v>1693327</v>
      </c>
      <c r="E483" s="15">
        <f t="shared" si="62"/>
        <v>1744316</v>
      </c>
    </row>
    <row r="484" spans="1:5" ht="15.75" thickBot="1" x14ac:dyDescent="0.3">
      <c r="A484" s="1" t="s">
        <v>0</v>
      </c>
      <c r="B484" s="24">
        <f>B485+B486</f>
        <v>730569</v>
      </c>
      <c r="C484" s="24">
        <f>C485+C486</f>
        <v>543769</v>
      </c>
      <c r="D484" s="24">
        <f>D485+D486</f>
        <v>543769</v>
      </c>
      <c r="E484" s="24">
        <f>E485+E486</f>
        <v>543769</v>
      </c>
    </row>
    <row r="485" spans="1:5" ht="15.75" thickBot="1" x14ac:dyDescent="0.3">
      <c r="A485" s="10" t="s">
        <v>55</v>
      </c>
      <c r="B485" s="11">
        <f>B80+B154+B361</f>
        <v>730569</v>
      </c>
      <c r="C485" s="11">
        <f>C80+C154+C361</f>
        <v>543769</v>
      </c>
      <c r="D485" s="11">
        <f>D80+D154+D361</f>
        <v>543769</v>
      </c>
      <c r="E485" s="11">
        <f>E80+E154+E361</f>
        <v>543769</v>
      </c>
    </row>
    <row r="486" spans="1:5" ht="15.75" thickBot="1" x14ac:dyDescent="0.3">
      <c r="A486" s="10" t="s">
        <v>59</v>
      </c>
      <c r="B486" s="11">
        <f>B44+B81+B155</f>
        <v>0</v>
      </c>
      <c r="C486" s="11">
        <f>C44+C81+C155</f>
        <v>0</v>
      </c>
      <c r="D486" s="11">
        <f>D44+D81+D155</f>
        <v>0</v>
      </c>
      <c r="E486" s="11">
        <f>E44+E81+E155</f>
        <v>0</v>
      </c>
    </row>
    <row r="487" spans="1:5" ht="24.75" thickBot="1" x14ac:dyDescent="0.3">
      <c r="A487" s="1" t="s">
        <v>33</v>
      </c>
      <c r="B487" s="24">
        <f>B488+B489</f>
        <v>123531</v>
      </c>
      <c r="C487" s="24">
        <f t="shared" ref="C487:E487" si="63">C488+C489</f>
        <v>92331</v>
      </c>
      <c r="D487" s="24">
        <f t="shared" si="63"/>
        <v>92331</v>
      </c>
      <c r="E487" s="24">
        <f t="shared" si="63"/>
        <v>92331</v>
      </c>
    </row>
    <row r="488" spans="1:5" ht="15.75" thickBot="1" x14ac:dyDescent="0.3">
      <c r="A488" s="10" t="s">
        <v>55</v>
      </c>
      <c r="B488" s="8">
        <f>B83+B157+B364</f>
        <v>123531</v>
      </c>
      <c r="C488" s="8">
        <f>C83+C157+C364</f>
        <v>92331</v>
      </c>
      <c r="D488" s="8">
        <f>D83+D157+D364</f>
        <v>92331</v>
      </c>
      <c r="E488" s="8">
        <f>E83+E157+E364</f>
        <v>92331</v>
      </c>
    </row>
    <row r="489" spans="1:5" ht="15.75" thickBot="1" x14ac:dyDescent="0.3">
      <c r="A489" s="10" t="s">
        <v>59</v>
      </c>
      <c r="B489" s="11">
        <f>B47+B84+B155</f>
        <v>0</v>
      </c>
      <c r="C489" s="11">
        <f>C47+C84+C155</f>
        <v>0</v>
      </c>
      <c r="D489" s="11">
        <f>D47+D84+D155</f>
        <v>0</v>
      </c>
      <c r="E489" s="11">
        <f>E47+E84+E155</f>
        <v>0</v>
      </c>
    </row>
    <row r="490" spans="1:5" ht="15.75" thickBot="1" x14ac:dyDescent="0.3">
      <c r="A490" s="1" t="s">
        <v>1</v>
      </c>
      <c r="B490" s="24">
        <f>B491+B492</f>
        <v>740000</v>
      </c>
      <c r="C490" s="24">
        <f>C491+C492</f>
        <v>740900</v>
      </c>
      <c r="D490" s="24">
        <f>D491+D492</f>
        <v>663900</v>
      </c>
      <c r="E490" s="24">
        <f>E491+E492</f>
        <v>714889</v>
      </c>
    </row>
    <row r="491" spans="1:5" ht="15.75" thickBot="1" x14ac:dyDescent="0.3">
      <c r="A491" s="10" t="s">
        <v>55</v>
      </c>
      <c r="B491" s="11">
        <f>B49+B86+B160+B404+B367</f>
        <v>740000</v>
      </c>
      <c r="C491" s="11">
        <f>C49+C86+C160+C404+C367+C123+C197+C234</f>
        <v>740900</v>
      </c>
      <c r="D491" s="11">
        <f>D49+D86+D160+D404+D367+D123+D197+D234</f>
        <v>663900</v>
      </c>
      <c r="E491" s="11">
        <f>E49+E86+E160+E404+E367+E123+E197+E234</f>
        <v>714889</v>
      </c>
    </row>
    <row r="492" spans="1:5" ht="15.75" thickBot="1" x14ac:dyDescent="0.3">
      <c r="A492" s="10" t="s">
        <v>59</v>
      </c>
      <c r="B492" s="11">
        <f>B50+B87+B161</f>
        <v>0</v>
      </c>
      <c r="C492" s="11">
        <f>C50+C87+C161</f>
        <v>0</v>
      </c>
      <c r="D492" s="11">
        <f>D50+D87+D161</f>
        <v>0</v>
      </c>
      <c r="E492" s="11">
        <f>E50+E87+E161</f>
        <v>0</v>
      </c>
    </row>
    <row r="493" spans="1:5" ht="15.75" thickBot="1" x14ac:dyDescent="0.3">
      <c r="A493" s="1" t="s">
        <v>2</v>
      </c>
      <c r="B493" s="24">
        <f>B494+B495</f>
        <v>0</v>
      </c>
      <c r="C493" s="24">
        <f t="shared" ref="C493:E493" si="64">C494+C495</f>
        <v>0</v>
      </c>
      <c r="D493" s="24">
        <f t="shared" si="64"/>
        <v>0</v>
      </c>
      <c r="E493" s="24">
        <f t="shared" si="64"/>
        <v>0</v>
      </c>
    </row>
    <row r="494" spans="1:5" ht="15.75" thickBot="1" x14ac:dyDescent="0.3">
      <c r="A494" s="10" t="s">
        <v>55</v>
      </c>
      <c r="B494" s="8">
        <f t="shared" ref="B494:E495" si="65">B52+B89+B163</f>
        <v>0</v>
      </c>
      <c r="C494" s="8">
        <f t="shared" si="65"/>
        <v>0</v>
      </c>
      <c r="D494" s="8">
        <f t="shared" si="65"/>
        <v>0</v>
      </c>
      <c r="E494" s="8">
        <f t="shared" si="65"/>
        <v>0</v>
      </c>
    </row>
    <row r="495" spans="1:5" ht="15.75" thickBot="1" x14ac:dyDescent="0.3">
      <c r="A495" s="10" t="s">
        <v>59</v>
      </c>
      <c r="B495" s="11">
        <f t="shared" si="65"/>
        <v>0</v>
      </c>
      <c r="C495" s="11">
        <f t="shared" si="65"/>
        <v>0</v>
      </c>
      <c r="D495" s="11">
        <f t="shared" si="65"/>
        <v>0</v>
      </c>
      <c r="E495" s="11">
        <f t="shared" si="65"/>
        <v>0</v>
      </c>
    </row>
    <row r="496" spans="1:5" ht="15.75" thickBot="1" x14ac:dyDescent="0.3">
      <c r="A496" s="1" t="s">
        <v>25</v>
      </c>
      <c r="B496" s="24">
        <f>B497+B498</f>
        <v>0</v>
      </c>
      <c r="C496" s="24">
        <f t="shared" ref="C496:E496" si="66">C497+C498</f>
        <v>0</v>
      </c>
      <c r="D496" s="24">
        <f t="shared" si="66"/>
        <v>0</v>
      </c>
      <c r="E496" s="24">
        <f t="shared" si="66"/>
        <v>0</v>
      </c>
    </row>
    <row r="497" spans="1:7" ht="15.75" thickBot="1" x14ac:dyDescent="0.3">
      <c r="A497" s="10" t="s">
        <v>55</v>
      </c>
      <c r="B497" s="8">
        <f t="shared" ref="B497:E498" si="67">B55+B92+B166</f>
        <v>0</v>
      </c>
      <c r="C497" s="8">
        <f t="shared" si="67"/>
        <v>0</v>
      </c>
      <c r="D497" s="8">
        <f t="shared" si="67"/>
        <v>0</v>
      </c>
      <c r="E497" s="8">
        <f t="shared" si="67"/>
        <v>0</v>
      </c>
    </row>
    <row r="498" spans="1:7" ht="15.75" thickBot="1" x14ac:dyDescent="0.3">
      <c r="A498" s="10" t="s">
        <v>59</v>
      </c>
      <c r="B498" s="11">
        <f t="shared" si="67"/>
        <v>0</v>
      </c>
      <c r="C498" s="11">
        <f t="shared" si="67"/>
        <v>0</v>
      </c>
      <c r="D498" s="11">
        <f t="shared" si="67"/>
        <v>0</v>
      </c>
      <c r="E498" s="11">
        <f t="shared" si="67"/>
        <v>0</v>
      </c>
    </row>
    <row r="499" spans="1:7" ht="15.75" thickBot="1" x14ac:dyDescent="0.3">
      <c r="A499" s="1" t="s">
        <v>26</v>
      </c>
      <c r="B499" s="24">
        <f>B500+B501</f>
        <v>0</v>
      </c>
      <c r="C499" s="24">
        <f>C500+C501</f>
        <v>0</v>
      </c>
      <c r="D499" s="24">
        <f t="shared" ref="D499:E499" si="68">D500+D501</f>
        <v>0</v>
      </c>
      <c r="E499" s="24">
        <f t="shared" si="68"/>
        <v>0</v>
      </c>
    </row>
    <row r="500" spans="1:7" ht="15.75" thickBot="1" x14ac:dyDescent="0.3">
      <c r="A500" s="10" t="s">
        <v>55</v>
      </c>
      <c r="B500" s="8">
        <f t="shared" ref="B500:E501" si="69">B58+B95+B169</f>
        <v>0</v>
      </c>
      <c r="C500" s="8">
        <f t="shared" si="69"/>
        <v>0</v>
      </c>
      <c r="D500" s="8">
        <f t="shared" si="69"/>
        <v>0</v>
      </c>
      <c r="E500" s="8">
        <f t="shared" si="69"/>
        <v>0</v>
      </c>
    </row>
    <row r="501" spans="1:7" ht="15.75" thickBot="1" x14ac:dyDescent="0.3">
      <c r="A501" s="10" t="s">
        <v>59</v>
      </c>
      <c r="B501" s="11">
        <f t="shared" si="69"/>
        <v>0</v>
      </c>
      <c r="C501" s="11">
        <f t="shared" si="69"/>
        <v>0</v>
      </c>
      <c r="D501" s="11">
        <f t="shared" si="69"/>
        <v>0</v>
      </c>
      <c r="E501" s="11">
        <f t="shared" si="69"/>
        <v>0</v>
      </c>
    </row>
    <row r="502" spans="1:7" ht="24.75" thickBot="1" x14ac:dyDescent="0.3">
      <c r="A502" s="1" t="s">
        <v>3</v>
      </c>
      <c r="B502" s="24">
        <f>B97+B60</f>
        <v>0</v>
      </c>
      <c r="C502" s="24">
        <f>C97+C60</f>
        <v>0</v>
      </c>
      <c r="D502" s="24">
        <f>D97+D60</f>
        <v>0</v>
      </c>
      <c r="E502" s="24">
        <f>E97+E60</f>
        <v>0</v>
      </c>
    </row>
    <row r="503" spans="1:7" ht="15.75" thickBot="1" x14ac:dyDescent="0.3">
      <c r="A503" s="10" t="s">
        <v>55</v>
      </c>
      <c r="B503" s="8">
        <f t="shared" ref="B503:E504" si="70">B61+B98+B172</f>
        <v>0</v>
      </c>
      <c r="C503" s="8">
        <f t="shared" si="70"/>
        <v>0</v>
      </c>
      <c r="D503" s="8">
        <f t="shared" si="70"/>
        <v>0</v>
      </c>
      <c r="E503" s="8">
        <f t="shared" si="70"/>
        <v>0</v>
      </c>
    </row>
    <row r="504" spans="1:7" ht="15.75" thickBot="1" x14ac:dyDescent="0.3">
      <c r="A504" s="10" t="s">
        <v>59</v>
      </c>
      <c r="B504" s="11">
        <f t="shared" si="70"/>
        <v>0</v>
      </c>
      <c r="C504" s="11">
        <f t="shared" si="70"/>
        <v>0</v>
      </c>
      <c r="D504" s="11">
        <f t="shared" si="70"/>
        <v>0</v>
      </c>
      <c r="E504" s="11">
        <f t="shared" si="70"/>
        <v>0</v>
      </c>
    </row>
    <row r="505" spans="1:7" ht="15.75" thickBot="1" x14ac:dyDescent="0.3">
      <c r="A505" s="1" t="s">
        <v>20</v>
      </c>
      <c r="B505" s="24">
        <f>B506+B507+B508+B509</f>
        <v>0</v>
      </c>
      <c r="C505" s="24">
        <f>C506+C507+C508+C509</f>
        <v>0</v>
      </c>
      <c r="D505" s="24">
        <f t="shared" ref="D505:E505" si="71">D506+D507+D508+D509</f>
        <v>0</v>
      </c>
      <c r="E505" s="24">
        <f t="shared" si="71"/>
        <v>0</v>
      </c>
    </row>
    <row r="506" spans="1:7" ht="15.75" thickBot="1" x14ac:dyDescent="0.3">
      <c r="A506" s="10" t="s">
        <v>55</v>
      </c>
      <c r="B506" s="8">
        <f t="shared" ref="B506:E509" si="72">B471+B438+B324+B268+B297</f>
        <v>0</v>
      </c>
      <c r="C506" s="8">
        <f t="shared" si="72"/>
        <v>0</v>
      </c>
      <c r="D506" s="8">
        <f t="shared" si="72"/>
        <v>0</v>
      </c>
      <c r="E506" s="8">
        <f t="shared" si="72"/>
        <v>0</v>
      </c>
    </row>
    <row r="507" spans="1:7" ht="15.75" thickBot="1" x14ac:dyDescent="0.3">
      <c r="A507" s="10" t="s">
        <v>70</v>
      </c>
      <c r="B507" s="8">
        <f t="shared" si="72"/>
        <v>0</v>
      </c>
      <c r="C507" s="8">
        <f t="shared" si="72"/>
        <v>0</v>
      </c>
      <c r="D507" s="8">
        <f t="shared" si="72"/>
        <v>0</v>
      </c>
      <c r="E507" s="8">
        <f t="shared" si="72"/>
        <v>0</v>
      </c>
    </row>
    <row r="508" spans="1:7" ht="15.75" thickBot="1" x14ac:dyDescent="0.3">
      <c r="A508" s="10" t="s">
        <v>63</v>
      </c>
      <c r="B508" s="8">
        <f t="shared" si="72"/>
        <v>0</v>
      </c>
      <c r="C508" s="8">
        <f t="shared" si="72"/>
        <v>0</v>
      </c>
      <c r="D508" s="8">
        <f t="shared" si="72"/>
        <v>0</v>
      </c>
      <c r="E508" s="8">
        <f t="shared" si="72"/>
        <v>0</v>
      </c>
    </row>
    <row r="509" spans="1:7" ht="15.75" thickBot="1" x14ac:dyDescent="0.3">
      <c r="A509" s="10" t="s">
        <v>64</v>
      </c>
      <c r="B509" s="8">
        <f t="shared" si="72"/>
        <v>0</v>
      </c>
      <c r="C509" s="8">
        <f t="shared" si="72"/>
        <v>0</v>
      </c>
      <c r="D509" s="8">
        <f t="shared" si="72"/>
        <v>0</v>
      </c>
      <c r="E509" s="8">
        <f t="shared" si="72"/>
        <v>0</v>
      </c>
    </row>
    <row r="510" spans="1:7" ht="15.75" thickBot="1" x14ac:dyDescent="0.3">
      <c r="A510" s="1" t="s">
        <v>21</v>
      </c>
      <c r="B510" s="24">
        <f>B511+B512+B513+B514</f>
        <v>662000</v>
      </c>
      <c r="C510" s="24">
        <f t="shared" ref="C510:E510" si="73">C511+C512+C513+C514</f>
        <v>368338</v>
      </c>
      <c r="D510" s="24">
        <f t="shared" si="73"/>
        <v>393327</v>
      </c>
      <c r="E510" s="24">
        <f t="shared" si="73"/>
        <v>393327</v>
      </c>
    </row>
    <row r="511" spans="1:7" ht="15.75" thickBot="1" x14ac:dyDescent="0.3">
      <c r="A511" s="10" t="s">
        <v>55</v>
      </c>
      <c r="B511" s="8">
        <f t="shared" ref="B511:E514" si="74">B476+B443+B329+B273+B302</f>
        <v>244000</v>
      </c>
      <c r="C511" s="8">
        <f t="shared" si="74"/>
        <v>0</v>
      </c>
      <c r="D511" s="8">
        <f t="shared" si="74"/>
        <v>35409</v>
      </c>
      <c r="E511" s="8">
        <f t="shared" si="74"/>
        <v>35409</v>
      </c>
    </row>
    <row r="512" spans="1:7" ht="15.75" thickBot="1" x14ac:dyDescent="0.3">
      <c r="A512" s="10" t="s">
        <v>70</v>
      </c>
      <c r="B512" s="8">
        <f t="shared" si="74"/>
        <v>0</v>
      </c>
      <c r="C512" s="8">
        <f t="shared" si="74"/>
        <v>297918</v>
      </c>
      <c r="D512" s="8">
        <f t="shared" si="74"/>
        <v>297918</v>
      </c>
      <c r="E512" s="8">
        <f t="shared" si="74"/>
        <v>297918</v>
      </c>
      <c r="G512" s="9"/>
    </row>
    <row r="513" spans="1:7" ht="15.75" thickBot="1" x14ac:dyDescent="0.3">
      <c r="A513" s="10" t="s">
        <v>63</v>
      </c>
      <c r="B513" s="8">
        <f t="shared" si="74"/>
        <v>0</v>
      </c>
      <c r="C513" s="8">
        <f t="shared" si="74"/>
        <v>63975</v>
      </c>
      <c r="D513" s="8">
        <f t="shared" si="74"/>
        <v>60000</v>
      </c>
      <c r="E513" s="8">
        <f t="shared" si="74"/>
        <v>60000</v>
      </c>
      <c r="G513" s="9"/>
    </row>
    <row r="514" spans="1:7" ht="15.75" thickBot="1" x14ac:dyDescent="0.3">
      <c r="A514" s="10" t="s">
        <v>64</v>
      </c>
      <c r="B514" s="8">
        <f t="shared" si="74"/>
        <v>418000</v>
      </c>
      <c r="C514" s="8">
        <f t="shared" si="74"/>
        <v>6445</v>
      </c>
      <c r="D514" s="8">
        <f t="shared" si="74"/>
        <v>0</v>
      </c>
      <c r="E514" s="8">
        <f t="shared" si="74"/>
        <v>0</v>
      </c>
    </row>
    <row r="515" spans="1:7" ht="15.75" thickBot="1" x14ac:dyDescent="0.3">
      <c r="A515" s="26" t="s">
        <v>37</v>
      </c>
      <c r="B515" s="27">
        <f>IF(B483-B482=0,0,"Error")</f>
        <v>0</v>
      </c>
      <c r="C515" s="27">
        <f>IF(C483-C482=0,0,"Error")</f>
        <v>0</v>
      </c>
      <c r="D515" s="27">
        <f>IF(D483-D482=0,0,"Error")</f>
        <v>0</v>
      </c>
      <c r="E515" s="27">
        <f>IF(E483-E482=0,0,"Error")</f>
        <v>0</v>
      </c>
    </row>
  </sheetData>
  <mergeCells count="112">
    <mergeCell ref="A2:E2"/>
    <mergeCell ref="B457:E457"/>
    <mergeCell ref="B458:E458"/>
    <mergeCell ref="A459:A460"/>
    <mergeCell ref="A467:E467"/>
    <mergeCell ref="A468:A469"/>
    <mergeCell ref="D456:E456"/>
    <mergeCell ref="A394:E394"/>
    <mergeCell ref="A395:A396"/>
    <mergeCell ref="A420:E420"/>
    <mergeCell ref="A421:E421"/>
    <mergeCell ref="B422:E422"/>
    <mergeCell ref="A357:E357"/>
    <mergeCell ref="A358:A359"/>
    <mergeCell ref="B383:E383"/>
    <mergeCell ref="B384:E384"/>
    <mergeCell ref="B385:E385"/>
    <mergeCell ref="A386:A387"/>
    <mergeCell ref="D423:E423"/>
    <mergeCell ref="A450:E450"/>
    <mergeCell ref="A452:E452"/>
    <mergeCell ref="A453:E453"/>
    <mergeCell ref="A454:E454"/>
    <mergeCell ref="B455:E455"/>
    <mergeCell ref="B424:E424"/>
    <mergeCell ref="B425:E425"/>
    <mergeCell ref="A426:A427"/>
    <mergeCell ref="A434:E434"/>
    <mergeCell ref="A435:A436"/>
    <mergeCell ref="B449:E449"/>
    <mergeCell ref="B344:E344"/>
    <mergeCell ref="B345:E345"/>
    <mergeCell ref="B346:E346"/>
    <mergeCell ref="A347:A348"/>
    <mergeCell ref="A355:A356"/>
    <mergeCell ref="A320:E320"/>
    <mergeCell ref="A321:A322"/>
    <mergeCell ref="B336:E336"/>
    <mergeCell ref="A337:E337"/>
    <mergeCell ref="A342:E342"/>
    <mergeCell ref="A343:E343"/>
    <mergeCell ref="A294:A295"/>
    <mergeCell ref="B308:E308"/>
    <mergeCell ref="B310:E310"/>
    <mergeCell ref="B311:E311"/>
    <mergeCell ref="A312:A313"/>
    <mergeCell ref="B281:E281"/>
    <mergeCell ref="B283:E283"/>
    <mergeCell ref="B284:E284"/>
    <mergeCell ref="A285:A286"/>
    <mergeCell ref="A293:E293"/>
    <mergeCell ref="D282:E282"/>
    <mergeCell ref="D309:E309"/>
    <mergeCell ref="B255:E255"/>
    <mergeCell ref="A256:A257"/>
    <mergeCell ref="A264:E264"/>
    <mergeCell ref="A265:A266"/>
    <mergeCell ref="A279:E279"/>
    <mergeCell ref="A280:E280"/>
    <mergeCell ref="A225:A226"/>
    <mergeCell ref="A250:E250"/>
    <mergeCell ref="A251:E251"/>
    <mergeCell ref="B252:E252"/>
    <mergeCell ref="B254:E254"/>
    <mergeCell ref="D253:E253"/>
    <mergeCell ref="A188:A189"/>
    <mergeCell ref="B213:E213"/>
    <mergeCell ref="B214:E214"/>
    <mergeCell ref="B215:E215"/>
    <mergeCell ref="A216:A217"/>
    <mergeCell ref="A224:E224"/>
    <mergeCell ref="A151:A152"/>
    <mergeCell ref="B176:E176"/>
    <mergeCell ref="B177:E177"/>
    <mergeCell ref="B178:E178"/>
    <mergeCell ref="A179:A180"/>
    <mergeCell ref="A187:E187"/>
    <mergeCell ref="A114:A115"/>
    <mergeCell ref="B139:E139"/>
    <mergeCell ref="B140:E140"/>
    <mergeCell ref="B141:E141"/>
    <mergeCell ref="A142:A143"/>
    <mergeCell ref="A150:E150"/>
    <mergeCell ref="A77:A78"/>
    <mergeCell ref="B102:E102"/>
    <mergeCell ref="B103:E103"/>
    <mergeCell ref="B104:E104"/>
    <mergeCell ref="A105:A106"/>
    <mergeCell ref="A113:E113"/>
    <mergeCell ref="A40:A41"/>
    <mergeCell ref="B65:E65"/>
    <mergeCell ref="B66:E66"/>
    <mergeCell ref="B67:E67"/>
    <mergeCell ref="A68:A69"/>
    <mergeCell ref="A76:E76"/>
    <mergeCell ref="A27:E27"/>
    <mergeCell ref="B28:E28"/>
    <mergeCell ref="B29:E29"/>
    <mergeCell ref="B30:E30"/>
    <mergeCell ref="A31:A32"/>
    <mergeCell ref="A39:E39"/>
    <mergeCell ref="A9:E11"/>
    <mergeCell ref="B12:E12"/>
    <mergeCell ref="A13:A14"/>
    <mergeCell ref="B19:E19"/>
    <mergeCell ref="A20:E20"/>
    <mergeCell ref="A26:E26"/>
    <mergeCell ref="A3:E3"/>
    <mergeCell ref="B5:E5"/>
    <mergeCell ref="B6:E6"/>
    <mergeCell ref="B7:E7"/>
    <mergeCell ref="A8:E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2"/>
  <sheetViews>
    <sheetView view="pageBreakPreview" topLeftCell="A327" zoomScale="60" zoomScaleNormal="140" workbookViewId="0">
      <selection activeCell="I357" sqref="I357"/>
    </sheetView>
  </sheetViews>
  <sheetFormatPr defaultRowHeight="15" x14ac:dyDescent="0.25"/>
  <cols>
    <col min="1" max="1" width="28.5703125" customWidth="1"/>
    <col min="2" max="2" width="15" customWidth="1"/>
    <col min="3" max="3" width="13.140625" customWidth="1"/>
    <col min="4" max="5" width="15" customWidth="1"/>
    <col min="7" max="7" width="11" customWidth="1"/>
  </cols>
  <sheetData>
    <row r="2" spans="1:6" x14ac:dyDescent="0.25">
      <c r="A2" s="375" t="s">
        <v>43</v>
      </c>
      <c r="B2" s="375"/>
      <c r="C2" s="375"/>
      <c r="D2" s="375"/>
      <c r="E2" s="375"/>
      <c r="F2" s="189"/>
    </row>
    <row r="3" spans="1:6" x14ac:dyDescent="0.25">
      <c r="A3" s="325" t="s">
        <v>60</v>
      </c>
      <c r="B3" s="325"/>
      <c r="C3" s="325"/>
      <c r="D3" s="325"/>
      <c r="E3" s="325"/>
    </row>
    <row r="4" spans="1:6" ht="15.75" thickBot="1" x14ac:dyDescent="0.3"/>
    <row r="5" spans="1:6" ht="15.75" thickBot="1" x14ac:dyDescent="0.3">
      <c r="A5" s="18" t="s">
        <v>22</v>
      </c>
      <c r="B5" s="407" t="s">
        <v>438</v>
      </c>
      <c r="C5" s="407"/>
      <c r="D5" s="407"/>
      <c r="E5" s="407"/>
    </row>
    <row r="6" spans="1:6" ht="15.75" thickBot="1" x14ac:dyDescent="0.3">
      <c r="A6" s="18" t="s">
        <v>4</v>
      </c>
      <c r="B6" s="327" t="s">
        <v>439</v>
      </c>
      <c r="C6" s="328"/>
      <c r="D6" s="328"/>
      <c r="E6" s="329"/>
    </row>
    <row r="7" spans="1:6" ht="15.75" thickBot="1" x14ac:dyDescent="0.3">
      <c r="A7" s="18" t="s">
        <v>27</v>
      </c>
      <c r="B7" s="330" t="s">
        <v>5</v>
      </c>
      <c r="C7" s="331"/>
      <c r="D7" s="331"/>
      <c r="E7" s="332"/>
    </row>
    <row r="8" spans="1:6" ht="15.75" thickBot="1" x14ac:dyDescent="0.3">
      <c r="A8" s="333" t="s">
        <v>8</v>
      </c>
      <c r="B8" s="334"/>
      <c r="C8" s="334"/>
      <c r="D8" s="334"/>
      <c r="E8" s="335"/>
    </row>
    <row r="9" spans="1:6" ht="15.75" thickBot="1" x14ac:dyDescent="0.3">
      <c r="A9" s="336" t="s">
        <v>440</v>
      </c>
      <c r="B9" s="337"/>
      <c r="C9" s="337"/>
      <c r="D9" s="337"/>
      <c r="E9" s="338"/>
    </row>
    <row r="10" spans="1:6" ht="15.75" thickBot="1" x14ac:dyDescent="0.3">
      <c r="A10" s="336"/>
      <c r="B10" s="337"/>
      <c r="C10" s="337"/>
      <c r="D10" s="337"/>
      <c r="E10" s="338"/>
    </row>
    <row r="11" spans="1:6" ht="73.5" customHeight="1" thickBot="1" x14ac:dyDescent="0.3">
      <c r="A11" s="336"/>
      <c r="B11" s="337"/>
      <c r="C11" s="337"/>
      <c r="D11" s="337"/>
      <c r="E11" s="338"/>
    </row>
    <row r="12" spans="1:6" ht="30" customHeight="1" thickBot="1" x14ac:dyDescent="0.3">
      <c r="A12" s="301" t="s">
        <v>11</v>
      </c>
      <c r="B12" s="331" t="s">
        <v>182</v>
      </c>
      <c r="C12" s="408"/>
      <c r="D12" s="408"/>
      <c r="E12" s="409"/>
    </row>
    <row r="13" spans="1:6" x14ac:dyDescent="0.25">
      <c r="A13" s="342" t="s">
        <v>12</v>
      </c>
      <c r="B13" s="2">
        <v>2018</v>
      </c>
      <c r="C13" s="2">
        <v>2019</v>
      </c>
      <c r="D13" s="2">
        <v>2020</v>
      </c>
      <c r="E13" s="2">
        <v>2021</v>
      </c>
    </row>
    <row r="14" spans="1:6" ht="15.75" thickBot="1" x14ac:dyDescent="0.3">
      <c r="A14" s="343"/>
      <c r="B14" s="3" t="s">
        <v>6</v>
      </c>
      <c r="C14" s="3" t="s">
        <v>7</v>
      </c>
      <c r="D14" s="3" t="s">
        <v>7</v>
      </c>
      <c r="E14" s="3" t="s">
        <v>7</v>
      </c>
    </row>
    <row r="15" spans="1:6" ht="23.25" thickBot="1" x14ac:dyDescent="0.3">
      <c r="A15" s="263" t="s">
        <v>441</v>
      </c>
      <c r="B15" s="47">
        <v>3</v>
      </c>
      <c r="C15" s="46" t="s">
        <v>442</v>
      </c>
      <c r="D15" s="46" t="s">
        <v>442</v>
      </c>
      <c r="E15" s="46" t="s">
        <v>442</v>
      </c>
    </row>
    <row r="16" spans="1:6" ht="45.75" thickBot="1" x14ac:dyDescent="0.3">
      <c r="A16" s="263" t="s">
        <v>443</v>
      </c>
      <c r="B16" s="47" t="s">
        <v>444</v>
      </c>
      <c r="C16" s="46" t="s">
        <v>445</v>
      </c>
      <c r="D16" s="46" t="s">
        <v>445</v>
      </c>
      <c r="E16" s="46" t="s">
        <v>445</v>
      </c>
    </row>
    <row r="17" spans="1:10" ht="23.25" thickBot="1" x14ac:dyDescent="0.3">
      <c r="A17" s="263" t="s">
        <v>446</v>
      </c>
      <c r="B17" s="47">
        <v>64</v>
      </c>
      <c r="C17" s="46" t="s">
        <v>442</v>
      </c>
      <c r="D17" s="46" t="s">
        <v>442</v>
      </c>
      <c r="E17" s="46" t="s">
        <v>442</v>
      </c>
    </row>
    <row r="18" spans="1:10" ht="15.75" thickBot="1" x14ac:dyDescent="0.3">
      <c r="A18" s="264" t="s">
        <v>447</v>
      </c>
      <c r="B18" s="47">
        <v>1450</v>
      </c>
      <c r="C18" s="46" t="s">
        <v>442</v>
      </c>
      <c r="D18" s="46" t="s">
        <v>442</v>
      </c>
      <c r="E18" s="46" t="s">
        <v>442</v>
      </c>
    </row>
    <row r="19" spans="1:10" ht="23.25" thickBot="1" x14ac:dyDescent="0.3">
      <c r="A19" s="263" t="s">
        <v>448</v>
      </c>
      <c r="B19" s="47">
        <v>60</v>
      </c>
      <c r="C19" s="46" t="s">
        <v>442</v>
      </c>
      <c r="D19" s="46" t="s">
        <v>442</v>
      </c>
      <c r="E19" s="46" t="s">
        <v>442</v>
      </c>
    </row>
    <row r="20" spans="1:10" ht="15.75" thickBot="1" x14ac:dyDescent="0.3">
      <c r="A20" s="14" t="s">
        <v>13</v>
      </c>
      <c r="B20" s="344" t="s">
        <v>541</v>
      </c>
      <c r="C20" s="345"/>
      <c r="D20" s="345"/>
      <c r="E20" s="346"/>
    </row>
    <row r="21" spans="1:10" ht="23.25" customHeight="1" thickBot="1" x14ac:dyDescent="0.3">
      <c r="A21" s="347" t="s">
        <v>14</v>
      </c>
      <c r="B21" s="348"/>
      <c r="C21" s="348"/>
      <c r="D21" s="348"/>
      <c r="E21" s="349"/>
      <c r="H21" s="5"/>
      <c r="J21" s="5"/>
    </row>
    <row r="22" spans="1:10" ht="23.25" thickBot="1" x14ac:dyDescent="0.3">
      <c r="A22" s="263" t="s">
        <v>446</v>
      </c>
      <c r="B22" s="47">
        <v>64</v>
      </c>
      <c r="C22" s="46" t="s">
        <v>442</v>
      </c>
      <c r="D22" s="46" t="s">
        <v>442</v>
      </c>
      <c r="E22" s="46" t="s">
        <v>442</v>
      </c>
      <c r="G22" s="41"/>
    </row>
    <row r="23" spans="1:10" ht="15.75" thickBot="1" x14ac:dyDescent="0.3">
      <c r="A23" s="350" t="s">
        <v>34</v>
      </c>
      <c r="B23" s="351"/>
      <c r="C23" s="351"/>
      <c r="D23" s="351"/>
      <c r="E23" s="352"/>
    </row>
    <row r="24" spans="1:10" ht="15.75" thickBot="1" x14ac:dyDescent="0.3">
      <c r="A24" s="322" t="s">
        <v>49</v>
      </c>
      <c r="B24" s="323"/>
      <c r="C24" s="323"/>
      <c r="D24" s="323"/>
      <c r="E24" s="324"/>
    </row>
    <row r="25" spans="1:10" ht="15.75" thickBot="1" x14ac:dyDescent="0.3">
      <c r="A25" s="21" t="s">
        <v>29</v>
      </c>
      <c r="B25" s="353" t="s">
        <v>449</v>
      </c>
      <c r="C25" s="365"/>
      <c r="D25" s="365"/>
      <c r="E25" s="366"/>
    </row>
    <row r="26" spans="1:10" ht="34.5" customHeight="1" thickBot="1" x14ac:dyDescent="0.3">
      <c r="A26" s="4" t="s">
        <v>10</v>
      </c>
      <c r="B26" s="356" t="s">
        <v>450</v>
      </c>
      <c r="C26" s="357"/>
      <c r="D26" s="357"/>
      <c r="E26" s="358"/>
    </row>
    <row r="27" spans="1:10" ht="15.75" thickBot="1" x14ac:dyDescent="0.3">
      <c r="A27" s="4" t="s">
        <v>15</v>
      </c>
      <c r="B27" s="359" t="s">
        <v>542</v>
      </c>
      <c r="C27" s="360"/>
      <c r="D27" s="360"/>
      <c r="E27" s="361"/>
    </row>
    <row r="28" spans="1:10" x14ac:dyDescent="0.25">
      <c r="A28" s="342"/>
      <c r="B28" s="19">
        <v>2018</v>
      </c>
      <c r="C28" s="19">
        <v>2019</v>
      </c>
      <c r="D28" s="19">
        <v>2020</v>
      </c>
      <c r="E28" s="19">
        <v>2021</v>
      </c>
    </row>
    <row r="29" spans="1:10" ht="15.75" thickBot="1" x14ac:dyDescent="0.3">
      <c r="A29" s="343"/>
      <c r="B29" s="20" t="s">
        <v>6</v>
      </c>
      <c r="C29" s="20" t="s">
        <v>7</v>
      </c>
      <c r="D29" s="20" t="s">
        <v>7</v>
      </c>
      <c r="E29" s="20" t="s">
        <v>7</v>
      </c>
    </row>
    <row r="30" spans="1:10" ht="15.75" thickBot="1" x14ac:dyDescent="0.3">
      <c r="A30" s="4" t="s">
        <v>9</v>
      </c>
      <c r="B30" s="6">
        <v>7</v>
      </c>
      <c r="C30" s="6">
        <v>7</v>
      </c>
      <c r="D30" s="6">
        <v>7</v>
      </c>
      <c r="E30" s="6">
        <v>7</v>
      </c>
    </row>
    <row r="31" spans="1:10" ht="15.75" thickBot="1" x14ac:dyDescent="0.3">
      <c r="A31" s="4" t="s">
        <v>16</v>
      </c>
      <c r="B31" s="6">
        <v>71342</v>
      </c>
      <c r="C31" s="6">
        <v>71400</v>
      </c>
      <c r="D31" s="6">
        <v>70400</v>
      </c>
      <c r="E31" s="6">
        <v>73400</v>
      </c>
    </row>
    <row r="32" spans="1:10" ht="15.75" thickBot="1" x14ac:dyDescent="0.3">
      <c r="A32" s="4" t="s">
        <v>24</v>
      </c>
      <c r="B32" s="6">
        <f>B31/B30</f>
        <v>10191.714285714286</v>
      </c>
      <c r="C32" s="6">
        <f t="shared" ref="C32:E32" si="0">C31/C30</f>
        <v>10200</v>
      </c>
      <c r="D32" s="6">
        <f t="shared" si="0"/>
        <v>10057.142857142857</v>
      </c>
      <c r="E32" s="6">
        <f t="shared" si="0"/>
        <v>10485.714285714286</v>
      </c>
    </row>
    <row r="33" spans="1:5" ht="15.75" thickBot="1" x14ac:dyDescent="0.3">
      <c r="A33" s="4" t="s">
        <v>17</v>
      </c>
      <c r="B33" s="60" t="s">
        <v>23</v>
      </c>
      <c r="C33" s="7">
        <f t="shared" ref="C33:E35" si="1">C30/B30-1</f>
        <v>0</v>
      </c>
      <c r="D33" s="7">
        <f t="shared" si="1"/>
        <v>0</v>
      </c>
      <c r="E33" s="7">
        <f t="shared" si="1"/>
        <v>0</v>
      </c>
    </row>
    <row r="34" spans="1:5" ht="15.75" thickBot="1" x14ac:dyDescent="0.3">
      <c r="A34" s="4" t="s">
        <v>18</v>
      </c>
      <c r="B34" s="60" t="s">
        <v>23</v>
      </c>
      <c r="C34" s="7">
        <f t="shared" si="1"/>
        <v>8.1298533822993235E-4</v>
      </c>
      <c r="D34" s="7">
        <f t="shared" si="1"/>
        <v>-1.4005602240896309E-2</v>
      </c>
      <c r="E34" s="7">
        <f t="shared" si="1"/>
        <v>4.2613636363636465E-2</v>
      </c>
    </row>
    <row r="35" spans="1:5" ht="15.75" thickBot="1" x14ac:dyDescent="0.3">
      <c r="A35" s="4" t="s">
        <v>19</v>
      </c>
      <c r="B35" s="60" t="s">
        <v>23</v>
      </c>
      <c r="C35" s="7">
        <f t="shared" si="1"/>
        <v>8.1298533822993235E-4</v>
      </c>
      <c r="D35" s="7">
        <f t="shared" si="1"/>
        <v>-1.400560224089642E-2</v>
      </c>
      <c r="E35" s="7">
        <f t="shared" si="1"/>
        <v>4.2613636363636465E-2</v>
      </c>
    </row>
    <row r="36" spans="1:5" ht="15.75" thickBot="1" x14ac:dyDescent="0.3">
      <c r="A36" s="362" t="s">
        <v>36</v>
      </c>
      <c r="B36" s="363"/>
      <c r="C36" s="363"/>
      <c r="D36" s="363"/>
      <c r="E36" s="364"/>
    </row>
    <row r="37" spans="1:5" x14ac:dyDescent="0.25">
      <c r="A37" s="342"/>
      <c r="B37" s="19">
        <v>2018</v>
      </c>
      <c r="C37" s="19">
        <v>2019</v>
      </c>
      <c r="D37" s="19">
        <v>2020</v>
      </c>
      <c r="E37" s="19">
        <v>2021</v>
      </c>
    </row>
    <row r="38" spans="1:5" ht="15.75" thickBot="1" x14ac:dyDescent="0.3">
      <c r="A38" s="343"/>
      <c r="B38" s="20" t="s">
        <v>6</v>
      </c>
      <c r="C38" s="20" t="s">
        <v>7</v>
      </c>
      <c r="D38" s="20" t="s">
        <v>7</v>
      </c>
      <c r="E38" s="20" t="s">
        <v>7</v>
      </c>
    </row>
    <row r="39" spans="1:5" ht="15.75" thickBot="1" x14ac:dyDescent="0.3">
      <c r="A39" s="1" t="s">
        <v>0</v>
      </c>
      <c r="B39" s="8">
        <v>29562</v>
      </c>
      <c r="C39" s="8">
        <v>29562</v>
      </c>
      <c r="D39" s="8">
        <v>43000</v>
      </c>
      <c r="E39" s="8">
        <v>43000</v>
      </c>
    </row>
    <row r="40" spans="1:5" ht="15.75" thickBot="1" x14ac:dyDescent="0.3">
      <c r="A40" s="10" t="s">
        <v>55</v>
      </c>
      <c r="B40" s="11">
        <v>29562</v>
      </c>
      <c r="C40" s="11">
        <v>29562</v>
      </c>
      <c r="D40" s="11">
        <v>43000</v>
      </c>
      <c r="E40" s="11">
        <v>43000</v>
      </c>
    </row>
    <row r="41" spans="1:5" ht="15.75" thickBot="1" x14ac:dyDescent="0.3">
      <c r="A41" s="10" t="s">
        <v>56</v>
      </c>
      <c r="B41" s="11"/>
      <c r="C41" s="12"/>
      <c r="D41" s="12"/>
      <c r="E41" s="12"/>
    </row>
    <row r="42" spans="1:5" ht="24.75" thickBot="1" x14ac:dyDescent="0.3">
      <c r="A42" s="1" t="s">
        <v>33</v>
      </c>
      <c r="B42" s="8">
        <v>5938</v>
      </c>
      <c r="C42" s="8">
        <v>5938</v>
      </c>
      <c r="D42" s="8">
        <v>7000</v>
      </c>
      <c r="E42" s="8">
        <v>7000</v>
      </c>
    </row>
    <row r="43" spans="1:5" ht="15.75" thickBot="1" x14ac:dyDescent="0.3">
      <c r="A43" s="10" t="s">
        <v>55</v>
      </c>
      <c r="B43" s="11">
        <v>5938</v>
      </c>
      <c r="C43" s="8">
        <v>5938</v>
      </c>
      <c r="D43" s="8">
        <v>7000</v>
      </c>
      <c r="E43" s="8">
        <v>7000</v>
      </c>
    </row>
    <row r="44" spans="1:5" ht="15.75" thickBot="1" x14ac:dyDescent="0.3">
      <c r="A44" s="10" t="s">
        <v>56</v>
      </c>
      <c r="B44" s="11"/>
      <c r="C44" s="8"/>
      <c r="D44" s="8"/>
      <c r="E44" s="8"/>
    </row>
    <row r="45" spans="1:5" ht="15.75" thickBot="1" x14ac:dyDescent="0.3">
      <c r="A45" s="100" t="s">
        <v>1</v>
      </c>
      <c r="B45" s="11">
        <v>35842</v>
      </c>
      <c r="C45" s="8">
        <v>35900</v>
      </c>
      <c r="D45" s="8">
        <v>20400</v>
      </c>
      <c r="E45" s="8">
        <v>23400</v>
      </c>
    </row>
    <row r="46" spans="1:5" ht="15.75" thickBot="1" x14ac:dyDescent="0.3">
      <c r="A46" s="101" t="s">
        <v>55</v>
      </c>
      <c r="B46" s="11">
        <v>35842</v>
      </c>
      <c r="C46" s="8">
        <v>35900</v>
      </c>
      <c r="D46" s="8">
        <v>20400</v>
      </c>
      <c r="E46" s="8">
        <v>23400</v>
      </c>
    </row>
    <row r="47" spans="1:5" ht="15.75" thickBot="1" x14ac:dyDescent="0.3">
      <c r="A47" s="101" t="s">
        <v>56</v>
      </c>
      <c r="B47" s="11"/>
      <c r="C47" s="8"/>
      <c r="D47" s="8"/>
      <c r="E47" s="8"/>
    </row>
    <row r="48" spans="1:5" ht="15.75" thickBot="1" x14ac:dyDescent="0.3">
      <c r="A48" s="100" t="s">
        <v>2</v>
      </c>
      <c r="B48" s="11"/>
      <c r="C48" s="8"/>
      <c r="D48" s="8"/>
      <c r="E48" s="8"/>
    </row>
    <row r="49" spans="1:5" ht="15.75" thickBot="1" x14ac:dyDescent="0.3">
      <c r="A49" s="101" t="s">
        <v>55</v>
      </c>
      <c r="B49" s="11"/>
      <c r="C49" s="8"/>
      <c r="D49" s="8"/>
      <c r="E49" s="8"/>
    </row>
    <row r="50" spans="1:5" ht="15.75" thickBot="1" x14ac:dyDescent="0.3">
      <c r="A50" s="101" t="s">
        <v>56</v>
      </c>
      <c r="B50" s="11"/>
      <c r="C50" s="8"/>
      <c r="D50" s="8"/>
      <c r="E50" s="8"/>
    </row>
    <row r="51" spans="1:5" ht="15.75" thickBot="1" x14ac:dyDescent="0.3">
      <c r="A51" s="100" t="s">
        <v>25</v>
      </c>
      <c r="B51" s="11"/>
      <c r="C51" s="8"/>
      <c r="D51" s="8"/>
      <c r="E51" s="8"/>
    </row>
    <row r="52" spans="1:5" ht="15.75" thickBot="1" x14ac:dyDescent="0.3">
      <c r="A52" s="101" t="s">
        <v>55</v>
      </c>
      <c r="B52" s="11"/>
      <c r="C52" s="8"/>
      <c r="D52" s="8"/>
      <c r="E52" s="8"/>
    </row>
    <row r="53" spans="1:5" ht="15.75" thickBot="1" x14ac:dyDescent="0.3">
      <c r="A53" s="101" t="s">
        <v>56</v>
      </c>
      <c r="B53" s="11"/>
      <c r="C53" s="8"/>
      <c r="D53" s="8"/>
      <c r="E53" s="8"/>
    </row>
    <row r="54" spans="1:5" ht="15.75" thickBot="1" x14ac:dyDescent="0.3">
      <c r="A54" s="100" t="s">
        <v>26</v>
      </c>
      <c r="B54" s="11"/>
      <c r="C54" s="8"/>
      <c r="D54" s="8"/>
      <c r="E54" s="8"/>
    </row>
    <row r="55" spans="1:5" ht="15.75" thickBot="1" x14ac:dyDescent="0.3">
      <c r="A55" s="101" t="s">
        <v>55</v>
      </c>
      <c r="B55" s="11"/>
      <c r="C55" s="8"/>
      <c r="D55" s="8"/>
      <c r="E55" s="8"/>
    </row>
    <row r="56" spans="1:5" ht="15.75" thickBot="1" x14ac:dyDescent="0.3">
      <c r="A56" s="101" t="s">
        <v>56</v>
      </c>
      <c r="B56" s="11"/>
      <c r="C56" s="8"/>
      <c r="D56" s="8"/>
      <c r="E56" s="8"/>
    </row>
    <row r="57" spans="1:5" ht="24.75" thickBot="1" x14ac:dyDescent="0.3">
      <c r="A57" s="100" t="s">
        <v>3</v>
      </c>
      <c r="B57" s="11">
        <v>0</v>
      </c>
      <c r="C57" s="8">
        <v>0</v>
      </c>
      <c r="D57" s="8">
        <f>C57*1.03*0.99</f>
        <v>0</v>
      </c>
      <c r="E57" s="8">
        <f>D57*1.03*0.99</f>
        <v>0</v>
      </c>
    </row>
    <row r="58" spans="1:5" ht="15.75" thickBot="1" x14ac:dyDescent="0.3">
      <c r="A58" s="101" t="s">
        <v>55</v>
      </c>
      <c r="B58" s="11"/>
      <c r="C58" s="43"/>
      <c r="D58" s="43"/>
      <c r="E58" s="43"/>
    </row>
    <row r="59" spans="1:5" ht="15.75" thickBot="1" x14ac:dyDescent="0.3">
      <c r="A59" s="101" t="s">
        <v>56</v>
      </c>
      <c r="B59" s="11"/>
      <c r="C59" s="45"/>
      <c r="D59" s="43"/>
      <c r="E59" s="43"/>
    </row>
    <row r="60" spans="1:5" ht="15.75" thickBot="1" x14ac:dyDescent="0.3">
      <c r="A60" s="22" t="s">
        <v>35</v>
      </c>
      <c r="B60" s="11">
        <f>B57+B54+B51+B48+B45+B42+B39</f>
        <v>71342</v>
      </c>
      <c r="C60" s="11">
        <f t="shared" ref="C60" si="2">C57+C54+C51+C48+C45+C42+C39</f>
        <v>71400</v>
      </c>
      <c r="D60" s="11">
        <v>70400</v>
      </c>
      <c r="E60" s="11">
        <v>73400</v>
      </c>
    </row>
    <row r="61" spans="1:5" ht="15.75" thickBot="1" x14ac:dyDescent="0.3">
      <c r="A61" s="26" t="s">
        <v>37</v>
      </c>
      <c r="B61" s="27">
        <f>IF(B60-B31=0,0,"Error")</f>
        <v>0</v>
      </c>
      <c r="C61" s="27">
        <f>IF(C60-C31=0,0,"Error")</f>
        <v>0</v>
      </c>
      <c r="D61" s="27">
        <f>IF(D60-D31=0,0,"Error")</f>
        <v>0</v>
      </c>
      <c r="E61" s="27">
        <f>IF(E60-E31=0,0,"Error")</f>
        <v>0</v>
      </c>
    </row>
    <row r="62" spans="1:5" ht="15.75" thickBot="1" x14ac:dyDescent="0.3">
      <c r="A62" s="104" t="s">
        <v>61</v>
      </c>
      <c r="B62" s="370" t="s">
        <v>451</v>
      </c>
      <c r="C62" s="354"/>
      <c r="D62" s="354"/>
      <c r="E62" s="355"/>
    </row>
    <row r="63" spans="1:5" ht="31.5" customHeight="1" thickBot="1" x14ac:dyDescent="0.3">
      <c r="A63" s="4" t="s">
        <v>10</v>
      </c>
      <c r="B63" s="347" t="s">
        <v>452</v>
      </c>
      <c r="C63" s="348"/>
      <c r="D63" s="348"/>
      <c r="E63" s="349"/>
    </row>
    <row r="64" spans="1:5" ht="15.75" thickBot="1" x14ac:dyDescent="0.3">
      <c r="A64" s="4" t="s">
        <v>15</v>
      </c>
      <c r="B64" s="359" t="s">
        <v>570</v>
      </c>
      <c r="C64" s="360"/>
      <c r="D64" s="360"/>
      <c r="E64" s="361"/>
    </row>
    <row r="65" spans="1:5" x14ac:dyDescent="0.25">
      <c r="A65" s="342"/>
      <c r="B65" s="19">
        <v>2018</v>
      </c>
      <c r="C65" s="19">
        <v>2019</v>
      </c>
      <c r="D65" s="19">
        <v>2020</v>
      </c>
      <c r="E65" s="19">
        <v>2021</v>
      </c>
    </row>
    <row r="66" spans="1:5" ht="15.75" thickBot="1" x14ac:dyDescent="0.3">
      <c r="A66" s="343"/>
      <c r="B66" s="20" t="s">
        <v>6</v>
      </c>
      <c r="C66" s="20" t="s">
        <v>7</v>
      </c>
      <c r="D66" s="20" t="s">
        <v>7</v>
      </c>
      <c r="E66" s="20" t="s">
        <v>7</v>
      </c>
    </row>
    <row r="67" spans="1:5" ht="15.75" thickBot="1" x14ac:dyDescent="0.3">
      <c r="A67" s="4" t="s">
        <v>9</v>
      </c>
      <c r="B67" s="265">
        <v>1900</v>
      </c>
      <c r="C67" s="265">
        <v>2050</v>
      </c>
      <c r="D67" s="265">
        <v>2050</v>
      </c>
      <c r="E67" s="265">
        <v>2050</v>
      </c>
    </row>
    <row r="68" spans="1:5" ht="15.75" thickBot="1" x14ac:dyDescent="0.3">
      <c r="A68" s="4" t="s">
        <v>16</v>
      </c>
      <c r="B68" s="266">
        <v>12100</v>
      </c>
      <c r="C68" s="266">
        <v>12700</v>
      </c>
      <c r="D68" s="266">
        <v>12700</v>
      </c>
      <c r="E68" s="266">
        <v>12700</v>
      </c>
    </row>
    <row r="69" spans="1:5" ht="15.75" thickBot="1" x14ac:dyDescent="0.3">
      <c r="A69" s="4" t="s">
        <v>24</v>
      </c>
      <c r="B69" s="6">
        <f>B68/B67</f>
        <v>6.3684210526315788</v>
      </c>
      <c r="C69" s="6">
        <f>C68/C67</f>
        <v>6.1951219512195124</v>
      </c>
      <c r="D69" s="6">
        <f>D68/D67</f>
        <v>6.1951219512195124</v>
      </c>
      <c r="E69" s="6">
        <f>E68/E67</f>
        <v>6.1951219512195124</v>
      </c>
    </row>
    <row r="70" spans="1:5" ht="15.75" thickBot="1" x14ac:dyDescent="0.3">
      <c r="A70" s="4" t="s">
        <v>17</v>
      </c>
      <c r="B70" s="60"/>
      <c r="C70" s="7">
        <f>C67/B67-1</f>
        <v>7.8947368421052655E-2</v>
      </c>
      <c r="D70" s="7">
        <f>D67/C67-1</f>
        <v>0</v>
      </c>
      <c r="E70" s="7">
        <f>E67/D67-1</f>
        <v>0</v>
      </c>
    </row>
    <row r="71" spans="1:5" ht="15.75" thickBot="1" x14ac:dyDescent="0.3">
      <c r="A71" s="4" t="s">
        <v>18</v>
      </c>
      <c r="B71" s="60"/>
      <c r="C71" s="7">
        <f>C68/B68-1</f>
        <v>4.9586776859504189E-2</v>
      </c>
      <c r="D71" s="7">
        <f>D68/C68-1</f>
        <v>0</v>
      </c>
      <c r="E71" s="7">
        <f t="shared" ref="E71:E72" si="3">E68/D68-1</f>
        <v>0</v>
      </c>
    </row>
    <row r="72" spans="1:5" ht="15.75" thickBot="1" x14ac:dyDescent="0.3">
      <c r="A72" s="4" t="s">
        <v>19</v>
      </c>
      <c r="B72" s="60"/>
      <c r="C72" s="7">
        <f>C69/B69-1</f>
        <v>-2.7212255593630275E-2</v>
      </c>
      <c r="D72" s="7">
        <f>D69/C69-1</f>
        <v>0</v>
      </c>
      <c r="E72" s="7">
        <f t="shared" si="3"/>
        <v>0</v>
      </c>
    </row>
    <row r="73" spans="1:5" ht="15.75" thickBot="1" x14ac:dyDescent="0.3">
      <c r="A73" s="362" t="s">
        <v>205</v>
      </c>
      <c r="B73" s="363"/>
      <c r="C73" s="363"/>
      <c r="D73" s="363"/>
      <c r="E73" s="364"/>
    </row>
    <row r="74" spans="1:5" x14ac:dyDescent="0.25">
      <c r="A74" s="342"/>
      <c r="B74" s="19">
        <v>2018</v>
      </c>
      <c r="C74" s="19">
        <v>2019</v>
      </c>
      <c r="D74" s="19">
        <v>2020</v>
      </c>
      <c r="E74" s="19">
        <v>2021</v>
      </c>
    </row>
    <row r="75" spans="1:5" ht="15.75" thickBot="1" x14ac:dyDescent="0.3">
      <c r="A75" s="343"/>
      <c r="B75" s="20" t="s">
        <v>6</v>
      </c>
      <c r="C75" s="20" t="s">
        <v>7</v>
      </c>
      <c r="D75" s="20" t="s">
        <v>7</v>
      </c>
      <c r="E75" s="20" t="s">
        <v>7</v>
      </c>
    </row>
    <row r="76" spans="1:5" ht="15.75" thickBot="1" x14ac:dyDescent="0.3">
      <c r="A76" s="100" t="s">
        <v>0</v>
      </c>
      <c r="B76" s="8"/>
      <c r="C76" s="8"/>
      <c r="D76" s="8"/>
      <c r="E76" s="8"/>
    </row>
    <row r="77" spans="1:5" ht="15.75" thickBot="1" x14ac:dyDescent="0.3">
      <c r="A77" s="101" t="s">
        <v>55</v>
      </c>
      <c r="B77" s="11"/>
      <c r="C77" s="12"/>
      <c r="D77" s="12"/>
      <c r="E77" s="12"/>
    </row>
    <row r="78" spans="1:5" ht="15.75" thickBot="1" x14ac:dyDescent="0.3">
      <c r="A78" s="101" t="s">
        <v>56</v>
      </c>
      <c r="B78" s="11"/>
      <c r="C78" s="12"/>
      <c r="D78" s="12"/>
      <c r="E78" s="12"/>
    </row>
    <row r="79" spans="1:5" ht="24.75" thickBot="1" x14ac:dyDescent="0.3">
      <c r="A79" s="100" t="s">
        <v>33</v>
      </c>
      <c r="B79" s="8"/>
      <c r="C79" s="8"/>
      <c r="D79" s="8"/>
      <c r="E79" s="8"/>
    </row>
    <row r="80" spans="1:5" ht="15.75" thickBot="1" x14ac:dyDescent="0.3">
      <c r="A80" s="101" t="s">
        <v>55</v>
      </c>
      <c r="B80" s="11"/>
      <c r="C80" s="8"/>
      <c r="D80" s="8"/>
      <c r="E80" s="8"/>
    </row>
    <row r="81" spans="1:5" ht="15.75" thickBot="1" x14ac:dyDescent="0.3">
      <c r="A81" s="101" t="s">
        <v>56</v>
      </c>
      <c r="B81" s="11"/>
      <c r="C81" s="8"/>
      <c r="D81" s="8"/>
      <c r="E81" s="8"/>
    </row>
    <row r="82" spans="1:5" ht="15.75" thickBot="1" x14ac:dyDescent="0.3">
      <c r="A82" s="1" t="s">
        <v>1</v>
      </c>
      <c r="B82" s="11">
        <v>12100</v>
      </c>
      <c r="C82" s="8">
        <v>12700</v>
      </c>
      <c r="D82" s="8">
        <v>12700</v>
      </c>
      <c r="E82" s="8">
        <v>12700</v>
      </c>
    </row>
    <row r="83" spans="1:5" ht="15.75" thickBot="1" x14ac:dyDescent="0.3">
      <c r="A83" s="10" t="s">
        <v>55</v>
      </c>
      <c r="B83" s="11">
        <v>12100</v>
      </c>
      <c r="C83" s="8">
        <v>12700</v>
      </c>
      <c r="D83" s="8">
        <v>12700</v>
      </c>
      <c r="E83" s="8">
        <v>12700</v>
      </c>
    </row>
    <row r="84" spans="1:5" ht="15.75" thickBot="1" x14ac:dyDescent="0.3">
      <c r="A84" s="10" t="s">
        <v>56</v>
      </c>
      <c r="B84" s="11"/>
      <c r="C84" s="8"/>
      <c r="D84" s="8"/>
      <c r="E84" s="8"/>
    </row>
    <row r="85" spans="1:5" ht="15.75" thickBot="1" x14ac:dyDescent="0.3">
      <c r="A85" s="1" t="s">
        <v>2</v>
      </c>
      <c r="B85" s="11"/>
      <c r="C85" s="8"/>
      <c r="D85" s="8"/>
      <c r="E85" s="8"/>
    </row>
    <row r="86" spans="1:5" ht="15.75" thickBot="1" x14ac:dyDescent="0.3">
      <c r="A86" s="10" t="s">
        <v>55</v>
      </c>
      <c r="B86" s="11"/>
      <c r="C86" s="8"/>
      <c r="D86" s="8"/>
      <c r="E86" s="8"/>
    </row>
    <row r="87" spans="1:5" ht="15.75" thickBot="1" x14ac:dyDescent="0.3">
      <c r="A87" s="10" t="s">
        <v>56</v>
      </c>
      <c r="B87" s="11"/>
      <c r="C87" s="8"/>
      <c r="D87" s="8"/>
      <c r="E87" s="8"/>
    </row>
    <row r="88" spans="1:5" ht="15.75" thickBot="1" x14ac:dyDescent="0.3">
      <c r="A88" s="1" t="s">
        <v>25</v>
      </c>
      <c r="B88" s="11"/>
      <c r="C88" s="8"/>
      <c r="D88" s="8"/>
      <c r="E88" s="8"/>
    </row>
    <row r="89" spans="1:5" ht="15.75" thickBot="1" x14ac:dyDescent="0.3">
      <c r="A89" s="10" t="s">
        <v>55</v>
      </c>
      <c r="B89" s="11"/>
      <c r="C89" s="8"/>
      <c r="D89" s="8"/>
      <c r="E89" s="8"/>
    </row>
    <row r="90" spans="1:5" ht="15.75" thickBot="1" x14ac:dyDescent="0.3">
      <c r="A90" s="10" t="s">
        <v>56</v>
      </c>
      <c r="B90" s="11"/>
      <c r="C90" s="8"/>
      <c r="D90" s="8"/>
      <c r="E90" s="8"/>
    </row>
    <row r="91" spans="1:5" ht="15.75" thickBot="1" x14ac:dyDescent="0.3">
      <c r="A91" s="1" t="s">
        <v>26</v>
      </c>
      <c r="B91" s="11"/>
      <c r="C91" s="8"/>
      <c r="D91" s="8"/>
      <c r="E91" s="8"/>
    </row>
    <row r="92" spans="1:5" ht="15.75" thickBot="1" x14ac:dyDescent="0.3">
      <c r="A92" s="10" t="s">
        <v>55</v>
      </c>
      <c r="B92" s="11"/>
      <c r="C92" s="8"/>
      <c r="D92" s="8"/>
      <c r="E92" s="8"/>
    </row>
    <row r="93" spans="1:5" ht="15.75" thickBot="1" x14ac:dyDescent="0.3">
      <c r="A93" s="10" t="s">
        <v>56</v>
      </c>
      <c r="B93" s="11"/>
      <c r="C93" s="8"/>
      <c r="D93" s="8"/>
      <c r="E93" s="8"/>
    </row>
    <row r="94" spans="1:5" ht="24.75" thickBot="1" x14ac:dyDescent="0.3">
      <c r="A94" s="1" t="s">
        <v>3</v>
      </c>
      <c r="B94" s="11"/>
      <c r="C94" s="8"/>
      <c r="D94" s="8"/>
      <c r="E94" s="8"/>
    </row>
    <row r="95" spans="1:5" ht="15.75" thickBot="1" x14ac:dyDescent="0.3">
      <c r="A95" s="10" t="s">
        <v>55</v>
      </c>
      <c r="B95" s="11"/>
      <c r="C95" s="8"/>
      <c r="D95" s="8"/>
      <c r="E95" s="8"/>
    </row>
    <row r="96" spans="1:5" ht="15.75" thickBot="1" x14ac:dyDescent="0.3">
      <c r="A96" s="10" t="s">
        <v>56</v>
      </c>
      <c r="B96" s="11"/>
      <c r="C96" s="8"/>
      <c r="D96" s="8"/>
      <c r="E96" s="8"/>
    </row>
    <row r="97" spans="1:5" ht="15.75" thickBot="1" x14ac:dyDescent="0.3">
      <c r="A97" s="25" t="s">
        <v>125</v>
      </c>
      <c r="B97" s="11">
        <f>B94+B91+B88+B85+B82+B79+B76</f>
        <v>12100</v>
      </c>
      <c r="C97" s="11">
        <f t="shared" ref="C97:E97" si="4">C94+C91+C88+C85+C82+C79+C76</f>
        <v>12700</v>
      </c>
      <c r="D97" s="11">
        <f t="shared" si="4"/>
        <v>12700</v>
      </c>
      <c r="E97" s="11">
        <f t="shared" si="4"/>
        <v>12700</v>
      </c>
    </row>
    <row r="98" spans="1:5" ht="15.75" thickBot="1" x14ac:dyDescent="0.3">
      <c r="A98" s="26" t="s">
        <v>37</v>
      </c>
      <c r="B98" s="27">
        <f>IF(B97-B68=0,0,"Error")</f>
        <v>0</v>
      </c>
      <c r="C98" s="27">
        <f>IF(C97-C68=0,0,"Error")</f>
        <v>0</v>
      </c>
      <c r="D98" s="27">
        <f>IF(D97-D68=0,0,"Error")</f>
        <v>0</v>
      </c>
      <c r="E98" s="27">
        <f>IF(E97-E68=0,0,"Error")</f>
        <v>0</v>
      </c>
    </row>
    <row r="99" spans="1:5" ht="15.75" thickBot="1" x14ac:dyDescent="0.3">
      <c r="A99" s="104" t="s">
        <v>90</v>
      </c>
      <c r="B99" s="370" t="s">
        <v>453</v>
      </c>
      <c r="C99" s="354"/>
      <c r="D99" s="354"/>
      <c r="E99" s="355"/>
    </row>
    <row r="100" spans="1:5" ht="24.75" customHeight="1" thickBot="1" x14ac:dyDescent="0.3">
      <c r="A100" s="4" t="s">
        <v>10</v>
      </c>
      <c r="B100" s="347" t="s">
        <v>454</v>
      </c>
      <c r="C100" s="348"/>
      <c r="D100" s="348"/>
      <c r="E100" s="349"/>
    </row>
    <row r="101" spans="1:5" ht="15.75" thickBot="1" x14ac:dyDescent="0.3">
      <c r="A101" s="4" t="s">
        <v>15</v>
      </c>
      <c r="B101" s="359" t="s">
        <v>571</v>
      </c>
      <c r="C101" s="360"/>
      <c r="D101" s="360"/>
      <c r="E101" s="361"/>
    </row>
    <row r="102" spans="1:5" x14ac:dyDescent="0.25">
      <c r="A102" s="342"/>
      <c r="B102" s="19">
        <v>2018</v>
      </c>
      <c r="C102" s="19">
        <v>2019</v>
      </c>
      <c r="D102" s="19">
        <v>2020</v>
      </c>
      <c r="E102" s="19">
        <v>2021</v>
      </c>
    </row>
    <row r="103" spans="1:5" ht="15.75" thickBot="1" x14ac:dyDescent="0.3">
      <c r="A103" s="343"/>
      <c r="B103" s="20" t="s">
        <v>6</v>
      </c>
      <c r="C103" s="20" t="s">
        <v>7</v>
      </c>
      <c r="D103" s="20" t="s">
        <v>7</v>
      </c>
      <c r="E103" s="20" t="s">
        <v>7</v>
      </c>
    </row>
    <row r="104" spans="1:5" ht="15.75" thickBot="1" x14ac:dyDescent="0.3">
      <c r="A104" s="4" t="s">
        <v>9</v>
      </c>
      <c r="B104" s="50">
        <v>1</v>
      </c>
      <c r="C104" s="50">
        <v>1</v>
      </c>
      <c r="D104" s="50">
        <v>1</v>
      </c>
      <c r="E104" s="50">
        <v>1</v>
      </c>
    </row>
    <row r="105" spans="1:5" ht="15.75" thickBot="1" x14ac:dyDescent="0.3">
      <c r="A105" s="4" t="s">
        <v>16</v>
      </c>
      <c r="B105" s="6">
        <v>420</v>
      </c>
      <c r="C105" s="6">
        <v>5500</v>
      </c>
      <c r="D105" s="6">
        <v>5500</v>
      </c>
      <c r="E105" s="6">
        <v>5500</v>
      </c>
    </row>
    <row r="106" spans="1:5" ht="15.75" thickBot="1" x14ac:dyDescent="0.3">
      <c r="A106" s="4" t="s">
        <v>24</v>
      </c>
      <c r="B106" s="6">
        <f>B105/B104</f>
        <v>420</v>
      </c>
      <c r="C106" s="6">
        <f>C105/C104</f>
        <v>5500</v>
      </c>
      <c r="D106" s="6">
        <f>D105/D104</f>
        <v>5500</v>
      </c>
      <c r="E106" s="6">
        <f>E105/E104</f>
        <v>5500</v>
      </c>
    </row>
    <row r="107" spans="1:5" ht="15.75" thickBot="1" x14ac:dyDescent="0.3">
      <c r="A107" s="4" t="s">
        <v>17</v>
      </c>
      <c r="B107" s="60"/>
      <c r="C107" s="7">
        <f>C104/B104-1</f>
        <v>0</v>
      </c>
      <c r="D107" s="7">
        <f>D104/C104-1</f>
        <v>0</v>
      </c>
      <c r="E107" s="7">
        <f>E104/D104-1</f>
        <v>0</v>
      </c>
    </row>
    <row r="108" spans="1:5" ht="15.75" thickBot="1" x14ac:dyDescent="0.3">
      <c r="A108" s="4" t="s">
        <v>18</v>
      </c>
      <c r="B108" s="60"/>
      <c r="C108" s="7">
        <f>C105/B105-1</f>
        <v>12.095238095238095</v>
      </c>
      <c r="D108" s="7">
        <f>D105/C105-1</f>
        <v>0</v>
      </c>
      <c r="E108" s="7">
        <f t="shared" ref="E108:E109" si="5">E105/D105-1</f>
        <v>0</v>
      </c>
    </row>
    <row r="109" spans="1:5" ht="15.75" thickBot="1" x14ac:dyDescent="0.3">
      <c r="A109" s="4" t="s">
        <v>19</v>
      </c>
      <c r="B109" s="60"/>
      <c r="C109" s="7">
        <f>C106/B106-1</f>
        <v>12.095238095238095</v>
      </c>
      <c r="D109" s="7">
        <f>D106/C106-1</f>
        <v>0</v>
      </c>
      <c r="E109" s="7">
        <f t="shared" si="5"/>
        <v>0</v>
      </c>
    </row>
    <row r="110" spans="1:5" ht="15.75" thickBot="1" x14ac:dyDescent="0.3">
      <c r="A110" s="362" t="s">
        <v>209</v>
      </c>
      <c r="B110" s="363"/>
      <c r="C110" s="363"/>
      <c r="D110" s="363"/>
      <c r="E110" s="364"/>
    </row>
    <row r="111" spans="1:5" x14ac:dyDescent="0.25">
      <c r="A111" s="342"/>
      <c r="B111" s="19">
        <v>2018</v>
      </c>
      <c r="C111" s="19">
        <v>2019</v>
      </c>
      <c r="D111" s="19">
        <v>2020</v>
      </c>
      <c r="E111" s="19">
        <v>2021</v>
      </c>
    </row>
    <row r="112" spans="1:5" ht="15.75" thickBot="1" x14ac:dyDescent="0.3">
      <c r="A112" s="343"/>
      <c r="B112" s="20" t="s">
        <v>6</v>
      </c>
      <c r="C112" s="20" t="s">
        <v>7</v>
      </c>
      <c r="D112" s="20" t="s">
        <v>7</v>
      </c>
      <c r="E112" s="20" t="s">
        <v>7</v>
      </c>
    </row>
    <row r="113" spans="1:5" ht="15.75" thickBot="1" x14ac:dyDescent="0.3">
      <c r="A113" s="100" t="s">
        <v>0</v>
      </c>
      <c r="B113" s="8"/>
      <c r="C113" s="8"/>
      <c r="D113" s="8"/>
      <c r="E113" s="8"/>
    </row>
    <row r="114" spans="1:5" ht="15.75" thickBot="1" x14ac:dyDescent="0.3">
      <c r="A114" s="101" t="s">
        <v>55</v>
      </c>
      <c r="B114" s="11"/>
      <c r="C114" s="12"/>
      <c r="D114" s="12"/>
      <c r="E114" s="12"/>
    </row>
    <row r="115" spans="1:5" ht="15.75" thickBot="1" x14ac:dyDescent="0.3">
      <c r="A115" s="101" t="s">
        <v>56</v>
      </c>
      <c r="B115" s="11"/>
      <c r="C115" s="12"/>
      <c r="D115" s="12"/>
      <c r="E115" s="12"/>
    </row>
    <row r="116" spans="1:5" ht="24.75" thickBot="1" x14ac:dyDescent="0.3">
      <c r="A116" s="1" t="s">
        <v>33</v>
      </c>
      <c r="B116" s="8"/>
      <c r="C116" s="8"/>
      <c r="D116" s="8"/>
      <c r="E116" s="8"/>
    </row>
    <row r="117" spans="1:5" ht="15.75" thickBot="1" x14ac:dyDescent="0.3">
      <c r="A117" s="10" t="s">
        <v>55</v>
      </c>
      <c r="B117" s="11"/>
      <c r="C117" s="8"/>
      <c r="D117" s="8"/>
      <c r="E117" s="8"/>
    </row>
    <row r="118" spans="1:5" ht="15.75" thickBot="1" x14ac:dyDescent="0.3">
      <c r="A118" s="10" t="s">
        <v>56</v>
      </c>
      <c r="B118" s="11"/>
      <c r="C118" s="8"/>
      <c r="D118" s="8"/>
      <c r="E118" s="8"/>
    </row>
    <row r="119" spans="1:5" ht="15.75" thickBot="1" x14ac:dyDescent="0.3">
      <c r="A119" s="1" t="s">
        <v>1</v>
      </c>
      <c r="B119" s="51">
        <v>420</v>
      </c>
      <c r="C119" s="52">
        <v>5500</v>
      </c>
      <c r="D119" s="52">
        <v>5500</v>
      </c>
      <c r="E119" s="52">
        <v>5500</v>
      </c>
    </row>
    <row r="120" spans="1:5" ht="15.75" thickBot="1" x14ac:dyDescent="0.3">
      <c r="A120" s="10" t="s">
        <v>55</v>
      </c>
      <c r="B120" s="11">
        <v>420</v>
      </c>
      <c r="C120" s="8">
        <v>5500</v>
      </c>
      <c r="D120" s="8">
        <v>5500</v>
      </c>
      <c r="E120" s="8">
        <v>5500</v>
      </c>
    </row>
    <row r="121" spans="1:5" ht="15.75" thickBot="1" x14ac:dyDescent="0.3">
      <c r="A121" s="10" t="s">
        <v>56</v>
      </c>
      <c r="B121" s="11"/>
      <c r="C121" s="8"/>
      <c r="D121" s="8"/>
      <c r="E121" s="8"/>
    </row>
    <row r="122" spans="1:5" ht="15.75" thickBot="1" x14ac:dyDescent="0.3">
      <c r="A122" s="1" t="s">
        <v>2</v>
      </c>
      <c r="B122" s="11"/>
      <c r="C122" s="8"/>
      <c r="D122" s="8"/>
      <c r="E122" s="8"/>
    </row>
    <row r="123" spans="1:5" ht="15.75" thickBot="1" x14ac:dyDescent="0.3">
      <c r="A123" s="10" t="s">
        <v>55</v>
      </c>
      <c r="B123" s="11"/>
      <c r="C123" s="8"/>
      <c r="D123" s="8"/>
      <c r="E123" s="8"/>
    </row>
    <row r="124" spans="1:5" ht="15.75" thickBot="1" x14ac:dyDescent="0.3">
      <c r="A124" s="10" t="s">
        <v>56</v>
      </c>
      <c r="B124" s="11"/>
      <c r="C124" s="8"/>
      <c r="D124" s="8"/>
      <c r="E124" s="8"/>
    </row>
    <row r="125" spans="1:5" ht="15.75" thickBot="1" x14ac:dyDescent="0.3">
      <c r="A125" s="1" t="s">
        <v>25</v>
      </c>
      <c r="B125" s="11"/>
      <c r="C125" s="8"/>
      <c r="D125" s="8"/>
      <c r="E125" s="8"/>
    </row>
    <row r="126" spans="1:5" ht="15.75" thickBot="1" x14ac:dyDescent="0.3">
      <c r="A126" s="10" t="s">
        <v>55</v>
      </c>
      <c r="B126" s="11"/>
      <c r="C126" s="8"/>
      <c r="D126" s="8"/>
      <c r="E126" s="8"/>
    </row>
    <row r="127" spans="1:5" ht="15.75" thickBot="1" x14ac:dyDescent="0.3">
      <c r="A127" s="10" t="s">
        <v>56</v>
      </c>
      <c r="B127" s="11"/>
      <c r="C127" s="8"/>
      <c r="D127" s="8"/>
      <c r="E127" s="8"/>
    </row>
    <row r="128" spans="1:5" ht="15.75" thickBot="1" x14ac:dyDescent="0.3">
      <c r="A128" s="1" t="s">
        <v>26</v>
      </c>
      <c r="B128" s="11">
        <v>0</v>
      </c>
      <c r="C128" s="8">
        <v>0</v>
      </c>
      <c r="D128" s="8">
        <v>0</v>
      </c>
      <c r="E128" s="8">
        <v>0</v>
      </c>
    </row>
    <row r="129" spans="1:7" ht="15.75" thickBot="1" x14ac:dyDescent="0.3">
      <c r="A129" s="10" t="s">
        <v>55</v>
      </c>
      <c r="B129" s="11"/>
      <c r="C129" s="8"/>
      <c r="D129" s="8"/>
      <c r="E129" s="8"/>
    </row>
    <row r="130" spans="1:7" ht="15.75" thickBot="1" x14ac:dyDescent="0.3">
      <c r="A130" s="10" t="s">
        <v>56</v>
      </c>
      <c r="B130" s="11"/>
      <c r="C130" s="8"/>
      <c r="D130" s="8"/>
      <c r="E130" s="8"/>
    </row>
    <row r="131" spans="1:7" ht="24.75" thickBot="1" x14ac:dyDescent="0.3">
      <c r="A131" s="1" t="s">
        <v>3</v>
      </c>
      <c r="B131" s="11"/>
      <c r="C131" s="8"/>
      <c r="D131" s="8"/>
      <c r="E131" s="8"/>
    </row>
    <row r="132" spans="1:7" ht="15.75" thickBot="1" x14ac:dyDescent="0.3">
      <c r="A132" s="10" t="s">
        <v>55</v>
      </c>
      <c r="B132" s="11"/>
      <c r="C132" s="8"/>
      <c r="D132" s="8"/>
      <c r="E132" s="8"/>
    </row>
    <row r="133" spans="1:7" ht="15.75" thickBot="1" x14ac:dyDescent="0.3">
      <c r="A133" s="10" t="s">
        <v>56</v>
      </c>
      <c r="B133" s="11"/>
      <c r="C133" s="8"/>
      <c r="D133" s="8"/>
      <c r="E133" s="8"/>
    </row>
    <row r="134" spans="1:7" ht="15.75" thickBot="1" x14ac:dyDescent="0.3">
      <c r="A134" s="25" t="s">
        <v>210</v>
      </c>
      <c r="B134" s="11">
        <f>B131+B128+B125+B122+B119+B116+B113</f>
        <v>420</v>
      </c>
      <c r="C134" s="11">
        <f t="shared" ref="C134:E134" si="6">C131+C128+C125+C122+C119+C116+C113</f>
        <v>5500</v>
      </c>
      <c r="D134" s="11">
        <f t="shared" si="6"/>
        <v>5500</v>
      </c>
      <c r="E134" s="11">
        <f t="shared" si="6"/>
        <v>5500</v>
      </c>
    </row>
    <row r="135" spans="1:7" ht="15.75" thickBot="1" x14ac:dyDescent="0.3">
      <c r="A135" s="26" t="s">
        <v>37</v>
      </c>
      <c r="B135" s="27">
        <f>IF(B134-B105=0,0,"Error")</f>
        <v>0</v>
      </c>
      <c r="C135" s="27">
        <f>IF(C134-C105=0,0,"Error")</f>
        <v>0</v>
      </c>
      <c r="D135" s="27">
        <f>IF(D134-D105=0,0,"Error")</f>
        <v>0</v>
      </c>
      <c r="E135" s="27">
        <f>IF(E134-E105=0,0,"Error")</f>
        <v>0</v>
      </c>
    </row>
    <row r="136" spans="1:7" ht="24.75" customHeight="1" thickBot="1" x14ac:dyDescent="0.3">
      <c r="A136" s="104" t="s">
        <v>211</v>
      </c>
      <c r="B136" s="353" t="s">
        <v>455</v>
      </c>
      <c r="C136" s="365"/>
      <c r="D136" s="365"/>
      <c r="E136" s="366"/>
    </row>
    <row r="137" spans="1:7" ht="24.75" customHeight="1" thickBot="1" x14ac:dyDescent="0.3">
      <c r="A137" s="4" t="s">
        <v>10</v>
      </c>
      <c r="B137" s="347" t="s">
        <v>456</v>
      </c>
      <c r="C137" s="348"/>
      <c r="D137" s="348"/>
      <c r="E137" s="349"/>
    </row>
    <row r="138" spans="1:7" ht="15.75" thickBot="1" x14ac:dyDescent="0.3">
      <c r="A138" s="4" t="s">
        <v>15</v>
      </c>
      <c r="B138" s="359" t="s">
        <v>457</v>
      </c>
      <c r="C138" s="360"/>
      <c r="D138" s="360"/>
      <c r="E138" s="361"/>
    </row>
    <row r="139" spans="1:7" x14ac:dyDescent="0.25">
      <c r="A139" s="342"/>
      <c r="B139" s="19">
        <v>2018</v>
      </c>
      <c r="C139" s="19">
        <v>2019</v>
      </c>
      <c r="D139" s="19">
        <v>2020</v>
      </c>
      <c r="E139" s="19">
        <v>2021</v>
      </c>
    </row>
    <row r="140" spans="1:7" ht="15.75" thickBot="1" x14ac:dyDescent="0.3">
      <c r="A140" s="371"/>
      <c r="B140" s="19" t="s">
        <v>6</v>
      </c>
      <c r="C140" s="19" t="s">
        <v>7</v>
      </c>
      <c r="D140" s="19" t="s">
        <v>7</v>
      </c>
      <c r="E140" s="19" t="s">
        <v>7</v>
      </c>
    </row>
    <row r="141" spans="1:7" ht="15.75" thickBot="1" x14ac:dyDescent="0.3">
      <c r="A141" s="253" t="s">
        <v>9</v>
      </c>
      <c r="B141" s="60">
        <v>2</v>
      </c>
      <c r="C141" s="60">
        <v>3</v>
      </c>
      <c r="D141" s="60">
        <v>3</v>
      </c>
      <c r="E141" s="60">
        <v>3</v>
      </c>
    </row>
    <row r="142" spans="1:7" ht="15.75" thickBot="1" x14ac:dyDescent="0.3">
      <c r="A142" s="256" t="s">
        <v>16</v>
      </c>
      <c r="B142" s="6">
        <v>13138</v>
      </c>
      <c r="C142" s="6">
        <v>16900</v>
      </c>
      <c r="D142" s="6">
        <v>16900</v>
      </c>
      <c r="E142" s="6">
        <v>16900</v>
      </c>
      <c r="F142" s="196"/>
      <c r="G142" s="196"/>
    </row>
    <row r="143" spans="1:7" ht="15.75" thickBot="1" x14ac:dyDescent="0.3">
      <c r="A143" s="256" t="s">
        <v>24</v>
      </c>
      <c r="B143" s="6">
        <f>B142/B141</f>
        <v>6569</v>
      </c>
      <c r="C143" s="6">
        <f>C142/C141</f>
        <v>5633.333333333333</v>
      </c>
      <c r="D143" s="6">
        <f>D142/D141</f>
        <v>5633.333333333333</v>
      </c>
      <c r="E143" s="6">
        <f>E142/E141</f>
        <v>5633.333333333333</v>
      </c>
      <c r="F143" s="196"/>
      <c r="G143" s="252"/>
    </row>
    <row r="144" spans="1:7" ht="15.75" thickBot="1" x14ac:dyDescent="0.3">
      <c r="A144" s="256" t="s">
        <v>17</v>
      </c>
      <c r="B144" s="60"/>
      <c r="C144" s="7">
        <f>C141/B141-1</f>
        <v>0.5</v>
      </c>
      <c r="D144" s="7">
        <f>D141/C141-1</f>
        <v>0</v>
      </c>
      <c r="E144" s="7">
        <f>E141/D141-1</f>
        <v>0</v>
      </c>
    </row>
    <row r="145" spans="1:5" ht="15.75" thickBot="1" x14ac:dyDescent="0.3">
      <c r="A145" s="256" t="s">
        <v>18</v>
      </c>
      <c r="B145" s="60"/>
      <c r="C145" s="7">
        <f>C142/B142-1</f>
        <v>0.2863449535697975</v>
      </c>
      <c r="D145" s="7">
        <f>D142/C142-1</f>
        <v>0</v>
      </c>
      <c r="E145" s="7">
        <f t="shared" ref="E145:E146" si="7">E142/D142-1</f>
        <v>0</v>
      </c>
    </row>
    <row r="146" spans="1:5" ht="15.75" thickBot="1" x14ac:dyDescent="0.3">
      <c r="A146" s="259" t="s">
        <v>19</v>
      </c>
      <c r="B146" s="60"/>
      <c r="C146" s="7">
        <f>C143/B143-1</f>
        <v>-0.142436697620135</v>
      </c>
      <c r="D146" s="7">
        <f>D143/C143-1</f>
        <v>0</v>
      </c>
      <c r="E146" s="7">
        <f t="shared" si="7"/>
        <v>0</v>
      </c>
    </row>
    <row r="147" spans="1:5" ht="15.75" thickBot="1" x14ac:dyDescent="0.3">
      <c r="A147" s="362" t="s">
        <v>215</v>
      </c>
      <c r="B147" s="363"/>
      <c r="C147" s="363"/>
      <c r="D147" s="363"/>
      <c r="E147" s="364"/>
    </row>
    <row r="148" spans="1:5" x14ac:dyDescent="0.25">
      <c r="A148" s="342"/>
      <c r="B148" s="19">
        <v>2018</v>
      </c>
      <c r="C148" s="19">
        <v>2019</v>
      </c>
      <c r="D148" s="19">
        <v>2020</v>
      </c>
      <c r="E148" s="19">
        <v>2021</v>
      </c>
    </row>
    <row r="149" spans="1:5" ht="15.75" thickBot="1" x14ac:dyDescent="0.3">
      <c r="A149" s="343"/>
      <c r="B149" s="20" t="s">
        <v>6</v>
      </c>
      <c r="C149" s="20" t="s">
        <v>7</v>
      </c>
      <c r="D149" s="20" t="s">
        <v>7</v>
      </c>
      <c r="E149" s="20" t="s">
        <v>7</v>
      </c>
    </row>
    <row r="150" spans="1:5" ht="15.75" thickBot="1" x14ac:dyDescent="0.3">
      <c r="A150" s="100" t="s">
        <v>0</v>
      </c>
      <c r="B150" s="8">
        <v>0</v>
      </c>
      <c r="C150" s="8">
        <v>0</v>
      </c>
      <c r="D150" s="8">
        <v>0</v>
      </c>
      <c r="E150" s="8">
        <v>0</v>
      </c>
    </row>
    <row r="151" spans="1:5" ht="15.75" thickBot="1" x14ac:dyDescent="0.3">
      <c r="A151" s="101" t="s">
        <v>55</v>
      </c>
      <c r="B151" s="11"/>
      <c r="C151" s="12"/>
      <c r="D151" s="12"/>
      <c r="E151" s="12"/>
    </row>
    <row r="152" spans="1:5" ht="15.75" thickBot="1" x14ac:dyDescent="0.3">
      <c r="A152" s="101" t="s">
        <v>56</v>
      </c>
      <c r="B152" s="11"/>
      <c r="C152" s="12"/>
      <c r="D152" s="12"/>
      <c r="E152" s="12"/>
    </row>
    <row r="153" spans="1:5" ht="24.75" thickBot="1" x14ac:dyDescent="0.3">
      <c r="A153" s="1" t="s">
        <v>33</v>
      </c>
      <c r="B153" s="8">
        <v>0</v>
      </c>
      <c r="C153" s="8">
        <v>0</v>
      </c>
      <c r="D153" s="8">
        <v>0</v>
      </c>
      <c r="E153" s="8">
        <v>0</v>
      </c>
    </row>
    <row r="154" spans="1:5" ht="15.75" thickBot="1" x14ac:dyDescent="0.3">
      <c r="A154" s="10" t="s">
        <v>55</v>
      </c>
      <c r="B154" s="11"/>
      <c r="C154" s="8"/>
      <c r="D154" s="8"/>
      <c r="E154" s="8"/>
    </row>
    <row r="155" spans="1:5" ht="15.75" thickBot="1" x14ac:dyDescent="0.3">
      <c r="A155" s="10" t="s">
        <v>56</v>
      </c>
      <c r="B155" s="11"/>
      <c r="C155" s="8"/>
      <c r="D155" s="8"/>
      <c r="E155" s="8"/>
    </row>
    <row r="156" spans="1:5" ht="15.75" thickBot="1" x14ac:dyDescent="0.3">
      <c r="A156" s="1" t="s">
        <v>1</v>
      </c>
      <c r="B156" s="11">
        <v>13138</v>
      </c>
      <c r="C156" s="8">
        <v>16900</v>
      </c>
      <c r="D156" s="8">
        <v>16900</v>
      </c>
      <c r="E156" s="8">
        <v>16950</v>
      </c>
    </row>
    <row r="157" spans="1:5" ht="15.75" thickBot="1" x14ac:dyDescent="0.3">
      <c r="A157" s="10" t="s">
        <v>55</v>
      </c>
      <c r="B157" s="11">
        <v>13138</v>
      </c>
      <c r="C157" s="8">
        <v>16900</v>
      </c>
      <c r="D157" s="8">
        <v>16900</v>
      </c>
      <c r="E157" s="8">
        <v>16950</v>
      </c>
    </row>
    <row r="158" spans="1:5" ht="15.75" thickBot="1" x14ac:dyDescent="0.3">
      <c r="A158" s="10" t="s">
        <v>56</v>
      </c>
      <c r="B158" s="11"/>
      <c r="C158" s="8"/>
      <c r="D158" s="8"/>
      <c r="E158" s="8"/>
    </row>
    <row r="159" spans="1:5" ht="15.75" thickBot="1" x14ac:dyDescent="0.3">
      <c r="A159" s="1" t="s">
        <v>2</v>
      </c>
      <c r="B159" s="11"/>
      <c r="C159" s="8"/>
      <c r="D159" s="8"/>
      <c r="E159" s="8"/>
    </row>
    <row r="160" spans="1:5" ht="15.75" thickBot="1" x14ac:dyDescent="0.3">
      <c r="A160" s="10" t="s">
        <v>55</v>
      </c>
      <c r="B160" s="11"/>
      <c r="C160" s="8"/>
      <c r="D160" s="8"/>
      <c r="E160" s="8"/>
    </row>
    <row r="161" spans="1:5" ht="15.75" thickBot="1" x14ac:dyDescent="0.3">
      <c r="A161" s="10" t="s">
        <v>56</v>
      </c>
      <c r="B161" s="11"/>
      <c r="C161" s="8"/>
      <c r="D161" s="8"/>
      <c r="E161" s="8"/>
    </row>
    <row r="162" spans="1:5" ht="15.75" thickBot="1" x14ac:dyDescent="0.3">
      <c r="A162" s="1" t="s">
        <v>25</v>
      </c>
      <c r="B162" s="11"/>
      <c r="C162" s="8"/>
      <c r="D162" s="8"/>
      <c r="E162" s="8"/>
    </row>
    <row r="163" spans="1:5" ht="15.75" thickBot="1" x14ac:dyDescent="0.3">
      <c r="A163" s="10" t="s">
        <v>55</v>
      </c>
      <c r="B163" s="11"/>
      <c r="C163" s="8"/>
      <c r="D163" s="8"/>
      <c r="E163" s="8"/>
    </row>
    <row r="164" spans="1:5" ht="15.75" thickBot="1" x14ac:dyDescent="0.3">
      <c r="A164" s="10" t="s">
        <v>56</v>
      </c>
      <c r="B164" s="11"/>
      <c r="C164" s="8"/>
      <c r="D164" s="8"/>
      <c r="E164" s="8"/>
    </row>
    <row r="165" spans="1:5" ht="15.75" thickBot="1" x14ac:dyDescent="0.3">
      <c r="A165" s="1" t="s">
        <v>26</v>
      </c>
      <c r="B165" s="11"/>
      <c r="C165" s="8"/>
      <c r="D165" s="8"/>
      <c r="E165" s="8"/>
    </row>
    <row r="166" spans="1:5" ht="15.75" thickBot="1" x14ac:dyDescent="0.3">
      <c r="A166" s="10" t="s">
        <v>55</v>
      </c>
      <c r="B166" s="11"/>
      <c r="C166" s="8"/>
      <c r="D166" s="8"/>
      <c r="E166" s="8"/>
    </row>
    <row r="167" spans="1:5" ht="15.75" thickBot="1" x14ac:dyDescent="0.3">
      <c r="A167" s="10" t="s">
        <v>56</v>
      </c>
      <c r="B167" s="11"/>
      <c r="C167" s="8"/>
      <c r="D167" s="8"/>
      <c r="E167" s="8"/>
    </row>
    <row r="168" spans="1:5" ht="24.75" thickBot="1" x14ac:dyDescent="0.3">
      <c r="A168" s="1" t="s">
        <v>3</v>
      </c>
      <c r="B168" s="11"/>
      <c r="C168" s="8"/>
      <c r="D168" s="8"/>
      <c r="E168" s="8"/>
    </row>
    <row r="169" spans="1:5" ht="15.75" thickBot="1" x14ac:dyDescent="0.3">
      <c r="A169" s="10" t="s">
        <v>55</v>
      </c>
      <c r="B169" s="11"/>
      <c r="C169" s="8"/>
      <c r="D169" s="8"/>
      <c r="E169" s="8"/>
    </row>
    <row r="170" spans="1:5" ht="15.75" thickBot="1" x14ac:dyDescent="0.3">
      <c r="A170" s="10" t="s">
        <v>56</v>
      </c>
      <c r="B170" s="11"/>
      <c r="C170" s="8"/>
      <c r="D170" s="8"/>
      <c r="E170" s="8"/>
    </row>
    <row r="171" spans="1:5" ht="15.75" thickBot="1" x14ac:dyDescent="0.3">
      <c r="A171" s="25" t="s">
        <v>216</v>
      </c>
      <c r="B171" s="11">
        <f>B168+B165+B162+B159+B156+B153+B150</f>
        <v>13138</v>
      </c>
      <c r="C171" s="11">
        <f t="shared" ref="C171:E171" si="8">C168+C165+C162+C159+C156+C153+C150</f>
        <v>16900</v>
      </c>
      <c r="D171" s="11">
        <f t="shared" si="8"/>
        <v>16900</v>
      </c>
      <c r="E171" s="11">
        <f t="shared" si="8"/>
        <v>16950</v>
      </c>
    </row>
    <row r="172" spans="1:5" ht="15.75" thickBot="1" x14ac:dyDescent="0.3">
      <c r="A172" s="26" t="s">
        <v>37</v>
      </c>
      <c r="B172" s="27">
        <f>IF(B171-B142=0,0,"Error")</f>
        <v>0</v>
      </c>
      <c r="C172" s="27">
        <f>IF(C171-C142=0,0,"Error")</f>
        <v>0</v>
      </c>
      <c r="D172" s="27">
        <f>IF(D171-D142=0,0,"Error")</f>
        <v>0</v>
      </c>
      <c r="E172" s="27"/>
    </row>
    <row r="173" spans="1:5" ht="15.75" thickBot="1" x14ac:dyDescent="0.3">
      <c r="A173" s="322" t="s">
        <v>50</v>
      </c>
      <c r="B173" s="323"/>
      <c r="C173" s="323"/>
      <c r="D173" s="323"/>
      <c r="E173" s="324"/>
    </row>
    <row r="174" spans="1:5" ht="15.75" thickBot="1" x14ac:dyDescent="0.3">
      <c r="A174" s="322" t="s">
        <v>48</v>
      </c>
      <c r="B174" s="323"/>
      <c r="C174" s="323"/>
      <c r="D174" s="323"/>
      <c r="E174" s="324"/>
    </row>
    <row r="175" spans="1:5" ht="15.75" thickBot="1" x14ac:dyDescent="0.3">
      <c r="A175" s="21" t="s">
        <v>51</v>
      </c>
      <c r="B175" s="370" t="s">
        <v>534</v>
      </c>
      <c r="C175" s="354"/>
      <c r="D175" s="354"/>
      <c r="E175" s="355"/>
    </row>
    <row r="176" spans="1:5" ht="34.5" customHeight="1" thickBot="1" x14ac:dyDescent="0.3">
      <c r="A176" s="21" t="s">
        <v>57</v>
      </c>
      <c r="B176" s="283" t="s">
        <v>458</v>
      </c>
      <c r="C176" s="54" t="s">
        <v>226</v>
      </c>
      <c r="D176" s="367"/>
      <c r="E176" s="369"/>
    </row>
    <row r="177" spans="1:5" ht="26.25" customHeight="1" thickBot="1" x14ac:dyDescent="0.3">
      <c r="A177" s="4" t="s">
        <v>10</v>
      </c>
      <c r="B177" s="347" t="s">
        <v>459</v>
      </c>
      <c r="C177" s="348"/>
      <c r="D177" s="348"/>
      <c r="E177" s="349"/>
    </row>
    <row r="178" spans="1:5" ht="15.75" thickBot="1" x14ac:dyDescent="0.3">
      <c r="A178" s="4" t="s">
        <v>15</v>
      </c>
      <c r="B178" s="359" t="s">
        <v>460</v>
      </c>
      <c r="C178" s="360"/>
      <c r="D178" s="360"/>
      <c r="E178" s="361"/>
    </row>
    <row r="179" spans="1:5" x14ac:dyDescent="0.25">
      <c r="A179" s="342"/>
      <c r="B179" s="19">
        <v>2018</v>
      </c>
      <c r="C179" s="19">
        <v>2019</v>
      </c>
      <c r="D179" s="19">
        <v>2020</v>
      </c>
      <c r="E179" s="19">
        <v>2021</v>
      </c>
    </row>
    <row r="180" spans="1:5" ht="15.75" thickBot="1" x14ac:dyDescent="0.3">
      <c r="A180" s="343"/>
      <c r="B180" s="20" t="s">
        <v>6</v>
      </c>
      <c r="C180" s="20" t="s">
        <v>7</v>
      </c>
      <c r="D180" s="20" t="s">
        <v>7</v>
      </c>
      <c r="E180" s="20" t="s">
        <v>7</v>
      </c>
    </row>
    <row r="181" spans="1:5" ht="15.75" thickBot="1" x14ac:dyDescent="0.3">
      <c r="A181" s="4" t="s">
        <v>9</v>
      </c>
      <c r="B181" s="6"/>
      <c r="C181" s="6">
        <v>1</v>
      </c>
      <c r="D181" s="6">
        <v>0</v>
      </c>
      <c r="E181" s="6">
        <v>0</v>
      </c>
    </row>
    <row r="182" spans="1:5" ht="15.75" thickBot="1" x14ac:dyDescent="0.3">
      <c r="A182" s="4" t="s">
        <v>16</v>
      </c>
      <c r="B182" s="6"/>
      <c r="C182" s="6">
        <v>50000</v>
      </c>
      <c r="D182" s="6">
        <v>0</v>
      </c>
      <c r="E182" s="6">
        <v>0</v>
      </c>
    </row>
    <row r="183" spans="1:5" ht="15.75" thickBot="1" x14ac:dyDescent="0.3">
      <c r="A183" s="4" t="s">
        <v>24</v>
      </c>
      <c r="B183" s="6" t="e">
        <f>B182/B181</f>
        <v>#DIV/0!</v>
      </c>
      <c r="C183" s="6">
        <f t="shared" ref="C183:E183" si="9">C182/C181</f>
        <v>50000</v>
      </c>
      <c r="D183" s="6" t="e">
        <f t="shared" si="9"/>
        <v>#DIV/0!</v>
      </c>
      <c r="E183" s="6" t="e">
        <f t="shared" si="9"/>
        <v>#DIV/0!</v>
      </c>
    </row>
    <row r="184" spans="1:5" ht="15.75" thickBot="1" x14ac:dyDescent="0.3">
      <c r="A184" s="4" t="s">
        <v>17</v>
      </c>
      <c r="B184" s="60" t="s">
        <v>23</v>
      </c>
      <c r="C184" s="7" t="e">
        <f>C181/B181-1</f>
        <v>#DIV/0!</v>
      </c>
      <c r="D184" s="7">
        <f t="shared" ref="D184:E186" si="10">D181/C181-1</f>
        <v>-1</v>
      </c>
      <c r="E184" s="7" t="e">
        <f t="shared" si="10"/>
        <v>#DIV/0!</v>
      </c>
    </row>
    <row r="185" spans="1:5" ht="15.75" thickBot="1" x14ac:dyDescent="0.3">
      <c r="A185" s="4" t="s">
        <v>18</v>
      </c>
      <c r="B185" s="60" t="s">
        <v>23</v>
      </c>
      <c r="C185" s="7" t="e">
        <f>C182/B182-1</f>
        <v>#DIV/0!</v>
      </c>
      <c r="D185" s="7">
        <f t="shared" si="10"/>
        <v>-1</v>
      </c>
      <c r="E185" s="7" t="e">
        <f t="shared" si="10"/>
        <v>#DIV/0!</v>
      </c>
    </row>
    <row r="186" spans="1:5" ht="15.75" thickBot="1" x14ac:dyDescent="0.3">
      <c r="A186" s="4" t="s">
        <v>19</v>
      </c>
      <c r="B186" s="60" t="s">
        <v>23</v>
      </c>
      <c r="C186" s="7" t="e">
        <f>C183/B183-1</f>
        <v>#DIV/0!</v>
      </c>
      <c r="D186" s="7" t="e">
        <f t="shared" si="10"/>
        <v>#DIV/0!</v>
      </c>
      <c r="E186" s="7" t="e">
        <f t="shared" si="10"/>
        <v>#DIV/0!</v>
      </c>
    </row>
    <row r="187" spans="1:5" ht="15.75" thickBot="1" x14ac:dyDescent="0.3">
      <c r="A187" s="362" t="s">
        <v>66</v>
      </c>
      <c r="B187" s="363"/>
      <c r="C187" s="363"/>
      <c r="D187" s="363"/>
      <c r="E187" s="364"/>
    </row>
    <row r="188" spans="1:5" x14ac:dyDescent="0.25">
      <c r="A188" s="342"/>
      <c r="B188" s="19">
        <v>2018</v>
      </c>
      <c r="C188" s="19">
        <v>2019</v>
      </c>
      <c r="D188" s="19">
        <v>2020</v>
      </c>
      <c r="E188" s="19">
        <v>2021</v>
      </c>
    </row>
    <row r="189" spans="1:5" ht="15.75" thickBot="1" x14ac:dyDescent="0.3">
      <c r="A189" s="343"/>
      <c r="B189" s="20" t="s">
        <v>6</v>
      </c>
      <c r="C189" s="20" t="s">
        <v>7</v>
      </c>
      <c r="D189" s="20" t="s">
        <v>7</v>
      </c>
      <c r="E189" s="20" t="s">
        <v>7</v>
      </c>
    </row>
    <row r="190" spans="1:5" ht="15.75" thickBot="1" x14ac:dyDescent="0.3">
      <c r="A190" s="1" t="s">
        <v>46</v>
      </c>
      <c r="B190" s="8">
        <f>B191+B192+B193+B194</f>
        <v>0</v>
      </c>
      <c r="C190" s="8">
        <f t="shared" ref="C190:E190" si="11">C191+C192+C193+C194</f>
        <v>2000</v>
      </c>
      <c r="D190" s="8">
        <f t="shared" si="11"/>
        <v>0</v>
      </c>
      <c r="E190" s="8">
        <f t="shared" si="11"/>
        <v>0</v>
      </c>
    </row>
    <row r="191" spans="1:5" ht="15.75" thickBot="1" x14ac:dyDescent="0.3">
      <c r="A191" s="10" t="s">
        <v>55</v>
      </c>
      <c r="B191" s="8"/>
      <c r="C191" s="8">
        <v>2000</v>
      </c>
      <c r="D191" s="8">
        <v>0</v>
      </c>
      <c r="E191" s="8">
        <v>0</v>
      </c>
    </row>
    <row r="192" spans="1:5" ht="15.75" thickBot="1" x14ac:dyDescent="0.3">
      <c r="A192" s="10" t="s">
        <v>62</v>
      </c>
      <c r="B192" s="8"/>
      <c r="C192" s="8"/>
      <c r="D192" s="8"/>
      <c r="E192" s="8"/>
    </row>
    <row r="193" spans="1:5" ht="15.75" thickBot="1" x14ac:dyDescent="0.3">
      <c r="A193" s="10" t="s">
        <v>63</v>
      </c>
      <c r="B193" s="8"/>
      <c r="C193" s="8"/>
      <c r="D193" s="8"/>
      <c r="E193" s="8"/>
    </row>
    <row r="194" spans="1:5" ht="15.75" thickBot="1" x14ac:dyDescent="0.3">
      <c r="A194" s="10" t="s">
        <v>64</v>
      </c>
      <c r="B194" s="8"/>
      <c r="C194" s="8"/>
      <c r="D194" s="8"/>
      <c r="E194" s="8"/>
    </row>
    <row r="195" spans="1:5" ht="15.75" thickBot="1" x14ac:dyDescent="0.3">
      <c r="A195" s="1" t="s">
        <v>47</v>
      </c>
      <c r="B195" s="11">
        <f>B196+B197+B198+B199</f>
        <v>0</v>
      </c>
      <c r="C195" s="11">
        <f t="shared" ref="C195:D195" si="12">C196+C197+C198+C199</f>
        <v>48000</v>
      </c>
      <c r="D195" s="11">
        <f t="shared" si="12"/>
        <v>0</v>
      </c>
      <c r="E195" s="11">
        <v>0</v>
      </c>
    </row>
    <row r="196" spans="1:5" ht="15.75" thickBot="1" x14ac:dyDescent="0.3">
      <c r="A196" s="10" t="s">
        <v>55</v>
      </c>
      <c r="B196" s="11">
        <v>0</v>
      </c>
      <c r="C196" s="8">
        <v>48000</v>
      </c>
      <c r="D196" s="8">
        <v>0</v>
      </c>
      <c r="E196" s="8">
        <v>0</v>
      </c>
    </row>
    <row r="197" spans="1:5" ht="15.75" thickBot="1" x14ac:dyDescent="0.3">
      <c r="A197" s="10" t="s">
        <v>62</v>
      </c>
      <c r="B197" s="11"/>
      <c r="C197" s="8"/>
      <c r="D197" s="8"/>
      <c r="E197" s="8"/>
    </row>
    <row r="198" spans="1:5" ht="15.75" thickBot="1" x14ac:dyDescent="0.3">
      <c r="A198" s="10" t="s">
        <v>63</v>
      </c>
      <c r="B198" s="11"/>
      <c r="C198" s="8"/>
      <c r="D198" s="8"/>
      <c r="E198" s="8"/>
    </row>
    <row r="199" spans="1:5" ht="15.75" thickBot="1" x14ac:dyDescent="0.3">
      <c r="A199" s="10" t="s">
        <v>64</v>
      </c>
      <c r="B199" s="11"/>
      <c r="C199" s="8"/>
      <c r="D199" s="8"/>
      <c r="E199" s="8"/>
    </row>
    <row r="200" spans="1:5" ht="15.75" thickBot="1" x14ac:dyDescent="0.3">
      <c r="A200" s="59" t="s">
        <v>35</v>
      </c>
      <c r="B200" s="11">
        <f>B190+B195</f>
        <v>0</v>
      </c>
      <c r="C200" s="11">
        <f t="shared" ref="C200:E200" si="13">C190+C195</f>
        <v>50000</v>
      </c>
      <c r="D200" s="11">
        <f t="shared" si="13"/>
        <v>0</v>
      </c>
      <c r="E200" s="11">
        <f t="shared" si="13"/>
        <v>0</v>
      </c>
    </row>
    <row r="201" spans="1:5" ht="15.75" thickBot="1" x14ac:dyDescent="0.3">
      <c r="A201" s="26" t="s">
        <v>37</v>
      </c>
      <c r="B201" s="27">
        <f>IF(B200-B172=0,0,"Error")</f>
        <v>0</v>
      </c>
      <c r="C201" s="27">
        <f>IF(C200-C182=0,0,"Error")</f>
        <v>0</v>
      </c>
      <c r="D201" s="27">
        <f t="shared" ref="D201:E201" si="14">IF(D200-D182=0,0,"Error")</f>
        <v>0</v>
      </c>
      <c r="E201" s="27">
        <f t="shared" si="14"/>
        <v>0</v>
      </c>
    </row>
    <row r="202" spans="1:5" ht="34.5" thickBot="1" x14ac:dyDescent="0.3">
      <c r="A202" s="53" t="s">
        <v>61</v>
      </c>
      <c r="B202" s="316" t="s">
        <v>462</v>
      </c>
      <c r="C202" s="287" t="s">
        <v>226</v>
      </c>
      <c r="D202" s="286" t="s">
        <v>461</v>
      </c>
      <c r="E202" s="288"/>
    </row>
    <row r="203" spans="1:5" ht="15.75" thickBot="1" x14ac:dyDescent="0.3">
      <c r="A203" s="4" t="s">
        <v>10</v>
      </c>
      <c r="B203" s="347" t="s">
        <v>462</v>
      </c>
      <c r="C203" s="348"/>
      <c r="D203" s="348"/>
      <c r="E203" s="349"/>
    </row>
    <row r="204" spans="1:5" ht="15.75" thickBot="1" x14ac:dyDescent="0.3">
      <c r="A204" s="4" t="s">
        <v>15</v>
      </c>
      <c r="B204" s="410" t="s">
        <v>463</v>
      </c>
      <c r="C204" s="411"/>
      <c r="D204" s="411"/>
      <c r="E204" s="412"/>
    </row>
    <row r="205" spans="1:5" x14ac:dyDescent="0.25">
      <c r="A205" s="342"/>
      <c r="B205" s="19">
        <v>2018</v>
      </c>
      <c r="C205" s="19">
        <v>2019</v>
      </c>
      <c r="D205" s="19">
        <v>2020</v>
      </c>
      <c r="E205" s="19">
        <v>2021</v>
      </c>
    </row>
    <row r="206" spans="1:5" ht="15.75" thickBot="1" x14ac:dyDescent="0.3">
      <c r="A206" s="343"/>
      <c r="B206" s="20" t="s">
        <v>6</v>
      </c>
      <c r="C206" s="20" t="s">
        <v>7</v>
      </c>
      <c r="D206" s="20" t="s">
        <v>7</v>
      </c>
      <c r="E206" s="20" t="s">
        <v>7</v>
      </c>
    </row>
    <row r="207" spans="1:5" ht="15.75" thickBot="1" x14ac:dyDescent="0.3">
      <c r="A207" s="4" t="s">
        <v>9</v>
      </c>
      <c r="B207" s="6">
        <v>1</v>
      </c>
      <c r="C207" s="6">
        <v>0</v>
      </c>
      <c r="D207" s="6">
        <v>0</v>
      </c>
      <c r="E207" s="6">
        <v>0</v>
      </c>
    </row>
    <row r="208" spans="1:5" ht="15.75" thickBot="1" x14ac:dyDescent="0.3">
      <c r="A208" s="4" t="s">
        <v>16</v>
      </c>
      <c r="B208" s="6">
        <v>83942</v>
      </c>
      <c r="C208" s="6">
        <v>0</v>
      </c>
      <c r="D208" s="6">
        <v>0</v>
      </c>
      <c r="E208" s="6">
        <v>0</v>
      </c>
    </row>
    <row r="209" spans="1:5" ht="15.75" thickBot="1" x14ac:dyDescent="0.3">
      <c r="A209" s="4" t="s">
        <v>24</v>
      </c>
      <c r="B209" s="6"/>
      <c r="C209" s="6" t="e">
        <f t="shared" ref="C209:E209" si="15">C208/C207</f>
        <v>#DIV/0!</v>
      </c>
      <c r="D209" s="6" t="e">
        <f t="shared" si="15"/>
        <v>#DIV/0!</v>
      </c>
      <c r="E209" s="6" t="e">
        <f t="shared" si="15"/>
        <v>#DIV/0!</v>
      </c>
    </row>
    <row r="210" spans="1:5" ht="15.75" thickBot="1" x14ac:dyDescent="0.3">
      <c r="A210" s="4" t="s">
        <v>17</v>
      </c>
      <c r="B210" s="60"/>
      <c r="C210" s="7">
        <f t="shared" ref="C210:E212" si="16">C207/B207-1</f>
        <v>-1</v>
      </c>
      <c r="D210" s="7" t="e">
        <f t="shared" si="16"/>
        <v>#DIV/0!</v>
      </c>
      <c r="E210" s="7" t="e">
        <f t="shared" si="16"/>
        <v>#DIV/0!</v>
      </c>
    </row>
    <row r="211" spans="1:5" ht="15.75" thickBot="1" x14ac:dyDescent="0.3">
      <c r="A211" s="4" t="s">
        <v>18</v>
      </c>
      <c r="B211" s="60" t="s">
        <v>23</v>
      </c>
      <c r="C211" s="7">
        <f t="shared" si="16"/>
        <v>-1</v>
      </c>
      <c r="D211" s="7" t="e">
        <f t="shared" si="16"/>
        <v>#DIV/0!</v>
      </c>
      <c r="E211" s="7" t="e">
        <f t="shared" si="16"/>
        <v>#DIV/0!</v>
      </c>
    </row>
    <row r="212" spans="1:5" ht="15.75" thickBot="1" x14ac:dyDescent="0.3">
      <c r="A212" s="4" t="s">
        <v>19</v>
      </c>
      <c r="B212" s="60" t="s">
        <v>23</v>
      </c>
      <c r="C212" s="7" t="e">
        <f t="shared" si="16"/>
        <v>#DIV/0!</v>
      </c>
      <c r="D212" s="7" t="e">
        <f t="shared" si="16"/>
        <v>#DIV/0!</v>
      </c>
      <c r="E212" s="7" t="e">
        <f t="shared" si="16"/>
        <v>#DIV/0!</v>
      </c>
    </row>
    <row r="213" spans="1:5" ht="15.75" thickBot="1" x14ac:dyDescent="0.3">
      <c r="A213" s="362" t="s">
        <v>66</v>
      </c>
      <c r="B213" s="363"/>
      <c r="C213" s="363"/>
      <c r="D213" s="363"/>
      <c r="E213" s="364"/>
    </row>
    <row r="214" spans="1:5" x14ac:dyDescent="0.25">
      <c r="A214" s="342"/>
      <c r="B214" s="19">
        <v>2018</v>
      </c>
      <c r="C214" s="19">
        <v>2019</v>
      </c>
      <c r="D214" s="19">
        <v>2020</v>
      </c>
      <c r="E214" s="19">
        <v>2021</v>
      </c>
    </row>
    <row r="215" spans="1:5" ht="15.75" thickBot="1" x14ac:dyDescent="0.3">
      <c r="A215" s="343"/>
      <c r="B215" s="20" t="s">
        <v>6</v>
      </c>
      <c r="C215" s="20" t="s">
        <v>7</v>
      </c>
      <c r="D215" s="20" t="s">
        <v>7</v>
      </c>
      <c r="E215" s="20" t="s">
        <v>7</v>
      </c>
    </row>
    <row r="216" spans="1:5" ht="15.75" thickBot="1" x14ac:dyDescent="0.3">
      <c r="A216" s="1" t="s">
        <v>46</v>
      </c>
      <c r="B216" s="8">
        <f>B217+B218+B219+B220</f>
        <v>0</v>
      </c>
      <c r="C216" s="8">
        <f t="shared" ref="C216:E220" si="17">C217+C218+C219+C220</f>
        <v>0</v>
      </c>
      <c r="D216" s="8">
        <f t="shared" si="17"/>
        <v>0</v>
      </c>
      <c r="E216" s="8">
        <f t="shared" si="17"/>
        <v>0</v>
      </c>
    </row>
    <row r="217" spans="1:5" ht="15.75" thickBot="1" x14ac:dyDescent="0.3">
      <c r="A217" s="10" t="s">
        <v>55</v>
      </c>
      <c r="B217" s="8"/>
      <c r="C217" s="8"/>
      <c r="D217" s="8"/>
      <c r="E217" s="8">
        <f t="shared" si="17"/>
        <v>0</v>
      </c>
    </row>
    <row r="218" spans="1:5" ht="15.75" thickBot="1" x14ac:dyDescent="0.3">
      <c r="A218" s="10" t="s">
        <v>62</v>
      </c>
      <c r="B218" s="8"/>
      <c r="C218" s="8"/>
      <c r="D218" s="8"/>
      <c r="E218" s="8">
        <f t="shared" si="17"/>
        <v>0</v>
      </c>
    </row>
    <row r="219" spans="1:5" ht="15.75" thickBot="1" x14ac:dyDescent="0.3">
      <c r="A219" s="10" t="s">
        <v>63</v>
      </c>
      <c r="B219" s="8"/>
      <c r="C219" s="8"/>
      <c r="D219" s="8"/>
      <c r="E219" s="8">
        <f t="shared" si="17"/>
        <v>0</v>
      </c>
    </row>
    <row r="220" spans="1:5" ht="15.75" thickBot="1" x14ac:dyDescent="0.3">
      <c r="A220" s="10" t="s">
        <v>64</v>
      </c>
      <c r="B220" s="8"/>
      <c r="C220" s="8"/>
      <c r="D220" s="8"/>
      <c r="E220" s="8">
        <f t="shared" si="17"/>
        <v>0</v>
      </c>
    </row>
    <row r="221" spans="1:5" ht="15.75" thickBot="1" x14ac:dyDescent="0.3">
      <c r="A221" s="1" t="s">
        <v>47</v>
      </c>
      <c r="B221" s="11">
        <f>B222+B223+B224+B225</f>
        <v>83942</v>
      </c>
      <c r="C221" s="11">
        <f t="shared" ref="C221:E222" si="18">C222+C223+C224+C225</f>
        <v>0</v>
      </c>
      <c r="D221" s="11">
        <f t="shared" si="18"/>
        <v>0</v>
      </c>
      <c r="E221" s="8">
        <f t="shared" si="18"/>
        <v>0</v>
      </c>
    </row>
    <row r="222" spans="1:5" ht="15.75" thickBot="1" x14ac:dyDescent="0.3">
      <c r="A222" s="10" t="s">
        <v>55</v>
      </c>
      <c r="B222" s="11">
        <v>83942</v>
      </c>
      <c r="C222" s="8"/>
      <c r="D222" s="8"/>
      <c r="E222" s="8">
        <f t="shared" si="18"/>
        <v>0</v>
      </c>
    </row>
    <row r="223" spans="1:5" ht="15.75" thickBot="1" x14ac:dyDescent="0.3">
      <c r="A223" s="10" t="s">
        <v>62</v>
      </c>
      <c r="B223" s="11"/>
      <c r="C223" s="8"/>
      <c r="D223" s="8"/>
      <c r="E223" s="8">
        <f>E224+E225+E226+E232</f>
        <v>0</v>
      </c>
    </row>
    <row r="224" spans="1:5" ht="15.75" thickBot="1" x14ac:dyDescent="0.3">
      <c r="A224" s="10" t="s">
        <v>63</v>
      </c>
      <c r="B224" s="11"/>
      <c r="C224" s="8"/>
      <c r="D224" s="8"/>
      <c r="E224" s="8">
        <f>E225+E226+E232+E233</f>
        <v>0</v>
      </c>
    </row>
    <row r="225" spans="1:5" ht="15.75" thickBot="1" x14ac:dyDescent="0.3">
      <c r="A225" s="10" t="s">
        <v>64</v>
      </c>
      <c r="B225" s="11"/>
      <c r="C225" s="8"/>
      <c r="D225" s="8"/>
      <c r="E225" s="8">
        <f>E226+E232+E233+E234</f>
        <v>0</v>
      </c>
    </row>
    <row r="226" spans="1:5" ht="15.75" thickBot="1" x14ac:dyDescent="0.3">
      <c r="A226" s="59" t="s">
        <v>35</v>
      </c>
      <c r="B226" s="11">
        <f>B216+B221</f>
        <v>83942</v>
      </c>
      <c r="C226" s="11">
        <f t="shared" ref="C226:D226" si="19">C216+C221</f>
        <v>0</v>
      </c>
      <c r="D226" s="11">
        <f t="shared" si="19"/>
        <v>0</v>
      </c>
      <c r="E226" s="8">
        <f t="shared" ref="E226" si="20">E232+E233+E234+E235</f>
        <v>0</v>
      </c>
    </row>
    <row r="227" spans="1:5" ht="15.75" thickBot="1" x14ac:dyDescent="0.3">
      <c r="A227" s="26" t="s">
        <v>37</v>
      </c>
      <c r="B227" s="27">
        <f>IF(B226-B208=0,0,"Error")</f>
        <v>0</v>
      </c>
      <c r="C227" s="27">
        <f t="shared" ref="C227:E227" si="21">IF(C226-C208=0,0,"Error")</f>
        <v>0</v>
      </c>
      <c r="D227" s="27">
        <f t="shared" si="21"/>
        <v>0</v>
      </c>
      <c r="E227" s="27">
        <f t="shared" si="21"/>
        <v>0</v>
      </c>
    </row>
    <row r="228" spans="1:5" x14ac:dyDescent="0.25">
      <c r="A228" s="302" t="s">
        <v>103</v>
      </c>
      <c r="B228" s="418" t="s">
        <v>543</v>
      </c>
      <c r="C228" s="418"/>
      <c r="D228" s="418"/>
      <c r="E228" s="418"/>
    </row>
    <row r="229" spans="1:5" x14ac:dyDescent="0.25">
      <c r="A229" s="419" t="s">
        <v>105</v>
      </c>
      <c r="B229" s="419"/>
      <c r="C229" s="419"/>
      <c r="D229" s="419"/>
      <c r="E229" s="419"/>
    </row>
    <row r="230" spans="1:5" x14ac:dyDescent="0.25">
      <c r="A230" s="303" t="s">
        <v>544</v>
      </c>
      <c r="B230" s="304">
        <v>3</v>
      </c>
      <c r="C230" s="305" t="s">
        <v>76</v>
      </c>
      <c r="D230" s="305" t="s">
        <v>76</v>
      </c>
      <c r="E230" s="305" t="s">
        <v>76</v>
      </c>
    </row>
    <row r="231" spans="1:5" ht="23.25" thickBot="1" x14ac:dyDescent="0.3">
      <c r="A231" s="263" t="s">
        <v>545</v>
      </c>
      <c r="B231" s="304">
        <v>800</v>
      </c>
      <c r="C231" s="305" t="s">
        <v>76</v>
      </c>
      <c r="D231" s="305" t="s">
        <v>76</v>
      </c>
      <c r="E231" s="305" t="s">
        <v>76</v>
      </c>
    </row>
    <row r="232" spans="1:5" ht="15.75" thickBot="1" x14ac:dyDescent="0.3">
      <c r="A232" s="413" t="s">
        <v>108</v>
      </c>
      <c r="B232" s="414"/>
      <c r="C232" s="414"/>
      <c r="D232" s="414"/>
      <c r="E232" s="415"/>
    </row>
    <row r="233" spans="1:5" ht="15.75" thickBot="1" x14ac:dyDescent="0.3">
      <c r="A233" s="322" t="s">
        <v>49</v>
      </c>
      <c r="B233" s="323"/>
      <c r="C233" s="323"/>
      <c r="D233" s="323"/>
      <c r="E233" s="324"/>
    </row>
    <row r="234" spans="1:5" ht="15.75" thickBot="1" x14ac:dyDescent="0.3">
      <c r="A234" s="21" t="s">
        <v>29</v>
      </c>
      <c r="B234" s="416" t="s">
        <v>464</v>
      </c>
      <c r="C234" s="417"/>
      <c r="D234" s="417"/>
      <c r="E234" s="393"/>
    </row>
    <row r="235" spans="1:5" ht="42" customHeight="1" thickBot="1" x14ac:dyDescent="0.3">
      <c r="A235" s="4" t="s">
        <v>10</v>
      </c>
      <c r="B235" s="356" t="s">
        <v>450</v>
      </c>
      <c r="C235" s="357"/>
      <c r="D235" s="357"/>
      <c r="E235" s="358"/>
    </row>
    <row r="236" spans="1:5" ht="15.75" thickBot="1" x14ac:dyDescent="0.3">
      <c r="A236" s="4" t="s">
        <v>15</v>
      </c>
      <c r="B236" s="359" t="s">
        <v>572</v>
      </c>
      <c r="C236" s="360"/>
      <c r="D236" s="360"/>
      <c r="E236" s="361"/>
    </row>
    <row r="237" spans="1:5" x14ac:dyDescent="0.25">
      <c r="A237" s="342"/>
      <c r="B237" s="19">
        <v>2018</v>
      </c>
      <c r="C237" s="19">
        <v>2019</v>
      </c>
      <c r="D237" s="19">
        <v>2020</v>
      </c>
      <c r="E237" s="19">
        <v>2021</v>
      </c>
    </row>
    <row r="238" spans="1:5" ht="15.75" thickBot="1" x14ac:dyDescent="0.3">
      <c r="A238" s="343"/>
      <c r="B238" s="20" t="s">
        <v>6</v>
      </c>
      <c r="C238" s="20" t="s">
        <v>7</v>
      </c>
      <c r="D238" s="20" t="s">
        <v>7</v>
      </c>
      <c r="E238" s="20" t="s">
        <v>7</v>
      </c>
    </row>
    <row r="239" spans="1:5" ht="15.75" thickBot="1" x14ac:dyDescent="0.3">
      <c r="A239" s="4" t="s">
        <v>9</v>
      </c>
      <c r="B239" s="6">
        <v>800</v>
      </c>
      <c r="C239" s="6">
        <v>800</v>
      </c>
      <c r="D239" s="6">
        <v>1000</v>
      </c>
      <c r="E239" s="6">
        <v>1000</v>
      </c>
    </row>
    <row r="240" spans="1:5" ht="15.75" thickBot="1" x14ac:dyDescent="0.3">
      <c r="A240" s="4" t="s">
        <v>16</v>
      </c>
      <c r="B240" s="6">
        <v>3500</v>
      </c>
      <c r="C240" s="6">
        <v>3500</v>
      </c>
      <c r="D240" s="6">
        <v>4500</v>
      </c>
      <c r="E240" s="6">
        <v>4450</v>
      </c>
    </row>
    <row r="241" spans="1:5" ht="15.75" thickBot="1" x14ac:dyDescent="0.3">
      <c r="A241" s="4" t="s">
        <v>24</v>
      </c>
      <c r="B241" s="6"/>
      <c r="C241" s="6">
        <f t="shared" ref="C241:E241" si="22">C240/C239</f>
        <v>4.375</v>
      </c>
      <c r="D241" s="6">
        <f t="shared" si="22"/>
        <v>4.5</v>
      </c>
      <c r="E241" s="6">
        <f t="shared" si="22"/>
        <v>4.45</v>
      </c>
    </row>
    <row r="242" spans="1:5" ht="15.75" thickBot="1" x14ac:dyDescent="0.3">
      <c r="A242" s="4" t="s">
        <v>17</v>
      </c>
      <c r="B242" s="60"/>
      <c r="C242" s="7">
        <f t="shared" ref="C242:E244" si="23">C239/B239-1</f>
        <v>0</v>
      </c>
      <c r="D242" s="7">
        <f t="shared" si="23"/>
        <v>0.25</v>
      </c>
      <c r="E242" s="7">
        <f t="shared" si="23"/>
        <v>0</v>
      </c>
    </row>
    <row r="243" spans="1:5" ht="15.75" thickBot="1" x14ac:dyDescent="0.3">
      <c r="A243" s="4" t="s">
        <v>18</v>
      </c>
      <c r="B243" s="60" t="s">
        <v>23</v>
      </c>
      <c r="C243" s="7">
        <f t="shared" si="23"/>
        <v>0</v>
      </c>
      <c r="D243" s="7">
        <f t="shared" si="23"/>
        <v>0.28571428571428581</v>
      </c>
      <c r="E243" s="7">
        <f t="shared" si="23"/>
        <v>-1.1111111111111072E-2</v>
      </c>
    </row>
    <row r="244" spans="1:5" ht="15.75" thickBot="1" x14ac:dyDescent="0.3">
      <c r="A244" s="4" t="s">
        <v>19</v>
      </c>
      <c r="B244" s="60" t="s">
        <v>23</v>
      </c>
      <c r="C244" s="7" t="e">
        <f t="shared" si="23"/>
        <v>#DIV/0!</v>
      </c>
      <c r="D244" s="7">
        <f t="shared" si="23"/>
        <v>2.857142857142847E-2</v>
      </c>
      <c r="E244" s="7">
        <f t="shared" si="23"/>
        <v>-1.1111111111111072E-2</v>
      </c>
    </row>
    <row r="245" spans="1:5" ht="15.75" thickBot="1" x14ac:dyDescent="0.3">
      <c r="A245" s="362" t="s">
        <v>36</v>
      </c>
      <c r="B245" s="363"/>
      <c r="C245" s="363"/>
      <c r="D245" s="363"/>
      <c r="E245" s="364"/>
    </row>
    <row r="246" spans="1:5" x14ac:dyDescent="0.25">
      <c r="A246" s="342"/>
      <c r="B246" s="19">
        <v>2018</v>
      </c>
      <c r="C246" s="19">
        <v>2019</v>
      </c>
      <c r="D246" s="19">
        <v>2020</v>
      </c>
      <c r="E246" s="19">
        <v>2021</v>
      </c>
    </row>
    <row r="247" spans="1:5" ht="15.75" thickBot="1" x14ac:dyDescent="0.3">
      <c r="A247" s="343"/>
      <c r="B247" s="20" t="s">
        <v>6</v>
      </c>
      <c r="C247" s="20" t="s">
        <v>7</v>
      </c>
      <c r="D247" s="20" t="s">
        <v>7</v>
      </c>
      <c r="E247" s="20" t="s">
        <v>7</v>
      </c>
    </row>
    <row r="248" spans="1:5" ht="15.75" thickBot="1" x14ac:dyDescent="0.3">
      <c r="A248" s="1" t="s">
        <v>0</v>
      </c>
      <c r="B248" s="6"/>
      <c r="C248" s="6"/>
      <c r="D248" s="6"/>
      <c r="E248" s="6"/>
    </row>
    <row r="249" spans="1:5" ht="15.75" thickBot="1" x14ac:dyDescent="0.3">
      <c r="A249" s="10" t="s">
        <v>55</v>
      </c>
      <c r="B249" s="6"/>
      <c r="C249" s="6"/>
      <c r="D249" s="6"/>
      <c r="E249" s="6"/>
    </row>
    <row r="250" spans="1:5" ht="15.75" thickBot="1" x14ac:dyDescent="0.3">
      <c r="A250" s="10" t="s">
        <v>56</v>
      </c>
      <c r="B250" s="6"/>
      <c r="C250" s="6"/>
      <c r="D250" s="6"/>
      <c r="E250" s="6"/>
    </row>
    <row r="251" spans="1:5" ht="24.75" thickBot="1" x14ac:dyDescent="0.3">
      <c r="A251" s="1" t="s">
        <v>33</v>
      </c>
      <c r="B251" s="60"/>
      <c r="C251" s="7"/>
      <c r="D251" s="7"/>
      <c r="E251" s="7"/>
    </row>
    <row r="252" spans="1:5" ht="15.75" thickBot="1" x14ac:dyDescent="0.3">
      <c r="A252" s="10" t="s">
        <v>55</v>
      </c>
      <c r="B252" s="60"/>
      <c r="C252" s="7"/>
      <c r="D252" s="7"/>
      <c r="E252" s="7"/>
    </row>
    <row r="253" spans="1:5" ht="15.75" thickBot="1" x14ac:dyDescent="0.3">
      <c r="A253" s="10" t="s">
        <v>56</v>
      </c>
      <c r="B253" s="60"/>
      <c r="C253" s="7"/>
      <c r="D253" s="7"/>
      <c r="E253" s="7"/>
    </row>
    <row r="254" spans="1:5" ht="15.75" thickBot="1" x14ac:dyDescent="0.3">
      <c r="A254" s="100" t="s">
        <v>1</v>
      </c>
      <c r="B254" s="6">
        <v>3500</v>
      </c>
      <c r="C254" s="6">
        <v>3500</v>
      </c>
      <c r="D254" s="6">
        <v>4500</v>
      </c>
      <c r="E254" s="6">
        <v>4450</v>
      </c>
    </row>
    <row r="255" spans="1:5" ht="15.75" thickBot="1" x14ac:dyDescent="0.3">
      <c r="A255" s="101" t="s">
        <v>55</v>
      </c>
      <c r="B255" s="6">
        <v>3500</v>
      </c>
      <c r="C255" s="6">
        <v>3500</v>
      </c>
      <c r="D255" s="6">
        <v>4500</v>
      </c>
      <c r="E255" s="6">
        <v>4450</v>
      </c>
    </row>
    <row r="256" spans="1:5" ht="15.75" thickBot="1" x14ac:dyDescent="0.3">
      <c r="A256" s="101" t="s">
        <v>56</v>
      </c>
      <c r="B256" s="11"/>
      <c r="C256" s="8"/>
      <c r="D256" s="8"/>
      <c r="E256" s="8"/>
    </row>
    <row r="257" spans="1:5" ht="15.75" thickBot="1" x14ac:dyDescent="0.3">
      <c r="A257" s="100" t="s">
        <v>2</v>
      </c>
      <c r="B257" s="11"/>
      <c r="C257" s="8"/>
      <c r="D257" s="8"/>
      <c r="E257" s="8"/>
    </row>
    <row r="258" spans="1:5" ht="15.75" thickBot="1" x14ac:dyDescent="0.3">
      <c r="A258" s="101" t="s">
        <v>55</v>
      </c>
      <c r="B258" s="11"/>
      <c r="C258" s="8"/>
      <c r="D258" s="8"/>
      <c r="E258" s="8"/>
    </row>
    <row r="259" spans="1:5" ht="15.75" thickBot="1" x14ac:dyDescent="0.3">
      <c r="A259" s="101" t="s">
        <v>56</v>
      </c>
      <c r="B259" s="11"/>
      <c r="C259" s="8"/>
      <c r="D259" s="8"/>
      <c r="E259" s="8"/>
    </row>
    <row r="260" spans="1:5" ht="15.75" thickBot="1" x14ac:dyDescent="0.3">
      <c r="A260" s="100" t="s">
        <v>25</v>
      </c>
      <c r="B260" s="11"/>
      <c r="C260" s="8"/>
      <c r="D260" s="8"/>
      <c r="E260" s="8"/>
    </row>
    <row r="261" spans="1:5" ht="15.75" thickBot="1" x14ac:dyDescent="0.3">
      <c r="A261" s="101" t="s">
        <v>55</v>
      </c>
      <c r="B261" s="11"/>
      <c r="C261" s="8"/>
      <c r="D261" s="8"/>
      <c r="E261" s="8"/>
    </row>
    <row r="262" spans="1:5" ht="15.75" thickBot="1" x14ac:dyDescent="0.3">
      <c r="A262" s="101" t="s">
        <v>56</v>
      </c>
      <c r="B262" s="11"/>
      <c r="C262" s="8"/>
      <c r="D262" s="8"/>
      <c r="E262" s="8"/>
    </row>
    <row r="263" spans="1:5" ht="15.75" thickBot="1" x14ac:dyDescent="0.3">
      <c r="A263" s="100" t="s">
        <v>26</v>
      </c>
      <c r="B263" s="11"/>
      <c r="C263" s="8"/>
      <c r="D263" s="8"/>
      <c r="E263" s="8"/>
    </row>
    <row r="264" spans="1:5" ht="15.75" thickBot="1" x14ac:dyDescent="0.3">
      <c r="A264" s="101" t="s">
        <v>55</v>
      </c>
      <c r="B264" s="11"/>
      <c r="C264" s="8"/>
      <c r="D264" s="8"/>
      <c r="E264" s="8"/>
    </row>
    <row r="265" spans="1:5" ht="15.75" thickBot="1" x14ac:dyDescent="0.3">
      <c r="A265" s="101" t="s">
        <v>56</v>
      </c>
      <c r="B265" s="11"/>
      <c r="C265" s="8"/>
      <c r="D265" s="8"/>
      <c r="E265" s="8"/>
    </row>
    <row r="266" spans="1:5" ht="24.75" thickBot="1" x14ac:dyDescent="0.3">
      <c r="A266" s="100" t="s">
        <v>3</v>
      </c>
      <c r="B266" s="11">
        <v>0</v>
      </c>
      <c r="C266" s="8">
        <v>0</v>
      </c>
      <c r="D266" s="8">
        <f>C266*1.03*0.99</f>
        <v>0</v>
      </c>
      <c r="E266" s="8">
        <f>D266*1.03*0.99</f>
        <v>0</v>
      </c>
    </row>
    <row r="267" spans="1:5" ht="15.75" thickBot="1" x14ac:dyDescent="0.3">
      <c r="A267" s="101" t="s">
        <v>55</v>
      </c>
      <c r="B267" s="11"/>
      <c r="C267" s="43"/>
      <c r="D267" s="43"/>
      <c r="E267" s="43"/>
    </row>
    <row r="268" spans="1:5" ht="15.75" thickBot="1" x14ac:dyDescent="0.3">
      <c r="A268" s="101" t="s">
        <v>56</v>
      </c>
      <c r="B268" s="11"/>
      <c r="C268" s="45"/>
      <c r="D268" s="43"/>
      <c r="E268" s="43"/>
    </row>
    <row r="269" spans="1:5" ht="15.75" thickBot="1" x14ac:dyDescent="0.3">
      <c r="A269" s="22" t="s">
        <v>35</v>
      </c>
      <c r="B269" s="11">
        <v>3500</v>
      </c>
      <c r="C269" s="11">
        <v>3500</v>
      </c>
      <c r="D269" s="11">
        <v>4500</v>
      </c>
      <c r="E269" s="11">
        <v>4450</v>
      </c>
    </row>
    <row r="270" spans="1:5" ht="15.75" thickBot="1" x14ac:dyDescent="0.3">
      <c r="A270" s="26" t="s">
        <v>37</v>
      </c>
      <c r="B270" s="27">
        <f>IF(B269-B240=0,0,"Error")</f>
        <v>0</v>
      </c>
      <c r="C270" s="27">
        <f t="shared" ref="C270:E270" si="24">IF(C269-C240=0,0,"Error")</f>
        <v>0</v>
      </c>
      <c r="D270" s="27">
        <f t="shared" si="24"/>
        <v>0</v>
      </c>
      <c r="E270" s="27">
        <f t="shared" si="24"/>
        <v>0</v>
      </c>
    </row>
    <row r="271" spans="1:5" ht="15.75" thickBot="1" x14ac:dyDescent="0.3">
      <c r="A271" s="350" t="s">
        <v>465</v>
      </c>
      <c r="B271" s="351"/>
      <c r="C271" s="351"/>
      <c r="D271" s="351"/>
      <c r="E271" s="352"/>
    </row>
    <row r="272" spans="1:5" ht="15.75" thickBot="1" x14ac:dyDescent="0.3">
      <c r="A272" s="322" t="s">
        <v>44</v>
      </c>
      <c r="B272" s="323"/>
      <c r="C272" s="323"/>
      <c r="D272" s="323"/>
      <c r="E272" s="324"/>
    </row>
    <row r="273" spans="1:5" ht="15.75" thickBot="1" x14ac:dyDescent="0.3">
      <c r="A273" s="322" t="s">
        <v>48</v>
      </c>
      <c r="B273" s="323"/>
      <c r="C273" s="323"/>
      <c r="D273" s="323"/>
      <c r="E273" s="324"/>
    </row>
    <row r="274" spans="1:5" ht="15.75" thickBot="1" x14ac:dyDescent="0.3">
      <c r="A274" s="21" t="s">
        <v>51</v>
      </c>
      <c r="B274" s="379" t="s">
        <v>466</v>
      </c>
      <c r="C274" s="380"/>
      <c r="D274" s="367"/>
      <c r="E274" s="369"/>
    </row>
    <row r="275" spans="1:5" ht="45.75" thickBot="1" x14ac:dyDescent="0.3">
      <c r="A275" s="21" t="s">
        <v>29</v>
      </c>
      <c r="B275" s="280" t="s">
        <v>467</v>
      </c>
      <c r="C275" s="282" t="s">
        <v>226</v>
      </c>
      <c r="D275" s="241"/>
      <c r="E275" s="242"/>
    </row>
    <row r="276" spans="1:5" ht="15.75" thickBot="1" x14ac:dyDescent="0.3">
      <c r="A276" s="4" t="s">
        <v>10</v>
      </c>
      <c r="B276" s="347" t="s">
        <v>468</v>
      </c>
      <c r="C276" s="390"/>
      <c r="D276" s="348"/>
      <c r="E276" s="349"/>
    </row>
    <row r="277" spans="1:5" ht="15.75" thickBot="1" x14ac:dyDescent="0.3">
      <c r="A277" s="4" t="s">
        <v>15</v>
      </c>
      <c r="B277" s="359" t="s">
        <v>469</v>
      </c>
      <c r="C277" s="360"/>
      <c r="D277" s="360"/>
      <c r="E277" s="361"/>
    </row>
    <row r="278" spans="1:5" x14ac:dyDescent="0.25">
      <c r="A278" s="342"/>
      <c r="B278" s="19">
        <v>2018</v>
      </c>
      <c r="C278" s="19">
        <v>2019</v>
      </c>
      <c r="D278" s="19">
        <v>2020</v>
      </c>
      <c r="E278" s="19">
        <v>2021</v>
      </c>
    </row>
    <row r="279" spans="1:5" ht="15.75" thickBot="1" x14ac:dyDescent="0.3">
      <c r="A279" s="343"/>
      <c r="B279" s="20" t="s">
        <v>6</v>
      </c>
      <c r="C279" s="20" t="s">
        <v>7</v>
      </c>
      <c r="D279" s="20" t="s">
        <v>7</v>
      </c>
      <c r="E279" s="20" t="s">
        <v>7</v>
      </c>
    </row>
    <row r="280" spans="1:5" ht="15.75" thickBot="1" x14ac:dyDescent="0.3">
      <c r="A280" s="4" t="s">
        <v>9</v>
      </c>
      <c r="B280" s="6">
        <v>1</v>
      </c>
      <c r="C280" s="6">
        <v>1</v>
      </c>
      <c r="D280" s="6">
        <v>1</v>
      </c>
      <c r="E280" s="6">
        <v>1</v>
      </c>
    </row>
    <row r="281" spans="1:5" ht="15.75" thickBot="1" x14ac:dyDescent="0.3">
      <c r="A281" s="4" t="s">
        <v>16</v>
      </c>
      <c r="B281" s="6">
        <v>100000</v>
      </c>
      <c r="C281" s="6">
        <v>172600</v>
      </c>
      <c r="D281" s="6">
        <v>172600</v>
      </c>
      <c r="E281" s="6">
        <v>172600</v>
      </c>
    </row>
    <row r="282" spans="1:5" ht="15.75" thickBot="1" x14ac:dyDescent="0.3">
      <c r="A282" s="4" t="s">
        <v>24</v>
      </c>
      <c r="B282" s="6">
        <f>B281/B280</f>
        <v>100000</v>
      </c>
      <c r="C282" s="6">
        <f t="shared" ref="C282:E282" si="25">C281/C280</f>
        <v>172600</v>
      </c>
      <c r="D282" s="6">
        <f t="shared" si="25"/>
        <v>172600</v>
      </c>
      <c r="E282" s="6">
        <f t="shared" si="25"/>
        <v>172600</v>
      </c>
    </row>
    <row r="283" spans="1:5" ht="15.75" thickBot="1" x14ac:dyDescent="0.3">
      <c r="A283" s="4" t="s">
        <v>17</v>
      </c>
      <c r="B283" s="60" t="s">
        <v>23</v>
      </c>
      <c r="C283" s="7">
        <f>C280/B280-1</f>
        <v>0</v>
      </c>
      <c r="D283" s="7">
        <f t="shared" ref="D283:E285" si="26">D280/C280-1</f>
        <v>0</v>
      </c>
      <c r="E283" s="7">
        <f t="shared" si="26"/>
        <v>0</v>
      </c>
    </row>
    <row r="284" spans="1:5" ht="15.75" thickBot="1" x14ac:dyDescent="0.3">
      <c r="A284" s="4" t="s">
        <v>18</v>
      </c>
      <c r="B284" s="60" t="s">
        <v>23</v>
      </c>
      <c r="C284" s="7">
        <f>C281/B281-1</f>
        <v>0.72599999999999998</v>
      </c>
      <c r="D284" s="7">
        <f t="shared" si="26"/>
        <v>0</v>
      </c>
      <c r="E284" s="7"/>
    </row>
    <row r="285" spans="1:5" ht="15.75" thickBot="1" x14ac:dyDescent="0.3">
      <c r="A285" s="4" t="s">
        <v>19</v>
      </c>
      <c r="B285" s="60" t="s">
        <v>23</v>
      </c>
      <c r="C285" s="7">
        <f>C282/B282-1</f>
        <v>0.72599999999999998</v>
      </c>
      <c r="D285" s="7">
        <f t="shared" si="26"/>
        <v>0</v>
      </c>
      <c r="E285" s="7"/>
    </row>
    <row r="286" spans="1:5" ht="15.75" thickBot="1" x14ac:dyDescent="0.3">
      <c r="A286" s="362" t="s">
        <v>36</v>
      </c>
      <c r="B286" s="363"/>
      <c r="C286" s="363"/>
      <c r="D286" s="363"/>
      <c r="E286" s="364"/>
    </row>
    <row r="287" spans="1:5" x14ac:dyDescent="0.25">
      <c r="A287" s="342"/>
      <c r="B287" s="19">
        <v>2018</v>
      </c>
      <c r="C287" s="19">
        <v>2019</v>
      </c>
      <c r="D287" s="19">
        <v>2020</v>
      </c>
      <c r="E287" s="19">
        <v>2021</v>
      </c>
    </row>
    <row r="288" spans="1:5" ht="15.75" thickBot="1" x14ac:dyDescent="0.3">
      <c r="A288" s="343"/>
      <c r="B288" s="20" t="s">
        <v>6</v>
      </c>
      <c r="C288" s="20" t="s">
        <v>7</v>
      </c>
      <c r="D288" s="20" t="s">
        <v>7</v>
      </c>
      <c r="E288" s="20" t="s">
        <v>7</v>
      </c>
    </row>
    <row r="289" spans="1:5" ht="15.75" thickBot="1" x14ac:dyDescent="0.3">
      <c r="A289" s="1" t="s">
        <v>46</v>
      </c>
      <c r="B289" s="8">
        <f>B290+B291+B292+B293</f>
        <v>0</v>
      </c>
      <c r="C289" s="8">
        <f t="shared" ref="C289:E289" si="27">C290+C291+C292+C293</f>
        <v>0</v>
      </c>
      <c r="D289" s="8">
        <f t="shared" si="27"/>
        <v>0</v>
      </c>
      <c r="E289" s="8">
        <f t="shared" si="27"/>
        <v>0</v>
      </c>
    </row>
    <row r="290" spans="1:5" ht="15.75" thickBot="1" x14ac:dyDescent="0.3">
      <c r="A290" s="10" t="s">
        <v>55</v>
      </c>
      <c r="B290" s="8"/>
      <c r="C290" s="8"/>
      <c r="D290" s="8"/>
      <c r="E290" s="8"/>
    </row>
    <row r="291" spans="1:5" ht="15.75" thickBot="1" x14ac:dyDescent="0.3">
      <c r="A291" s="10" t="s">
        <v>62</v>
      </c>
      <c r="B291" s="8"/>
      <c r="C291" s="8"/>
      <c r="D291" s="8"/>
      <c r="E291" s="8"/>
    </row>
    <row r="292" spans="1:5" ht="15.75" thickBot="1" x14ac:dyDescent="0.3">
      <c r="A292" s="10" t="s">
        <v>63</v>
      </c>
      <c r="B292" s="8"/>
      <c r="C292" s="8"/>
      <c r="D292" s="8"/>
      <c r="E292" s="8"/>
    </row>
    <row r="293" spans="1:5" ht="15.75" thickBot="1" x14ac:dyDescent="0.3">
      <c r="A293" s="10" t="s">
        <v>64</v>
      </c>
      <c r="B293" s="8"/>
      <c r="C293" s="8"/>
      <c r="D293" s="8"/>
      <c r="E293" s="8"/>
    </row>
    <row r="294" spans="1:5" ht="15.75" thickBot="1" x14ac:dyDescent="0.3">
      <c r="A294" s="1" t="s">
        <v>47</v>
      </c>
      <c r="B294" s="11">
        <f>B295+B296+B297+B298</f>
        <v>100000</v>
      </c>
      <c r="C294" s="11">
        <f t="shared" ref="C294:E294" si="28">C295+C296+C297+C298</f>
        <v>172600</v>
      </c>
      <c r="D294" s="11">
        <f t="shared" si="28"/>
        <v>172600</v>
      </c>
      <c r="E294" s="11">
        <f t="shared" si="28"/>
        <v>172600</v>
      </c>
    </row>
    <row r="295" spans="1:5" ht="15.75" thickBot="1" x14ac:dyDescent="0.3">
      <c r="A295" s="10" t="s">
        <v>55</v>
      </c>
      <c r="B295" s="11"/>
      <c r="C295" s="11"/>
      <c r="D295" s="11"/>
      <c r="E295" s="11"/>
    </row>
    <row r="296" spans="1:5" ht="15.75" thickBot="1" x14ac:dyDescent="0.3">
      <c r="A296" s="10" t="s">
        <v>62</v>
      </c>
      <c r="B296" s="11">
        <v>100000</v>
      </c>
      <c r="C296" s="11">
        <v>172600</v>
      </c>
      <c r="D296" s="11">
        <v>172600</v>
      </c>
      <c r="E296" s="11">
        <v>172600</v>
      </c>
    </row>
    <row r="297" spans="1:5" ht="15.75" thickBot="1" x14ac:dyDescent="0.3">
      <c r="A297" s="10" t="s">
        <v>63</v>
      </c>
      <c r="B297" s="11"/>
      <c r="C297" s="11"/>
      <c r="D297" s="11"/>
      <c r="E297" s="11"/>
    </row>
    <row r="298" spans="1:5" ht="15.75" thickBot="1" x14ac:dyDescent="0.3">
      <c r="A298" s="10" t="s">
        <v>64</v>
      </c>
      <c r="B298" s="11"/>
      <c r="C298" s="11"/>
      <c r="D298" s="11"/>
      <c r="E298" s="11"/>
    </row>
    <row r="299" spans="1:5" ht="15.75" thickBot="1" x14ac:dyDescent="0.3">
      <c r="A299" s="22" t="s">
        <v>38</v>
      </c>
      <c r="B299" s="11">
        <f>B289+B294</f>
        <v>100000</v>
      </c>
      <c r="C299" s="11">
        <f t="shared" ref="C299:E299" si="29">C289+C294</f>
        <v>172600</v>
      </c>
      <c r="D299" s="11">
        <f t="shared" si="29"/>
        <v>172600</v>
      </c>
      <c r="E299" s="11">
        <f t="shared" si="29"/>
        <v>172600</v>
      </c>
    </row>
    <row r="300" spans="1:5" ht="15.75" thickBot="1" x14ac:dyDescent="0.3">
      <c r="A300" s="26" t="s">
        <v>37</v>
      </c>
      <c r="B300" s="27">
        <f>IF(B299-B281=0,0,"Error")</f>
        <v>0</v>
      </c>
      <c r="C300" s="27">
        <f t="shared" ref="C300:E300" si="30">IF(C299-C281=0,0,"Error")</f>
        <v>0</v>
      </c>
      <c r="D300" s="27">
        <f t="shared" si="30"/>
        <v>0</v>
      </c>
      <c r="E300" s="27">
        <f t="shared" si="30"/>
        <v>0</v>
      </c>
    </row>
    <row r="301" spans="1:5" ht="15.75" thickBot="1" x14ac:dyDescent="0.3">
      <c r="A301" s="21" t="s">
        <v>61</v>
      </c>
      <c r="B301" s="420" t="s">
        <v>470</v>
      </c>
      <c r="C301" s="421"/>
      <c r="D301" s="422"/>
      <c r="E301" s="423"/>
    </row>
    <row r="302" spans="1:5" ht="42" customHeight="1" thickBot="1" x14ac:dyDescent="0.3">
      <c r="A302" s="4" t="s">
        <v>10</v>
      </c>
      <c r="B302" s="299" t="s">
        <v>468</v>
      </c>
      <c r="C302" s="53" t="s">
        <v>226</v>
      </c>
      <c r="D302" s="284"/>
      <c r="E302" s="285"/>
    </row>
    <row r="303" spans="1:5" ht="15.75" thickBot="1" x14ac:dyDescent="0.3">
      <c r="A303" s="4" t="s">
        <v>15</v>
      </c>
      <c r="B303" s="359" t="s">
        <v>469</v>
      </c>
      <c r="C303" s="360"/>
      <c r="D303" s="360"/>
      <c r="E303" s="361"/>
    </row>
    <row r="304" spans="1:5" x14ac:dyDescent="0.25">
      <c r="A304" s="342"/>
      <c r="B304" s="19">
        <v>2018</v>
      </c>
      <c r="C304" s="19">
        <v>2019</v>
      </c>
      <c r="D304" s="19">
        <v>2020</v>
      </c>
      <c r="E304" s="19">
        <v>2021</v>
      </c>
    </row>
    <row r="305" spans="1:5" ht="15.75" thickBot="1" x14ac:dyDescent="0.3">
      <c r="A305" s="343"/>
      <c r="B305" s="20" t="s">
        <v>6</v>
      </c>
      <c r="C305" s="20" t="s">
        <v>7</v>
      </c>
      <c r="D305" s="20" t="s">
        <v>7</v>
      </c>
      <c r="E305" s="20" t="s">
        <v>7</v>
      </c>
    </row>
    <row r="306" spans="1:5" ht="15.75" thickBot="1" x14ac:dyDescent="0.3">
      <c r="A306" s="4" t="s">
        <v>9</v>
      </c>
      <c r="B306" s="6">
        <v>1</v>
      </c>
      <c r="C306" s="6">
        <v>1</v>
      </c>
      <c r="D306" s="6">
        <v>1</v>
      </c>
      <c r="E306" s="6">
        <v>1</v>
      </c>
    </row>
    <row r="307" spans="1:5" ht="15.75" thickBot="1" x14ac:dyDescent="0.3">
      <c r="A307" s="4" t="s">
        <v>16</v>
      </c>
      <c r="B307" s="6">
        <v>10000</v>
      </c>
      <c r="C307" s="6">
        <v>10000</v>
      </c>
      <c r="D307" s="6">
        <v>10000</v>
      </c>
      <c r="E307" s="6">
        <v>10000</v>
      </c>
    </row>
    <row r="308" spans="1:5" ht="15.75" thickBot="1" x14ac:dyDescent="0.3">
      <c r="A308" s="4" t="s">
        <v>24</v>
      </c>
      <c r="B308" s="6">
        <f>B307/B306</f>
        <v>10000</v>
      </c>
      <c r="C308" s="6">
        <f t="shared" ref="C308:E308" si="31">C307/C306</f>
        <v>10000</v>
      </c>
      <c r="D308" s="6">
        <f t="shared" si="31"/>
        <v>10000</v>
      </c>
      <c r="E308" s="6">
        <f t="shared" si="31"/>
        <v>10000</v>
      </c>
    </row>
    <row r="309" spans="1:5" ht="15.75" thickBot="1" x14ac:dyDescent="0.3">
      <c r="A309" s="4" t="s">
        <v>17</v>
      </c>
      <c r="B309" s="60" t="s">
        <v>23</v>
      </c>
      <c r="C309" s="7">
        <f>C306/B306-1</f>
        <v>0</v>
      </c>
      <c r="D309" s="7">
        <f t="shared" ref="D309:E311" si="32">D306/C306-1</f>
        <v>0</v>
      </c>
      <c r="E309" s="7">
        <f t="shared" si="32"/>
        <v>0</v>
      </c>
    </row>
    <row r="310" spans="1:5" ht="15.75" thickBot="1" x14ac:dyDescent="0.3">
      <c r="A310" s="4" t="s">
        <v>18</v>
      </c>
      <c r="B310" s="60" t="s">
        <v>23</v>
      </c>
      <c r="C310" s="7">
        <f>C307/B307-1</f>
        <v>0</v>
      </c>
      <c r="D310" s="7">
        <f t="shared" si="32"/>
        <v>0</v>
      </c>
      <c r="E310" s="7"/>
    </row>
    <row r="311" spans="1:5" ht="15.75" thickBot="1" x14ac:dyDescent="0.3">
      <c r="A311" s="4" t="s">
        <v>19</v>
      </c>
      <c r="B311" s="60" t="s">
        <v>23</v>
      </c>
      <c r="C311" s="7">
        <f>C308/B308-1</f>
        <v>0</v>
      </c>
      <c r="D311" s="7">
        <f t="shared" si="32"/>
        <v>0</v>
      </c>
      <c r="E311" s="7"/>
    </row>
    <row r="312" spans="1:5" ht="15.75" thickBot="1" x14ac:dyDescent="0.3">
      <c r="A312" s="362" t="s">
        <v>124</v>
      </c>
      <c r="B312" s="363"/>
      <c r="C312" s="363"/>
      <c r="D312" s="363"/>
      <c r="E312" s="364"/>
    </row>
    <row r="313" spans="1:5" x14ac:dyDescent="0.25">
      <c r="A313" s="342"/>
      <c r="B313" s="19">
        <v>2018</v>
      </c>
      <c r="C313" s="19">
        <v>2019</v>
      </c>
      <c r="D313" s="19">
        <v>2020</v>
      </c>
      <c r="E313" s="19">
        <v>2021</v>
      </c>
    </row>
    <row r="314" spans="1:5" ht="15.75" thickBot="1" x14ac:dyDescent="0.3">
      <c r="A314" s="343"/>
      <c r="B314" s="20" t="s">
        <v>6</v>
      </c>
      <c r="C314" s="20" t="s">
        <v>7</v>
      </c>
      <c r="D314" s="20" t="s">
        <v>7</v>
      </c>
      <c r="E314" s="20" t="s">
        <v>7</v>
      </c>
    </row>
    <row r="315" spans="1:5" ht="15.75" thickBot="1" x14ac:dyDescent="0.3">
      <c r="A315" s="1" t="s">
        <v>46</v>
      </c>
      <c r="B315" s="8">
        <f>B316+B317+B318+B319</f>
        <v>0</v>
      </c>
      <c r="C315" s="8">
        <f t="shared" ref="C315:E315" si="33">C316+C317+C318+C319</f>
        <v>0</v>
      </c>
      <c r="D315" s="8">
        <f t="shared" si="33"/>
        <v>0</v>
      </c>
      <c r="E315" s="8">
        <f t="shared" si="33"/>
        <v>0</v>
      </c>
    </row>
    <row r="316" spans="1:5" ht="15.75" thickBot="1" x14ac:dyDescent="0.3">
      <c r="A316" s="10" t="s">
        <v>55</v>
      </c>
      <c r="B316" s="8"/>
      <c r="C316" s="8"/>
      <c r="D316" s="8"/>
      <c r="E316" s="8"/>
    </row>
    <row r="317" spans="1:5" ht="15.75" thickBot="1" x14ac:dyDescent="0.3">
      <c r="A317" s="10" t="s">
        <v>62</v>
      </c>
      <c r="B317" s="8"/>
      <c r="C317" s="8"/>
      <c r="D317" s="8"/>
      <c r="E317" s="8"/>
    </row>
    <row r="318" spans="1:5" ht="15.75" thickBot="1" x14ac:dyDescent="0.3">
      <c r="A318" s="10" t="s">
        <v>63</v>
      </c>
      <c r="B318" s="8"/>
      <c r="C318" s="8"/>
      <c r="D318" s="8"/>
      <c r="E318" s="8"/>
    </row>
    <row r="319" spans="1:5" ht="15.75" thickBot="1" x14ac:dyDescent="0.3">
      <c r="A319" s="10" t="s">
        <v>64</v>
      </c>
      <c r="B319" s="8"/>
      <c r="C319" s="8"/>
      <c r="D319" s="8"/>
      <c r="E319" s="8"/>
    </row>
    <row r="320" spans="1:5" ht="15.75" thickBot="1" x14ac:dyDescent="0.3">
      <c r="A320" s="1" t="s">
        <v>47</v>
      </c>
      <c r="B320" s="11">
        <f>B321+B322+B323+B324</f>
        <v>10000</v>
      </c>
      <c r="C320" s="11">
        <f t="shared" ref="C320:E320" si="34">C321+C322+C323+C324</f>
        <v>10000</v>
      </c>
      <c r="D320" s="11">
        <f t="shared" si="34"/>
        <v>10000</v>
      </c>
      <c r="E320" s="11">
        <f t="shared" si="34"/>
        <v>10000</v>
      </c>
    </row>
    <row r="321" spans="1:5" ht="15.75" thickBot="1" x14ac:dyDescent="0.3">
      <c r="A321" s="10" t="s">
        <v>55</v>
      </c>
      <c r="B321" s="11"/>
      <c r="C321" s="11"/>
      <c r="D321" s="11"/>
      <c r="E321" s="11"/>
    </row>
    <row r="322" spans="1:5" ht="15.75" thickBot="1" x14ac:dyDescent="0.3">
      <c r="A322" s="10" t="s">
        <v>62</v>
      </c>
      <c r="B322" s="11"/>
      <c r="C322" s="11"/>
      <c r="D322" s="11"/>
      <c r="E322" s="11"/>
    </row>
    <row r="323" spans="1:5" ht="15.75" thickBot="1" x14ac:dyDescent="0.3">
      <c r="A323" s="10" t="s">
        <v>63</v>
      </c>
      <c r="B323" s="11">
        <v>10000</v>
      </c>
      <c r="C323" s="11">
        <v>10000</v>
      </c>
      <c r="D323" s="11">
        <v>10000</v>
      </c>
      <c r="E323" s="11">
        <v>10000</v>
      </c>
    </row>
    <row r="324" spans="1:5" ht="15.75" thickBot="1" x14ac:dyDescent="0.3">
      <c r="A324" s="10" t="s">
        <v>64</v>
      </c>
      <c r="B324" s="11"/>
      <c r="C324" s="11"/>
      <c r="D324" s="11"/>
      <c r="E324" s="11"/>
    </row>
    <row r="325" spans="1:5" ht="15.75" thickBot="1" x14ac:dyDescent="0.3">
      <c r="A325" s="22" t="s">
        <v>125</v>
      </c>
      <c r="B325" s="11">
        <f>B315+B320</f>
        <v>10000</v>
      </c>
      <c r="C325" s="11">
        <f t="shared" ref="C325:E325" si="35">C315+C320</f>
        <v>10000</v>
      </c>
      <c r="D325" s="11">
        <f t="shared" si="35"/>
        <v>10000</v>
      </c>
      <c r="E325" s="11">
        <f t="shared" si="35"/>
        <v>10000</v>
      </c>
    </row>
    <row r="326" spans="1:5" ht="15.75" thickBot="1" x14ac:dyDescent="0.3">
      <c r="A326" s="26" t="s">
        <v>37</v>
      </c>
      <c r="B326" s="27">
        <f>IF(B325-B307=0,0,"Error")</f>
        <v>0</v>
      </c>
      <c r="C326" s="27">
        <f t="shared" ref="C326:E326" si="36">IF(C325-C307=0,0,"Error")</f>
        <v>0</v>
      </c>
      <c r="D326" s="27">
        <f t="shared" si="36"/>
        <v>0</v>
      </c>
      <c r="E326" s="27">
        <f t="shared" si="36"/>
        <v>0</v>
      </c>
    </row>
    <row r="327" spans="1:5" ht="15.75" thickBot="1" x14ac:dyDescent="0.3">
      <c r="A327" s="28"/>
      <c r="B327" s="29"/>
      <c r="C327" s="29"/>
      <c r="D327" s="29"/>
      <c r="E327" s="29"/>
    </row>
    <row r="328" spans="1:5" ht="24.75" thickBot="1" x14ac:dyDescent="0.3">
      <c r="A328" s="14" t="s">
        <v>52</v>
      </c>
      <c r="B328" s="15">
        <f>B60+B97+B134+B171+B200+B226+B269+B299+B325</f>
        <v>294442</v>
      </c>
      <c r="C328" s="15">
        <f>C60+C97+C134+C171+C200+C226+C269+C299+C325</f>
        <v>342600</v>
      </c>
      <c r="D328" s="15">
        <f>D60+D97+D134+D171+D200+D226+D269+D299+D325</f>
        <v>292600</v>
      </c>
      <c r="E328" s="15">
        <f>E60+E97+E134+E171+E200+E226+E269+E299+E325</f>
        <v>295600</v>
      </c>
    </row>
    <row r="329" spans="1:5" ht="24.75" thickBot="1" x14ac:dyDescent="0.3">
      <c r="A329" s="14" t="s">
        <v>53</v>
      </c>
      <c r="B329" s="15">
        <f>B330+B333+B336+B339+B342+B345+B348+B351+B356</f>
        <v>294442</v>
      </c>
      <c r="C329" s="15">
        <f t="shared" ref="C329:E329" si="37">C330+C333+C336+C339+C342+C345+C348+C351+C356</f>
        <v>342600</v>
      </c>
      <c r="D329" s="15">
        <f t="shared" si="37"/>
        <v>292600</v>
      </c>
      <c r="E329" s="15">
        <f t="shared" si="37"/>
        <v>295600</v>
      </c>
    </row>
    <row r="330" spans="1:5" ht="15.75" thickBot="1" x14ac:dyDescent="0.3">
      <c r="A330" s="1" t="s">
        <v>0</v>
      </c>
      <c r="B330" s="24">
        <f>B331+B332</f>
        <v>29562</v>
      </c>
      <c r="C330" s="24">
        <f t="shared" ref="C330:E330" si="38">C331+C332</f>
        <v>29562</v>
      </c>
      <c r="D330" s="24">
        <f t="shared" si="38"/>
        <v>43000</v>
      </c>
      <c r="E330" s="24">
        <f t="shared" si="38"/>
        <v>43000</v>
      </c>
    </row>
    <row r="331" spans="1:5" ht="15.75" thickBot="1" x14ac:dyDescent="0.3">
      <c r="A331" s="10" t="s">
        <v>55</v>
      </c>
      <c r="B331" s="11">
        <f>B39</f>
        <v>29562</v>
      </c>
      <c r="C331" s="11">
        <f>C39</f>
        <v>29562</v>
      </c>
      <c r="D331" s="11">
        <f>D39</f>
        <v>43000</v>
      </c>
      <c r="E331" s="11">
        <f>E39</f>
        <v>43000</v>
      </c>
    </row>
    <row r="332" spans="1:5" ht="15.75" thickBot="1" x14ac:dyDescent="0.3">
      <c r="A332" s="10" t="s">
        <v>59</v>
      </c>
      <c r="B332" s="11">
        <f>B41+B78+B115</f>
        <v>0</v>
      </c>
      <c r="C332" s="11">
        <f>C41+C78+C115</f>
        <v>0</v>
      </c>
      <c r="D332" s="11">
        <f>D41+D78+D115</f>
        <v>0</v>
      </c>
      <c r="E332" s="11">
        <f>E41+E78+E115</f>
        <v>0</v>
      </c>
    </row>
    <row r="333" spans="1:5" ht="24.75" thickBot="1" x14ac:dyDescent="0.3">
      <c r="A333" s="1" t="s">
        <v>33</v>
      </c>
      <c r="B333" s="24">
        <f>B334+B335</f>
        <v>5938</v>
      </c>
      <c r="C333" s="24">
        <f t="shared" ref="C333:E333" si="39">C334+C335</f>
        <v>5938</v>
      </c>
      <c r="D333" s="24">
        <f t="shared" si="39"/>
        <v>7000</v>
      </c>
      <c r="E333" s="24">
        <f t="shared" si="39"/>
        <v>7000</v>
      </c>
    </row>
    <row r="334" spans="1:5" ht="15.75" thickBot="1" x14ac:dyDescent="0.3">
      <c r="A334" s="10" t="s">
        <v>55</v>
      </c>
      <c r="B334" s="8">
        <f>B42</f>
        <v>5938</v>
      </c>
      <c r="C334" s="8">
        <f>C42</f>
        <v>5938</v>
      </c>
      <c r="D334" s="8">
        <f>D42</f>
        <v>7000</v>
      </c>
      <c r="E334" s="8">
        <f>E42</f>
        <v>7000</v>
      </c>
    </row>
    <row r="335" spans="1:5" ht="15.75" thickBot="1" x14ac:dyDescent="0.3">
      <c r="A335" s="10" t="s">
        <v>59</v>
      </c>
      <c r="B335" s="11">
        <f>B44+B81+B115</f>
        <v>0</v>
      </c>
      <c r="C335" s="11">
        <f>C44+C81+C115</f>
        <v>0</v>
      </c>
      <c r="D335" s="11">
        <f>D44+D81+D115</f>
        <v>0</v>
      </c>
      <c r="E335" s="11">
        <f>E44+E81+E115</f>
        <v>0</v>
      </c>
    </row>
    <row r="336" spans="1:5" ht="15.75" thickBot="1" x14ac:dyDescent="0.3">
      <c r="A336" s="1" t="s">
        <v>1</v>
      </c>
      <c r="B336" s="24">
        <f>B337+B338</f>
        <v>65000</v>
      </c>
      <c r="C336" s="24">
        <f t="shared" ref="C336:E336" si="40">C337+C338</f>
        <v>74500</v>
      </c>
      <c r="D336" s="24">
        <f t="shared" si="40"/>
        <v>60000</v>
      </c>
      <c r="E336" s="24">
        <f t="shared" si="40"/>
        <v>63000</v>
      </c>
    </row>
    <row r="337" spans="1:5" ht="15.75" thickBot="1" x14ac:dyDescent="0.3">
      <c r="A337" s="10" t="s">
        <v>55</v>
      </c>
      <c r="B337" s="11">
        <f>B83+B120+B46+B157+B255</f>
        <v>65000</v>
      </c>
      <c r="C337" s="11">
        <f>C83+C120+C46+C157+C255</f>
        <v>74500</v>
      </c>
      <c r="D337" s="11">
        <f>D83+D120+D46+D157+D255</f>
        <v>60000</v>
      </c>
      <c r="E337" s="11">
        <f>E83+E120+E46+E157+E255</f>
        <v>63000</v>
      </c>
    </row>
    <row r="338" spans="1:5" ht="15.75" thickBot="1" x14ac:dyDescent="0.3">
      <c r="A338" s="10" t="s">
        <v>59</v>
      </c>
      <c r="B338" s="11">
        <f>B47+B84+B121</f>
        <v>0</v>
      </c>
      <c r="C338" s="11">
        <f>C47+C84+C121</f>
        <v>0</v>
      </c>
      <c r="D338" s="11">
        <f>D47+D84+D121</f>
        <v>0</v>
      </c>
      <c r="E338" s="11">
        <f>E47+E84+E121</f>
        <v>0</v>
      </c>
    </row>
    <row r="339" spans="1:5" ht="15.75" thickBot="1" x14ac:dyDescent="0.3">
      <c r="A339" s="1" t="s">
        <v>2</v>
      </c>
      <c r="B339" s="24">
        <f>B340+B341</f>
        <v>0</v>
      </c>
      <c r="C339" s="24">
        <f t="shared" ref="C339:E339" si="41">C340+C341</f>
        <v>0</v>
      </c>
      <c r="D339" s="24">
        <f t="shared" si="41"/>
        <v>0</v>
      </c>
      <c r="E339" s="24">
        <f t="shared" si="41"/>
        <v>0</v>
      </c>
    </row>
    <row r="340" spans="1:5" ht="15.75" thickBot="1" x14ac:dyDescent="0.3">
      <c r="A340" s="10" t="s">
        <v>55</v>
      </c>
      <c r="B340" s="8">
        <f t="shared" ref="B340:E341" si="42">B49+B86+B123</f>
        <v>0</v>
      </c>
      <c r="C340" s="8">
        <f t="shared" si="42"/>
        <v>0</v>
      </c>
      <c r="D340" s="8">
        <f t="shared" si="42"/>
        <v>0</v>
      </c>
      <c r="E340" s="8">
        <f t="shared" si="42"/>
        <v>0</v>
      </c>
    </row>
    <row r="341" spans="1:5" ht="15.75" thickBot="1" x14ac:dyDescent="0.3">
      <c r="A341" s="10" t="s">
        <v>59</v>
      </c>
      <c r="B341" s="11">
        <f t="shared" si="42"/>
        <v>0</v>
      </c>
      <c r="C341" s="11">
        <f t="shared" si="42"/>
        <v>0</v>
      </c>
      <c r="D341" s="11">
        <f t="shared" si="42"/>
        <v>0</v>
      </c>
      <c r="E341" s="11">
        <f t="shared" si="42"/>
        <v>0</v>
      </c>
    </row>
    <row r="342" spans="1:5" ht="15.75" thickBot="1" x14ac:dyDescent="0.3">
      <c r="A342" s="1" t="s">
        <v>25</v>
      </c>
      <c r="B342" s="24">
        <f>B343+B344</f>
        <v>0</v>
      </c>
      <c r="C342" s="24">
        <f t="shared" ref="C342:E342" si="43">C343+C344</f>
        <v>0</v>
      </c>
      <c r="D342" s="24">
        <f t="shared" si="43"/>
        <v>0</v>
      </c>
      <c r="E342" s="24">
        <f t="shared" si="43"/>
        <v>0</v>
      </c>
    </row>
    <row r="343" spans="1:5" ht="15.75" thickBot="1" x14ac:dyDescent="0.3">
      <c r="A343" s="10" t="s">
        <v>55</v>
      </c>
      <c r="B343" s="8">
        <f t="shared" ref="B343:E344" si="44">B52+B89+B126</f>
        <v>0</v>
      </c>
      <c r="C343" s="8">
        <f t="shared" si="44"/>
        <v>0</v>
      </c>
      <c r="D343" s="8">
        <f t="shared" si="44"/>
        <v>0</v>
      </c>
      <c r="E343" s="8">
        <f t="shared" si="44"/>
        <v>0</v>
      </c>
    </row>
    <row r="344" spans="1:5" ht="15.75" thickBot="1" x14ac:dyDescent="0.3">
      <c r="A344" s="10" t="s">
        <v>59</v>
      </c>
      <c r="B344" s="11">
        <f t="shared" si="44"/>
        <v>0</v>
      </c>
      <c r="C344" s="11">
        <f t="shared" si="44"/>
        <v>0</v>
      </c>
      <c r="D344" s="11">
        <f t="shared" si="44"/>
        <v>0</v>
      </c>
      <c r="E344" s="11">
        <f t="shared" si="44"/>
        <v>0</v>
      </c>
    </row>
    <row r="345" spans="1:5" ht="15.75" thickBot="1" x14ac:dyDescent="0.3">
      <c r="A345" s="1" t="s">
        <v>26</v>
      </c>
      <c r="B345" s="24">
        <f>B346+B347</f>
        <v>0</v>
      </c>
      <c r="C345" s="24">
        <f>C346+C347</f>
        <v>0</v>
      </c>
      <c r="D345" s="24">
        <f t="shared" ref="D345:E345" si="45">D346+D347</f>
        <v>0</v>
      </c>
      <c r="E345" s="24">
        <f t="shared" si="45"/>
        <v>0</v>
      </c>
    </row>
    <row r="346" spans="1:5" ht="15.75" thickBot="1" x14ac:dyDescent="0.3">
      <c r="A346" s="10" t="s">
        <v>55</v>
      </c>
      <c r="B346" s="8">
        <f>B166</f>
        <v>0</v>
      </c>
      <c r="C346" s="8">
        <f>C166</f>
        <v>0</v>
      </c>
      <c r="D346" s="8">
        <f>D166</f>
        <v>0</v>
      </c>
      <c r="E346" s="8">
        <f>E166</f>
        <v>0</v>
      </c>
    </row>
    <row r="347" spans="1:5" ht="15.75" thickBot="1" x14ac:dyDescent="0.3">
      <c r="A347" s="10" t="s">
        <v>59</v>
      </c>
      <c r="B347" s="11">
        <f>B56+B93+B130</f>
        <v>0</v>
      </c>
      <c r="C347" s="11">
        <f>C56+C93+C130</f>
        <v>0</v>
      </c>
      <c r="D347" s="11">
        <f>D56+D93+D130</f>
        <v>0</v>
      </c>
      <c r="E347" s="11">
        <f>E56+E93+E130</f>
        <v>0</v>
      </c>
    </row>
    <row r="348" spans="1:5" ht="24.75" thickBot="1" x14ac:dyDescent="0.3">
      <c r="A348" s="1" t="s">
        <v>3</v>
      </c>
      <c r="B348" s="24">
        <f>B94+B57</f>
        <v>0</v>
      </c>
      <c r="C348" s="24">
        <f>C94+C57</f>
        <v>0</v>
      </c>
      <c r="D348" s="24">
        <f>D94+D57</f>
        <v>0</v>
      </c>
      <c r="E348" s="24">
        <f>E94+E57</f>
        <v>0</v>
      </c>
    </row>
    <row r="349" spans="1:5" ht="15.75" thickBot="1" x14ac:dyDescent="0.3">
      <c r="A349" s="10" t="s">
        <v>55</v>
      </c>
      <c r="B349" s="8">
        <f t="shared" ref="B349:E350" si="46">B58+B95+B132</f>
        <v>0</v>
      </c>
      <c r="C349" s="8">
        <f t="shared" si="46"/>
        <v>0</v>
      </c>
      <c r="D349" s="8">
        <f t="shared" si="46"/>
        <v>0</v>
      </c>
      <c r="E349" s="8">
        <f t="shared" si="46"/>
        <v>0</v>
      </c>
    </row>
    <row r="350" spans="1:5" ht="15.75" thickBot="1" x14ac:dyDescent="0.3">
      <c r="A350" s="10" t="s">
        <v>59</v>
      </c>
      <c r="B350" s="11">
        <f t="shared" si="46"/>
        <v>0</v>
      </c>
      <c r="C350" s="11">
        <f t="shared" si="46"/>
        <v>0</v>
      </c>
      <c r="D350" s="11">
        <f t="shared" si="46"/>
        <v>0</v>
      </c>
      <c r="E350" s="11">
        <f t="shared" si="46"/>
        <v>0</v>
      </c>
    </row>
    <row r="351" spans="1:5" ht="15.75" thickBot="1" x14ac:dyDescent="0.3">
      <c r="A351" s="1" t="s">
        <v>20</v>
      </c>
      <c r="B351" s="24">
        <f>B352+B353+B354+B355</f>
        <v>0</v>
      </c>
      <c r="C351" s="24">
        <f>C352+C353+C354+C355</f>
        <v>2000</v>
      </c>
      <c r="D351" s="24">
        <f>D352+D353+D354+D355</f>
        <v>0</v>
      </c>
      <c r="E351" s="24">
        <f>E352+E353+E354+E355</f>
        <v>0</v>
      </c>
    </row>
    <row r="352" spans="1:5" ht="15.75" thickBot="1" x14ac:dyDescent="0.3">
      <c r="A352" s="10" t="s">
        <v>55</v>
      </c>
      <c r="B352" s="8">
        <f>B191</f>
        <v>0</v>
      </c>
      <c r="C352" s="8">
        <f>C191</f>
        <v>2000</v>
      </c>
      <c r="D352" s="8">
        <f>D191</f>
        <v>0</v>
      </c>
      <c r="E352" s="8">
        <f>E191</f>
        <v>0</v>
      </c>
    </row>
    <row r="353" spans="1:7" ht="15.75" thickBot="1" x14ac:dyDescent="0.3">
      <c r="A353" s="10" t="s">
        <v>70</v>
      </c>
      <c r="B353" s="8"/>
      <c r="C353" s="8"/>
      <c r="D353" s="8"/>
      <c r="E353" s="8"/>
    </row>
    <row r="354" spans="1:7" ht="15.75" thickBot="1" x14ac:dyDescent="0.3">
      <c r="A354" s="10" t="s">
        <v>63</v>
      </c>
      <c r="B354" s="8"/>
      <c r="C354" s="8"/>
      <c r="D354" s="8"/>
      <c r="E354" s="8"/>
    </row>
    <row r="355" spans="1:7" ht="15.75" thickBot="1" x14ac:dyDescent="0.3">
      <c r="A355" s="10" t="s">
        <v>64</v>
      </c>
      <c r="B355" s="8"/>
      <c r="C355" s="8"/>
      <c r="D355" s="8"/>
      <c r="E355" s="8"/>
    </row>
    <row r="356" spans="1:7" ht="15.75" thickBot="1" x14ac:dyDescent="0.3">
      <c r="A356" s="1" t="s">
        <v>21</v>
      </c>
      <c r="B356" s="24">
        <f>B357+B358+B359+B360</f>
        <v>193942</v>
      </c>
      <c r="C356" s="24">
        <f t="shared" ref="C356:E356" si="47">C357+C358+C359+C360</f>
        <v>230600</v>
      </c>
      <c r="D356" s="24">
        <f t="shared" si="47"/>
        <v>182600</v>
      </c>
      <c r="E356" s="24">
        <f t="shared" si="47"/>
        <v>182600</v>
      </c>
    </row>
    <row r="357" spans="1:7" ht="15.75" thickBot="1" x14ac:dyDescent="0.3">
      <c r="A357" s="10" t="s">
        <v>55</v>
      </c>
      <c r="B357" s="8">
        <f t="shared" ref="B357:E360" si="48">B196+B222+B295+B321</f>
        <v>83942</v>
      </c>
      <c r="C357" s="8">
        <f t="shared" si="48"/>
        <v>48000</v>
      </c>
      <c r="D357" s="8">
        <f t="shared" si="48"/>
        <v>0</v>
      </c>
      <c r="E357" s="8">
        <f t="shared" si="48"/>
        <v>0</v>
      </c>
    </row>
    <row r="358" spans="1:7" ht="15.75" thickBot="1" x14ac:dyDescent="0.3">
      <c r="A358" s="10" t="s">
        <v>70</v>
      </c>
      <c r="B358" s="8">
        <f t="shared" si="48"/>
        <v>100000</v>
      </c>
      <c r="C358" s="8">
        <f t="shared" si="48"/>
        <v>172600</v>
      </c>
      <c r="D358" s="8">
        <f t="shared" si="48"/>
        <v>172600</v>
      </c>
      <c r="E358" s="8">
        <f t="shared" si="48"/>
        <v>172600</v>
      </c>
    </row>
    <row r="359" spans="1:7" ht="15.75" thickBot="1" x14ac:dyDescent="0.3">
      <c r="A359" s="10" t="s">
        <v>63</v>
      </c>
      <c r="B359" s="8">
        <f t="shared" si="48"/>
        <v>10000</v>
      </c>
      <c r="C359" s="8">
        <f t="shared" si="48"/>
        <v>10000</v>
      </c>
      <c r="D359" s="8">
        <f t="shared" si="48"/>
        <v>10000</v>
      </c>
      <c r="E359" s="8">
        <f t="shared" si="48"/>
        <v>10000</v>
      </c>
      <c r="G359" s="9"/>
    </row>
    <row r="360" spans="1:7" ht="15.75" thickBot="1" x14ac:dyDescent="0.3">
      <c r="A360" s="10" t="s">
        <v>64</v>
      </c>
      <c r="B360" s="8">
        <f t="shared" si="48"/>
        <v>0</v>
      </c>
      <c r="C360" s="8">
        <f t="shared" si="48"/>
        <v>0</v>
      </c>
      <c r="D360" s="8">
        <f t="shared" si="48"/>
        <v>0</v>
      </c>
      <c r="E360" s="8">
        <f t="shared" si="48"/>
        <v>0</v>
      </c>
    </row>
    <row r="361" spans="1:7" ht="15.75" thickBot="1" x14ac:dyDescent="0.3">
      <c r="A361" s="26" t="s">
        <v>37</v>
      </c>
      <c r="B361" s="27">
        <f>IF(B329-B328=0,0,"Error")</f>
        <v>0</v>
      </c>
      <c r="C361" s="27">
        <f>IF(C329-C328=0,0,"Error")</f>
        <v>0</v>
      </c>
      <c r="D361" s="27">
        <f>IF(D329-D328=0,0,"Error")</f>
        <v>0</v>
      </c>
      <c r="E361" s="27">
        <f>IF(E329-E328=0,0,"Error")</f>
        <v>0</v>
      </c>
    </row>
    <row r="362" spans="1:7" x14ac:dyDescent="0.25">
      <c r="A362" s="267"/>
      <c r="B362" s="268"/>
      <c r="C362" s="268"/>
      <c r="D362" s="268"/>
      <c r="E362" s="268"/>
    </row>
  </sheetData>
  <mergeCells count="75">
    <mergeCell ref="A2:E2"/>
    <mergeCell ref="B301:E301"/>
    <mergeCell ref="B303:E303"/>
    <mergeCell ref="A304:A305"/>
    <mergeCell ref="A312:E312"/>
    <mergeCell ref="A313:A314"/>
    <mergeCell ref="B276:E276"/>
    <mergeCell ref="B277:E277"/>
    <mergeCell ref="A278:A279"/>
    <mergeCell ref="A286:E286"/>
    <mergeCell ref="A287:A288"/>
    <mergeCell ref="A246:A247"/>
    <mergeCell ref="A271:E271"/>
    <mergeCell ref="A272:E272"/>
    <mergeCell ref="A273:E273"/>
    <mergeCell ref="B274:E274"/>
    <mergeCell ref="A245:E245"/>
    <mergeCell ref="B204:E204"/>
    <mergeCell ref="A205:A206"/>
    <mergeCell ref="A213:E213"/>
    <mergeCell ref="A214:A215"/>
    <mergeCell ref="A232:E232"/>
    <mergeCell ref="A233:E233"/>
    <mergeCell ref="B234:E234"/>
    <mergeCell ref="B235:E235"/>
    <mergeCell ref="B236:E236"/>
    <mergeCell ref="A237:A238"/>
    <mergeCell ref="B228:E228"/>
    <mergeCell ref="A229:E229"/>
    <mergeCell ref="B203:E203"/>
    <mergeCell ref="A173:E173"/>
    <mergeCell ref="A174:E174"/>
    <mergeCell ref="B175:E175"/>
    <mergeCell ref="D176:E176"/>
    <mergeCell ref="B177:E177"/>
    <mergeCell ref="B178:E178"/>
    <mergeCell ref="A179:A180"/>
    <mergeCell ref="A187:E187"/>
    <mergeCell ref="A188:A189"/>
    <mergeCell ref="A148:A149"/>
    <mergeCell ref="B99:E99"/>
    <mergeCell ref="B100:E100"/>
    <mergeCell ref="B101:E101"/>
    <mergeCell ref="A102:A103"/>
    <mergeCell ref="A110:E110"/>
    <mergeCell ref="A111:A112"/>
    <mergeCell ref="B136:E136"/>
    <mergeCell ref="B137:E137"/>
    <mergeCell ref="B138:E138"/>
    <mergeCell ref="A139:A140"/>
    <mergeCell ref="A147:E147"/>
    <mergeCell ref="A74:A75"/>
    <mergeCell ref="B25:E25"/>
    <mergeCell ref="B26:E26"/>
    <mergeCell ref="B27:E27"/>
    <mergeCell ref="A28:A29"/>
    <mergeCell ref="A36:E36"/>
    <mergeCell ref="A37:A38"/>
    <mergeCell ref="B62:E62"/>
    <mergeCell ref="B63:E63"/>
    <mergeCell ref="B64:E64"/>
    <mergeCell ref="A65:A66"/>
    <mergeCell ref="A73:E73"/>
    <mergeCell ref="A24:E24"/>
    <mergeCell ref="A3:E3"/>
    <mergeCell ref="B5:E5"/>
    <mergeCell ref="B6:E6"/>
    <mergeCell ref="B7:E7"/>
    <mergeCell ref="A8:E8"/>
    <mergeCell ref="A9:E11"/>
    <mergeCell ref="B12:E12"/>
    <mergeCell ref="A13:A14"/>
    <mergeCell ref="A23:E23"/>
    <mergeCell ref="A21:E21"/>
    <mergeCell ref="B20:E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75"/>
  <sheetViews>
    <sheetView view="pageBreakPreview" topLeftCell="A730" zoomScale="60" zoomScaleNormal="142" workbookViewId="0">
      <selection activeCell="O11" sqref="O11"/>
    </sheetView>
  </sheetViews>
  <sheetFormatPr defaultRowHeight="15" x14ac:dyDescent="0.25"/>
  <cols>
    <col min="1" max="1" width="20.140625" customWidth="1"/>
    <col min="2" max="2" width="16.85546875" customWidth="1"/>
    <col min="3" max="3" width="16.42578125" customWidth="1"/>
    <col min="4" max="4" width="15.42578125" customWidth="1"/>
    <col min="5" max="5" width="16.7109375" customWidth="1"/>
    <col min="6" max="6" width="11.28515625" customWidth="1"/>
    <col min="7" max="7" width="13.7109375" customWidth="1"/>
    <col min="8" max="8" width="11" customWidth="1"/>
    <col min="9" max="9" width="11" bestFit="1" customWidth="1"/>
  </cols>
  <sheetData>
    <row r="2" spans="1:6" ht="33.75" customHeight="1" x14ac:dyDescent="0.25">
      <c r="A2" s="561" t="s">
        <v>43</v>
      </c>
      <c r="B2" s="561"/>
      <c r="C2" s="561"/>
      <c r="D2" s="561"/>
      <c r="E2" s="561"/>
      <c r="F2" s="189"/>
    </row>
    <row r="3" spans="1:6" x14ac:dyDescent="0.25">
      <c r="A3" s="325" t="s">
        <v>60</v>
      </c>
      <c r="B3" s="325"/>
      <c r="C3" s="325"/>
      <c r="D3" s="325"/>
      <c r="E3" s="325"/>
      <c r="F3" s="63"/>
    </row>
    <row r="4" spans="1:6" ht="15.75" thickBot="1" x14ac:dyDescent="0.3"/>
    <row r="5" spans="1:6" ht="26.25" thickBot="1" x14ac:dyDescent="0.3">
      <c r="A5" s="18" t="s">
        <v>22</v>
      </c>
      <c r="B5" s="326" t="s">
        <v>71</v>
      </c>
      <c r="C5" s="326"/>
      <c r="D5" s="326"/>
      <c r="E5" s="326"/>
    </row>
    <row r="6" spans="1:6" ht="15.75" thickBot="1" x14ac:dyDescent="0.3">
      <c r="A6" s="18" t="s">
        <v>4</v>
      </c>
      <c r="B6" s="327" t="s">
        <v>72</v>
      </c>
      <c r="C6" s="328"/>
      <c r="D6" s="328"/>
      <c r="E6" s="329"/>
    </row>
    <row r="7" spans="1:6" ht="26.25" thickBot="1" x14ac:dyDescent="0.3">
      <c r="A7" s="18" t="s">
        <v>27</v>
      </c>
      <c r="B7" s="330" t="s">
        <v>5</v>
      </c>
      <c r="C7" s="331"/>
      <c r="D7" s="331"/>
      <c r="E7" s="332"/>
    </row>
    <row r="8" spans="1:6" ht="15.75" thickBot="1" x14ac:dyDescent="0.3">
      <c r="A8" s="333" t="s">
        <v>8</v>
      </c>
      <c r="B8" s="334"/>
      <c r="C8" s="334"/>
      <c r="D8" s="334"/>
      <c r="E8" s="335"/>
    </row>
    <row r="9" spans="1:6" ht="15" customHeight="1" x14ac:dyDescent="0.25">
      <c r="A9" s="427" t="s">
        <v>73</v>
      </c>
      <c r="B9" s="428"/>
      <c r="C9" s="428"/>
      <c r="D9" s="428"/>
      <c r="E9" s="429"/>
    </row>
    <row r="10" spans="1:6" x14ac:dyDescent="0.25">
      <c r="A10" s="430"/>
      <c r="B10" s="431"/>
      <c r="C10" s="431"/>
      <c r="D10" s="431"/>
      <c r="E10" s="432"/>
    </row>
    <row r="11" spans="1:6" ht="79.5" customHeight="1" thickBot="1" x14ac:dyDescent="0.3">
      <c r="A11" s="433"/>
      <c r="B11" s="434"/>
      <c r="C11" s="434"/>
      <c r="D11" s="434"/>
      <c r="E11" s="435"/>
    </row>
    <row r="12" spans="1:6" ht="54" customHeight="1" thickBot="1" x14ac:dyDescent="0.3">
      <c r="A12" s="17" t="s">
        <v>11</v>
      </c>
      <c r="B12" s="436" t="s">
        <v>74</v>
      </c>
      <c r="C12" s="437"/>
      <c r="D12" s="437"/>
      <c r="E12" s="438"/>
    </row>
    <row r="13" spans="1:6" x14ac:dyDescent="0.25">
      <c r="A13" s="342" t="s">
        <v>12</v>
      </c>
      <c r="B13" s="2">
        <v>2018</v>
      </c>
      <c r="C13" s="2">
        <v>2019</v>
      </c>
      <c r="D13" s="2">
        <v>2020</v>
      </c>
      <c r="E13" s="2">
        <v>2021</v>
      </c>
    </row>
    <row r="14" spans="1:6" ht="15.75" thickBot="1" x14ac:dyDescent="0.3">
      <c r="A14" s="343"/>
      <c r="B14" s="3" t="s">
        <v>6</v>
      </c>
      <c r="C14" s="3" t="s">
        <v>7</v>
      </c>
      <c r="D14" s="3" t="s">
        <v>7</v>
      </c>
      <c r="E14" s="3" t="s">
        <v>7</v>
      </c>
    </row>
    <row r="15" spans="1:6" ht="23.25" thickBot="1" x14ac:dyDescent="0.3">
      <c r="A15" s="64" t="s">
        <v>75</v>
      </c>
      <c r="B15" s="65">
        <v>0.22</v>
      </c>
      <c r="C15" s="66" t="s">
        <v>76</v>
      </c>
      <c r="D15" s="66" t="s">
        <v>76</v>
      </c>
      <c r="E15" s="66" t="s">
        <v>76</v>
      </c>
    </row>
    <row r="16" spans="1:6" ht="68.25" thickBot="1" x14ac:dyDescent="0.3">
      <c r="A16" s="64" t="s">
        <v>77</v>
      </c>
      <c r="B16" s="67">
        <v>0.67500000000000004</v>
      </c>
      <c r="C16" s="67">
        <v>0.70299999999999996</v>
      </c>
      <c r="D16" s="67">
        <v>0.73299999999999998</v>
      </c>
      <c r="E16" s="67">
        <v>0.748</v>
      </c>
    </row>
    <row r="17" spans="1:11" ht="15.75" thickBot="1" x14ac:dyDescent="0.3">
      <c r="A17" s="4"/>
      <c r="B17" s="68"/>
      <c r="C17" s="68"/>
      <c r="D17" s="68"/>
      <c r="E17" s="68"/>
    </row>
    <row r="18" spans="1:11" ht="71.25" customHeight="1" thickBot="1" x14ac:dyDescent="0.3">
      <c r="A18" s="14" t="s">
        <v>13</v>
      </c>
      <c r="B18" s="439" t="s">
        <v>78</v>
      </c>
      <c r="C18" s="440"/>
      <c r="D18" s="440"/>
      <c r="E18" s="441"/>
    </row>
    <row r="19" spans="1:11" ht="15.75" thickBot="1" x14ac:dyDescent="0.3">
      <c r="A19" s="347" t="s">
        <v>14</v>
      </c>
      <c r="B19" s="348"/>
      <c r="C19" s="348"/>
      <c r="D19" s="348"/>
      <c r="E19" s="349"/>
      <c r="H19" s="5"/>
      <c r="J19" s="5"/>
    </row>
    <row r="20" spans="1:11" ht="57" thickBot="1" x14ac:dyDescent="0.3">
      <c r="A20" s="13" t="s">
        <v>79</v>
      </c>
      <c r="B20" s="69">
        <v>63.8</v>
      </c>
      <c r="C20" s="69">
        <v>66.599999999999994</v>
      </c>
      <c r="D20" s="69">
        <v>69.400000000000006</v>
      </c>
      <c r="E20" s="69">
        <v>72.2</v>
      </c>
      <c r="G20" s="41"/>
    </row>
    <row r="21" spans="1:11" ht="57" thickBot="1" x14ac:dyDescent="0.3">
      <c r="A21" s="13" t="s">
        <v>80</v>
      </c>
      <c r="B21" s="70">
        <v>25000</v>
      </c>
      <c r="C21" s="70">
        <v>35000</v>
      </c>
      <c r="D21" s="70">
        <v>35000</v>
      </c>
      <c r="E21" s="70">
        <v>35000</v>
      </c>
    </row>
    <row r="22" spans="1:11" ht="15.75" thickBot="1" x14ac:dyDescent="0.3">
      <c r="A22" s="350" t="s">
        <v>34</v>
      </c>
      <c r="B22" s="351"/>
      <c r="C22" s="351"/>
      <c r="D22" s="351"/>
      <c r="E22" s="352"/>
    </row>
    <row r="23" spans="1:11" ht="15.75" thickBot="1" x14ac:dyDescent="0.3">
      <c r="A23" s="322" t="s">
        <v>49</v>
      </c>
      <c r="B23" s="323"/>
      <c r="C23" s="323"/>
      <c r="D23" s="323"/>
      <c r="E23" s="324"/>
    </row>
    <row r="24" spans="1:11" ht="15.75" customHeight="1" thickBot="1" x14ac:dyDescent="0.3">
      <c r="A24" s="21" t="s">
        <v>29</v>
      </c>
      <c r="B24" s="353" t="s">
        <v>81</v>
      </c>
      <c r="C24" s="365"/>
      <c r="D24" s="365"/>
      <c r="E24" s="366"/>
    </row>
    <row r="25" spans="1:11" ht="33.75" customHeight="1" thickBot="1" x14ac:dyDescent="0.3">
      <c r="A25" s="4" t="s">
        <v>10</v>
      </c>
      <c r="B25" s="347" t="s">
        <v>82</v>
      </c>
      <c r="C25" s="348"/>
      <c r="D25" s="348"/>
      <c r="E25" s="349"/>
    </row>
    <row r="26" spans="1:11" ht="15.75" thickBot="1" x14ac:dyDescent="0.3">
      <c r="A26" s="4" t="s">
        <v>15</v>
      </c>
      <c r="B26" s="359" t="s">
        <v>83</v>
      </c>
      <c r="C26" s="360"/>
      <c r="D26" s="360"/>
      <c r="E26" s="361"/>
    </row>
    <row r="27" spans="1:11" x14ac:dyDescent="0.25">
      <c r="A27" s="342"/>
      <c r="B27" s="19">
        <v>2018</v>
      </c>
      <c r="C27" s="19">
        <v>2019</v>
      </c>
      <c r="D27" s="19">
        <v>2020</v>
      </c>
      <c r="E27" s="19">
        <v>2021</v>
      </c>
    </row>
    <row r="28" spans="1:11" ht="15.75" thickBot="1" x14ac:dyDescent="0.3">
      <c r="A28" s="343"/>
      <c r="B28" s="20" t="s">
        <v>6</v>
      </c>
      <c r="C28" s="20" t="s">
        <v>7</v>
      </c>
      <c r="D28" s="20" t="s">
        <v>7</v>
      </c>
      <c r="E28" s="20" t="s">
        <v>7</v>
      </c>
    </row>
    <row r="29" spans="1:11" ht="15.75" thickBot="1" x14ac:dyDescent="0.3">
      <c r="A29" s="4" t="s">
        <v>9</v>
      </c>
      <c r="B29" s="6">
        <v>25000</v>
      </c>
      <c r="C29" s="6">
        <v>25000</v>
      </c>
      <c r="D29" s="6">
        <v>25000</v>
      </c>
      <c r="E29" s="6">
        <v>25000</v>
      </c>
    </row>
    <row r="30" spans="1:11" ht="15.75" thickBot="1" x14ac:dyDescent="0.3">
      <c r="A30" s="4" t="s">
        <v>16</v>
      </c>
      <c r="B30" s="6">
        <v>61148</v>
      </c>
      <c r="C30" s="6">
        <v>61148</v>
      </c>
      <c r="D30" s="6">
        <v>64148</v>
      </c>
      <c r="E30" s="6">
        <v>66148</v>
      </c>
    </row>
    <row r="31" spans="1:11" ht="23.25" thickBot="1" x14ac:dyDescent="0.3">
      <c r="A31" s="4" t="s">
        <v>24</v>
      </c>
      <c r="B31" s="6">
        <f>B30/B29</f>
        <v>2.4459200000000001</v>
      </c>
      <c r="C31" s="6">
        <f t="shared" ref="C31:E31" si="0">C30/C29</f>
        <v>2.4459200000000001</v>
      </c>
      <c r="D31" s="6">
        <f t="shared" si="0"/>
        <v>2.5659200000000002</v>
      </c>
      <c r="E31" s="6">
        <f t="shared" si="0"/>
        <v>2.6459199999999998</v>
      </c>
    </row>
    <row r="32" spans="1:11" ht="15.75" thickBot="1" x14ac:dyDescent="0.3">
      <c r="A32" s="4" t="s">
        <v>17</v>
      </c>
      <c r="B32" s="60" t="s">
        <v>23</v>
      </c>
      <c r="C32" s="7">
        <f>C29/B29-1</f>
        <v>0</v>
      </c>
      <c r="D32" s="7">
        <f t="shared" ref="D32:E34" si="1">D29/C29-1</f>
        <v>0</v>
      </c>
      <c r="E32" s="7">
        <f t="shared" si="1"/>
        <v>0</v>
      </c>
      <c r="G32" s="9"/>
      <c r="H32" s="9"/>
      <c r="I32" s="9"/>
      <c r="J32" s="9"/>
      <c r="K32" s="9"/>
    </row>
    <row r="33" spans="1:5" ht="23.25" thickBot="1" x14ac:dyDescent="0.3">
      <c r="A33" s="4" t="s">
        <v>18</v>
      </c>
      <c r="B33" s="60" t="s">
        <v>23</v>
      </c>
      <c r="C33" s="7">
        <f>C30/B30-1</f>
        <v>0</v>
      </c>
      <c r="D33" s="7">
        <f t="shared" si="1"/>
        <v>4.9061293909858028E-2</v>
      </c>
      <c r="E33" s="7">
        <f t="shared" si="1"/>
        <v>3.1177901103697669E-2</v>
      </c>
    </row>
    <row r="34" spans="1:5" ht="23.25" thickBot="1" x14ac:dyDescent="0.3">
      <c r="A34" s="4" t="s">
        <v>19</v>
      </c>
      <c r="B34" s="60" t="s">
        <v>23</v>
      </c>
      <c r="C34" s="7">
        <f>C31/B31-1</f>
        <v>0</v>
      </c>
      <c r="D34" s="7">
        <f t="shared" si="1"/>
        <v>4.9061293909858028E-2</v>
      </c>
      <c r="E34" s="7">
        <f t="shared" si="1"/>
        <v>3.1177901103697447E-2</v>
      </c>
    </row>
    <row r="35" spans="1:5" ht="15.75" customHeight="1" thickBot="1" x14ac:dyDescent="0.3">
      <c r="A35" s="362" t="s">
        <v>36</v>
      </c>
      <c r="B35" s="363"/>
      <c r="C35" s="363"/>
      <c r="D35" s="363"/>
      <c r="E35" s="364"/>
    </row>
    <row r="36" spans="1:5" x14ac:dyDescent="0.25">
      <c r="A36" s="342"/>
      <c r="B36" s="19">
        <v>2018</v>
      </c>
      <c r="C36" s="19">
        <v>2019</v>
      </c>
      <c r="D36" s="19">
        <v>2020</v>
      </c>
      <c r="E36" s="19">
        <v>2021</v>
      </c>
    </row>
    <row r="37" spans="1:5" ht="15.75" thickBot="1" x14ac:dyDescent="0.3">
      <c r="A37" s="343"/>
      <c r="B37" s="20" t="s">
        <v>6</v>
      </c>
      <c r="C37" s="20" t="s">
        <v>7</v>
      </c>
      <c r="D37" s="20" t="s">
        <v>7</v>
      </c>
      <c r="E37" s="20" t="s">
        <v>7</v>
      </c>
    </row>
    <row r="38" spans="1:5" ht="15.75" thickBot="1" x14ac:dyDescent="0.3">
      <c r="A38" s="1" t="s">
        <v>0</v>
      </c>
      <c r="B38" s="8">
        <v>0</v>
      </c>
      <c r="C38" s="8">
        <v>0</v>
      </c>
      <c r="D38" s="8">
        <v>0</v>
      </c>
      <c r="E38" s="8">
        <v>0</v>
      </c>
    </row>
    <row r="39" spans="1:5" ht="15.75" thickBot="1" x14ac:dyDescent="0.3">
      <c r="A39" s="10" t="s">
        <v>55</v>
      </c>
      <c r="B39" s="11"/>
      <c r="C39" s="11"/>
      <c r="D39" s="11"/>
      <c r="E39" s="11"/>
    </row>
    <row r="40" spans="1:5" ht="15.75" thickBot="1" x14ac:dyDescent="0.3">
      <c r="A40" s="10" t="s">
        <v>56</v>
      </c>
      <c r="B40" s="11"/>
      <c r="C40" s="11"/>
      <c r="D40" s="11"/>
      <c r="E40" s="11"/>
    </row>
    <row r="41" spans="1:5" ht="24.75" thickBot="1" x14ac:dyDescent="0.3">
      <c r="A41" s="1" t="s">
        <v>33</v>
      </c>
      <c r="B41" s="8">
        <v>0</v>
      </c>
      <c r="C41" s="8">
        <v>0</v>
      </c>
      <c r="D41" s="8">
        <v>0</v>
      </c>
      <c r="E41" s="8">
        <v>0</v>
      </c>
    </row>
    <row r="42" spans="1:5" ht="15.75" thickBot="1" x14ac:dyDescent="0.3">
      <c r="A42" s="10" t="s">
        <v>55</v>
      </c>
      <c r="B42" s="11"/>
      <c r="C42" s="11"/>
      <c r="D42" s="8"/>
      <c r="E42" s="8"/>
    </row>
    <row r="43" spans="1:5" ht="15.75" thickBot="1" x14ac:dyDescent="0.3">
      <c r="A43" s="10" t="s">
        <v>56</v>
      </c>
      <c r="B43" s="11"/>
      <c r="C43" s="11"/>
      <c r="D43" s="8"/>
      <c r="E43" s="8"/>
    </row>
    <row r="44" spans="1:5" ht="24.75" thickBot="1" x14ac:dyDescent="0.3">
      <c r="A44" s="1" t="s">
        <v>1</v>
      </c>
      <c r="B44" s="71">
        <v>61148</v>
      </c>
      <c r="C44" s="71">
        <v>61148</v>
      </c>
      <c r="D44" s="8">
        <v>64148</v>
      </c>
      <c r="E44" s="8">
        <v>66148</v>
      </c>
    </row>
    <row r="45" spans="1:5" ht="15.75" thickBot="1" x14ac:dyDescent="0.3">
      <c r="A45" s="10" t="s">
        <v>55</v>
      </c>
      <c r="B45" s="11"/>
      <c r="C45" s="8"/>
      <c r="D45" s="8"/>
      <c r="E45" s="8"/>
    </row>
    <row r="46" spans="1:5" ht="15.75" thickBot="1" x14ac:dyDescent="0.3">
      <c r="A46" s="10" t="s">
        <v>56</v>
      </c>
      <c r="B46" s="11"/>
      <c r="C46" s="8"/>
      <c r="D46" s="8"/>
      <c r="E46" s="8"/>
    </row>
    <row r="47" spans="1:5" ht="15.75" thickBot="1" x14ac:dyDescent="0.3">
      <c r="A47" s="1" t="s">
        <v>2</v>
      </c>
      <c r="B47" s="11"/>
      <c r="C47" s="8"/>
      <c r="D47" s="8"/>
      <c r="E47" s="8"/>
    </row>
    <row r="48" spans="1:5" ht="15.75" thickBot="1" x14ac:dyDescent="0.3">
      <c r="A48" s="10" t="s">
        <v>55</v>
      </c>
      <c r="B48" s="11"/>
      <c r="C48" s="8"/>
      <c r="D48" s="8"/>
      <c r="E48" s="8"/>
    </row>
    <row r="49" spans="1:12" ht="15.75" thickBot="1" x14ac:dyDescent="0.3">
      <c r="A49" s="10" t="s">
        <v>56</v>
      </c>
      <c r="B49" s="11"/>
      <c r="C49" s="8"/>
      <c r="D49" s="8"/>
      <c r="E49" s="8"/>
    </row>
    <row r="50" spans="1:12" ht="24.75" thickBot="1" x14ac:dyDescent="0.3">
      <c r="A50" s="1" t="s">
        <v>25</v>
      </c>
      <c r="B50" s="11"/>
      <c r="C50" s="8"/>
      <c r="D50" s="8"/>
      <c r="E50" s="8"/>
    </row>
    <row r="51" spans="1:12" ht="15.75" thickBot="1" x14ac:dyDescent="0.3">
      <c r="A51" s="10" t="s">
        <v>55</v>
      </c>
      <c r="B51" s="11"/>
      <c r="C51" s="8"/>
      <c r="D51" s="8"/>
      <c r="E51" s="8"/>
    </row>
    <row r="52" spans="1:12" ht="15.75" thickBot="1" x14ac:dyDescent="0.3">
      <c r="A52" s="10" t="s">
        <v>56</v>
      </c>
      <c r="B52" s="11"/>
      <c r="C52" s="8"/>
      <c r="D52" s="8"/>
      <c r="E52" s="8"/>
    </row>
    <row r="53" spans="1:12" ht="15.75" thickBot="1" x14ac:dyDescent="0.3">
      <c r="A53" s="1" t="s">
        <v>26</v>
      </c>
      <c r="B53" s="11"/>
      <c r="C53" s="8"/>
      <c r="D53" s="8"/>
      <c r="E53" s="8"/>
    </row>
    <row r="54" spans="1:12" ht="15.75" thickBot="1" x14ac:dyDescent="0.3">
      <c r="A54" s="10" t="s">
        <v>55</v>
      </c>
      <c r="B54" s="11"/>
      <c r="C54" s="8"/>
      <c r="D54" s="8"/>
      <c r="E54" s="8"/>
    </row>
    <row r="55" spans="1:12" ht="15.75" thickBot="1" x14ac:dyDescent="0.3">
      <c r="A55" s="10" t="s">
        <v>56</v>
      </c>
      <c r="B55" s="11"/>
      <c r="C55" s="8"/>
      <c r="D55" s="8"/>
      <c r="E55" s="8"/>
    </row>
    <row r="56" spans="1:12" ht="24.75" thickBot="1" x14ac:dyDescent="0.3">
      <c r="A56" s="1" t="s">
        <v>3</v>
      </c>
      <c r="B56" s="11">
        <v>0</v>
      </c>
      <c r="C56" s="8">
        <v>0</v>
      </c>
      <c r="D56" s="8">
        <f>C56*1.03*0.99</f>
        <v>0</v>
      </c>
      <c r="E56" s="8">
        <f>D56*1.03*0.99</f>
        <v>0</v>
      </c>
      <c r="H56" s="42"/>
    </row>
    <row r="57" spans="1:12" ht="15.75" thickBot="1" x14ac:dyDescent="0.3">
      <c r="A57" s="10" t="s">
        <v>55</v>
      </c>
      <c r="B57" s="11"/>
      <c r="C57" s="43"/>
      <c r="D57" s="43"/>
      <c r="E57" s="43"/>
      <c r="J57" s="44"/>
      <c r="K57" s="44"/>
      <c r="L57" s="44"/>
    </row>
    <row r="58" spans="1:12" ht="15.75" thickBot="1" x14ac:dyDescent="0.3">
      <c r="A58" s="10" t="s">
        <v>56</v>
      </c>
      <c r="B58" s="11"/>
      <c r="C58" s="45"/>
      <c r="D58" s="43"/>
      <c r="E58" s="43"/>
    </row>
    <row r="59" spans="1:12" ht="24.75" thickBot="1" x14ac:dyDescent="0.3">
      <c r="A59" s="72" t="s">
        <v>35</v>
      </c>
      <c r="B59" s="11">
        <f>B56+B53+B50+B47+B44+B41+B38</f>
        <v>61148</v>
      </c>
      <c r="C59" s="11">
        <f t="shared" ref="C59:E59" si="2">C56+C53+C50+C47+C44+C41+C38</f>
        <v>61148</v>
      </c>
      <c r="D59" s="11">
        <f t="shared" si="2"/>
        <v>64148</v>
      </c>
      <c r="E59" s="11">
        <f t="shared" si="2"/>
        <v>66148</v>
      </c>
    </row>
    <row r="60" spans="1:12" ht="15.75" thickBot="1" x14ac:dyDescent="0.3">
      <c r="A60" s="73" t="s">
        <v>37</v>
      </c>
      <c r="B60" s="27">
        <f>IF(B59-B30=0,0,"Error")</f>
        <v>0</v>
      </c>
      <c r="C60" s="27">
        <f>IF(C59-C30=0,0,"Error")</f>
        <v>0</v>
      </c>
      <c r="D60" s="27">
        <f>IF(D59-D30=0,0,"Error")</f>
        <v>0</v>
      </c>
      <c r="E60" s="27">
        <f>IF(E59-E30=0,0,"Error")</f>
        <v>0</v>
      </c>
    </row>
    <row r="61" spans="1:12" ht="15.75" thickBot="1" x14ac:dyDescent="0.3">
      <c r="A61" s="322" t="s">
        <v>50</v>
      </c>
      <c r="B61" s="323"/>
      <c r="C61" s="323"/>
      <c r="D61" s="323"/>
      <c r="E61" s="324"/>
    </row>
    <row r="62" spans="1:12" ht="15.75" thickBot="1" x14ac:dyDescent="0.3">
      <c r="A62" s="322" t="s">
        <v>84</v>
      </c>
      <c r="B62" s="323"/>
      <c r="C62" s="323"/>
      <c r="D62" s="323"/>
      <c r="E62" s="324"/>
    </row>
    <row r="63" spans="1:12" ht="15.75" thickBot="1" x14ac:dyDescent="0.3">
      <c r="A63" s="74"/>
      <c r="B63" s="61"/>
      <c r="C63" s="75"/>
      <c r="D63" s="61"/>
      <c r="E63" s="62"/>
    </row>
    <row r="64" spans="1:12" ht="15.75" thickBot="1" x14ac:dyDescent="0.3">
      <c r="A64" s="322" t="s">
        <v>44</v>
      </c>
      <c r="B64" s="323"/>
      <c r="C64" s="323"/>
      <c r="D64" s="323"/>
      <c r="E64" s="324"/>
    </row>
    <row r="65" spans="1:11" ht="15.75" thickBot="1" x14ac:dyDescent="0.3">
      <c r="A65" s="322" t="s">
        <v>48</v>
      </c>
      <c r="B65" s="323"/>
      <c r="C65" s="323"/>
      <c r="D65" s="323"/>
      <c r="E65" s="324"/>
    </row>
    <row r="66" spans="1:11" ht="23.25" thickBot="1" x14ac:dyDescent="0.3">
      <c r="A66" s="21" t="s">
        <v>51</v>
      </c>
      <c r="B66" s="379" t="s">
        <v>85</v>
      </c>
      <c r="C66" s="380"/>
      <c r="D66" s="367"/>
      <c r="E66" s="369"/>
    </row>
    <row r="67" spans="1:11" ht="23.25" customHeight="1" thickBot="1" x14ac:dyDescent="0.3">
      <c r="A67" s="21" t="s">
        <v>57</v>
      </c>
      <c r="B67" s="21" t="s">
        <v>86</v>
      </c>
      <c r="C67" s="54" t="s">
        <v>58</v>
      </c>
      <c r="D67" s="405" t="s">
        <v>546</v>
      </c>
      <c r="E67" s="406"/>
      <c r="G67" s="186"/>
      <c r="H67" s="186"/>
      <c r="I67" s="186"/>
      <c r="J67" s="186"/>
      <c r="K67" s="186"/>
    </row>
    <row r="68" spans="1:11" ht="33" customHeight="1" thickBot="1" x14ac:dyDescent="0.3">
      <c r="A68" s="4" t="s">
        <v>10</v>
      </c>
      <c r="B68" s="347" t="s">
        <v>87</v>
      </c>
      <c r="C68" s="348"/>
      <c r="D68" s="348"/>
      <c r="E68" s="349"/>
      <c r="G68" s="186"/>
      <c r="H68" s="186"/>
      <c r="I68" s="186"/>
      <c r="J68" s="186"/>
      <c r="K68" s="186"/>
    </row>
    <row r="69" spans="1:11" ht="15.75" thickBot="1" x14ac:dyDescent="0.3">
      <c r="A69" s="4" t="s">
        <v>15</v>
      </c>
      <c r="B69" s="359" t="s">
        <v>83</v>
      </c>
      <c r="C69" s="360"/>
      <c r="D69" s="360"/>
      <c r="E69" s="361"/>
    </row>
    <row r="70" spans="1:11" x14ac:dyDescent="0.25">
      <c r="A70" s="342"/>
      <c r="B70" s="19">
        <v>2018</v>
      </c>
      <c r="C70" s="19">
        <v>2019</v>
      </c>
      <c r="D70" s="19">
        <v>2020</v>
      </c>
      <c r="E70" s="19">
        <v>2021</v>
      </c>
    </row>
    <row r="71" spans="1:11" ht="15.75" thickBot="1" x14ac:dyDescent="0.3">
      <c r="A71" s="343"/>
      <c r="B71" s="20" t="s">
        <v>6</v>
      </c>
      <c r="C71" s="20" t="s">
        <v>7</v>
      </c>
      <c r="D71" s="20" t="s">
        <v>7</v>
      </c>
      <c r="E71" s="20" t="s">
        <v>7</v>
      </c>
    </row>
    <row r="72" spans="1:11" ht="15.75" thickBot="1" x14ac:dyDescent="0.3">
      <c r="A72" s="4" t="s">
        <v>9</v>
      </c>
      <c r="B72" s="6">
        <v>8000</v>
      </c>
      <c r="C72" s="6">
        <v>400</v>
      </c>
      <c r="D72" s="6"/>
      <c r="E72" s="6"/>
    </row>
    <row r="73" spans="1:11" ht="15.75" thickBot="1" x14ac:dyDescent="0.3">
      <c r="A73" s="4" t="s">
        <v>16</v>
      </c>
      <c r="B73" s="6">
        <v>123504</v>
      </c>
      <c r="C73" s="6">
        <v>6000</v>
      </c>
      <c r="D73" s="6">
        <v>0</v>
      </c>
      <c r="E73" s="6">
        <f>E415-E98</f>
        <v>0</v>
      </c>
    </row>
    <row r="74" spans="1:11" ht="23.25" thickBot="1" x14ac:dyDescent="0.3">
      <c r="A74" s="4" t="s">
        <v>24</v>
      </c>
      <c r="B74" s="6">
        <f>B73/B72</f>
        <v>15.438000000000001</v>
      </c>
      <c r="C74" s="6">
        <f t="shared" ref="C74:E74" si="3">C73/C72</f>
        <v>15</v>
      </c>
      <c r="D74" s="6" t="e">
        <f t="shared" si="3"/>
        <v>#DIV/0!</v>
      </c>
      <c r="E74" s="6" t="e">
        <f t="shared" si="3"/>
        <v>#DIV/0!</v>
      </c>
    </row>
    <row r="75" spans="1:11" ht="15.75" thickBot="1" x14ac:dyDescent="0.3">
      <c r="A75" s="4" t="s">
        <v>17</v>
      </c>
      <c r="B75" s="60" t="s">
        <v>23</v>
      </c>
      <c r="C75" s="7">
        <f>C72/B72-1</f>
        <v>-0.95</v>
      </c>
      <c r="D75" s="7">
        <f t="shared" ref="D75:E77" si="4">D72/C72-1</f>
        <v>-1</v>
      </c>
      <c r="E75" s="7" t="e">
        <f t="shared" si="4"/>
        <v>#DIV/0!</v>
      </c>
      <c r="G75" s="9"/>
      <c r="H75" s="9"/>
      <c r="I75" s="9"/>
      <c r="J75" s="9"/>
      <c r="K75" s="9"/>
    </row>
    <row r="76" spans="1:11" ht="23.25" thickBot="1" x14ac:dyDescent="0.3">
      <c r="A76" s="4" t="s">
        <v>18</v>
      </c>
      <c r="B76" s="60" t="s">
        <v>23</v>
      </c>
      <c r="C76" s="7">
        <f>C73/B73-1</f>
        <v>-0.95141857753595027</v>
      </c>
      <c r="D76" s="7">
        <f t="shared" si="4"/>
        <v>-1</v>
      </c>
      <c r="E76" s="7" t="e">
        <f t="shared" si="4"/>
        <v>#DIV/0!</v>
      </c>
    </row>
    <row r="77" spans="1:11" ht="23.25" thickBot="1" x14ac:dyDescent="0.3">
      <c r="A77" s="4" t="s">
        <v>19</v>
      </c>
      <c r="B77" s="60" t="s">
        <v>23</v>
      </c>
      <c r="C77" s="7">
        <f>C74/B74-1</f>
        <v>-2.8371550719005101E-2</v>
      </c>
      <c r="D77" s="7" t="e">
        <f t="shared" si="4"/>
        <v>#DIV/0!</v>
      </c>
      <c r="E77" s="7" t="e">
        <f t="shared" si="4"/>
        <v>#DIV/0!</v>
      </c>
    </row>
    <row r="78" spans="1:11" ht="15.75" customHeight="1" thickBot="1" x14ac:dyDescent="0.3">
      <c r="A78" s="362" t="s">
        <v>66</v>
      </c>
      <c r="B78" s="363"/>
      <c r="C78" s="363"/>
      <c r="D78" s="363"/>
      <c r="E78" s="364"/>
    </row>
    <row r="79" spans="1:11" x14ac:dyDescent="0.25">
      <c r="A79" s="342"/>
      <c r="B79" s="19">
        <v>2018</v>
      </c>
      <c r="C79" s="19">
        <v>2019</v>
      </c>
      <c r="D79" s="19">
        <v>2020</v>
      </c>
      <c r="E79" s="19">
        <v>2021</v>
      </c>
    </row>
    <row r="80" spans="1:11" ht="15.75" thickBot="1" x14ac:dyDescent="0.3">
      <c r="A80" s="343"/>
      <c r="B80" s="20" t="s">
        <v>6</v>
      </c>
      <c r="C80" s="20" t="s">
        <v>7</v>
      </c>
      <c r="D80" s="20" t="s">
        <v>7</v>
      </c>
      <c r="E80" s="20" t="s">
        <v>7</v>
      </c>
    </row>
    <row r="81" spans="1:5" ht="24.75" thickBot="1" x14ac:dyDescent="0.3">
      <c r="A81" s="1" t="s">
        <v>46</v>
      </c>
      <c r="B81" s="8">
        <f>B82+B83+B84+B85</f>
        <v>0</v>
      </c>
      <c r="C81" s="8">
        <f t="shared" ref="C81:E81" si="5">C82+C83+C84+C85</f>
        <v>0</v>
      </c>
      <c r="D81" s="8">
        <f t="shared" si="5"/>
        <v>0</v>
      </c>
      <c r="E81" s="8">
        <f t="shared" si="5"/>
        <v>0</v>
      </c>
    </row>
    <row r="82" spans="1:5" ht="15.75" thickBot="1" x14ac:dyDescent="0.3">
      <c r="A82" s="10" t="s">
        <v>55</v>
      </c>
      <c r="B82" s="8"/>
      <c r="C82" s="8"/>
      <c r="D82" s="8"/>
      <c r="E82" s="8"/>
    </row>
    <row r="83" spans="1:5" ht="15.75" thickBot="1" x14ac:dyDescent="0.3">
      <c r="A83" s="10" t="s">
        <v>62</v>
      </c>
      <c r="B83" s="8"/>
      <c r="C83" s="8"/>
      <c r="D83" s="8"/>
      <c r="E83" s="8"/>
    </row>
    <row r="84" spans="1:5" ht="15.75" thickBot="1" x14ac:dyDescent="0.3">
      <c r="A84" s="10" t="s">
        <v>63</v>
      </c>
      <c r="B84" s="8"/>
      <c r="C84" s="8"/>
      <c r="D84" s="8"/>
      <c r="E84" s="8"/>
    </row>
    <row r="85" spans="1:5" ht="15.75" thickBot="1" x14ac:dyDescent="0.3">
      <c r="A85" s="10" t="s">
        <v>64</v>
      </c>
      <c r="B85" s="8"/>
      <c r="C85" s="8"/>
      <c r="D85" s="8"/>
      <c r="E85" s="8"/>
    </row>
    <row r="86" spans="1:5" ht="15.75" thickBot="1" x14ac:dyDescent="0.3">
      <c r="A86" s="1" t="s">
        <v>47</v>
      </c>
      <c r="B86" s="11">
        <f>B87+B88+B89+B90</f>
        <v>123504</v>
      </c>
      <c r="C86" s="11">
        <f t="shared" ref="C86:E86" si="6">C87+C88+C89+C90</f>
        <v>6000</v>
      </c>
      <c r="D86" s="11">
        <f t="shared" si="6"/>
        <v>0</v>
      </c>
      <c r="E86" s="11">
        <f t="shared" si="6"/>
        <v>0</v>
      </c>
    </row>
    <row r="87" spans="1:5" ht="15.75" thickBot="1" x14ac:dyDescent="0.3">
      <c r="A87" s="10" t="s">
        <v>55</v>
      </c>
      <c r="B87" s="11">
        <v>123504</v>
      </c>
      <c r="C87" s="8">
        <v>6000</v>
      </c>
      <c r="D87" s="8"/>
      <c r="E87" s="8"/>
    </row>
    <row r="88" spans="1:5" ht="15.75" thickBot="1" x14ac:dyDescent="0.3">
      <c r="A88" s="10" t="s">
        <v>62</v>
      </c>
      <c r="B88" s="11"/>
      <c r="C88" s="8"/>
      <c r="D88" s="8"/>
      <c r="E88" s="8"/>
    </row>
    <row r="89" spans="1:5" ht="15.75" thickBot="1" x14ac:dyDescent="0.3">
      <c r="A89" s="10" t="s">
        <v>63</v>
      </c>
      <c r="B89" s="11"/>
      <c r="C89" s="8"/>
      <c r="D89" s="8"/>
      <c r="E89" s="8"/>
    </row>
    <row r="90" spans="1:5" ht="15.75" thickBot="1" x14ac:dyDescent="0.3">
      <c r="A90" s="10" t="s">
        <v>64</v>
      </c>
      <c r="B90" s="11"/>
      <c r="C90" s="8"/>
      <c r="D90" s="8"/>
      <c r="E90" s="8"/>
    </row>
    <row r="91" spans="1:5" ht="24.75" thickBot="1" x14ac:dyDescent="0.3">
      <c r="A91" s="59" t="s">
        <v>35</v>
      </c>
      <c r="B91" s="11">
        <f>B81+B86</f>
        <v>123504</v>
      </c>
      <c r="C91" s="11">
        <f t="shared" ref="C91:E91" si="7">C81+C86</f>
        <v>6000</v>
      </c>
      <c r="D91" s="11">
        <f t="shared" si="7"/>
        <v>0</v>
      </c>
      <c r="E91" s="11">
        <f t="shared" si="7"/>
        <v>0</v>
      </c>
    </row>
    <row r="92" spans="1:5" ht="23.25" thickBot="1" x14ac:dyDescent="0.3">
      <c r="A92" s="21" t="s">
        <v>61</v>
      </c>
      <c r="B92" s="21" t="s">
        <v>88</v>
      </c>
      <c r="C92" s="54" t="s">
        <v>58</v>
      </c>
      <c r="D92" s="405"/>
      <c r="E92" s="406"/>
    </row>
    <row r="93" spans="1:5" ht="39.75" customHeight="1" thickBot="1" x14ac:dyDescent="0.3">
      <c r="A93" s="4" t="s">
        <v>10</v>
      </c>
      <c r="B93" s="347" t="s">
        <v>89</v>
      </c>
      <c r="C93" s="348"/>
      <c r="D93" s="348"/>
      <c r="E93" s="349"/>
    </row>
    <row r="94" spans="1:5" ht="15.75" thickBot="1" x14ac:dyDescent="0.3">
      <c r="A94" s="4" t="s">
        <v>15</v>
      </c>
      <c r="B94" s="359" t="s">
        <v>83</v>
      </c>
      <c r="C94" s="360"/>
      <c r="D94" s="360"/>
      <c r="E94" s="361"/>
    </row>
    <row r="95" spans="1:5" x14ac:dyDescent="0.25">
      <c r="A95" s="342"/>
      <c r="B95" s="19">
        <v>2018</v>
      </c>
      <c r="C95" s="19">
        <v>2019</v>
      </c>
      <c r="D95" s="19">
        <v>2020</v>
      </c>
      <c r="E95" s="19">
        <v>2021</v>
      </c>
    </row>
    <row r="96" spans="1:5" ht="15.75" thickBot="1" x14ac:dyDescent="0.3">
      <c r="A96" s="343"/>
      <c r="B96" s="20" t="s">
        <v>6</v>
      </c>
      <c r="C96" s="20" t="s">
        <v>7</v>
      </c>
      <c r="D96" s="20" t="s">
        <v>7</v>
      </c>
      <c r="E96" s="20" t="s">
        <v>7</v>
      </c>
    </row>
    <row r="97" spans="1:11" ht="15.75" thickBot="1" x14ac:dyDescent="0.3">
      <c r="A97" s="4" t="s">
        <v>9</v>
      </c>
      <c r="B97" s="4"/>
      <c r="C97" s="6">
        <v>2000</v>
      </c>
      <c r="D97" s="4"/>
      <c r="E97" s="4"/>
    </row>
    <row r="98" spans="1:11" ht="15.75" thickBot="1" x14ac:dyDescent="0.3">
      <c r="A98" s="4" t="s">
        <v>16</v>
      </c>
      <c r="B98" s="6"/>
      <c r="C98" s="6">
        <v>45000</v>
      </c>
      <c r="D98" s="6"/>
      <c r="E98" s="6"/>
    </row>
    <row r="99" spans="1:11" ht="23.25" thickBot="1" x14ac:dyDescent="0.3">
      <c r="A99" s="4" t="s">
        <v>24</v>
      </c>
      <c r="B99" s="6" t="e">
        <f>B98/B97</f>
        <v>#DIV/0!</v>
      </c>
      <c r="C99" s="6">
        <f t="shared" ref="C99:E99" si="8">C98/C97</f>
        <v>22.5</v>
      </c>
      <c r="D99" s="6" t="e">
        <f t="shared" si="8"/>
        <v>#DIV/0!</v>
      </c>
      <c r="E99" s="6" t="e">
        <f t="shared" si="8"/>
        <v>#DIV/0!</v>
      </c>
    </row>
    <row r="100" spans="1:11" ht="15.75" thickBot="1" x14ac:dyDescent="0.3">
      <c r="A100" s="4" t="s">
        <v>17</v>
      </c>
      <c r="B100" s="60" t="s">
        <v>23</v>
      </c>
      <c r="C100" s="7" t="e">
        <f>C97/B97-1</f>
        <v>#DIV/0!</v>
      </c>
      <c r="D100" s="7">
        <f t="shared" ref="D100:E102" si="9">D97/C97-1</f>
        <v>-1</v>
      </c>
      <c r="E100" s="7" t="e">
        <f t="shared" si="9"/>
        <v>#DIV/0!</v>
      </c>
      <c r="G100" s="9"/>
      <c r="H100" s="9"/>
      <c r="I100" s="9"/>
      <c r="J100" s="9"/>
      <c r="K100" s="9"/>
    </row>
    <row r="101" spans="1:11" ht="23.25" thickBot="1" x14ac:dyDescent="0.3">
      <c r="A101" s="4" t="s">
        <v>18</v>
      </c>
      <c r="B101" s="60" t="s">
        <v>23</v>
      </c>
      <c r="C101" s="7" t="e">
        <f>C98/B98-1</f>
        <v>#DIV/0!</v>
      </c>
      <c r="D101" s="7">
        <f t="shared" si="9"/>
        <v>-1</v>
      </c>
      <c r="E101" s="7" t="e">
        <f t="shared" si="9"/>
        <v>#DIV/0!</v>
      </c>
    </row>
    <row r="102" spans="1:11" ht="23.25" thickBot="1" x14ac:dyDescent="0.3">
      <c r="A102" s="4" t="s">
        <v>19</v>
      </c>
      <c r="B102" s="60" t="s">
        <v>23</v>
      </c>
      <c r="C102" s="7" t="e">
        <f>C99/B99-1</f>
        <v>#DIV/0!</v>
      </c>
      <c r="D102" s="7" t="e">
        <f t="shared" si="9"/>
        <v>#DIV/0!</v>
      </c>
      <c r="E102" s="7" t="e">
        <f t="shared" si="9"/>
        <v>#DIV/0!</v>
      </c>
    </row>
    <row r="103" spans="1:11" ht="15.75" customHeight="1" thickBot="1" x14ac:dyDescent="0.3">
      <c r="A103" s="362" t="s">
        <v>67</v>
      </c>
      <c r="B103" s="363"/>
      <c r="C103" s="363"/>
      <c r="D103" s="363"/>
      <c r="E103" s="364"/>
    </row>
    <row r="104" spans="1:11" x14ac:dyDescent="0.25">
      <c r="A104" s="342"/>
      <c r="B104" s="19">
        <v>2018</v>
      </c>
      <c r="C104" s="19">
        <v>2019</v>
      </c>
      <c r="D104" s="19">
        <v>2020</v>
      </c>
      <c r="E104" s="19">
        <v>2021</v>
      </c>
    </row>
    <row r="105" spans="1:11" ht="15.75" thickBot="1" x14ac:dyDescent="0.3">
      <c r="A105" s="343"/>
      <c r="B105" s="20" t="s">
        <v>6</v>
      </c>
      <c r="C105" s="20" t="s">
        <v>7</v>
      </c>
      <c r="D105" s="20" t="s">
        <v>7</v>
      </c>
      <c r="E105" s="20" t="s">
        <v>7</v>
      </c>
    </row>
    <row r="106" spans="1:11" ht="24.75" thickBot="1" x14ac:dyDescent="0.3">
      <c r="A106" s="1" t="s">
        <v>46</v>
      </c>
      <c r="B106" s="8">
        <f>B107+B108+B109+B110</f>
        <v>0</v>
      </c>
      <c r="C106" s="8">
        <f t="shared" ref="C106:E106" si="10">C107+C108+C109+C110</f>
        <v>0</v>
      </c>
      <c r="D106" s="8">
        <f t="shared" si="10"/>
        <v>0</v>
      </c>
      <c r="E106" s="8">
        <f t="shared" si="10"/>
        <v>0</v>
      </c>
    </row>
    <row r="107" spans="1:11" ht="15.75" thickBot="1" x14ac:dyDescent="0.3">
      <c r="A107" s="10" t="s">
        <v>55</v>
      </c>
      <c r="B107" s="8"/>
      <c r="C107" s="8"/>
      <c r="D107" s="8"/>
      <c r="E107" s="8"/>
    </row>
    <row r="108" spans="1:11" ht="15.75" thickBot="1" x14ac:dyDescent="0.3">
      <c r="A108" s="10" t="s">
        <v>62</v>
      </c>
      <c r="B108" s="8"/>
      <c r="C108" s="8"/>
      <c r="D108" s="8"/>
      <c r="E108" s="8"/>
    </row>
    <row r="109" spans="1:11" ht="15.75" thickBot="1" x14ac:dyDescent="0.3">
      <c r="A109" s="10" t="s">
        <v>63</v>
      </c>
      <c r="B109" s="8"/>
      <c r="C109" s="8"/>
      <c r="D109" s="8"/>
      <c r="E109" s="8"/>
    </row>
    <row r="110" spans="1:11" ht="15.75" thickBot="1" x14ac:dyDescent="0.3">
      <c r="A110" s="10" t="s">
        <v>64</v>
      </c>
      <c r="B110" s="8"/>
      <c r="C110" s="8"/>
      <c r="D110" s="8"/>
      <c r="E110" s="8"/>
    </row>
    <row r="111" spans="1:11" ht="15.75" thickBot="1" x14ac:dyDescent="0.3">
      <c r="A111" s="1" t="s">
        <v>47</v>
      </c>
      <c r="B111" s="11">
        <f>B112+B113+B114+B115</f>
        <v>0</v>
      </c>
      <c r="C111" s="11">
        <f t="shared" ref="C111:E111" si="11">C112+C113+C114+C115</f>
        <v>45000</v>
      </c>
      <c r="D111" s="11">
        <f t="shared" si="11"/>
        <v>0</v>
      </c>
      <c r="E111" s="11">
        <f t="shared" si="11"/>
        <v>0</v>
      </c>
    </row>
    <row r="112" spans="1:11" ht="15.75" thickBot="1" x14ac:dyDescent="0.3">
      <c r="A112" s="10" t="s">
        <v>55</v>
      </c>
      <c r="B112" s="11"/>
      <c r="C112" s="8">
        <v>45000</v>
      </c>
      <c r="D112" s="8"/>
      <c r="E112" s="8"/>
    </row>
    <row r="113" spans="1:5" ht="15.75" thickBot="1" x14ac:dyDescent="0.3">
      <c r="A113" s="10" t="s">
        <v>62</v>
      </c>
      <c r="B113" s="11"/>
      <c r="C113" s="8"/>
      <c r="D113" s="8"/>
      <c r="E113" s="8"/>
    </row>
    <row r="114" spans="1:5" ht="15.75" thickBot="1" x14ac:dyDescent="0.3">
      <c r="A114" s="10" t="s">
        <v>63</v>
      </c>
      <c r="B114" s="11"/>
      <c r="C114" s="8"/>
      <c r="D114" s="8"/>
      <c r="E114" s="8"/>
    </row>
    <row r="115" spans="1:5" ht="15.75" thickBot="1" x14ac:dyDescent="0.3">
      <c r="A115" s="10" t="s">
        <v>64</v>
      </c>
      <c r="B115" s="11"/>
      <c r="C115" s="8"/>
      <c r="D115" s="8"/>
      <c r="E115" s="8"/>
    </row>
    <row r="116" spans="1:5" ht="24.75" thickBot="1" x14ac:dyDescent="0.3">
      <c r="A116" s="72" t="s">
        <v>68</v>
      </c>
      <c r="B116" s="11">
        <f>B106+B111</f>
        <v>0</v>
      </c>
      <c r="C116" s="11">
        <f t="shared" ref="C116:E116" si="12">C106+C111</f>
        <v>45000</v>
      </c>
      <c r="D116" s="11">
        <f t="shared" si="12"/>
        <v>0</v>
      </c>
      <c r="E116" s="11">
        <f t="shared" si="12"/>
        <v>0</v>
      </c>
    </row>
    <row r="117" spans="1:5" ht="41.25" customHeight="1" thickBot="1" x14ac:dyDescent="0.3">
      <c r="A117" s="53" t="s">
        <v>90</v>
      </c>
      <c r="B117" s="21" t="s">
        <v>91</v>
      </c>
      <c r="C117" s="54" t="s">
        <v>58</v>
      </c>
      <c r="D117" s="405"/>
      <c r="E117" s="406"/>
    </row>
    <row r="118" spans="1:5" ht="15.75" customHeight="1" thickBot="1" x14ac:dyDescent="0.3">
      <c r="A118" s="4" t="s">
        <v>10</v>
      </c>
      <c r="B118" s="347" t="s">
        <v>92</v>
      </c>
      <c r="C118" s="348"/>
      <c r="D118" s="348"/>
      <c r="E118" s="349"/>
    </row>
    <row r="119" spans="1:5" ht="15.75" thickBot="1" x14ac:dyDescent="0.3">
      <c r="A119" s="4" t="s">
        <v>15</v>
      </c>
      <c r="B119" s="359" t="s">
        <v>83</v>
      </c>
      <c r="C119" s="360"/>
      <c r="D119" s="360"/>
      <c r="E119" s="361"/>
    </row>
    <row r="120" spans="1:5" x14ac:dyDescent="0.25">
      <c r="A120" s="342"/>
      <c r="B120" s="19">
        <v>2018</v>
      </c>
      <c r="C120" s="19">
        <v>2019</v>
      </c>
      <c r="D120" s="19">
        <v>2020</v>
      </c>
      <c r="E120" s="19">
        <v>2021</v>
      </c>
    </row>
    <row r="121" spans="1:5" ht="15.75" thickBot="1" x14ac:dyDescent="0.3">
      <c r="A121" s="343"/>
      <c r="B121" s="20" t="s">
        <v>6</v>
      </c>
      <c r="C121" s="20" t="s">
        <v>7</v>
      </c>
      <c r="D121" s="20" t="s">
        <v>7</v>
      </c>
      <c r="E121" s="20" t="s">
        <v>7</v>
      </c>
    </row>
    <row r="122" spans="1:5" ht="15.75" thickBot="1" x14ac:dyDescent="0.3">
      <c r="A122" s="4" t="s">
        <v>9</v>
      </c>
      <c r="B122" s="76">
        <v>2000</v>
      </c>
      <c r="C122" s="6"/>
      <c r="D122" s="76">
        <v>3000</v>
      </c>
      <c r="E122" s="76">
        <v>3000</v>
      </c>
    </row>
    <row r="123" spans="1:5" ht="15.75" thickBot="1" x14ac:dyDescent="0.3">
      <c r="A123" s="4" t="s">
        <v>16</v>
      </c>
      <c r="B123" s="50">
        <v>93913</v>
      </c>
      <c r="C123" s="6"/>
      <c r="D123" s="6">
        <v>100000</v>
      </c>
      <c r="E123" s="6">
        <v>100000</v>
      </c>
    </row>
    <row r="124" spans="1:5" ht="23.25" thickBot="1" x14ac:dyDescent="0.3">
      <c r="A124" s="4" t="s">
        <v>24</v>
      </c>
      <c r="B124" s="6">
        <f>B123/B122</f>
        <v>46.956499999999998</v>
      </c>
      <c r="C124" s="6" t="e">
        <f t="shared" ref="C124:E124" si="13">C123/C122</f>
        <v>#DIV/0!</v>
      </c>
      <c r="D124" s="6">
        <f t="shared" si="13"/>
        <v>33.333333333333336</v>
      </c>
      <c r="E124" s="6">
        <f t="shared" si="13"/>
        <v>33.333333333333336</v>
      </c>
    </row>
    <row r="125" spans="1:5" ht="15.75" thickBot="1" x14ac:dyDescent="0.3">
      <c r="A125" s="4" t="s">
        <v>17</v>
      </c>
      <c r="B125" s="60" t="s">
        <v>23</v>
      </c>
      <c r="C125" s="7">
        <f>C122/B122-1</f>
        <v>-1</v>
      </c>
      <c r="D125" s="7" t="e">
        <f t="shared" ref="D125:E127" si="14">D122/C122-1</f>
        <v>#DIV/0!</v>
      </c>
      <c r="E125" s="7">
        <f t="shared" si="14"/>
        <v>0</v>
      </c>
    </row>
    <row r="126" spans="1:5" ht="23.25" thickBot="1" x14ac:dyDescent="0.3">
      <c r="A126" s="4" t="s">
        <v>18</v>
      </c>
      <c r="B126" s="60" t="s">
        <v>23</v>
      </c>
      <c r="C126" s="7">
        <f>C123/B123-1</f>
        <v>-1</v>
      </c>
      <c r="D126" s="7" t="e">
        <f t="shared" si="14"/>
        <v>#DIV/0!</v>
      </c>
      <c r="E126" s="7">
        <f t="shared" si="14"/>
        <v>0</v>
      </c>
    </row>
    <row r="127" spans="1:5" ht="23.25" thickBot="1" x14ac:dyDescent="0.3">
      <c r="A127" s="4" t="s">
        <v>19</v>
      </c>
      <c r="B127" s="60" t="s">
        <v>23</v>
      </c>
      <c r="C127" s="7" t="e">
        <f>C124/B124-1</f>
        <v>#DIV/0!</v>
      </c>
      <c r="D127" s="7" t="e">
        <f t="shared" si="14"/>
        <v>#DIV/0!</v>
      </c>
      <c r="E127" s="7">
        <f t="shared" si="14"/>
        <v>0</v>
      </c>
    </row>
    <row r="128" spans="1:5" ht="15.75" customHeight="1" thickBot="1" x14ac:dyDescent="0.3">
      <c r="A128" s="362" t="s">
        <v>93</v>
      </c>
      <c r="B128" s="363"/>
      <c r="C128" s="363"/>
      <c r="D128" s="363"/>
      <c r="E128" s="364"/>
    </row>
    <row r="129" spans="1:5" x14ac:dyDescent="0.25">
      <c r="A129" s="342"/>
      <c r="B129" s="19">
        <v>2018</v>
      </c>
      <c r="C129" s="19">
        <v>2019</v>
      </c>
      <c r="D129" s="19">
        <v>2020</v>
      </c>
      <c r="E129" s="19">
        <v>2021</v>
      </c>
    </row>
    <row r="130" spans="1:5" ht="15.75" thickBot="1" x14ac:dyDescent="0.3">
      <c r="A130" s="343"/>
      <c r="B130" s="20" t="s">
        <v>6</v>
      </c>
      <c r="C130" s="20" t="s">
        <v>7</v>
      </c>
      <c r="D130" s="20" t="s">
        <v>7</v>
      </c>
      <c r="E130" s="20" t="s">
        <v>7</v>
      </c>
    </row>
    <row r="131" spans="1:5" ht="24.75" thickBot="1" x14ac:dyDescent="0.3">
      <c r="A131" s="1" t="s">
        <v>46</v>
      </c>
      <c r="B131" s="8">
        <f>B132+B133+B134+B135</f>
        <v>0</v>
      </c>
      <c r="C131" s="8">
        <f t="shared" ref="C131:E131" si="15">C132+C133+C134+C135</f>
        <v>0</v>
      </c>
      <c r="D131" s="8">
        <f t="shared" si="15"/>
        <v>0</v>
      </c>
      <c r="E131" s="8">
        <f t="shared" si="15"/>
        <v>0</v>
      </c>
    </row>
    <row r="132" spans="1:5" ht="15.75" thickBot="1" x14ac:dyDescent="0.3">
      <c r="A132" s="10" t="s">
        <v>55</v>
      </c>
      <c r="B132" s="8"/>
      <c r="C132" s="8"/>
      <c r="D132" s="8"/>
      <c r="E132" s="8"/>
    </row>
    <row r="133" spans="1:5" ht="15.75" thickBot="1" x14ac:dyDescent="0.3">
      <c r="A133" s="10" t="s">
        <v>62</v>
      </c>
      <c r="B133" s="8"/>
      <c r="C133" s="8"/>
      <c r="D133" s="8"/>
      <c r="E133" s="8"/>
    </row>
    <row r="134" spans="1:5" ht="15.75" thickBot="1" x14ac:dyDescent="0.3">
      <c r="A134" s="10" t="s">
        <v>63</v>
      </c>
      <c r="B134" s="8"/>
      <c r="C134" s="8"/>
      <c r="D134" s="8"/>
      <c r="E134" s="8"/>
    </row>
    <row r="135" spans="1:5" ht="15.75" thickBot="1" x14ac:dyDescent="0.3">
      <c r="A135" s="10" t="s">
        <v>64</v>
      </c>
      <c r="B135" s="8"/>
      <c r="C135" s="8"/>
      <c r="D135" s="8"/>
      <c r="E135" s="8"/>
    </row>
    <row r="136" spans="1:5" ht="15.75" thickBot="1" x14ac:dyDescent="0.3">
      <c r="A136" s="1" t="s">
        <v>47</v>
      </c>
      <c r="B136" s="11">
        <f>B137+B138+B139+B140</f>
        <v>93913</v>
      </c>
      <c r="C136" s="11">
        <f t="shared" ref="C136:E136" si="16">C137+C138+C139+C140</f>
        <v>0</v>
      </c>
      <c r="D136" s="11">
        <f t="shared" si="16"/>
        <v>100000</v>
      </c>
      <c r="E136" s="11">
        <f t="shared" si="16"/>
        <v>100000</v>
      </c>
    </row>
    <row r="137" spans="1:5" ht="15.75" thickBot="1" x14ac:dyDescent="0.3">
      <c r="A137" s="10" t="s">
        <v>55</v>
      </c>
      <c r="B137" s="11">
        <v>93913</v>
      </c>
      <c r="C137" s="8"/>
      <c r="D137" s="8">
        <v>100000</v>
      </c>
      <c r="E137" s="8">
        <v>100000</v>
      </c>
    </row>
    <row r="138" spans="1:5" ht="15.75" thickBot="1" x14ac:dyDescent="0.3">
      <c r="A138" s="10" t="s">
        <v>62</v>
      </c>
      <c r="B138" s="11"/>
      <c r="C138" s="8"/>
      <c r="D138" s="8"/>
      <c r="E138" s="8"/>
    </row>
    <row r="139" spans="1:5" ht="15.75" thickBot="1" x14ac:dyDescent="0.3">
      <c r="A139" s="10" t="s">
        <v>63</v>
      </c>
      <c r="B139" s="11"/>
      <c r="C139" s="8"/>
      <c r="D139" s="8"/>
      <c r="E139" s="8"/>
    </row>
    <row r="140" spans="1:5" ht="15.75" thickBot="1" x14ac:dyDescent="0.3">
      <c r="A140" s="10" t="s">
        <v>64</v>
      </c>
      <c r="B140" s="11"/>
      <c r="C140" s="8"/>
      <c r="D140" s="8"/>
      <c r="E140" s="8"/>
    </row>
    <row r="141" spans="1:5" ht="24.75" thickBot="1" x14ac:dyDescent="0.3">
      <c r="A141" s="77" t="s">
        <v>94</v>
      </c>
      <c r="B141" s="11">
        <f>B131+B136</f>
        <v>93913</v>
      </c>
      <c r="C141" s="11">
        <f t="shared" ref="C141:E141" si="17">C131+C136</f>
        <v>0</v>
      </c>
      <c r="D141" s="11">
        <f t="shared" si="17"/>
        <v>100000</v>
      </c>
      <c r="E141" s="11">
        <f t="shared" si="17"/>
        <v>100000</v>
      </c>
    </row>
    <row r="142" spans="1:5" ht="15.75" thickBot="1" x14ac:dyDescent="0.3">
      <c r="A142" s="322" t="s">
        <v>44</v>
      </c>
      <c r="B142" s="323"/>
      <c r="C142" s="323"/>
      <c r="D142" s="323"/>
      <c r="E142" s="324"/>
    </row>
    <row r="143" spans="1:5" ht="15.75" thickBot="1" x14ac:dyDescent="0.3">
      <c r="A143" s="322" t="s">
        <v>48</v>
      </c>
      <c r="B143" s="323"/>
      <c r="C143" s="323"/>
      <c r="D143" s="323"/>
      <c r="E143" s="324"/>
    </row>
    <row r="144" spans="1:5" ht="23.25" thickBot="1" x14ac:dyDescent="0.3">
      <c r="A144" s="21" t="s">
        <v>51</v>
      </c>
      <c r="B144" s="379" t="s">
        <v>95</v>
      </c>
      <c r="C144" s="380"/>
      <c r="D144" s="367"/>
      <c r="E144" s="369"/>
    </row>
    <row r="145" spans="1:5" ht="42.75" customHeight="1" thickBot="1" x14ac:dyDescent="0.3">
      <c r="A145" s="53" t="s">
        <v>29</v>
      </c>
      <c r="B145" s="21" t="s">
        <v>96</v>
      </c>
      <c r="C145" s="54" t="s">
        <v>58</v>
      </c>
      <c r="D145" s="367"/>
      <c r="E145" s="369"/>
    </row>
    <row r="146" spans="1:5" ht="25.5" customHeight="1" thickBot="1" x14ac:dyDescent="0.3">
      <c r="A146" s="4" t="s">
        <v>10</v>
      </c>
      <c r="B146" s="347" t="s">
        <v>97</v>
      </c>
      <c r="C146" s="348"/>
      <c r="D146" s="348"/>
      <c r="E146" s="349"/>
    </row>
    <row r="147" spans="1:5" ht="15.75" thickBot="1" x14ac:dyDescent="0.3">
      <c r="A147" s="4" t="s">
        <v>15</v>
      </c>
      <c r="B147" s="359" t="s">
        <v>573</v>
      </c>
      <c r="C147" s="360"/>
      <c r="D147" s="360"/>
      <c r="E147" s="361"/>
    </row>
    <row r="148" spans="1:5" x14ac:dyDescent="0.25">
      <c r="A148" s="342"/>
      <c r="B148" s="19">
        <v>2018</v>
      </c>
      <c r="C148" s="19">
        <v>2019</v>
      </c>
      <c r="D148" s="19">
        <v>2020</v>
      </c>
      <c r="E148" s="19">
        <v>2021</v>
      </c>
    </row>
    <row r="149" spans="1:5" ht="15.75" thickBot="1" x14ac:dyDescent="0.3">
      <c r="A149" s="343"/>
      <c r="B149" s="20" t="s">
        <v>6</v>
      </c>
      <c r="C149" s="20" t="s">
        <v>7</v>
      </c>
      <c r="D149" s="20" t="s">
        <v>7</v>
      </c>
      <c r="E149" s="20" t="s">
        <v>7</v>
      </c>
    </row>
    <row r="150" spans="1:5" ht="15.75" thickBot="1" x14ac:dyDescent="0.3">
      <c r="A150" s="4" t="s">
        <v>9</v>
      </c>
      <c r="B150" s="76"/>
      <c r="C150" s="6">
        <v>61</v>
      </c>
      <c r="D150" s="4">
        <v>61</v>
      </c>
      <c r="E150" s="4">
        <v>61</v>
      </c>
    </row>
    <row r="151" spans="1:5" ht="15.75" thickBot="1" x14ac:dyDescent="0.3">
      <c r="A151" s="4" t="s">
        <v>16</v>
      </c>
      <c r="B151" s="6"/>
      <c r="C151" s="6">
        <v>1000000</v>
      </c>
      <c r="D151" s="6">
        <v>1000000</v>
      </c>
      <c r="E151" s="6">
        <v>1000000</v>
      </c>
    </row>
    <row r="152" spans="1:5" ht="23.25" thickBot="1" x14ac:dyDescent="0.3">
      <c r="A152" s="4" t="s">
        <v>24</v>
      </c>
      <c r="B152" s="6" t="e">
        <f>B151/B150</f>
        <v>#DIV/0!</v>
      </c>
      <c r="C152" s="6">
        <f t="shared" ref="C152:E152" si="18">C151/C150</f>
        <v>16393.442622950821</v>
      </c>
      <c r="D152" s="6">
        <f t="shared" si="18"/>
        <v>16393.442622950821</v>
      </c>
      <c r="E152" s="6">
        <f t="shared" si="18"/>
        <v>16393.442622950821</v>
      </c>
    </row>
    <row r="153" spans="1:5" ht="15.75" thickBot="1" x14ac:dyDescent="0.3">
      <c r="A153" s="4" t="s">
        <v>17</v>
      </c>
      <c r="B153" s="60" t="s">
        <v>23</v>
      </c>
      <c r="C153" s="7" t="e">
        <f>C150/B150-1</f>
        <v>#DIV/0!</v>
      </c>
      <c r="D153" s="7">
        <f t="shared" ref="D153:E155" si="19">D150/C150-1</f>
        <v>0</v>
      </c>
      <c r="E153" s="7">
        <f t="shared" si="19"/>
        <v>0</v>
      </c>
    </row>
    <row r="154" spans="1:5" ht="23.25" thickBot="1" x14ac:dyDescent="0.3">
      <c r="A154" s="4" t="s">
        <v>18</v>
      </c>
      <c r="B154" s="60" t="s">
        <v>23</v>
      </c>
      <c r="C154" s="7" t="e">
        <f>C151/B151-1</f>
        <v>#DIV/0!</v>
      </c>
      <c r="D154" s="7">
        <f t="shared" si="19"/>
        <v>0</v>
      </c>
      <c r="E154" s="7">
        <f t="shared" si="19"/>
        <v>0</v>
      </c>
    </row>
    <row r="155" spans="1:5" ht="23.25" thickBot="1" x14ac:dyDescent="0.3">
      <c r="A155" s="4" t="s">
        <v>19</v>
      </c>
      <c r="B155" s="60" t="s">
        <v>23</v>
      </c>
      <c r="C155" s="7" t="e">
        <f>C152/B152-1</f>
        <v>#DIV/0!</v>
      </c>
      <c r="D155" s="7">
        <f t="shared" si="19"/>
        <v>0</v>
      </c>
      <c r="E155" s="7">
        <f t="shared" si="19"/>
        <v>0</v>
      </c>
    </row>
    <row r="156" spans="1:5" ht="15.75" customHeight="1" thickBot="1" x14ac:dyDescent="0.3">
      <c r="A156" s="362" t="s">
        <v>66</v>
      </c>
      <c r="B156" s="363"/>
      <c r="C156" s="363"/>
      <c r="D156" s="363"/>
      <c r="E156" s="364"/>
    </row>
    <row r="157" spans="1:5" x14ac:dyDescent="0.25">
      <c r="A157" s="342"/>
      <c r="B157" s="19">
        <v>2018</v>
      </c>
      <c r="C157" s="19">
        <v>2019</v>
      </c>
      <c r="D157" s="19">
        <v>2020</v>
      </c>
      <c r="E157" s="19">
        <v>2021</v>
      </c>
    </row>
    <row r="158" spans="1:5" ht="15.75" thickBot="1" x14ac:dyDescent="0.3">
      <c r="A158" s="343"/>
      <c r="B158" s="20" t="s">
        <v>6</v>
      </c>
      <c r="C158" s="20" t="s">
        <v>7</v>
      </c>
      <c r="D158" s="20" t="s">
        <v>7</v>
      </c>
      <c r="E158" s="20" t="s">
        <v>7</v>
      </c>
    </row>
    <row r="159" spans="1:5" ht="24.75" thickBot="1" x14ac:dyDescent="0.3">
      <c r="A159" s="1" t="s">
        <v>46</v>
      </c>
      <c r="B159" s="8">
        <f>B160+B161+B162+B163</f>
        <v>0</v>
      </c>
      <c r="C159" s="8">
        <f t="shared" ref="C159:E159" si="20">C160+C161+C162+C163</f>
        <v>0</v>
      </c>
      <c r="D159" s="8">
        <f t="shared" si="20"/>
        <v>0</v>
      </c>
      <c r="E159" s="8">
        <f t="shared" si="20"/>
        <v>0</v>
      </c>
    </row>
    <row r="160" spans="1:5" ht="15.75" thickBot="1" x14ac:dyDescent="0.3">
      <c r="A160" s="10" t="s">
        <v>55</v>
      </c>
      <c r="B160" s="8"/>
      <c r="C160" s="8"/>
      <c r="D160" s="8"/>
      <c r="E160" s="8"/>
    </row>
    <row r="161" spans="1:8" ht="15.75" thickBot="1" x14ac:dyDescent="0.3">
      <c r="A161" s="10" t="s">
        <v>62</v>
      </c>
      <c r="B161" s="8"/>
      <c r="C161" s="8"/>
      <c r="D161" s="8"/>
      <c r="E161" s="8"/>
      <c r="H161" s="9"/>
    </row>
    <row r="162" spans="1:8" ht="15.75" thickBot="1" x14ac:dyDescent="0.3">
      <c r="A162" s="10" t="s">
        <v>63</v>
      </c>
      <c r="B162" s="8"/>
      <c r="C162" s="8"/>
      <c r="D162" s="8"/>
      <c r="E162" s="8"/>
    </row>
    <row r="163" spans="1:8" ht="15.75" thickBot="1" x14ac:dyDescent="0.3">
      <c r="A163" s="10" t="s">
        <v>64</v>
      </c>
      <c r="B163" s="8"/>
      <c r="C163" s="8"/>
      <c r="D163" s="8"/>
      <c r="E163" s="8"/>
    </row>
    <row r="164" spans="1:8" ht="15.75" thickBot="1" x14ac:dyDescent="0.3">
      <c r="A164" s="1" t="s">
        <v>47</v>
      </c>
      <c r="B164" s="11">
        <f>B165+B166+B167+B168</f>
        <v>0</v>
      </c>
      <c r="C164" s="11">
        <f t="shared" ref="C164:E164" si="21">C165+C166+C167+C168</f>
        <v>1000000</v>
      </c>
      <c r="D164" s="11">
        <f t="shared" si="21"/>
        <v>1000000</v>
      </c>
      <c r="E164" s="11">
        <f t="shared" si="21"/>
        <v>1000000</v>
      </c>
    </row>
    <row r="165" spans="1:8" ht="15.75" thickBot="1" x14ac:dyDescent="0.3">
      <c r="A165" s="10" t="s">
        <v>55</v>
      </c>
      <c r="B165" s="11"/>
      <c r="C165" s="8">
        <v>1000000</v>
      </c>
      <c r="D165" s="8">
        <v>1000000</v>
      </c>
      <c r="E165" s="8">
        <v>1000000</v>
      </c>
    </row>
    <row r="166" spans="1:8" ht="15.75" thickBot="1" x14ac:dyDescent="0.3">
      <c r="A166" s="10" t="s">
        <v>62</v>
      </c>
      <c r="B166" s="11"/>
      <c r="C166" s="8"/>
      <c r="D166" s="8"/>
      <c r="E166" s="8"/>
    </row>
    <row r="167" spans="1:8" ht="15.75" thickBot="1" x14ac:dyDescent="0.3">
      <c r="A167" s="10" t="s">
        <v>63</v>
      </c>
      <c r="B167" s="11"/>
      <c r="C167" s="8"/>
      <c r="D167" s="8"/>
      <c r="E167" s="8"/>
    </row>
    <row r="168" spans="1:8" ht="15.75" thickBot="1" x14ac:dyDescent="0.3">
      <c r="A168" s="10" t="s">
        <v>64</v>
      </c>
      <c r="B168" s="11"/>
      <c r="C168" s="8"/>
      <c r="D168" s="8"/>
      <c r="E168" s="8"/>
    </row>
    <row r="169" spans="1:8" ht="24.75" thickBot="1" x14ac:dyDescent="0.3">
      <c r="A169" s="72" t="s">
        <v>98</v>
      </c>
      <c r="B169" s="11">
        <f>B159+B164</f>
        <v>0</v>
      </c>
      <c r="C169" s="11">
        <f t="shared" ref="C169:E169" si="22">C159+C164</f>
        <v>1000000</v>
      </c>
      <c r="D169" s="11">
        <f t="shared" si="22"/>
        <v>1000000</v>
      </c>
      <c r="E169" s="11">
        <f t="shared" si="22"/>
        <v>1000000</v>
      </c>
    </row>
    <row r="170" spans="1:8" ht="15.75" thickBot="1" x14ac:dyDescent="0.3">
      <c r="A170" s="322" t="s">
        <v>44</v>
      </c>
      <c r="B170" s="323"/>
      <c r="C170" s="323"/>
      <c r="D170" s="323"/>
      <c r="E170" s="324"/>
    </row>
    <row r="171" spans="1:8" ht="15.75" thickBot="1" x14ac:dyDescent="0.3">
      <c r="A171" s="322" t="s">
        <v>48</v>
      </c>
      <c r="B171" s="323"/>
      <c r="C171" s="323"/>
      <c r="D171" s="323"/>
      <c r="E171" s="324"/>
    </row>
    <row r="172" spans="1:8" ht="23.25" thickBot="1" x14ac:dyDescent="0.3">
      <c r="A172" s="21" t="s">
        <v>51</v>
      </c>
      <c r="B172" s="379" t="s">
        <v>99</v>
      </c>
      <c r="C172" s="380"/>
      <c r="D172" s="367"/>
      <c r="E172" s="369"/>
    </row>
    <row r="173" spans="1:8" ht="62.25" customHeight="1" thickBot="1" x14ac:dyDescent="0.3">
      <c r="A173" s="21" t="s">
        <v>57</v>
      </c>
      <c r="B173" s="21" t="s">
        <v>100</v>
      </c>
      <c r="C173" s="54" t="s">
        <v>58</v>
      </c>
      <c r="D173" s="405" t="s">
        <v>558</v>
      </c>
      <c r="E173" s="406"/>
    </row>
    <row r="174" spans="1:8" ht="37.5" customHeight="1" thickBot="1" x14ac:dyDescent="0.3">
      <c r="A174" s="4" t="s">
        <v>10</v>
      </c>
      <c r="B174" s="347" t="s">
        <v>101</v>
      </c>
      <c r="C174" s="348"/>
      <c r="D174" s="348"/>
      <c r="E174" s="349"/>
    </row>
    <row r="175" spans="1:8" ht="15.75" thickBot="1" x14ac:dyDescent="0.3">
      <c r="A175" s="4" t="s">
        <v>15</v>
      </c>
      <c r="B175" s="359" t="s">
        <v>83</v>
      </c>
      <c r="C175" s="360"/>
      <c r="D175" s="360"/>
      <c r="E175" s="361"/>
    </row>
    <row r="176" spans="1:8" x14ac:dyDescent="0.25">
      <c r="A176" s="342"/>
      <c r="B176" s="19">
        <v>2018</v>
      </c>
      <c r="C176" s="19">
        <v>2019</v>
      </c>
      <c r="D176" s="19">
        <v>2020</v>
      </c>
      <c r="E176" s="19">
        <v>2021</v>
      </c>
    </row>
    <row r="177" spans="1:5" ht="15.75" thickBot="1" x14ac:dyDescent="0.3">
      <c r="A177" s="343"/>
      <c r="B177" s="20" t="s">
        <v>6</v>
      </c>
      <c r="C177" s="20" t="s">
        <v>7</v>
      </c>
      <c r="D177" s="20" t="s">
        <v>7</v>
      </c>
      <c r="E177" s="20" t="s">
        <v>7</v>
      </c>
    </row>
    <row r="178" spans="1:5" ht="15.75" thickBot="1" x14ac:dyDescent="0.3">
      <c r="A178" s="4" t="s">
        <v>9</v>
      </c>
      <c r="B178" s="6">
        <v>5000</v>
      </c>
      <c r="C178" s="6">
        <v>7000</v>
      </c>
      <c r="D178" s="6">
        <v>7000</v>
      </c>
      <c r="E178" s="6">
        <v>7000</v>
      </c>
    </row>
    <row r="179" spans="1:5" ht="15.75" thickBot="1" x14ac:dyDescent="0.3">
      <c r="A179" s="4" t="s">
        <v>16</v>
      </c>
      <c r="B179" s="6">
        <v>776122</v>
      </c>
      <c r="C179" s="6">
        <v>656800</v>
      </c>
      <c r="D179" s="6">
        <v>755800</v>
      </c>
      <c r="E179" s="6">
        <v>755800</v>
      </c>
    </row>
    <row r="180" spans="1:5" ht="23.25" thickBot="1" x14ac:dyDescent="0.3">
      <c r="A180" s="4" t="s">
        <v>24</v>
      </c>
      <c r="B180" s="6">
        <f>B179/B178</f>
        <v>155.2244</v>
      </c>
      <c r="C180" s="6">
        <f t="shared" ref="C180:E180" si="23">C179/C178</f>
        <v>93.828571428571422</v>
      </c>
      <c r="D180" s="6">
        <f t="shared" si="23"/>
        <v>107.97142857142858</v>
      </c>
      <c r="E180" s="6">
        <f t="shared" si="23"/>
        <v>107.97142857142858</v>
      </c>
    </row>
    <row r="181" spans="1:5" ht="15.75" thickBot="1" x14ac:dyDescent="0.3">
      <c r="A181" s="4" t="s">
        <v>17</v>
      </c>
      <c r="B181" s="60" t="s">
        <v>23</v>
      </c>
      <c r="C181" s="7">
        <f>C178/B178-1</f>
        <v>0.39999999999999991</v>
      </c>
      <c r="D181" s="7">
        <f t="shared" ref="D181:E183" si="24">D178/C178-1</f>
        <v>0</v>
      </c>
      <c r="E181" s="7">
        <f t="shared" si="24"/>
        <v>0</v>
      </c>
    </row>
    <row r="182" spans="1:5" ht="23.25" thickBot="1" x14ac:dyDescent="0.3">
      <c r="A182" s="4" t="s">
        <v>18</v>
      </c>
      <c r="B182" s="60" t="s">
        <v>23</v>
      </c>
      <c r="C182" s="7">
        <f>C179/B179-1</f>
        <v>-0.15374129325028796</v>
      </c>
      <c r="D182" s="7">
        <f t="shared" si="24"/>
        <v>0.15073081607795369</v>
      </c>
      <c r="E182" s="7">
        <f t="shared" si="24"/>
        <v>0</v>
      </c>
    </row>
    <row r="183" spans="1:5" ht="23.25" thickBot="1" x14ac:dyDescent="0.3">
      <c r="A183" s="4" t="s">
        <v>19</v>
      </c>
      <c r="B183" s="60" t="s">
        <v>23</v>
      </c>
      <c r="C183" s="7">
        <f>C180/B180-1</f>
        <v>-0.39552949517877722</v>
      </c>
      <c r="D183" s="7">
        <f t="shared" si="24"/>
        <v>0.15073081607795391</v>
      </c>
      <c r="E183" s="7">
        <f t="shared" si="24"/>
        <v>0</v>
      </c>
    </row>
    <row r="184" spans="1:5" ht="15.75" customHeight="1" thickBot="1" x14ac:dyDescent="0.3">
      <c r="A184" s="362" t="s">
        <v>66</v>
      </c>
      <c r="B184" s="363"/>
      <c r="C184" s="363"/>
      <c r="D184" s="363"/>
      <c r="E184" s="364"/>
    </row>
    <row r="185" spans="1:5" x14ac:dyDescent="0.25">
      <c r="A185" s="342"/>
      <c r="B185" s="19">
        <v>2018</v>
      </c>
      <c r="C185" s="19">
        <v>2019</v>
      </c>
      <c r="D185" s="19">
        <v>2020</v>
      </c>
      <c r="E185" s="19">
        <v>2021</v>
      </c>
    </row>
    <row r="186" spans="1:5" ht="15.75" thickBot="1" x14ac:dyDescent="0.3">
      <c r="A186" s="343"/>
      <c r="B186" s="20" t="s">
        <v>6</v>
      </c>
      <c r="C186" s="20" t="s">
        <v>7</v>
      </c>
      <c r="D186" s="20" t="s">
        <v>7</v>
      </c>
      <c r="E186" s="20" t="s">
        <v>7</v>
      </c>
    </row>
    <row r="187" spans="1:5" ht="24.75" thickBot="1" x14ac:dyDescent="0.3">
      <c r="A187" s="1" t="s">
        <v>46</v>
      </c>
      <c r="B187" s="8">
        <f>B188+B189+B190+B191</f>
        <v>0</v>
      </c>
      <c r="C187" s="8">
        <f t="shared" ref="C187:E187" si="25">C188+C189+C190+C191</f>
        <v>0</v>
      </c>
      <c r="D187" s="8">
        <f t="shared" si="25"/>
        <v>0</v>
      </c>
      <c r="E187" s="8">
        <f t="shared" si="25"/>
        <v>0</v>
      </c>
    </row>
    <row r="188" spans="1:5" ht="15.75" thickBot="1" x14ac:dyDescent="0.3">
      <c r="A188" s="10" t="s">
        <v>55</v>
      </c>
      <c r="B188" s="8"/>
      <c r="C188" s="8"/>
      <c r="D188" s="8"/>
      <c r="E188" s="8"/>
    </row>
    <row r="189" spans="1:5" ht="15.75" thickBot="1" x14ac:dyDescent="0.3">
      <c r="A189" s="10" t="s">
        <v>62</v>
      </c>
      <c r="B189" s="8"/>
      <c r="C189" s="8"/>
      <c r="D189" s="8"/>
      <c r="E189" s="8"/>
    </row>
    <row r="190" spans="1:5" ht="15.75" thickBot="1" x14ac:dyDescent="0.3">
      <c r="A190" s="10" t="s">
        <v>63</v>
      </c>
      <c r="B190" s="8"/>
      <c r="C190" s="8"/>
      <c r="D190" s="8"/>
      <c r="E190" s="8"/>
    </row>
    <row r="191" spans="1:5" ht="15.75" thickBot="1" x14ac:dyDescent="0.3">
      <c r="A191" s="10" t="s">
        <v>64</v>
      </c>
      <c r="B191" s="8"/>
      <c r="C191" s="8"/>
      <c r="D191" s="8"/>
      <c r="E191" s="8"/>
    </row>
    <row r="192" spans="1:5" ht="15.75" thickBot="1" x14ac:dyDescent="0.3">
      <c r="A192" s="1" t="s">
        <v>47</v>
      </c>
      <c r="B192" s="11">
        <f>B193+B194+B195+B196</f>
        <v>776122</v>
      </c>
      <c r="C192" s="11">
        <f t="shared" ref="C192:E192" si="26">C193+C194+C195+C196</f>
        <v>656800</v>
      </c>
      <c r="D192" s="11">
        <f t="shared" si="26"/>
        <v>755800</v>
      </c>
      <c r="E192" s="11">
        <f t="shared" si="26"/>
        <v>755800</v>
      </c>
    </row>
    <row r="193" spans="1:5" ht="15.75" thickBot="1" x14ac:dyDescent="0.3">
      <c r="A193" s="10" t="s">
        <v>55</v>
      </c>
      <c r="B193" s="11">
        <v>0</v>
      </c>
      <c r="C193" s="8">
        <v>0</v>
      </c>
      <c r="D193" s="8"/>
      <c r="E193" s="8"/>
    </row>
    <row r="194" spans="1:5" ht="15.75" thickBot="1" x14ac:dyDescent="0.3">
      <c r="A194" s="10" t="s">
        <v>62</v>
      </c>
      <c r="B194" s="11">
        <v>776122</v>
      </c>
      <c r="C194" s="8">
        <v>656800</v>
      </c>
      <c r="D194" s="8">
        <v>755800</v>
      </c>
      <c r="E194" s="8">
        <v>755800</v>
      </c>
    </row>
    <row r="195" spans="1:5" ht="15.75" thickBot="1" x14ac:dyDescent="0.3">
      <c r="A195" s="10" t="s">
        <v>63</v>
      </c>
      <c r="B195" s="11"/>
      <c r="C195" s="8"/>
      <c r="D195" s="8"/>
      <c r="E195" s="8"/>
    </row>
    <row r="196" spans="1:5" ht="15.75" thickBot="1" x14ac:dyDescent="0.3">
      <c r="A196" s="10" t="s">
        <v>64</v>
      </c>
      <c r="B196" s="11"/>
      <c r="C196" s="8"/>
      <c r="D196" s="8"/>
      <c r="E196" s="8"/>
    </row>
    <row r="197" spans="1:5" ht="24.75" thickBot="1" x14ac:dyDescent="0.3">
      <c r="A197" s="59" t="s">
        <v>35</v>
      </c>
      <c r="B197" s="11">
        <f>+B187+B192</f>
        <v>776122</v>
      </c>
      <c r="C197" s="11">
        <f t="shared" ref="C197:E197" si="27">C187+C192</f>
        <v>656800</v>
      </c>
      <c r="D197" s="11">
        <f t="shared" si="27"/>
        <v>755800</v>
      </c>
      <c r="E197" s="11">
        <f t="shared" si="27"/>
        <v>755800</v>
      </c>
    </row>
    <row r="198" spans="1:5" ht="47.25" customHeight="1" thickBot="1" x14ac:dyDescent="0.3">
      <c r="A198" s="21" t="s">
        <v>61</v>
      </c>
      <c r="B198" s="21" t="s">
        <v>102</v>
      </c>
      <c r="C198" s="54" t="s">
        <v>58</v>
      </c>
      <c r="D198" s="367" t="s">
        <v>547</v>
      </c>
      <c r="E198" s="369"/>
    </row>
    <row r="199" spans="1:5" ht="37.5" customHeight="1" thickBot="1" x14ac:dyDescent="0.3">
      <c r="A199" s="4" t="s">
        <v>10</v>
      </c>
      <c r="B199" s="387" t="s">
        <v>100</v>
      </c>
      <c r="C199" s="388"/>
      <c r="D199" s="388"/>
      <c r="E199" s="389"/>
    </row>
    <row r="200" spans="1:5" ht="15.75" thickBot="1" x14ac:dyDescent="0.3">
      <c r="A200" s="4" t="s">
        <v>15</v>
      </c>
      <c r="B200" s="359" t="s">
        <v>83</v>
      </c>
      <c r="C200" s="360"/>
      <c r="D200" s="360"/>
      <c r="E200" s="361"/>
    </row>
    <row r="201" spans="1:5" x14ac:dyDescent="0.25">
      <c r="A201" s="342"/>
      <c r="B201" s="19">
        <v>2018</v>
      </c>
      <c r="C201" s="19">
        <v>2019</v>
      </c>
      <c r="D201" s="19">
        <v>2020</v>
      </c>
      <c r="E201" s="19">
        <v>2021</v>
      </c>
    </row>
    <row r="202" spans="1:5" ht="15.75" thickBot="1" x14ac:dyDescent="0.3">
      <c r="A202" s="343"/>
      <c r="B202" s="20" t="s">
        <v>6</v>
      </c>
      <c r="C202" s="20" t="s">
        <v>7</v>
      </c>
      <c r="D202" s="20" t="s">
        <v>7</v>
      </c>
      <c r="E202" s="20" t="s">
        <v>7</v>
      </c>
    </row>
    <row r="203" spans="1:5" ht="15.75" thickBot="1" x14ac:dyDescent="0.3">
      <c r="A203" s="4" t="s">
        <v>9</v>
      </c>
      <c r="B203" s="314">
        <v>5000</v>
      </c>
      <c r="C203" s="6">
        <v>7000</v>
      </c>
      <c r="D203" s="314">
        <v>7000</v>
      </c>
      <c r="E203" s="314">
        <v>7000</v>
      </c>
    </row>
    <row r="204" spans="1:5" ht="15.75" thickBot="1" x14ac:dyDescent="0.3">
      <c r="A204" s="4" t="s">
        <v>16</v>
      </c>
      <c r="B204" s="6">
        <v>155224</v>
      </c>
      <c r="C204" s="6">
        <v>186202</v>
      </c>
      <c r="D204" s="6">
        <v>211202</v>
      </c>
      <c r="E204" s="6">
        <v>211202</v>
      </c>
    </row>
    <row r="205" spans="1:5" ht="23.25" thickBot="1" x14ac:dyDescent="0.3">
      <c r="A205" s="4" t="s">
        <v>24</v>
      </c>
      <c r="B205" s="6">
        <f>B204/B203</f>
        <v>31.044799999999999</v>
      </c>
      <c r="C205" s="6">
        <f t="shared" ref="C205:E205" si="28">C204/C203</f>
        <v>26.600285714285715</v>
      </c>
      <c r="D205" s="6">
        <f t="shared" si="28"/>
        <v>30.171714285714287</v>
      </c>
      <c r="E205" s="6">
        <f t="shared" si="28"/>
        <v>30.171714285714287</v>
      </c>
    </row>
    <row r="206" spans="1:5" ht="15.75" thickBot="1" x14ac:dyDescent="0.3">
      <c r="A206" s="4" t="s">
        <v>17</v>
      </c>
      <c r="B206" s="60" t="s">
        <v>23</v>
      </c>
      <c r="C206" s="7">
        <f>C203/B203-1</f>
        <v>0.39999999999999991</v>
      </c>
      <c r="D206" s="7">
        <f t="shared" ref="D206:E208" si="29">D203/C203-1</f>
        <v>0</v>
      </c>
      <c r="E206" s="7">
        <f t="shared" si="29"/>
        <v>0</v>
      </c>
    </row>
    <row r="207" spans="1:5" ht="23.25" thickBot="1" x14ac:dyDescent="0.3">
      <c r="A207" s="4" t="s">
        <v>18</v>
      </c>
      <c r="B207" s="60" t="s">
        <v>23</v>
      </c>
      <c r="C207" s="7">
        <f>C204/B204-1</f>
        <v>0.19956965417718919</v>
      </c>
      <c r="D207" s="7">
        <f t="shared" si="29"/>
        <v>0.13426278987336326</v>
      </c>
      <c r="E207" s="7">
        <f t="shared" si="29"/>
        <v>0</v>
      </c>
    </row>
    <row r="208" spans="1:5" ht="23.25" thickBot="1" x14ac:dyDescent="0.3">
      <c r="A208" s="4" t="s">
        <v>19</v>
      </c>
      <c r="B208" s="60" t="s">
        <v>23</v>
      </c>
      <c r="C208" s="7">
        <f>C205/B205-1</f>
        <v>-0.14316453273057916</v>
      </c>
      <c r="D208" s="7">
        <f t="shared" si="29"/>
        <v>0.13426278987336349</v>
      </c>
      <c r="E208" s="7">
        <f t="shared" si="29"/>
        <v>0</v>
      </c>
    </row>
    <row r="209" spans="1:5" ht="15.75" customHeight="1" thickBot="1" x14ac:dyDescent="0.3">
      <c r="A209" s="362" t="s">
        <v>67</v>
      </c>
      <c r="B209" s="363"/>
      <c r="C209" s="363"/>
      <c r="D209" s="363"/>
      <c r="E209" s="364"/>
    </row>
    <row r="210" spans="1:5" x14ac:dyDescent="0.25">
      <c r="A210" s="342"/>
      <c r="B210" s="19">
        <v>2018</v>
      </c>
      <c r="C210" s="19">
        <v>2019</v>
      </c>
      <c r="D210" s="19">
        <v>2020</v>
      </c>
      <c r="E210" s="19">
        <v>2021</v>
      </c>
    </row>
    <row r="211" spans="1:5" ht="15.75" thickBot="1" x14ac:dyDescent="0.3">
      <c r="A211" s="343"/>
      <c r="B211" s="20" t="s">
        <v>6</v>
      </c>
      <c r="C211" s="20" t="s">
        <v>7</v>
      </c>
      <c r="D211" s="20" t="s">
        <v>7</v>
      </c>
      <c r="E211" s="20" t="s">
        <v>7</v>
      </c>
    </row>
    <row r="212" spans="1:5" ht="24.75" thickBot="1" x14ac:dyDescent="0.3">
      <c r="A212" s="1" t="s">
        <v>46</v>
      </c>
      <c r="B212" s="8">
        <f>B213+B214+B215+B216</f>
        <v>0</v>
      </c>
      <c r="C212" s="8">
        <f t="shared" ref="C212:E212" si="30">C213+C214+C215+C216</f>
        <v>0</v>
      </c>
      <c r="D212" s="8">
        <f t="shared" si="30"/>
        <v>0</v>
      </c>
      <c r="E212" s="8">
        <f t="shared" si="30"/>
        <v>0</v>
      </c>
    </row>
    <row r="213" spans="1:5" ht="15.75" thickBot="1" x14ac:dyDescent="0.3">
      <c r="A213" s="10" t="s">
        <v>55</v>
      </c>
      <c r="B213" s="8"/>
      <c r="C213" s="8"/>
      <c r="D213" s="8"/>
      <c r="E213" s="8"/>
    </row>
    <row r="214" spans="1:5" ht="15.75" thickBot="1" x14ac:dyDescent="0.3">
      <c r="A214" s="10" t="s">
        <v>62</v>
      </c>
      <c r="B214" s="8"/>
      <c r="C214" s="8"/>
      <c r="D214" s="8"/>
      <c r="E214" s="8"/>
    </row>
    <row r="215" spans="1:5" ht="15.75" thickBot="1" x14ac:dyDescent="0.3">
      <c r="A215" s="10" t="s">
        <v>63</v>
      </c>
      <c r="B215" s="8"/>
      <c r="C215" s="8"/>
      <c r="D215" s="8"/>
      <c r="E215" s="8"/>
    </row>
    <row r="216" spans="1:5" ht="15.75" thickBot="1" x14ac:dyDescent="0.3">
      <c r="A216" s="10" t="s">
        <v>64</v>
      </c>
      <c r="B216" s="8"/>
      <c r="C216" s="8"/>
      <c r="D216" s="8"/>
      <c r="E216" s="8"/>
    </row>
    <row r="217" spans="1:5" ht="15.75" thickBot="1" x14ac:dyDescent="0.3">
      <c r="A217" s="1" t="s">
        <v>47</v>
      </c>
      <c r="B217" s="11">
        <f>B218+B219+B220+B221</f>
        <v>155224</v>
      </c>
      <c r="C217" s="11">
        <f t="shared" ref="C217:E217" si="31">C218+C219+C220+C221</f>
        <v>186202</v>
      </c>
      <c r="D217" s="11">
        <f t="shared" si="31"/>
        <v>211202</v>
      </c>
      <c r="E217" s="11">
        <f t="shared" si="31"/>
        <v>211202</v>
      </c>
    </row>
    <row r="218" spans="1:5" ht="15.75" thickBot="1" x14ac:dyDescent="0.3">
      <c r="A218" s="10" t="s">
        <v>55</v>
      </c>
      <c r="B218" s="11"/>
      <c r="C218" s="8">
        <v>0</v>
      </c>
      <c r="D218" s="8"/>
      <c r="E218" s="8"/>
    </row>
    <row r="219" spans="1:5" ht="15.75" thickBot="1" x14ac:dyDescent="0.3">
      <c r="A219" s="10" t="s">
        <v>62</v>
      </c>
      <c r="B219" s="11"/>
      <c r="C219" s="8"/>
      <c r="D219" s="8"/>
      <c r="E219" s="8"/>
    </row>
    <row r="220" spans="1:5" ht="15.75" thickBot="1" x14ac:dyDescent="0.3">
      <c r="A220" s="10" t="s">
        <v>63</v>
      </c>
      <c r="B220" s="11"/>
      <c r="C220" s="8">
        <v>51202</v>
      </c>
      <c r="D220" s="8"/>
      <c r="E220" s="8"/>
    </row>
    <row r="221" spans="1:5" ht="15.75" thickBot="1" x14ac:dyDescent="0.3">
      <c r="A221" s="10" t="s">
        <v>64</v>
      </c>
      <c r="B221" s="11">
        <v>155224</v>
      </c>
      <c r="C221" s="8">
        <v>135000</v>
      </c>
      <c r="D221" s="8">
        <v>211202</v>
      </c>
      <c r="E221" s="8">
        <v>211202</v>
      </c>
    </row>
    <row r="222" spans="1:5" ht="24.75" thickBot="1" x14ac:dyDescent="0.3">
      <c r="A222" s="77" t="s">
        <v>68</v>
      </c>
      <c r="B222" s="79">
        <f>B212+B217</f>
        <v>155224</v>
      </c>
      <c r="C222" s="79">
        <f t="shared" ref="C222:E222" si="32">C212+C217</f>
        <v>186202</v>
      </c>
      <c r="D222" s="79">
        <f t="shared" si="32"/>
        <v>211202</v>
      </c>
      <c r="E222" s="79">
        <f t="shared" si="32"/>
        <v>211202</v>
      </c>
    </row>
    <row r="223" spans="1:5" ht="23.25" thickBot="1" x14ac:dyDescent="0.3">
      <c r="A223" s="21" t="s">
        <v>51</v>
      </c>
      <c r="B223" s="387" t="s">
        <v>555</v>
      </c>
      <c r="C223" s="388"/>
      <c r="D223" s="388"/>
      <c r="E223" s="389"/>
    </row>
    <row r="224" spans="1:5" ht="62.25" customHeight="1" thickBot="1" x14ac:dyDescent="0.3">
      <c r="A224" s="21" t="s">
        <v>57</v>
      </c>
      <c r="B224" s="21" t="s">
        <v>556</v>
      </c>
      <c r="C224" s="54" t="s">
        <v>58</v>
      </c>
      <c r="D224" s="405" t="s">
        <v>557</v>
      </c>
      <c r="E224" s="406"/>
    </row>
    <row r="225" spans="1:5" ht="45" customHeight="1" thickBot="1" x14ac:dyDescent="0.3">
      <c r="A225" s="4" t="s">
        <v>10</v>
      </c>
      <c r="B225" s="347" t="s">
        <v>559</v>
      </c>
      <c r="C225" s="348"/>
      <c r="D225" s="348"/>
      <c r="E225" s="349"/>
    </row>
    <row r="226" spans="1:5" ht="39" customHeight="1" thickBot="1" x14ac:dyDescent="0.3">
      <c r="A226" s="4" t="s">
        <v>15</v>
      </c>
      <c r="B226" s="359" t="s">
        <v>560</v>
      </c>
      <c r="C226" s="360"/>
      <c r="D226" s="360"/>
      <c r="E226" s="361"/>
    </row>
    <row r="227" spans="1:5" x14ac:dyDescent="0.25">
      <c r="A227" s="342"/>
      <c r="B227" s="19">
        <v>2018</v>
      </c>
      <c r="C227" s="19">
        <v>2019</v>
      </c>
      <c r="D227" s="19">
        <v>2020</v>
      </c>
      <c r="E227" s="19">
        <v>2021</v>
      </c>
    </row>
    <row r="228" spans="1:5" ht="15.75" thickBot="1" x14ac:dyDescent="0.3">
      <c r="A228" s="343"/>
      <c r="B228" s="20" t="s">
        <v>6</v>
      </c>
      <c r="C228" s="20" t="s">
        <v>7</v>
      </c>
      <c r="D228" s="20" t="s">
        <v>7</v>
      </c>
      <c r="E228" s="20" t="s">
        <v>7</v>
      </c>
    </row>
    <row r="229" spans="1:5" ht="15.75" thickBot="1" x14ac:dyDescent="0.3">
      <c r="A229" s="4" t="s">
        <v>9</v>
      </c>
      <c r="B229" s="6">
        <v>2</v>
      </c>
      <c r="C229" s="6">
        <v>2</v>
      </c>
      <c r="D229" s="6">
        <v>0</v>
      </c>
      <c r="E229" s="6">
        <v>0</v>
      </c>
    </row>
    <row r="230" spans="1:5" ht="15.75" thickBot="1" x14ac:dyDescent="0.3">
      <c r="A230" s="4" t="s">
        <v>16</v>
      </c>
      <c r="B230" s="6">
        <v>130830</v>
      </c>
      <c r="C230" s="6">
        <v>99000</v>
      </c>
      <c r="D230" s="6">
        <v>0</v>
      </c>
      <c r="E230" s="6">
        <v>0</v>
      </c>
    </row>
    <row r="231" spans="1:5" ht="23.25" thickBot="1" x14ac:dyDescent="0.3">
      <c r="A231" s="4" t="s">
        <v>24</v>
      </c>
      <c r="B231" s="6">
        <f>B230/B229</f>
        <v>65415</v>
      </c>
      <c r="C231" s="6">
        <f t="shared" ref="C231:E231" si="33">C230/C229</f>
        <v>49500</v>
      </c>
      <c r="D231" s="6" t="e">
        <f t="shared" si="33"/>
        <v>#DIV/0!</v>
      </c>
      <c r="E231" s="6" t="e">
        <f t="shared" si="33"/>
        <v>#DIV/0!</v>
      </c>
    </row>
    <row r="232" spans="1:5" ht="15.75" thickBot="1" x14ac:dyDescent="0.3">
      <c r="A232" s="4" t="s">
        <v>17</v>
      </c>
      <c r="B232" s="307" t="s">
        <v>23</v>
      </c>
      <c r="C232" s="7">
        <f>C229/B229-1</f>
        <v>0</v>
      </c>
      <c r="D232" s="7">
        <f t="shared" ref="D232:D234" si="34">D229/C229-1</f>
        <v>-1</v>
      </c>
      <c r="E232" s="7" t="e">
        <f t="shared" ref="E232:E234" si="35">E229/D229-1</f>
        <v>#DIV/0!</v>
      </c>
    </row>
    <row r="233" spans="1:5" ht="23.25" thickBot="1" x14ac:dyDescent="0.3">
      <c r="A233" s="4" t="s">
        <v>18</v>
      </c>
      <c r="B233" s="307" t="s">
        <v>23</v>
      </c>
      <c r="C233" s="7">
        <f>C230/B230-1</f>
        <v>-0.24329282274707631</v>
      </c>
      <c r="D233" s="7">
        <f t="shared" si="34"/>
        <v>-1</v>
      </c>
      <c r="E233" s="7" t="e">
        <f t="shared" si="35"/>
        <v>#DIV/0!</v>
      </c>
    </row>
    <row r="234" spans="1:5" ht="23.25" thickBot="1" x14ac:dyDescent="0.3">
      <c r="A234" s="4" t="s">
        <v>19</v>
      </c>
      <c r="B234" s="307" t="s">
        <v>23</v>
      </c>
      <c r="C234" s="7">
        <f>C231/B231-1</f>
        <v>-0.24329282274707631</v>
      </c>
      <c r="D234" s="7" t="e">
        <f t="shared" si="34"/>
        <v>#DIV/0!</v>
      </c>
      <c r="E234" s="7" t="e">
        <f t="shared" si="35"/>
        <v>#DIV/0!</v>
      </c>
    </row>
    <row r="235" spans="1:5" ht="15.75" customHeight="1" thickBot="1" x14ac:dyDescent="0.3">
      <c r="A235" s="362" t="s">
        <v>66</v>
      </c>
      <c r="B235" s="363"/>
      <c r="C235" s="363"/>
      <c r="D235" s="363"/>
      <c r="E235" s="364"/>
    </row>
    <row r="236" spans="1:5" x14ac:dyDescent="0.25">
      <c r="A236" s="342"/>
      <c r="B236" s="19">
        <v>2018</v>
      </c>
      <c r="C236" s="19">
        <v>2019</v>
      </c>
      <c r="D236" s="19">
        <v>2020</v>
      </c>
      <c r="E236" s="19">
        <v>2021</v>
      </c>
    </row>
    <row r="237" spans="1:5" ht="15.75" thickBot="1" x14ac:dyDescent="0.3">
      <c r="A237" s="343"/>
      <c r="B237" s="20" t="s">
        <v>6</v>
      </c>
      <c r="C237" s="20" t="s">
        <v>7</v>
      </c>
      <c r="D237" s="20" t="s">
        <v>7</v>
      </c>
      <c r="E237" s="20" t="s">
        <v>7</v>
      </c>
    </row>
    <row r="238" spans="1:5" ht="24.75" thickBot="1" x14ac:dyDescent="0.3">
      <c r="A238" s="1" t="s">
        <v>46</v>
      </c>
      <c r="B238" s="8">
        <f>B239+B240+B241+B242</f>
        <v>0</v>
      </c>
      <c r="C238" s="8">
        <f t="shared" ref="C238:E238" si="36">C239+C240+C241+C242</f>
        <v>0</v>
      </c>
      <c r="D238" s="8">
        <f t="shared" si="36"/>
        <v>0</v>
      </c>
      <c r="E238" s="8">
        <f t="shared" si="36"/>
        <v>0</v>
      </c>
    </row>
    <row r="239" spans="1:5" ht="15.75" thickBot="1" x14ac:dyDescent="0.3">
      <c r="A239" s="10" t="s">
        <v>55</v>
      </c>
      <c r="B239" s="8"/>
      <c r="C239" s="8"/>
      <c r="D239" s="8"/>
      <c r="E239" s="8"/>
    </row>
    <row r="240" spans="1:5" ht="15.75" thickBot="1" x14ac:dyDescent="0.3">
      <c r="A240" s="10" t="s">
        <v>62</v>
      </c>
      <c r="B240" s="8"/>
      <c r="C240" s="8"/>
      <c r="D240" s="8"/>
      <c r="E240" s="8"/>
    </row>
    <row r="241" spans="1:5" ht="15.75" thickBot="1" x14ac:dyDescent="0.3">
      <c r="A241" s="10" t="s">
        <v>63</v>
      </c>
      <c r="B241" s="8"/>
      <c r="C241" s="8"/>
      <c r="D241" s="8"/>
      <c r="E241" s="8"/>
    </row>
    <row r="242" spans="1:5" ht="15.75" thickBot="1" x14ac:dyDescent="0.3">
      <c r="A242" s="10" t="s">
        <v>64</v>
      </c>
      <c r="B242" s="8"/>
      <c r="C242" s="8"/>
      <c r="D242" s="8"/>
      <c r="E242" s="8"/>
    </row>
    <row r="243" spans="1:5" ht="15.75" thickBot="1" x14ac:dyDescent="0.3">
      <c r="A243" s="1" t="s">
        <v>47</v>
      </c>
      <c r="B243" s="11">
        <f>B244+B245+B246+B247</f>
        <v>130830</v>
      </c>
      <c r="C243" s="11">
        <f t="shared" ref="C243:E243" si="37">C244+C245+C246+C247</f>
        <v>99000</v>
      </c>
      <c r="D243" s="11">
        <f t="shared" si="37"/>
        <v>0</v>
      </c>
      <c r="E243" s="11">
        <f t="shared" si="37"/>
        <v>0</v>
      </c>
    </row>
    <row r="244" spans="1:5" ht="15.75" thickBot="1" x14ac:dyDescent="0.3">
      <c r="A244" s="10" t="s">
        <v>55</v>
      </c>
      <c r="B244" s="11">
        <v>0</v>
      </c>
      <c r="C244" s="8">
        <v>0</v>
      </c>
      <c r="D244" s="8"/>
      <c r="E244" s="8"/>
    </row>
    <row r="245" spans="1:5" ht="15.75" thickBot="1" x14ac:dyDescent="0.3">
      <c r="A245" s="10" t="s">
        <v>62</v>
      </c>
      <c r="B245" s="11">
        <v>130830</v>
      </c>
      <c r="C245" s="8">
        <v>99000</v>
      </c>
      <c r="D245" s="8">
        <v>0</v>
      </c>
      <c r="E245" s="8">
        <v>0</v>
      </c>
    </row>
    <row r="246" spans="1:5" ht="15.75" thickBot="1" x14ac:dyDescent="0.3">
      <c r="A246" s="10" t="s">
        <v>63</v>
      </c>
      <c r="B246" s="11"/>
      <c r="C246" s="8"/>
      <c r="D246" s="8"/>
      <c r="E246" s="8"/>
    </row>
    <row r="247" spans="1:5" ht="15.75" thickBot="1" x14ac:dyDescent="0.3">
      <c r="A247" s="10" t="s">
        <v>64</v>
      </c>
      <c r="B247" s="11"/>
      <c r="C247" s="8"/>
      <c r="D247" s="8"/>
      <c r="E247" s="8"/>
    </row>
    <row r="248" spans="1:5" ht="24.75" thickBot="1" x14ac:dyDescent="0.3">
      <c r="A248" s="59" t="s">
        <v>35</v>
      </c>
      <c r="B248" s="11">
        <f>+B238+B243</f>
        <v>130830</v>
      </c>
      <c r="C248" s="11">
        <f t="shared" ref="C248:E248" si="38">C238+C243</f>
        <v>99000</v>
      </c>
      <c r="D248" s="11">
        <f t="shared" si="38"/>
        <v>0</v>
      </c>
      <c r="E248" s="11">
        <f t="shared" si="38"/>
        <v>0</v>
      </c>
    </row>
    <row r="249" spans="1:5" ht="47.25" customHeight="1" thickBot="1" x14ac:dyDescent="0.3">
      <c r="A249" s="21" t="s">
        <v>61</v>
      </c>
      <c r="B249" s="21" t="s">
        <v>562</v>
      </c>
      <c r="C249" s="54" t="s">
        <v>58</v>
      </c>
      <c r="D249" s="367" t="s">
        <v>561</v>
      </c>
      <c r="E249" s="369"/>
    </row>
    <row r="250" spans="1:5" ht="37.5" customHeight="1" thickBot="1" x14ac:dyDescent="0.3">
      <c r="A250" s="4" t="s">
        <v>10</v>
      </c>
      <c r="B250" s="387" t="s">
        <v>563</v>
      </c>
      <c r="C250" s="388"/>
      <c r="D250" s="388"/>
      <c r="E250" s="389"/>
    </row>
    <row r="251" spans="1:5" ht="15.75" thickBot="1" x14ac:dyDescent="0.3">
      <c r="A251" s="4" t="s">
        <v>15</v>
      </c>
      <c r="B251" s="359" t="s">
        <v>560</v>
      </c>
      <c r="C251" s="360"/>
      <c r="D251" s="360"/>
      <c r="E251" s="361"/>
    </row>
    <row r="252" spans="1:5" x14ac:dyDescent="0.25">
      <c r="A252" s="342"/>
      <c r="B252" s="19">
        <v>2018</v>
      </c>
      <c r="C252" s="19">
        <v>2019</v>
      </c>
      <c r="D252" s="19">
        <v>2020</v>
      </c>
      <c r="E252" s="19">
        <v>2021</v>
      </c>
    </row>
    <row r="253" spans="1:5" ht="15.75" thickBot="1" x14ac:dyDescent="0.3">
      <c r="A253" s="343"/>
      <c r="B253" s="20" t="s">
        <v>6</v>
      </c>
      <c r="C253" s="20" t="s">
        <v>7</v>
      </c>
      <c r="D253" s="20" t="s">
        <v>7</v>
      </c>
      <c r="E253" s="20" t="s">
        <v>7</v>
      </c>
    </row>
    <row r="254" spans="1:5" ht="15.75" thickBot="1" x14ac:dyDescent="0.3">
      <c r="A254" s="4" t="s">
        <v>9</v>
      </c>
      <c r="B254" s="4">
        <v>2</v>
      </c>
      <c r="C254" s="6">
        <v>2</v>
      </c>
      <c r="D254" s="4"/>
      <c r="E254" s="4"/>
    </row>
    <row r="255" spans="1:5" ht="15.75" thickBot="1" x14ac:dyDescent="0.3">
      <c r="A255" s="4" t="s">
        <v>16</v>
      </c>
      <c r="B255" s="6">
        <v>25000</v>
      </c>
      <c r="C255" s="6">
        <v>25000</v>
      </c>
      <c r="D255" s="6">
        <v>0</v>
      </c>
      <c r="E255" s="6">
        <v>0</v>
      </c>
    </row>
    <row r="256" spans="1:5" ht="23.25" thickBot="1" x14ac:dyDescent="0.3">
      <c r="A256" s="4" t="s">
        <v>24</v>
      </c>
      <c r="B256" s="6">
        <f>B255/B254</f>
        <v>12500</v>
      </c>
      <c r="C256" s="6">
        <f t="shared" ref="C256:E256" si="39">C255/C254</f>
        <v>12500</v>
      </c>
      <c r="D256" s="6" t="e">
        <f t="shared" si="39"/>
        <v>#DIV/0!</v>
      </c>
      <c r="E256" s="6" t="e">
        <f t="shared" si="39"/>
        <v>#DIV/0!</v>
      </c>
    </row>
    <row r="257" spans="1:5" ht="15.75" thickBot="1" x14ac:dyDescent="0.3">
      <c r="A257" s="4" t="s">
        <v>17</v>
      </c>
      <c r="B257" s="307" t="s">
        <v>23</v>
      </c>
      <c r="C257" s="7">
        <f>C254/B254-1</f>
        <v>0</v>
      </c>
      <c r="D257" s="7">
        <f t="shared" ref="D257:D259" si="40">D254/C254-1</f>
        <v>-1</v>
      </c>
      <c r="E257" s="7" t="e">
        <f t="shared" ref="E257:E259" si="41">E254/D254-1</f>
        <v>#DIV/0!</v>
      </c>
    </row>
    <row r="258" spans="1:5" ht="23.25" thickBot="1" x14ac:dyDescent="0.3">
      <c r="A258" s="4" t="s">
        <v>18</v>
      </c>
      <c r="B258" s="307" t="s">
        <v>23</v>
      </c>
      <c r="C258" s="7">
        <f>C255/B255-1</f>
        <v>0</v>
      </c>
      <c r="D258" s="7">
        <f t="shared" si="40"/>
        <v>-1</v>
      </c>
      <c r="E258" s="7" t="e">
        <f t="shared" si="41"/>
        <v>#DIV/0!</v>
      </c>
    </row>
    <row r="259" spans="1:5" ht="23.25" thickBot="1" x14ac:dyDescent="0.3">
      <c r="A259" s="4" t="s">
        <v>19</v>
      </c>
      <c r="B259" s="307" t="s">
        <v>23</v>
      </c>
      <c r="C259" s="7">
        <f>C256/B256-1</f>
        <v>0</v>
      </c>
      <c r="D259" s="7" t="e">
        <f t="shared" si="40"/>
        <v>#DIV/0!</v>
      </c>
      <c r="E259" s="7" t="e">
        <f t="shared" si="41"/>
        <v>#DIV/0!</v>
      </c>
    </row>
    <row r="260" spans="1:5" ht="15.75" customHeight="1" thickBot="1" x14ac:dyDescent="0.3">
      <c r="A260" s="362" t="s">
        <v>67</v>
      </c>
      <c r="B260" s="363"/>
      <c r="C260" s="363"/>
      <c r="D260" s="363"/>
      <c r="E260" s="364"/>
    </row>
    <row r="261" spans="1:5" x14ac:dyDescent="0.25">
      <c r="A261" s="342"/>
      <c r="B261" s="19">
        <v>2018</v>
      </c>
      <c r="C261" s="19">
        <v>2019</v>
      </c>
      <c r="D261" s="19">
        <v>2020</v>
      </c>
      <c r="E261" s="19">
        <v>2021</v>
      </c>
    </row>
    <row r="262" spans="1:5" ht="15.75" thickBot="1" x14ac:dyDescent="0.3">
      <c r="A262" s="343"/>
      <c r="B262" s="20" t="s">
        <v>6</v>
      </c>
      <c r="C262" s="20" t="s">
        <v>7</v>
      </c>
      <c r="D262" s="20" t="s">
        <v>7</v>
      </c>
      <c r="E262" s="20" t="s">
        <v>7</v>
      </c>
    </row>
    <row r="263" spans="1:5" ht="24.75" thickBot="1" x14ac:dyDescent="0.3">
      <c r="A263" s="1" t="s">
        <v>46</v>
      </c>
      <c r="B263" s="8">
        <f>B264+B265+B266+B267</f>
        <v>0</v>
      </c>
      <c r="C263" s="8">
        <f t="shared" ref="C263:E263" si="42">C264+C265+C266+C267</f>
        <v>0</v>
      </c>
      <c r="D263" s="8">
        <f t="shared" si="42"/>
        <v>0</v>
      </c>
      <c r="E263" s="8">
        <f t="shared" si="42"/>
        <v>0</v>
      </c>
    </row>
    <row r="264" spans="1:5" ht="15.75" thickBot="1" x14ac:dyDescent="0.3">
      <c r="A264" s="10" t="s">
        <v>55</v>
      </c>
      <c r="B264" s="8"/>
      <c r="C264" s="8"/>
      <c r="D264" s="8"/>
      <c r="E264" s="8"/>
    </row>
    <row r="265" spans="1:5" ht="15.75" thickBot="1" x14ac:dyDescent="0.3">
      <c r="A265" s="10" t="s">
        <v>62</v>
      </c>
      <c r="B265" s="8"/>
      <c r="C265" s="8"/>
      <c r="D265" s="8"/>
      <c r="E265" s="8"/>
    </row>
    <row r="266" spans="1:5" ht="15.75" thickBot="1" x14ac:dyDescent="0.3">
      <c r="A266" s="10" t="s">
        <v>63</v>
      </c>
      <c r="B266" s="8"/>
      <c r="C266" s="8"/>
      <c r="D266" s="8"/>
      <c r="E266" s="8"/>
    </row>
    <row r="267" spans="1:5" ht="15.75" thickBot="1" x14ac:dyDescent="0.3">
      <c r="A267" s="10" t="s">
        <v>64</v>
      </c>
      <c r="B267" s="8"/>
      <c r="C267" s="8"/>
      <c r="D267" s="8"/>
      <c r="E267" s="8"/>
    </row>
    <row r="268" spans="1:5" ht="15.75" thickBot="1" x14ac:dyDescent="0.3">
      <c r="A268" s="1" t="s">
        <v>47</v>
      </c>
      <c r="B268" s="11">
        <f>B269+B270+B271+B272</f>
        <v>25000</v>
      </c>
      <c r="C268" s="11">
        <f t="shared" ref="C268:E268" si="43">C269+C270+C271+C272</f>
        <v>25000</v>
      </c>
      <c r="D268" s="11">
        <f t="shared" si="43"/>
        <v>0</v>
      </c>
      <c r="E268" s="11">
        <f t="shared" si="43"/>
        <v>0</v>
      </c>
    </row>
    <row r="269" spans="1:5" ht="15.75" thickBot="1" x14ac:dyDescent="0.3">
      <c r="A269" s="10" t="s">
        <v>55</v>
      </c>
      <c r="B269" s="11"/>
      <c r="C269" s="8">
        <v>0</v>
      </c>
      <c r="D269" s="8"/>
      <c r="E269" s="8"/>
    </row>
    <row r="270" spans="1:5" ht="15.75" thickBot="1" x14ac:dyDescent="0.3">
      <c r="A270" s="10" t="s">
        <v>62</v>
      </c>
      <c r="B270" s="11"/>
      <c r="C270" s="8"/>
      <c r="D270" s="8"/>
      <c r="E270" s="8"/>
    </row>
    <row r="271" spans="1:5" ht="15.75" thickBot="1" x14ac:dyDescent="0.3">
      <c r="A271" s="10" t="s">
        <v>63</v>
      </c>
      <c r="B271" s="11"/>
      <c r="C271" s="8">
        <v>0</v>
      </c>
      <c r="D271" s="8"/>
      <c r="E271" s="8"/>
    </row>
    <row r="272" spans="1:5" ht="15.75" thickBot="1" x14ac:dyDescent="0.3">
      <c r="A272" s="10" t="s">
        <v>64</v>
      </c>
      <c r="B272" s="11">
        <v>25000</v>
      </c>
      <c r="C272" s="8">
        <v>25000</v>
      </c>
      <c r="D272" s="8">
        <v>0</v>
      </c>
      <c r="E272" s="8">
        <v>0</v>
      </c>
    </row>
    <row r="273" spans="1:5" ht="24.75" thickBot="1" x14ac:dyDescent="0.3">
      <c r="A273" s="77" t="s">
        <v>68</v>
      </c>
      <c r="B273" s="79">
        <f>B263+B268</f>
        <v>25000</v>
      </c>
      <c r="C273" s="79">
        <f t="shared" ref="C273:E273" si="44">C263+C268</f>
        <v>25000</v>
      </c>
      <c r="D273" s="79">
        <f t="shared" si="44"/>
        <v>0</v>
      </c>
      <c r="E273" s="79">
        <f t="shared" si="44"/>
        <v>0</v>
      </c>
    </row>
    <row r="274" spans="1:5" ht="34.5" customHeight="1" thickBot="1" x14ac:dyDescent="0.3">
      <c r="A274" s="80" t="s">
        <v>103</v>
      </c>
      <c r="B274" s="424" t="s">
        <v>104</v>
      </c>
      <c r="C274" s="425"/>
      <c r="D274" s="425"/>
      <c r="E274" s="426"/>
    </row>
    <row r="275" spans="1:5" ht="15.75" thickBot="1" x14ac:dyDescent="0.3">
      <c r="A275" s="347" t="s">
        <v>105</v>
      </c>
      <c r="B275" s="348"/>
      <c r="C275" s="348"/>
      <c r="D275" s="348"/>
      <c r="E275" s="349"/>
    </row>
    <row r="276" spans="1:5" ht="79.5" thickBot="1" x14ac:dyDescent="0.3">
      <c r="A276" s="4" t="s">
        <v>106</v>
      </c>
      <c r="B276" s="81">
        <v>0.16</v>
      </c>
      <c r="C276" s="81">
        <v>0.16</v>
      </c>
      <c r="D276" s="81">
        <v>0.16</v>
      </c>
      <c r="E276" s="81">
        <v>0.16</v>
      </c>
    </row>
    <row r="277" spans="1:5" ht="45.75" thickBot="1" x14ac:dyDescent="0.3">
      <c r="A277" s="4" t="s">
        <v>107</v>
      </c>
      <c r="B277" s="82">
        <v>0.214</v>
      </c>
      <c r="C277" s="82">
        <v>0.214</v>
      </c>
      <c r="D277" s="82">
        <v>0.28599999999999998</v>
      </c>
      <c r="E277" s="82">
        <v>0.36</v>
      </c>
    </row>
    <row r="278" spans="1:5" ht="15.75" thickBot="1" x14ac:dyDescent="0.3">
      <c r="A278" s="397" t="s">
        <v>108</v>
      </c>
      <c r="B278" s="398"/>
      <c r="C278" s="398"/>
      <c r="D278" s="398"/>
      <c r="E278" s="399"/>
    </row>
    <row r="279" spans="1:5" ht="15.75" thickBot="1" x14ac:dyDescent="0.3">
      <c r="A279" s="400" t="s">
        <v>109</v>
      </c>
      <c r="B279" s="401"/>
      <c r="C279" s="401"/>
      <c r="D279" s="401"/>
      <c r="E279" s="402"/>
    </row>
    <row r="280" spans="1:5" ht="15.75" customHeight="1" thickBot="1" x14ac:dyDescent="0.3">
      <c r="A280" s="21" t="s">
        <v>29</v>
      </c>
      <c r="B280" s="353" t="s">
        <v>110</v>
      </c>
      <c r="C280" s="365"/>
      <c r="D280" s="365"/>
      <c r="E280" s="366"/>
    </row>
    <row r="281" spans="1:5" ht="36" customHeight="1" thickBot="1" x14ac:dyDescent="0.3">
      <c r="A281" s="4" t="s">
        <v>10</v>
      </c>
      <c r="B281" s="347" t="s">
        <v>111</v>
      </c>
      <c r="C281" s="348"/>
      <c r="D281" s="348"/>
      <c r="E281" s="349"/>
    </row>
    <row r="282" spans="1:5" ht="15.75" thickBot="1" x14ac:dyDescent="0.3">
      <c r="A282" s="4" t="s">
        <v>15</v>
      </c>
      <c r="B282" s="359" t="s">
        <v>83</v>
      </c>
      <c r="C282" s="360"/>
      <c r="D282" s="360"/>
      <c r="E282" s="361"/>
    </row>
    <row r="283" spans="1:5" x14ac:dyDescent="0.25">
      <c r="A283" s="342"/>
      <c r="B283" s="19">
        <v>2018</v>
      </c>
      <c r="C283" s="19">
        <v>2019</v>
      </c>
      <c r="D283" s="19">
        <v>2020</v>
      </c>
      <c r="E283" s="19">
        <v>2021</v>
      </c>
    </row>
    <row r="284" spans="1:5" ht="15.75" thickBot="1" x14ac:dyDescent="0.3">
      <c r="A284" s="343"/>
      <c r="B284" s="20" t="s">
        <v>6</v>
      </c>
      <c r="C284" s="20" t="s">
        <v>7</v>
      </c>
      <c r="D284" s="20" t="s">
        <v>7</v>
      </c>
      <c r="E284" s="20" t="s">
        <v>7</v>
      </c>
    </row>
    <row r="285" spans="1:5" ht="15.75" thickBot="1" x14ac:dyDescent="0.3">
      <c r="A285" s="4" t="s">
        <v>9</v>
      </c>
      <c r="B285" s="6">
        <v>45000</v>
      </c>
      <c r="C285" s="83">
        <v>45000</v>
      </c>
      <c r="D285" s="83">
        <v>45000</v>
      </c>
      <c r="E285" s="83">
        <v>45000</v>
      </c>
    </row>
    <row r="286" spans="1:5" ht="15.75" thickBot="1" x14ac:dyDescent="0.3">
      <c r="A286" s="4" t="s">
        <v>16</v>
      </c>
      <c r="B286" s="6">
        <v>232452</v>
      </c>
      <c r="C286" s="6">
        <v>191452</v>
      </c>
      <c r="D286" s="6">
        <v>235452</v>
      </c>
      <c r="E286" s="6">
        <v>241452</v>
      </c>
    </row>
    <row r="287" spans="1:5" ht="23.25" thickBot="1" x14ac:dyDescent="0.3">
      <c r="A287" s="4" t="s">
        <v>24</v>
      </c>
      <c r="B287" s="84">
        <f>B286/B285</f>
        <v>5.1656000000000004</v>
      </c>
      <c r="C287" s="84">
        <f>C286/C285</f>
        <v>4.254488888888889</v>
      </c>
      <c r="D287" s="84">
        <f>D286/D285</f>
        <v>5.2322666666666668</v>
      </c>
      <c r="E287" s="84">
        <f>E286/E285</f>
        <v>5.3655999999999997</v>
      </c>
    </row>
    <row r="288" spans="1:5" ht="15.75" thickBot="1" x14ac:dyDescent="0.3">
      <c r="A288" s="4" t="s">
        <v>17</v>
      </c>
      <c r="B288" s="60"/>
      <c r="C288" s="7">
        <f>C285/B285-1</f>
        <v>0</v>
      </c>
      <c r="D288" s="7">
        <f t="shared" ref="D288:E290" si="45">D285/C285-1</f>
        <v>0</v>
      </c>
      <c r="E288" s="7">
        <f t="shared" si="45"/>
        <v>0</v>
      </c>
    </row>
    <row r="289" spans="1:5" ht="23.25" thickBot="1" x14ac:dyDescent="0.3">
      <c r="A289" s="4" t="s">
        <v>18</v>
      </c>
      <c r="B289" s="60"/>
      <c r="C289" s="7">
        <f>C286/B286-1</f>
        <v>-0.17638050006022754</v>
      </c>
      <c r="D289" s="7">
        <f t="shared" si="45"/>
        <v>0.22982261872427556</v>
      </c>
      <c r="E289" s="7">
        <f t="shared" si="45"/>
        <v>2.5482900973446743E-2</v>
      </c>
    </row>
    <row r="290" spans="1:5" ht="23.25" thickBot="1" x14ac:dyDescent="0.3">
      <c r="A290" s="4" t="s">
        <v>19</v>
      </c>
      <c r="B290" s="60"/>
      <c r="C290" s="7">
        <f>C287/B287-1</f>
        <v>-0.17638050006022754</v>
      </c>
      <c r="D290" s="7">
        <f t="shared" si="45"/>
        <v>0.22982261872427556</v>
      </c>
      <c r="E290" s="7">
        <f t="shared" si="45"/>
        <v>2.5482900973446743E-2</v>
      </c>
    </row>
    <row r="291" spans="1:5" x14ac:dyDescent="0.25">
      <c r="A291" s="342"/>
      <c r="B291" s="19">
        <v>2018</v>
      </c>
      <c r="C291" s="19">
        <v>2019</v>
      </c>
      <c r="D291" s="19">
        <v>2020</v>
      </c>
      <c r="E291" s="19">
        <v>2021</v>
      </c>
    </row>
    <row r="292" spans="1:5" ht="15.75" thickBot="1" x14ac:dyDescent="0.3">
      <c r="A292" s="343"/>
      <c r="B292" s="20" t="s">
        <v>6</v>
      </c>
      <c r="C292" s="20" t="s">
        <v>7</v>
      </c>
      <c r="D292" s="20" t="s">
        <v>7</v>
      </c>
      <c r="E292" s="20" t="s">
        <v>7</v>
      </c>
    </row>
    <row r="293" spans="1:5" ht="15.75" customHeight="1" thickBot="1" x14ac:dyDescent="0.3">
      <c r="A293" s="362" t="s">
        <v>112</v>
      </c>
      <c r="B293" s="363"/>
      <c r="C293" s="363"/>
      <c r="D293" s="363"/>
      <c r="E293" s="364"/>
    </row>
    <row r="294" spans="1:5" x14ac:dyDescent="0.25">
      <c r="A294" s="342"/>
      <c r="B294" s="19">
        <v>2018</v>
      </c>
      <c r="C294" s="19">
        <v>2019</v>
      </c>
      <c r="D294" s="19">
        <v>2020</v>
      </c>
      <c r="E294" s="19">
        <v>2021</v>
      </c>
    </row>
    <row r="295" spans="1:5" ht="15.75" thickBot="1" x14ac:dyDescent="0.3">
      <c r="A295" s="343"/>
      <c r="B295" s="20" t="s">
        <v>6</v>
      </c>
      <c r="C295" s="20" t="s">
        <v>7</v>
      </c>
      <c r="D295" s="20" t="s">
        <v>7</v>
      </c>
      <c r="E295" s="20" t="s">
        <v>7</v>
      </c>
    </row>
    <row r="296" spans="1:5" ht="15.75" thickBot="1" x14ac:dyDescent="0.3">
      <c r="A296" s="1" t="s">
        <v>0</v>
      </c>
      <c r="B296" s="8">
        <v>0</v>
      </c>
      <c r="C296" s="8">
        <v>0</v>
      </c>
      <c r="D296" s="8">
        <v>0</v>
      </c>
      <c r="E296" s="8">
        <v>0</v>
      </c>
    </row>
    <row r="297" spans="1:5" ht="15.75" thickBot="1" x14ac:dyDescent="0.3">
      <c r="A297" s="10" t="s">
        <v>55</v>
      </c>
      <c r="B297" s="6"/>
      <c r="C297" s="6"/>
      <c r="D297" s="6"/>
      <c r="E297" s="6"/>
    </row>
    <row r="298" spans="1:5" ht="15.75" thickBot="1" x14ac:dyDescent="0.3">
      <c r="A298" s="10" t="s">
        <v>56</v>
      </c>
      <c r="B298" s="6"/>
      <c r="C298" s="6"/>
      <c r="D298" s="6"/>
      <c r="E298" s="6"/>
    </row>
    <row r="299" spans="1:5" ht="24.75" thickBot="1" x14ac:dyDescent="0.3">
      <c r="A299" s="1" t="s">
        <v>33</v>
      </c>
      <c r="B299" s="8">
        <v>0</v>
      </c>
      <c r="C299" s="8">
        <v>0</v>
      </c>
      <c r="D299" s="8">
        <v>0</v>
      </c>
      <c r="E299" s="8">
        <v>0</v>
      </c>
    </row>
    <row r="300" spans="1:5" ht="15.75" thickBot="1" x14ac:dyDescent="0.3">
      <c r="A300" s="10" t="s">
        <v>55</v>
      </c>
      <c r="B300" s="6"/>
      <c r="C300" s="6"/>
      <c r="D300" s="6"/>
      <c r="E300" s="6"/>
    </row>
    <row r="301" spans="1:5" ht="15.75" thickBot="1" x14ac:dyDescent="0.3">
      <c r="A301" s="10" t="s">
        <v>56</v>
      </c>
      <c r="B301" s="6"/>
      <c r="C301" s="6"/>
      <c r="D301" s="6"/>
      <c r="E301" s="6"/>
    </row>
    <row r="302" spans="1:5" ht="24.75" thickBot="1" x14ac:dyDescent="0.3">
      <c r="A302" s="1" t="s">
        <v>1</v>
      </c>
      <c r="B302" s="71">
        <v>232452</v>
      </c>
      <c r="C302" s="8">
        <v>191452</v>
      </c>
      <c r="D302" s="8">
        <v>235452</v>
      </c>
      <c r="E302" s="8">
        <v>241452</v>
      </c>
    </row>
    <row r="303" spans="1:5" ht="15.75" thickBot="1" x14ac:dyDescent="0.3">
      <c r="A303" s="10" t="s">
        <v>55</v>
      </c>
      <c r="B303" s="71">
        <v>232452</v>
      </c>
      <c r="C303" s="8">
        <v>191452</v>
      </c>
      <c r="D303" s="8">
        <v>235452</v>
      </c>
      <c r="E303" s="8">
        <v>241452</v>
      </c>
    </row>
    <row r="304" spans="1:5" ht="15.75" thickBot="1" x14ac:dyDescent="0.3">
      <c r="A304" s="10" t="s">
        <v>56</v>
      </c>
      <c r="B304" s="6"/>
      <c r="C304" s="6"/>
      <c r="D304" s="6"/>
      <c r="E304" s="6"/>
    </row>
    <row r="305" spans="1:5" ht="15.75" thickBot="1" x14ac:dyDescent="0.3">
      <c r="A305" s="1" t="s">
        <v>2</v>
      </c>
      <c r="B305" s="11"/>
      <c r="C305" s="8"/>
      <c r="D305" s="8"/>
      <c r="E305" s="8"/>
    </row>
    <row r="306" spans="1:5" ht="15.75" thickBot="1" x14ac:dyDescent="0.3">
      <c r="A306" s="10" t="s">
        <v>55</v>
      </c>
      <c r="B306" s="6"/>
      <c r="C306" s="6"/>
      <c r="D306" s="6"/>
      <c r="E306" s="6"/>
    </row>
    <row r="307" spans="1:5" ht="15.75" thickBot="1" x14ac:dyDescent="0.3">
      <c r="A307" s="10" t="s">
        <v>56</v>
      </c>
      <c r="B307" s="6"/>
      <c r="C307" s="6"/>
      <c r="D307" s="6"/>
      <c r="E307" s="6"/>
    </row>
    <row r="308" spans="1:5" ht="24.75" thickBot="1" x14ac:dyDescent="0.3">
      <c r="A308" s="1" t="s">
        <v>25</v>
      </c>
      <c r="B308" s="11"/>
      <c r="C308" s="8"/>
      <c r="D308" s="8"/>
      <c r="E308" s="8"/>
    </row>
    <row r="309" spans="1:5" ht="15.75" thickBot="1" x14ac:dyDescent="0.3">
      <c r="A309" s="10" t="s">
        <v>55</v>
      </c>
      <c r="B309" s="6"/>
      <c r="C309" s="6"/>
      <c r="D309" s="6"/>
      <c r="E309" s="6"/>
    </row>
    <row r="310" spans="1:5" ht="15.75" thickBot="1" x14ac:dyDescent="0.3">
      <c r="A310" s="10" t="s">
        <v>56</v>
      </c>
      <c r="B310" s="6"/>
      <c r="C310" s="6"/>
      <c r="D310" s="6"/>
      <c r="E310" s="6"/>
    </row>
    <row r="311" spans="1:5" ht="15.75" thickBot="1" x14ac:dyDescent="0.3">
      <c r="A311" s="1" t="s">
        <v>26</v>
      </c>
      <c r="B311" s="11"/>
      <c r="C311" s="8"/>
      <c r="D311" s="8"/>
      <c r="E311" s="8"/>
    </row>
    <row r="312" spans="1:5" ht="15.75" thickBot="1" x14ac:dyDescent="0.3">
      <c r="A312" s="10" t="s">
        <v>55</v>
      </c>
      <c r="B312" s="6"/>
      <c r="C312" s="6"/>
      <c r="D312" s="6"/>
      <c r="E312" s="6"/>
    </row>
    <row r="313" spans="1:5" ht="15.75" thickBot="1" x14ac:dyDescent="0.3">
      <c r="A313" s="10" t="s">
        <v>56</v>
      </c>
      <c r="B313" s="6"/>
      <c r="C313" s="6"/>
      <c r="D313" s="6"/>
      <c r="E313" s="6"/>
    </row>
    <row r="314" spans="1:5" ht="24.75" thickBot="1" x14ac:dyDescent="0.3">
      <c r="A314" s="1" t="s">
        <v>3</v>
      </c>
      <c r="B314" s="11"/>
      <c r="C314" s="8"/>
      <c r="D314" s="8"/>
      <c r="E314" s="8"/>
    </row>
    <row r="315" spans="1:5" ht="15.75" thickBot="1" x14ac:dyDescent="0.3">
      <c r="A315" s="10" t="s">
        <v>55</v>
      </c>
      <c r="B315" s="6"/>
      <c r="C315" s="6"/>
      <c r="D315" s="6"/>
      <c r="E315" s="6"/>
    </row>
    <row r="316" spans="1:5" ht="15.75" thickBot="1" x14ac:dyDescent="0.3">
      <c r="A316" s="10" t="s">
        <v>56</v>
      </c>
      <c r="B316" s="6"/>
      <c r="C316" s="6"/>
      <c r="D316" s="6"/>
      <c r="E316" s="6"/>
    </row>
    <row r="317" spans="1:5" ht="36.75" thickBot="1" x14ac:dyDescent="0.3">
      <c r="A317" s="85" t="s">
        <v>113</v>
      </c>
      <c r="B317" s="24">
        <f>B314+B311+B308+B305+B302+B299+B296</f>
        <v>232452</v>
      </c>
      <c r="C317" s="24">
        <f>C314+C311+C308+C305+C302+C299+C296</f>
        <v>191452</v>
      </c>
      <c r="D317" s="24">
        <f>D314+D311+D308+D305+D302+D299+D296</f>
        <v>235452</v>
      </c>
      <c r="E317" s="24">
        <f>E314+E311+E308+E305+E302+E299+E296</f>
        <v>241452</v>
      </c>
    </row>
    <row r="318" spans="1:5" ht="15.75" thickBot="1" x14ac:dyDescent="0.3">
      <c r="A318" s="73" t="s">
        <v>37</v>
      </c>
      <c r="B318" s="27">
        <f>IF(B317-B286=0,0,"Error")</f>
        <v>0</v>
      </c>
      <c r="C318" s="27">
        <f>IF(C317-C286=0,0,"Error")</f>
        <v>0</v>
      </c>
      <c r="D318" s="27">
        <f>IF(D317-D286=0,0,"Error")</f>
        <v>0</v>
      </c>
      <c r="E318" s="27">
        <f>IF(E317-E286=0,0,"Error")</f>
        <v>0</v>
      </c>
    </row>
    <row r="319" spans="1:5" ht="15.75" customHeight="1" thickBot="1" x14ac:dyDescent="0.3">
      <c r="A319" s="16" t="s">
        <v>114</v>
      </c>
      <c r="B319" s="353" t="s">
        <v>115</v>
      </c>
      <c r="C319" s="365"/>
      <c r="D319" s="365"/>
      <c r="E319" s="366"/>
    </row>
    <row r="320" spans="1:5" ht="34.5" customHeight="1" thickBot="1" x14ac:dyDescent="0.3">
      <c r="A320" s="4" t="s">
        <v>10</v>
      </c>
      <c r="B320" s="347" t="s">
        <v>116</v>
      </c>
      <c r="C320" s="348"/>
      <c r="D320" s="348"/>
      <c r="E320" s="349"/>
    </row>
    <row r="321" spans="1:5" ht="15.75" thickBot="1" x14ac:dyDescent="0.3">
      <c r="A321" s="4" t="s">
        <v>15</v>
      </c>
      <c r="B321" s="359" t="s">
        <v>83</v>
      </c>
      <c r="C321" s="360"/>
      <c r="D321" s="360"/>
      <c r="E321" s="361"/>
    </row>
    <row r="322" spans="1:5" x14ac:dyDescent="0.25">
      <c r="A322" s="342"/>
      <c r="B322" s="86">
        <v>2018</v>
      </c>
      <c r="C322" s="86">
        <v>2019</v>
      </c>
      <c r="D322" s="86">
        <v>2020</v>
      </c>
      <c r="E322" s="86">
        <v>2021</v>
      </c>
    </row>
    <row r="323" spans="1:5" ht="15.75" thickBot="1" x14ac:dyDescent="0.3">
      <c r="A323" s="343"/>
      <c r="B323" s="87" t="s">
        <v>6</v>
      </c>
      <c r="C323" s="87" t="s">
        <v>7</v>
      </c>
      <c r="D323" s="87" t="s">
        <v>7</v>
      </c>
      <c r="E323" s="87" t="s">
        <v>7</v>
      </c>
    </row>
    <row r="324" spans="1:5" ht="15.75" thickBot="1" x14ac:dyDescent="0.3">
      <c r="A324" s="4" t="s">
        <v>9</v>
      </c>
      <c r="B324" s="50">
        <v>70000</v>
      </c>
      <c r="C324" s="50">
        <v>70000</v>
      </c>
      <c r="D324" s="50">
        <v>70000</v>
      </c>
      <c r="E324" s="50">
        <v>70000</v>
      </c>
    </row>
    <row r="325" spans="1:5" ht="15.75" thickBot="1" x14ac:dyDescent="0.3">
      <c r="A325" s="4" t="s">
        <v>16</v>
      </c>
      <c r="B325" s="50">
        <v>186400</v>
      </c>
      <c r="C325" s="50">
        <v>185400</v>
      </c>
      <c r="D325" s="50">
        <v>188400</v>
      </c>
      <c r="E325" s="50">
        <v>190400</v>
      </c>
    </row>
    <row r="326" spans="1:5" ht="23.25" thickBot="1" x14ac:dyDescent="0.3">
      <c r="A326" s="4" t="s">
        <v>24</v>
      </c>
      <c r="B326" s="88">
        <f>B325/B324</f>
        <v>2.6628571428571428</v>
      </c>
      <c r="C326" s="88">
        <f>C325/C324</f>
        <v>2.6485714285714286</v>
      </c>
      <c r="D326" s="88">
        <f>D325/D324</f>
        <v>2.6914285714285713</v>
      </c>
      <c r="E326" s="88">
        <f>E325/E324</f>
        <v>2.72</v>
      </c>
    </row>
    <row r="327" spans="1:5" ht="15.75" thickBot="1" x14ac:dyDescent="0.3">
      <c r="A327" s="4" t="s">
        <v>17</v>
      </c>
      <c r="B327" s="89"/>
      <c r="C327" s="67">
        <f>C324/B324-1</f>
        <v>0</v>
      </c>
      <c r="D327" s="67">
        <f t="shared" ref="D327:E329" si="46">D324/C324-1</f>
        <v>0</v>
      </c>
      <c r="E327" s="67">
        <f t="shared" si="46"/>
        <v>0</v>
      </c>
    </row>
    <row r="328" spans="1:5" ht="23.25" thickBot="1" x14ac:dyDescent="0.3">
      <c r="A328" s="4" t="s">
        <v>18</v>
      </c>
      <c r="B328" s="89"/>
      <c r="C328" s="67">
        <f>C325/B325-1</f>
        <v>-5.3648068669528426E-3</v>
      </c>
      <c r="D328" s="67">
        <f t="shared" si="46"/>
        <v>1.6181229773462702E-2</v>
      </c>
      <c r="E328" s="67">
        <f t="shared" si="46"/>
        <v>1.0615711252653925E-2</v>
      </c>
    </row>
    <row r="329" spans="1:5" ht="23.25" thickBot="1" x14ac:dyDescent="0.3">
      <c r="A329" s="4" t="s">
        <v>19</v>
      </c>
      <c r="B329" s="89"/>
      <c r="C329" s="67">
        <f>C326/B326-1</f>
        <v>-5.3648068669527316E-3</v>
      </c>
      <c r="D329" s="67">
        <f t="shared" si="46"/>
        <v>1.6181229773462702E-2</v>
      </c>
      <c r="E329" s="67">
        <f t="shared" si="46"/>
        <v>1.0615711252654148E-2</v>
      </c>
    </row>
    <row r="330" spans="1:5" ht="15.75" customHeight="1" thickBot="1" x14ac:dyDescent="0.3">
      <c r="A330" s="362" t="s">
        <v>117</v>
      </c>
      <c r="B330" s="363"/>
      <c r="C330" s="363"/>
      <c r="D330" s="363"/>
      <c r="E330" s="364"/>
    </row>
    <row r="331" spans="1:5" x14ac:dyDescent="0.25">
      <c r="A331" s="342"/>
      <c r="B331" s="19">
        <v>2018</v>
      </c>
      <c r="C331" s="19">
        <v>2019</v>
      </c>
      <c r="D331" s="19">
        <v>2020</v>
      </c>
      <c r="E331" s="19">
        <v>2021</v>
      </c>
    </row>
    <row r="332" spans="1:5" ht="15.75" thickBot="1" x14ac:dyDescent="0.3">
      <c r="A332" s="343"/>
      <c r="B332" s="20" t="s">
        <v>6</v>
      </c>
      <c r="C332" s="20" t="s">
        <v>7</v>
      </c>
      <c r="D332" s="20" t="s">
        <v>7</v>
      </c>
      <c r="E332" s="20" t="s">
        <v>7</v>
      </c>
    </row>
    <row r="333" spans="1:5" ht="15.75" thickBot="1" x14ac:dyDescent="0.3">
      <c r="A333" s="1" t="s">
        <v>0</v>
      </c>
      <c r="B333" s="8">
        <v>0</v>
      </c>
      <c r="C333" s="8">
        <v>0</v>
      </c>
      <c r="D333" s="8">
        <v>0</v>
      </c>
      <c r="E333" s="8">
        <v>0</v>
      </c>
    </row>
    <row r="334" spans="1:5" ht="15.75" thickBot="1" x14ac:dyDescent="0.3">
      <c r="A334" s="10" t="s">
        <v>55</v>
      </c>
      <c r="B334" s="6"/>
      <c r="C334" s="6"/>
      <c r="D334" s="6"/>
      <c r="E334" s="6"/>
    </row>
    <row r="335" spans="1:5" ht="15.75" thickBot="1" x14ac:dyDescent="0.3">
      <c r="A335" s="10" t="s">
        <v>56</v>
      </c>
      <c r="B335" s="6"/>
      <c r="C335" s="6"/>
      <c r="D335" s="6"/>
      <c r="E335" s="6"/>
    </row>
    <row r="336" spans="1:5" ht="24.75" thickBot="1" x14ac:dyDescent="0.3">
      <c r="A336" s="1" t="s">
        <v>33</v>
      </c>
      <c r="B336" s="8">
        <v>0</v>
      </c>
      <c r="C336" s="8">
        <v>0</v>
      </c>
      <c r="D336" s="8">
        <v>0</v>
      </c>
      <c r="E336" s="8">
        <v>0</v>
      </c>
    </row>
    <row r="337" spans="1:5" ht="15.75" thickBot="1" x14ac:dyDescent="0.3">
      <c r="A337" s="10" t="s">
        <v>55</v>
      </c>
      <c r="B337" s="6"/>
      <c r="C337" s="6"/>
      <c r="D337" s="6"/>
      <c r="E337" s="6"/>
    </row>
    <row r="338" spans="1:5" ht="15.75" thickBot="1" x14ac:dyDescent="0.3">
      <c r="A338" s="10" t="s">
        <v>56</v>
      </c>
      <c r="B338" s="6"/>
      <c r="C338" s="6"/>
      <c r="D338" s="6"/>
      <c r="E338" s="6"/>
    </row>
    <row r="339" spans="1:5" ht="24.75" thickBot="1" x14ac:dyDescent="0.3">
      <c r="A339" s="1" t="s">
        <v>1</v>
      </c>
      <c r="B339" s="11">
        <v>186400</v>
      </c>
      <c r="C339" s="8">
        <v>185400</v>
      </c>
      <c r="D339" s="8">
        <v>188400</v>
      </c>
      <c r="E339" s="8">
        <v>190400</v>
      </c>
    </row>
    <row r="340" spans="1:5" ht="15.75" thickBot="1" x14ac:dyDescent="0.3">
      <c r="A340" s="10" t="s">
        <v>55</v>
      </c>
      <c r="B340" s="11">
        <v>186400</v>
      </c>
      <c r="C340" s="8">
        <v>185400</v>
      </c>
      <c r="D340" s="8">
        <v>188400</v>
      </c>
      <c r="E340" s="8">
        <v>190400</v>
      </c>
    </row>
    <row r="341" spans="1:5" ht="15.75" thickBot="1" x14ac:dyDescent="0.3">
      <c r="A341" s="10" t="s">
        <v>56</v>
      </c>
      <c r="B341" s="6"/>
      <c r="C341" s="6"/>
      <c r="D341" s="6"/>
      <c r="E341" s="6"/>
    </row>
    <row r="342" spans="1:5" ht="15.75" thickBot="1" x14ac:dyDescent="0.3">
      <c r="A342" s="1" t="s">
        <v>2</v>
      </c>
      <c r="B342" s="11"/>
      <c r="C342" s="8"/>
      <c r="D342" s="8"/>
      <c r="E342" s="8"/>
    </row>
    <row r="343" spans="1:5" ht="15.75" thickBot="1" x14ac:dyDescent="0.3">
      <c r="A343" s="10" t="s">
        <v>55</v>
      </c>
      <c r="B343" s="6"/>
      <c r="C343" s="6"/>
      <c r="D343" s="6"/>
      <c r="E343" s="6"/>
    </row>
    <row r="344" spans="1:5" ht="15.75" thickBot="1" x14ac:dyDescent="0.3">
      <c r="A344" s="10" t="s">
        <v>56</v>
      </c>
      <c r="B344" s="6"/>
      <c r="C344" s="6"/>
      <c r="D344" s="6"/>
      <c r="E344" s="6"/>
    </row>
    <row r="345" spans="1:5" ht="24.75" thickBot="1" x14ac:dyDescent="0.3">
      <c r="A345" s="1" t="s">
        <v>25</v>
      </c>
      <c r="B345" s="11"/>
      <c r="C345" s="8"/>
      <c r="D345" s="8"/>
      <c r="E345" s="8"/>
    </row>
    <row r="346" spans="1:5" ht="15.75" thickBot="1" x14ac:dyDescent="0.3">
      <c r="A346" s="10" t="s">
        <v>55</v>
      </c>
      <c r="B346" s="6"/>
      <c r="C346" s="6"/>
      <c r="D346" s="6"/>
      <c r="E346" s="6"/>
    </row>
    <row r="347" spans="1:5" ht="15.75" thickBot="1" x14ac:dyDescent="0.3">
      <c r="A347" s="10" t="s">
        <v>56</v>
      </c>
      <c r="B347" s="6"/>
      <c r="C347" s="6"/>
      <c r="D347" s="6"/>
      <c r="E347" s="6"/>
    </row>
    <row r="348" spans="1:5" ht="15.75" thickBot="1" x14ac:dyDescent="0.3">
      <c r="A348" s="1" t="s">
        <v>26</v>
      </c>
      <c r="B348" s="11"/>
      <c r="C348" s="8"/>
      <c r="D348" s="8"/>
      <c r="E348" s="8"/>
    </row>
    <row r="349" spans="1:5" ht="15.75" thickBot="1" x14ac:dyDescent="0.3">
      <c r="A349" s="10" t="s">
        <v>55</v>
      </c>
      <c r="B349" s="6"/>
      <c r="C349" s="6"/>
      <c r="D349" s="6"/>
      <c r="E349" s="6"/>
    </row>
    <row r="350" spans="1:5" ht="15.75" thickBot="1" x14ac:dyDescent="0.3">
      <c r="A350" s="10" t="s">
        <v>56</v>
      </c>
      <c r="B350" s="6"/>
      <c r="C350" s="6"/>
      <c r="D350" s="6"/>
      <c r="E350" s="6"/>
    </row>
    <row r="351" spans="1:5" ht="24.75" thickBot="1" x14ac:dyDescent="0.3">
      <c r="A351" s="1" t="s">
        <v>3</v>
      </c>
      <c r="B351" s="11"/>
      <c r="C351" s="8"/>
      <c r="D351" s="8"/>
      <c r="E351" s="8"/>
    </row>
    <row r="352" spans="1:5" ht="15.75" thickBot="1" x14ac:dyDescent="0.3">
      <c r="A352" s="10" t="s">
        <v>55</v>
      </c>
      <c r="B352" s="6"/>
      <c r="C352" s="6"/>
      <c r="D352" s="6"/>
      <c r="E352" s="6"/>
    </row>
    <row r="353" spans="1:5" ht="15.75" thickBot="1" x14ac:dyDescent="0.3">
      <c r="A353" s="10" t="s">
        <v>56</v>
      </c>
      <c r="B353" s="6"/>
      <c r="C353" s="6"/>
      <c r="D353" s="6"/>
      <c r="E353" s="6"/>
    </row>
    <row r="354" spans="1:5" ht="36.75" thickBot="1" x14ac:dyDescent="0.3">
      <c r="A354" s="85" t="s">
        <v>113</v>
      </c>
      <c r="B354" s="90">
        <f>B351+B345+B348+B342+B339+B336+B333</f>
        <v>186400</v>
      </c>
      <c r="C354" s="90">
        <f>C351+C345+C348+C342+C339+C336+C333</f>
        <v>185400</v>
      </c>
      <c r="D354" s="90">
        <f>D351+D345+D348+D342+D339+D336+D333</f>
        <v>188400</v>
      </c>
      <c r="E354" s="90">
        <f>E351+E345+E348+E342+E339+E336+E333</f>
        <v>190400</v>
      </c>
    </row>
    <row r="355" spans="1:5" ht="15.75" thickBot="1" x14ac:dyDescent="0.3">
      <c r="A355" s="73" t="s">
        <v>37</v>
      </c>
      <c r="B355" s="27">
        <f>IF(B354-B325=0,0,"Error")</f>
        <v>0</v>
      </c>
      <c r="C355" s="27">
        <f>IF(C354-C325=0,0,"Error")</f>
        <v>0</v>
      </c>
      <c r="D355" s="27">
        <f>IF(D354-D325=0,0,"Error")</f>
        <v>0</v>
      </c>
      <c r="E355" s="27">
        <f>IF(E354-E325=0,0,"Error")</f>
        <v>0</v>
      </c>
    </row>
    <row r="356" spans="1:5" ht="15.75" thickBot="1" x14ac:dyDescent="0.3">
      <c r="A356" s="187" t="s">
        <v>90</v>
      </c>
      <c r="B356" s="353" t="s">
        <v>325</v>
      </c>
      <c r="C356" s="365"/>
      <c r="D356" s="365"/>
      <c r="E356" s="366"/>
    </row>
    <row r="357" spans="1:5" ht="37.5" customHeight="1" thickBot="1" x14ac:dyDescent="0.3">
      <c r="A357" s="4" t="s">
        <v>10</v>
      </c>
      <c r="B357" s="347" t="s">
        <v>326</v>
      </c>
      <c r="C357" s="348"/>
      <c r="D357" s="348"/>
      <c r="E357" s="349"/>
    </row>
    <row r="358" spans="1:5" ht="15.75" thickBot="1" x14ac:dyDescent="0.3">
      <c r="A358" s="4" t="s">
        <v>15</v>
      </c>
      <c r="B358" s="359" t="s">
        <v>327</v>
      </c>
      <c r="C358" s="360"/>
      <c r="D358" s="360"/>
      <c r="E358" s="361"/>
    </row>
    <row r="359" spans="1:5" x14ac:dyDescent="0.25">
      <c r="A359" s="342"/>
      <c r="B359" s="86">
        <v>2018</v>
      </c>
      <c r="C359" s="86">
        <v>2019</v>
      </c>
      <c r="D359" s="86">
        <v>2020</v>
      </c>
      <c r="E359" s="86">
        <v>2021</v>
      </c>
    </row>
    <row r="360" spans="1:5" ht="15.75" thickBot="1" x14ac:dyDescent="0.3">
      <c r="A360" s="343"/>
      <c r="B360" s="87" t="s">
        <v>6</v>
      </c>
      <c r="C360" s="87" t="s">
        <v>7</v>
      </c>
      <c r="D360" s="87" t="s">
        <v>7</v>
      </c>
      <c r="E360" s="87" t="s">
        <v>7</v>
      </c>
    </row>
    <row r="361" spans="1:5" ht="15.75" customHeight="1" thickBot="1" x14ac:dyDescent="0.3">
      <c r="A361" s="4" t="s">
        <v>9</v>
      </c>
      <c r="B361" s="50">
        <v>350</v>
      </c>
      <c r="C361" s="50">
        <v>350</v>
      </c>
      <c r="D361" s="50">
        <v>350</v>
      </c>
      <c r="E361" s="50">
        <v>350</v>
      </c>
    </row>
    <row r="362" spans="1:5" ht="15.75" thickBot="1" x14ac:dyDescent="0.3">
      <c r="A362" s="4" t="s">
        <v>16</v>
      </c>
      <c r="B362" s="50">
        <v>252000</v>
      </c>
      <c r="C362" s="50">
        <v>252000</v>
      </c>
      <c r="D362" s="50">
        <v>252000</v>
      </c>
      <c r="E362" s="50">
        <v>252000</v>
      </c>
    </row>
    <row r="363" spans="1:5" ht="23.25" thickBot="1" x14ac:dyDescent="0.3">
      <c r="A363" s="4" t="s">
        <v>24</v>
      </c>
      <c r="B363" s="88">
        <f>B362/B361</f>
        <v>720</v>
      </c>
      <c r="C363" s="88">
        <f>C362/C361</f>
        <v>720</v>
      </c>
      <c r="D363" s="88">
        <f>D362/D361</f>
        <v>720</v>
      </c>
      <c r="E363" s="88">
        <f>E362/E361</f>
        <v>720</v>
      </c>
    </row>
    <row r="364" spans="1:5" ht="15.75" thickBot="1" x14ac:dyDescent="0.3">
      <c r="A364" s="4" t="s">
        <v>17</v>
      </c>
      <c r="B364" s="89"/>
      <c r="C364" s="67">
        <f>C361/B361-1</f>
        <v>0</v>
      </c>
      <c r="D364" s="67">
        <f t="shared" ref="D364:E366" si="47">D361/C361-1</f>
        <v>0</v>
      </c>
      <c r="E364" s="67">
        <f t="shared" si="47"/>
        <v>0</v>
      </c>
    </row>
    <row r="365" spans="1:5" ht="23.25" thickBot="1" x14ac:dyDescent="0.3">
      <c r="A365" s="4" t="s">
        <v>18</v>
      </c>
      <c r="B365" s="89"/>
      <c r="C365" s="67">
        <f>C362/B362-1</f>
        <v>0</v>
      </c>
      <c r="D365" s="67">
        <f t="shared" si="47"/>
        <v>0</v>
      </c>
      <c r="E365" s="67">
        <f t="shared" si="47"/>
        <v>0</v>
      </c>
    </row>
    <row r="366" spans="1:5" ht="23.25" thickBot="1" x14ac:dyDescent="0.3">
      <c r="A366" s="4" t="s">
        <v>19</v>
      </c>
      <c r="B366" s="89"/>
      <c r="C366" s="67">
        <f>C363/B363-1</f>
        <v>0</v>
      </c>
      <c r="D366" s="67">
        <f t="shared" si="47"/>
        <v>0</v>
      </c>
      <c r="E366" s="67">
        <f t="shared" si="47"/>
        <v>0</v>
      </c>
    </row>
    <row r="367" spans="1:5" ht="15.75" thickBot="1" x14ac:dyDescent="0.3">
      <c r="A367" s="362" t="s">
        <v>328</v>
      </c>
      <c r="B367" s="363"/>
      <c r="C367" s="363"/>
      <c r="D367" s="363"/>
      <c r="E367" s="364"/>
    </row>
    <row r="368" spans="1:5" x14ac:dyDescent="0.25">
      <c r="A368" s="342"/>
      <c r="B368" s="19">
        <v>2018</v>
      </c>
      <c r="C368" s="19">
        <v>2019</v>
      </c>
      <c r="D368" s="19">
        <v>2020</v>
      </c>
      <c r="E368" s="19">
        <v>2021</v>
      </c>
    </row>
    <row r="369" spans="1:5" ht="15.75" thickBot="1" x14ac:dyDescent="0.3">
      <c r="A369" s="343"/>
      <c r="B369" s="20" t="s">
        <v>6</v>
      </c>
      <c r="C369" s="20" t="s">
        <v>7</v>
      </c>
      <c r="D369" s="20" t="s">
        <v>7</v>
      </c>
      <c r="E369" s="20" t="s">
        <v>7</v>
      </c>
    </row>
    <row r="370" spans="1:5" ht="15.75" thickBot="1" x14ac:dyDescent="0.3">
      <c r="A370" s="1" t="s">
        <v>0</v>
      </c>
      <c r="B370" s="8">
        <v>215900</v>
      </c>
      <c r="C370" s="8">
        <v>215900</v>
      </c>
      <c r="D370" s="8">
        <v>215900</v>
      </c>
      <c r="E370" s="8">
        <v>215900</v>
      </c>
    </row>
    <row r="371" spans="1:5" ht="15.75" thickBot="1" x14ac:dyDescent="0.3">
      <c r="A371" s="10" t="s">
        <v>55</v>
      </c>
      <c r="B371" s="8">
        <v>215900</v>
      </c>
      <c r="C371" s="8">
        <v>215900</v>
      </c>
      <c r="D371" s="8">
        <v>215900</v>
      </c>
      <c r="E371" s="8">
        <v>215900</v>
      </c>
    </row>
    <row r="372" spans="1:5" ht="15.75" thickBot="1" x14ac:dyDescent="0.3">
      <c r="A372" s="10" t="s">
        <v>56</v>
      </c>
      <c r="B372" s="6"/>
      <c r="C372" s="6"/>
      <c r="D372" s="6"/>
      <c r="E372" s="6"/>
    </row>
    <row r="373" spans="1:5" ht="24.75" thickBot="1" x14ac:dyDescent="0.3">
      <c r="A373" s="1" t="s">
        <v>33</v>
      </c>
      <c r="B373" s="8">
        <v>36100</v>
      </c>
      <c r="C373" s="8">
        <v>36100</v>
      </c>
      <c r="D373" s="8">
        <v>36100</v>
      </c>
      <c r="E373" s="8">
        <v>36100</v>
      </c>
    </row>
    <row r="374" spans="1:5" ht="15.75" thickBot="1" x14ac:dyDescent="0.3">
      <c r="A374" s="10" t="s">
        <v>55</v>
      </c>
      <c r="B374" s="8">
        <v>36100</v>
      </c>
      <c r="C374" s="8">
        <v>36100</v>
      </c>
      <c r="D374" s="8">
        <v>36100</v>
      </c>
      <c r="E374" s="8">
        <v>36100</v>
      </c>
    </row>
    <row r="375" spans="1:5" ht="15.75" thickBot="1" x14ac:dyDescent="0.3">
      <c r="A375" s="10" t="s">
        <v>56</v>
      </c>
      <c r="B375" s="6"/>
      <c r="C375" s="6"/>
      <c r="D375" s="6"/>
      <c r="E375" s="6"/>
    </row>
    <row r="376" spans="1:5" ht="24.75" thickBot="1" x14ac:dyDescent="0.3">
      <c r="A376" s="1" t="s">
        <v>1</v>
      </c>
      <c r="B376" s="11"/>
      <c r="C376" s="8"/>
      <c r="D376" s="8"/>
      <c r="E376" s="8"/>
    </row>
    <row r="377" spans="1:5" ht="15.75" thickBot="1" x14ac:dyDescent="0.3">
      <c r="A377" s="10" t="s">
        <v>55</v>
      </c>
      <c r="B377" s="6"/>
      <c r="C377" s="6"/>
      <c r="D377" s="6"/>
      <c r="E377" s="6"/>
    </row>
    <row r="378" spans="1:5" ht="15.75" thickBot="1" x14ac:dyDescent="0.3">
      <c r="A378" s="10" t="s">
        <v>56</v>
      </c>
      <c r="B378" s="6"/>
      <c r="C378" s="6"/>
      <c r="D378" s="6"/>
      <c r="E378" s="6"/>
    </row>
    <row r="379" spans="1:5" ht="15.75" thickBot="1" x14ac:dyDescent="0.3">
      <c r="A379" s="1" t="s">
        <v>2</v>
      </c>
      <c r="B379" s="11"/>
      <c r="C379" s="8"/>
      <c r="D379" s="8"/>
      <c r="E379" s="8"/>
    </row>
    <row r="380" spans="1:5" ht="15.75" thickBot="1" x14ac:dyDescent="0.3">
      <c r="A380" s="10" t="s">
        <v>55</v>
      </c>
      <c r="B380" s="6"/>
      <c r="C380" s="6"/>
      <c r="D380" s="6"/>
      <c r="E380" s="6"/>
    </row>
    <row r="381" spans="1:5" ht="15.75" thickBot="1" x14ac:dyDescent="0.3">
      <c r="A381" s="10" t="s">
        <v>56</v>
      </c>
      <c r="B381" s="6"/>
      <c r="C381" s="6"/>
      <c r="D381" s="6"/>
      <c r="E381" s="6"/>
    </row>
    <row r="382" spans="1:5" ht="24.75" thickBot="1" x14ac:dyDescent="0.3">
      <c r="A382" s="1" t="s">
        <v>25</v>
      </c>
      <c r="B382" s="11"/>
      <c r="C382" s="8"/>
      <c r="D382" s="8"/>
      <c r="E382" s="8"/>
    </row>
    <row r="383" spans="1:5" ht="15.75" thickBot="1" x14ac:dyDescent="0.3">
      <c r="A383" s="10" t="s">
        <v>55</v>
      </c>
      <c r="B383" s="6"/>
      <c r="C383" s="6"/>
      <c r="D383" s="6"/>
      <c r="E383" s="6"/>
    </row>
    <row r="384" spans="1:5" ht="15.75" thickBot="1" x14ac:dyDescent="0.3">
      <c r="A384" s="10" t="s">
        <v>56</v>
      </c>
      <c r="B384" s="6"/>
      <c r="C384" s="6"/>
      <c r="D384" s="6"/>
      <c r="E384" s="6"/>
    </row>
    <row r="385" spans="1:5" ht="15.75" thickBot="1" x14ac:dyDescent="0.3">
      <c r="A385" s="1" t="s">
        <v>26</v>
      </c>
      <c r="B385" s="11"/>
      <c r="C385" s="8"/>
      <c r="D385" s="8"/>
      <c r="E385" s="8"/>
    </row>
    <row r="386" spans="1:5" ht="15.75" thickBot="1" x14ac:dyDescent="0.3">
      <c r="A386" s="10" t="s">
        <v>55</v>
      </c>
      <c r="B386" s="6"/>
      <c r="C386" s="6"/>
      <c r="D386" s="6"/>
      <c r="E386" s="6"/>
    </row>
    <row r="387" spans="1:5" ht="15.75" thickBot="1" x14ac:dyDescent="0.3">
      <c r="A387" s="10" t="s">
        <v>56</v>
      </c>
      <c r="B387" s="6"/>
      <c r="C387" s="6"/>
      <c r="D387" s="6"/>
      <c r="E387" s="6"/>
    </row>
    <row r="388" spans="1:5" ht="24.75" thickBot="1" x14ac:dyDescent="0.3">
      <c r="A388" s="1" t="s">
        <v>3</v>
      </c>
      <c r="B388" s="11"/>
      <c r="C388" s="8"/>
      <c r="D388" s="8"/>
      <c r="E388" s="8"/>
    </row>
    <row r="389" spans="1:5" ht="15.75" thickBot="1" x14ac:dyDescent="0.3">
      <c r="A389" s="10" t="s">
        <v>55</v>
      </c>
      <c r="B389" s="6"/>
      <c r="C389" s="6"/>
      <c r="D389" s="6"/>
      <c r="E389" s="6"/>
    </row>
    <row r="390" spans="1:5" ht="15.75" thickBot="1" x14ac:dyDescent="0.3">
      <c r="A390" s="10" t="s">
        <v>56</v>
      </c>
      <c r="B390" s="6"/>
      <c r="C390" s="6"/>
      <c r="D390" s="6"/>
      <c r="E390" s="6"/>
    </row>
    <row r="391" spans="1:5" ht="36.75" thickBot="1" x14ac:dyDescent="0.3">
      <c r="A391" s="85" t="s">
        <v>113</v>
      </c>
      <c r="B391" s="90">
        <f>B388+B382+B385+B379+B376+B373+B370</f>
        <v>252000</v>
      </c>
      <c r="C391" s="90">
        <f>C388+C382+C385+C379+C376+C373+C370</f>
        <v>252000</v>
      </c>
      <c r="D391" s="90">
        <f>D388+D382+D385+D379+D376+D373+D370</f>
        <v>252000</v>
      </c>
      <c r="E391" s="90">
        <f>E388+E382+E385+E379+E376+E373+E370</f>
        <v>252000</v>
      </c>
    </row>
    <row r="392" spans="1:5" ht="15.75" thickBot="1" x14ac:dyDescent="0.3">
      <c r="A392" s="73" t="s">
        <v>37</v>
      </c>
      <c r="B392" s="27">
        <f>IF(B391-B362=0,0,"Error")</f>
        <v>0</v>
      </c>
      <c r="C392" s="27">
        <f>IF(C391-C362=0,0,"Error")</f>
        <v>0</v>
      </c>
      <c r="D392" s="27">
        <f>IF(D391-D362=0,0,"Error")</f>
        <v>0</v>
      </c>
      <c r="E392" s="27">
        <f>IF(E391-E362=0,0,"Error")</f>
        <v>0</v>
      </c>
    </row>
    <row r="393" spans="1:5" ht="15.75" thickBot="1" x14ac:dyDescent="0.3">
      <c r="A393" s="322" t="s">
        <v>44</v>
      </c>
      <c r="B393" s="323"/>
      <c r="C393" s="323"/>
      <c r="D393" s="323"/>
      <c r="E393" s="324"/>
    </row>
    <row r="394" spans="1:5" ht="15.75" thickBot="1" x14ac:dyDescent="0.3">
      <c r="A394" s="322" t="s">
        <v>48</v>
      </c>
      <c r="B394" s="323"/>
      <c r="C394" s="323"/>
      <c r="D394" s="323"/>
      <c r="E394" s="324"/>
    </row>
    <row r="395" spans="1:5" ht="23.25" thickBot="1" x14ac:dyDescent="0.3">
      <c r="A395" s="21" t="s">
        <v>51</v>
      </c>
      <c r="B395" s="379" t="s">
        <v>118</v>
      </c>
      <c r="C395" s="380"/>
      <c r="D395" s="367"/>
      <c r="E395" s="369"/>
    </row>
    <row r="396" spans="1:5" ht="34.5" thickBot="1" x14ac:dyDescent="0.3">
      <c r="A396" s="21" t="s">
        <v>57</v>
      </c>
      <c r="B396" s="21" t="s">
        <v>119</v>
      </c>
      <c r="C396" s="54" t="s">
        <v>58</v>
      </c>
      <c r="D396" s="367"/>
      <c r="E396" s="369"/>
    </row>
    <row r="397" spans="1:5" ht="33" customHeight="1" thickBot="1" x14ac:dyDescent="0.3">
      <c r="A397" s="4" t="s">
        <v>10</v>
      </c>
      <c r="B397" s="347" t="s">
        <v>120</v>
      </c>
      <c r="C397" s="348"/>
      <c r="D397" s="348"/>
      <c r="E397" s="349"/>
    </row>
    <row r="398" spans="1:5" ht="15.75" thickBot="1" x14ac:dyDescent="0.3">
      <c r="A398" s="4" t="s">
        <v>15</v>
      </c>
      <c r="B398" s="359" t="s">
        <v>121</v>
      </c>
      <c r="C398" s="360"/>
      <c r="D398" s="360"/>
      <c r="E398" s="361"/>
    </row>
    <row r="399" spans="1:5" x14ac:dyDescent="0.25">
      <c r="A399" s="342"/>
      <c r="B399" s="19">
        <v>2018</v>
      </c>
      <c r="C399" s="19">
        <v>2019</v>
      </c>
      <c r="D399" s="19">
        <v>2020</v>
      </c>
      <c r="E399" s="19">
        <v>2021</v>
      </c>
    </row>
    <row r="400" spans="1:5" ht="15.75" thickBot="1" x14ac:dyDescent="0.3">
      <c r="A400" s="343"/>
      <c r="B400" s="20" t="s">
        <v>6</v>
      </c>
      <c r="C400" s="20" t="s">
        <v>7</v>
      </c>
      <c r="D400" s="20" t="s">
        <v>7</v>
      </c>
      <c r="E400" s="20" t="s">
        <v>7</v>
      </c>
    </row>
    <row r="401" spans="1:5" ht="15.75" thickBot="1" x14ac:dyDescent="0.3">
      <c r="A401" s="4" t="s">
        <v>9</v>
      </c>
      <c r="B401" s="6">
        <v>0</v>
      </c>
      <c r="C401" s="6">
        <v>0</v>
      </c>
      <c r="D401" s="6">
        <v>1</v>
      </c>
      <c r="E401" s="6">
        <v>0</v>
      </c>
    </row>
    <row r="402" spans="1:5" ht="15.75" thickBot="1" x14ac:dyDescent="0.3">
      <c r="A402" s="4" t="s">
        <v>16</v>
      </c>
      <c r="B402" s="6">
        <v>0</v>
      </c>
      <c r="C402" s="6">
        <v>0</v>
      </c>
      <c r="D402" s="6">
        <v>50000</v>
      </c>
      <c r="E402" s="6">
        <v>0</v>
      </c>
    </row>
    <row r="403" spans="1:5" ht="23.25" thickBot="1" x14ac:dyDescent="0.3">
      <c r="A403" s="4" t="s">
        <v>24</v>
      </c>
      <c r="B403" s="6" t="e">
        <f>B402/B401</f>
        <v>#DIV/0!</v>
      </c>
      <c r="C403" s="6">
        <v>0</v>
      </c>
      <c r="D403" s="6">
        <f>D402/D401</f>
        <v>50000</v>
      </c>
      <c r="E403" s="6" t="e">
        <f>E402/E401</f>
        <v>#DIV/0!</v>
      </c>
    </row>
    <row r="404" spans="1:5" ht="15.75" thickBot="1" x14ac:dyDescent="0.3">
      <c r="A404" s="4" t="s">
        <v>17</v>
      </c>
      <c r="B404" s="60" t="s">
        <v>23</v>
      </c>
      <c r="C404" s="7" t="e">
        <f>C401/B401-1</f>
        <v>#DIV/0!</v>
      </c>
      <c r="D404" s="7" t="e">
        <f t="shared" ref="D404:E406" si="48">D401/C401-1</f>
        <v>#DIV/0!</v>
      </c>
      <c r="E404" s="7">
        <f t="shared" si="48"/>
        <v>-1</v>
      </c>
    </row>
    <row r="405" spans="1:5" ht="23.25" thickBot="1" x14ac:dyDescent="0.3">
      <c r="A405" s="4" t="s">
        <v>18</v>
      </c>
      <c r="B405" s="60" t="s">
        <v>23</v>
      </c>
      <c r="C405" s="7" t="e">
        <f>C402/B402-1</f>
        <v>#DIV/0!</v>
      </c>
      <c r="D405" s="7" t="e">
        <f t="shared" si="48"/>
        <v>#DIV/0!</v>
      </c>
      <c r="E405" s="7">
        <f t="shared" si="48"/>
        <v>-1</v>
      </c>
    </row>
    <row r="406" spans="1:5" ht="23.25" thickBot="1" x14ac:dyDescent="0.3">
      <c r="A406" s="4" t="s">
        <v>19</v>
      </c>
      <c r="B406" s="60" t="s">
        <v>23</v>
      </c>
      <c r="C406" s="7" t="e">
        <f>C403/B403-1</f>
        <v>#DIV/0!</v>
      </c>
      <c r="D406" s="7" t="e">
        <f t="shared" si="48"/>
        <v>#DIV/0!</v>
      </c>
      <c r="E406" s="7" t="e">
        <f t="shared" si="48"/>
        <v>#DIV/0!</v>
      </c>
    </row>
    <row r="407" spans="1:5" ht="15.75" thickBot="1" x14ac:dyDescent="0.3">
      <c r="A407" s="362" t="s">
        <v>66</v>
      </c>
      <c r="B407" s="363"/>
      <c r="C407" s="363"/>
      <c r="D407" s="363"/>
      <c r="E407" s="364"/>
    </row>
    <row r="408" spans="1:5" x14ac:dyDescent="0.25">
      <c r="A408" s="342"/>
      <c r="B408" s="19">
        <v>2018</v>
      </c>
      <c r="C408" s="19">
        <v>2019</v>
      </c>
      <c r="D408" s="19">
        <v>2020</v>
      </c>
      <c r="E408" s="19">
        <v>2021</v>
      </c>
    </row>
    <row r="409" spans="1:5" ht="15.75" thickBot="1" x14ac:dyDescent="0.3">
      <c r="A409" s="343"/>
      <c r="B409" s="20" t="s">
        <v>6</v>
      </c>
      <c r="C409" s="20" t="s">
        <v>7</v>
      </c>
      <c r="D409" s="20" t="s">
        <v>7</v>
      </c>
      <c r="E409" s="20" t="s">
        <v>7</v>
      </c>
    </row>
    <row r="410" spans="1:5" ht="15.75" customHeight="1" thickBot="1" x14ac:dyDescent="0.3">
      <c r="A410" s="1" t="s">
        <v>46</v>
      </c>
      <c r="B410" s="8">
        <f>B411+B412+B413+B414</f>
        <v>0</v>
      </c>
      <c r="C410" s="8">
        <f t="shared" ref="C410:E410" si="49">C411+C412+C413+C414</f>
        <v>0</v>
      </c>
      <c r="D410" s="8">
        <f t="shared" si="49"/>
        <v>0</v>
      </c>
      <c r="E410" s="8">
        <f t="shared" si="49"/>
        <v>0</v>
      </c>
    </row>
    <row r="411" spans="1:5" ht="15.75" thickBot="1" x14ac:dyDescent="0.3">
      <c r="A411" s="10" t="s">
        <v>55</v>
      </c>
      <c r="B411" s="8"/>
      <c r="C411" s="8"/>
      <c r="D411" s="8"/>
      <c r="E411" s="8"/>
    </row>
    <row r="412" spans="1:5" ht="15.75" thickBot="1" x14ac:dyDescent="0.3">
      <c r="A412" s="10" t="s">
        <v>62</v>
      </c>
      <c r="B412" s="8"/>
      <c r="C412" s="8"/>
      <c r="D412" s="8"/>
      <c r="E412" s="8"/>
    </row>
    <row r="413" spans="1:5" ht="15.75" thickBot="1" x14ac:dyDescent="0.3">
      <c r="A413" s="10" t="s">
        <v>63</v>
      </c>
      <c r="B413" s="8"/>
      <c r="C413" s="8"/>
      <c r="D413" s="8"/>
      <c r="E413" s="8"/>
    </row>
    <row r="414" spans="1:5" ht="15.75" thickBot="1" x14ac:dyDescent="0.3">
      <c r="A414" s="10" t="s">
        <v>64</v>
      </c>
      <c r="B414" s="8"/>
      <c r="C414" s="8"/>
      <c r="D414" s="8"/>
      <c r="E414" s="8"/>
    </row>
    <row r="415" spans="1:5" ht="15.75" thickBot="1" x14ac:dyDescent="0.3">
      <c r="A415" s="1" t="s">
        <v>47</v>
      </c>
      <c r="B415" s="11">
        <f>B416+B417+B418+B419</f>
        <v>0</v>
      </c>
      <c r="C415" s="11">
        <f t="shared" ref="C415:E415" si="50">C416+C417+C418+C419</f>
        <v>0</v>
      </c>
      <c r="D415" s="11">
        <f t="shared" si="50"/>
        <v>50000</v>
      </c>
      <c r="E415" s="11">
        <f t="shared" si="50"/>
        <v>0</v>
      </c>
    </row>
    <row r="416" spans="1:5" ht="23.25" customHeight="1" thickBot="1" x14ac:dyDescent="0.3">
      <c r="A416" s="10" t="s">
        <v>55</v>
      </c>
      <c r="B416" s="11"/>
      <c r="C416" s="8"/>
      <c r="D416" s="8">
        <v>50000</v>
      </c>
      <c r="E416" s="8"/>
    </row>
    <row r="417" spans="1:11" ht="15.75" customHeight="1" thickBot="1" x14ac:dyDescent="0.3">
      <c r="A417" s="10" t="s">
        <v>62</v>
      </c>
      <c r="B417" s="11"/>
      <c r="C417" s="8"/>
      <c r="D417" s="8"/>
      <c r="E417" s="8"/>
    </row>
    <row r="418" spans="1:11" ht="15.75" customHeight="1" thickBot="1" x14ac:dyDescent="0.3">
      <c r="A418" s="10" t="s">
        <v>63</v>
      </c>
      <c r="B418" s="11"/>
      <c r="C418" s="8"/>
      <c r="D418" s="8"/>
      <c r="E418" s="8"/>
    </row>
    <row r="419" spans="1:11" ht="15.75" thickBot="1" x14ac:dyDescent="0.3">
      <c r="A419" s="10" t="s">
        <v>64</v>
      </c>
      <c r="B419" s="11"/>
      <c r="C419" s="8"/>
      <c r="D419" s="8"/>
      <c r="E419" s="8"/>
    </row>
    <row r="420" spans="1:11" ht="15.75" thickBot="1" x14ac:dyDescent="0.3">
      <c r="A420" s="72" t="s">
        <v>65</v>
      </c>
      <c r="B420" s="11">
        <f>B410+B415</f>
        <v>0</v>
      </c>
      <c r="C420" s="11">
        <f t="shared" ref="C420:E420" si="51">C410+C415</f>
        <v>0</v>
      </c>
      <c r="D420" s="11">
        <f t="shared" si="51"/>
        <v>50000</v>
      </c>
      <c r="E420" s="11">
        <f t="shared" si="51"/>
        <v>0</v>
      </c>
    </row>
    <row r="421" spans="1:11" ht="34.5" thickBot="1" x14ac:dyDescent="0.3">
      <c r="A421" s="53" t="s">
        <v>61</v>
      </c>
      <c r="B421" s="58" t="s">
        <v>122</v>
      </c>
      <c r="C421" s="58" t="s">
        <v>58</v>
      </c>
      <c r="D421" s="56"/>
      <c r="E421" s="57"/>
    </row>
    <row r="422" spans="1:11" ht="48.75" customHeight="1" thickBot="1" x14ac:dyDescent="0.3">
      <c r="A422" s="4" t="s">
        <v>10</v>
      </c>
      <c r="B422" s="347" t="s">
        <v>123</v>
      </c>
      <c r="C422" s="348"/>
      <c r="D422" s="348"/>
      <c r="E422" s="349"/>
    </row>
    <row r="423" spans="1:11" ht="15.75" thickBot="1" x14ac:dyDescent="0.3">
      <c r="A423" s="4" t="s">
        <v>15</v>
      </c>
      <c r="B423" s="359" t="s">
        <v>121</v>
      </c>
      <c r="C423" s="360"/>
      <c r="D423" s="360"/>
      <c r="E423" s="361"/>
    </row>
    <row r="424" spans="1:11" x14ac:dyDescent="0.25">
      <c r="A424" s="342"/>
      <c r="B424" s="19">
        <v>2018</v>
      </c>
      <c r="C424" s="19">
        <v>2019</v>
      </c>
      <c r="D424" s="19">
        <v>2020</v>
      </c>
      <c r="E424" s="19">
        <v>2021</v>
      </c>
    </row>
    <row r="425" spans="1:11" ht="15.75" thickBot="1" x14ac:dyDescent="0.3">
      <c r="A425" s="343"/>
      <c r="B425" s="20" t="s">
        <v>6</v>
      </c>
      <c r="C425" s="20" t="s">
        <v>7</v>
      </c>
      <c r="D425" s="20" t="s">
        <v>7</v>
      </c>
      <c r="E425" s="20" t="s">
        <v>7</v>
      </c>
    </row>
    <row r="426" spans="1:11" ht="15.75" thickBot="1" x14ac:dyDescent="0.3">
      <c r="A426" s="4" t="s">
        <v>9</v>
      </c>
      <c r="B426" s="4"/>
      <c r="C426" s="4"/>
      <c r="D426" s="4"/>
      <c r="E426" s="314">
        <v>1</v>
      </c>
    </row>
    <row r="427" spans="1:11" ht="15.75" customHeight="1" thickBot="1" x14ac:dyDescent="0.3">
      <c r="A427" s="4" t="s">
        <v>16</v>
      </c>
      <c r="B427" s="6">
        <f>B445</f>
        <v>0</v>
      </c>
      <c r="C427" s="6">
        <f t="shared" ref="C427:D427" si="52">C445</f>
        <v>0</v>
      </c>
      <c r="D427" s="6">
        <f t="shared" si="52"/>
        <v>0</v>
      </c>
      <c r="E427" s="6">
        <v>50000</v>
      </c>
    </row>
    <row r="428" spans="1:11" ht="23.25" thickBot="1" x14ac:dyDescent="0.3">
      <c r="A428" s="4" t="s">
        <v>24</v>
      </c>
      <c r="B428" s="6" t="e">
        <f>B427/B426</f>
        <v>#DIV/0!</v>
      </c>
      <c r="C428" s="6" t="e">
        <f t="shared" ref="C428:E428" si="53">C427/C426</f>
        <v>#DIV/0!</v>
      </c>
      <c r="D428" s="6" t="e">
        <f t="shared" si="53"/>
        <v>#DIV/0!</v>
      </c>
      <c r="E428" s="6">
        <f t="shared" si="53"/>
        <v>50000</v>
      </c>
    </row>
    <row r="429" spans="1:11" ht="15.75" thickBot="1" x14ac:dyDescent="0.3">
      <c r="A429" s="4" t="s">
        <v>17</v>
      </c>
      <c r="B429" s="60" t="s">
        <v>23</v>
      </c>
      <c r="C429" s="7" t="e">
        <f>C426/B426-1</f>
        <v>#DIV/0!</v>
      </c>
      <c r="D429" s="7" t="e">
        <f t="shared" ref="D429:E431" si="54">D426/C426-1</f>
        <v>#DIV/0!</v>
      </c>
      <c r="E429" s="7" t="e">
        <f t="shared" si="54"/>
        <v>#DIV/0!</v>
      </c>
      <c r="G429" s="9"/>
      <c r="H429" s="9"/>
      <c r="I429" s="9"/>
      <c r="J429" s="9"/>
      <c r="K429" s="9"/>
    </row>
    <row r="430" spans="1:11" ht="23.25" thickBot="1" x14ac:dyDescent="0.3">
      <c r="A430" s="4" t="s">
        <v>18</v>
      </c>
      <c r="B430" s="60" t="s">
        <v>23</v>
      </c>
      <c r="C430" s="7" t="e">
        <f>C427/B427-1</f>
        <v>#DIV/0!</v>
      </c>
      <c r="D430" s="7" t="e">
        <f t="shared" si="54"/>
        <v>#DIV/0!</v>
      </c>
      <c r="E430" s="7" t="e">
        <f t="shared" si="54"/>
        <v>#DIV/0!</v>
      </c>
    </row>
    <row r="431" spans="1:11" ht="23.25" thickBot="1" x14ac:dyDescent="0.3">
      <c r="A431" s="4" t="s">
        <v>19</v>
      </c>
      <c r="B431" s="60" t="s">
        <v>23</v>
      </c>
      <c r="C431" s="7" t="e">
        <f>C428/B428-1</f>
        <v>#DIV/0!</v>
      </c>
      <c r="D431" s="7" t="e">
        <f t="shared" si="54"/>
        <v>#DIV/0!</v>
      </c>
      <c r="E431" s="7" t="e">
        <f t="shared" si="54"/>
        <v>#DIV/0!</v>
      </c>
    </row>
    <row r="432" spans="1:11" ht="15.75" thickBot="1" x14ac:dyDescent="0.3">
      <c r="A432" s="362" t="s">
        <v>124</v>
      </c>
      <c r="B432" s="363"/>
      <c r="C432" s="363"/>
      <c r="D432" s="363"/>
      <c r="E432" s="364"/>
    </row>
    <row r="433" spans="1:5" x14ac:dyDescent="0.25">
      <c r="A433" s="342"/>
      <c r="B433" s="19">
        <v>2018</v>
      </c>
      <c r="C433" s="19">
        <v>2019</v>
      </c>
      <c r="D433" s="19">
        <v>2020</v>
      </c>
      <c r="E433" s="19">
        <v>2021</v>
      </c>
    </row>
    <row r="434" spans="1:5" ht="15.75" thickBot="1" x14ac:dyDescent="0.3">
      <c r="A434" s="343"/>
      <c r="B434" s="20" t="s">
        <v>6</v>
      </c>
      <c r="C434" s="20" t="s">
        <v>7</v>
      </c>
      <c r="D434" s="20" t="s">
        <v>7</v>
      </c>
      <c r="E434" s="20" t="s">
        <v>7</v>
      </c>
    </row>
    <row r="435" spans="1:5" ht="24.75" thickBot="1" x14ac:dyDescent="0.3">
      <c r="A435" s="1" t="s">
        <v>46</v>
      </c>
      <c r="B435" s="8">
        <f>B436+B437+B438+B439</f>
        <v>0</v>
      </c>
      <c r="C435" s="8">
        <f t="shared" ref="C435:E435" si="55">C436+C437+C438+C439</f>
        <v>0</v>
      </c>
      <c r="D435" s="8">
        <f t="shared" si="55"/>
        <v>0</v>
      </c>
      <c r="E435" s="8">
        <f t="shared" si="55"/>
        <v>0</v>
      </c>
    </row>
    <row r="436" spans="1:5" ht="15.75" thickBot="1" x14ac:dyDescent="0.3">
      <c r="A436" s="10" t="s">
        <v>55</v>
      </c>
      <c r="B436" s="8"/>
      <c r="C436" s="8"/>
      <c r="D436" s="8"/>
      <c r="E436" s="8"/>
    </row>
    <row r="437" spans="1:5" ht="15.75" thickBot="1" x14ac:dyDescent="0.3">
      <c r="A437" s="10" t="s">
        <v>62</v>
      </c>
      <c r="B437" s="8"/>
      <c r="C437" s="8"/>
      <c r="D437" s="8"/>
      <c r="E437" s="8"/>
    </row>
    <row r="438" spans="1:5" ht="15.75" thickBot="1" x14ac:dyDescent="0.3">
      <c r="A438" s="10" t="s">
        <v>63</v>
      </c>
      <c r="B438" s="8"/>
      <c r="C438" s="8"/>
      <c r="D438" s="8"/>
      <c r="E438" s="8"/>
    </row>
    <row r="439" spans="1:5" ht="15.75" thickBot="1" x14ac:dyDescent="0.3">
      <c r="A439" s="10" t="s">
        <v>64</v>
      </c>
      <c r="B439" s="8"/>
      <c r="C439" s="8"/>
      <c r="D439" s="8"/>
      <c r="E439" s="8"/>
    </row>
    <row r="440" spans="1:5" ht="15.75" thickBot="1" x14ac:dyDescent="0.3">
      <c r="A440" s="1" t="s">
        <v>47</v>
      </c>
      <c r="B440" s="11">
        <f>B441+B442+B443+B444</f>
        <v>0</v>
      </c>
      <c r="C440" s="11">
        <f t="shared" ref="C440:E440" si="56">C441+C442+C443+C444</f>
        <v>0</v>
      </c>
      <c r="D440" s="11">
        <f t="shared" si="56"/>
        <v>0</v>
      </c>
      <c r="E440" s="11">
        <f t="shared" si="56"/>
        <v>50000</v>
      </c>
    </row>
    <row r="441" spans="1:5" ht="15.75" thickBot="1" x14ac:dyDescent="0.3">
      <c r="A441" s="10" t="s">
        <v>55</v>
      </c>
      <c r="B441" s="11"/>
      <c r="C441" s="11"/>
      <c r="D441" s="11"/>
      <c r="E441" s="11">
        <v>50000</v>
      </c>
    </row>
    <row r="442" spans="1:5" ht="15.75" customHeight="1" thickBot="1" x14ac:dyDescent="0.3">
      <c r="A442" s="10" t="s">
        <v>62</v>
      </c>
      <c r="B442" s="11"/>
      <c r="C442" s="11"/>
      <c r="D442" s="11"/>
      <c r="E442" s="11"/>
    </row>
    <row r="443" spans="1:5" ht="15.75" customHeight="1" thickBot="1" x14ac:dyDescent="0.3">
      <c r="A443" s="10" t="s">
        <v>63</v>
      </c>
      <c r="B443" s="11"/>
      <c r="C443" s="11"/>
      <c r="D443" s="11"/>
      <c r="E443" s="11"/>
    </row>
    <row r="444" spans="1:5" ht="15.75" thickBot="1" x14ac:dyDescent="0.3">
      <c r="A444" s="10" t="s">
        <v>64</v>
      </c>
      <c r="B444" s="11"/>
      <c r="C444" s="11"/>
      <c r="D444" s="11"/>
      <c r="E444" s="11"/>
    </row>
    <row r="445" spans="1:5" ht="24.75" thickBot="1" x14ac:dyDescent="0.3">
      <c r="A445" s="72" t="s">
        <v>125</v>
      </c>
      <c r="B445" s="11">
        <f>B435+B440</f>
        <v>0</v>
      </c>
      <c r="C445" s="11">
        <f t="shared" ref="C445:E445" si="57">C435+C440</f>
        <v>0</v>
      </c>
      <c r="D445" s="11">
        <f t="shared" si="57"/>
        <v>0</v>
      </c>
      <c r="E445" s="11">
        <f t="shared" si="57"/>
        <v>50000</v>
      </c>
    </row>
    <row r="446" spans="1:5" ht="24.75" thickBot="1" x14ac:dyDescent="0.3">
      <c r="A446" s="80" t="s">
        <v>126</v>
      </c>
      <c r="B446" s="424" t="s">
        <v>127</v>
      </c>
      <c r="C446" s="425"/>
      <c r="D446" s="425"/>
      <c r="E446" s="426"/>
    </row>
    <row r="447" spans="1:5" ht="15.75" thickBot="1" x14ac:dyDescent="0.3">
      <c r="A447" s="347" t="s">
        <v>105</v>
      </c>
      <c r="B447" s="348"/>
      <c r="C447" s="348"/>
      <c r="D447" s="348"/>
      <c r="E447" s="349"/>
    </row>
    <row r="448" spans="1:5" ht="68.25" thickBot="1" x14ac:dyDescent="0.3">
      <c r="A448" s="4" t="s">
        <v>128</v>
      </c>
      <c r="B448" s="7">
        <v>7.5499999999999998E-2</v>
      </c>
      <c r="C448" s="7">
        <v>0.12</v>
      </c>
      <c r="D448" s="7">
        <v>0.17</v>
      </c>
      <c r="E448" s="7">
        <v>0.23</v>
      </c>
    </row>
    <row r="449" spans="1:11" ht="15.75" thickBot="1" x14ac:dyDescent="0.3">
      <c r="A449" s="322" t="s">
        <v>44</v>
      </c>
      <c r="B449" s="323"/>
      <c r="C449" s="323"/>
      <c r="D449" s="323"/>
      <c r="E449" s="324"/>
    </row>
    <row r="450" spans="1:11" ht="15.75" thickBot="1" x14ac:dyDescent="0.3">
      <c r="A450" s="322" t="s">
        <v>48</v>
      </c>
      <c r="B450" s="323"/>
      <c r="C450" s="323"/>
      <c r="D450" s="323"/>
      <c r="E450" s="324"/>
    </row>
    <row r="451" spans="1:11" ht="23.25" thickBot="1" x14ac:dyDescent="0.3">
      <c r="A451" s="21" t="s">
        <v>51</v>
      </c>
      <c r="B451" s="379" t="s">
        <v>129</v>
      </c>
      <c r="C451" s="380"/>
      <c r="D451" s="367"/>
      <c r="E451" s="369"/>
    </row>
    <row r="452" spans="1:11" ht="34.5" thickBot="1" x14ac:dyDescent="0.3">
      <c r="A452" s="21" t="s">
        <v>57</v>
      </c>
      <c r="B452" s="21" t="s">
        <v>130</v>
      </c>
      <c r="C452" s="54" t="s">
        <v>58</v>
      </c>
      <c r="D452" s="367"/>
      <c r="E452" s="369"/>
      <c r="G452" s="186"/>
      <c r="H452" s="186"/>
      <c r="I452" s="186"/>
      <c r="J452" s="186"/>
      <c r="K452" s="186"/>
    </row>
    <row r="453" spans="1:11" ht="34.5" customHeight="1" thickBot="1" x14ac:dyDescent="0.3">
      <c r="A453" s="4" t="s">
        <v>10</v>
      </c>
      <c r="B453" s="347" t="s">
        <v>131</v>
      </c>
      <c r="C453" s="348"/>
      <c r="D453" s="348"/>
      <c r="E453" s="349"/>
      <c r="G453" s="186"/>
      <c r="H453" s="186"/>
      <c r="I453" s="186"/>
      <c r="J453" s="186"/>
      <c r="K453" s="186"/>
    </row>
    <row r="454" spans="1:11" ht="15.75" thickBot="1" x14ac:dyDescent="0.3">
      <c r="A454" s="4" t="s">
        <v>15</v>
      </c>
      <c r="B454" s="359" t="s">
        <v>132</v>
      </c>
      <c r="C454" s="360"/>
      <c r="D454" s="360"/>
      <c r="E454" s="361"/>
    </row>
    <row r="455" spans="1:11" x14ac:dyDescent="0.25">
      <c r="A455" s="342"/>
      <c r="B455" s="19">
        <v>2018</v>
      </c>
      <c r="C455" s="19">
        <v>2019</v>
      </c>
      <c r="D455" s="19">
        <v>2020</v>
      </c>
      <c r="E455" s="19">
        <v>2021</v>
      </c>
    </row>
    <row r="456" spans="1:11" ht="15.75" thickBot="1" x14ac:dyDescent="0.3">
      <c r="A456" s="343"/>
      <c r="B456" s="20" t="s">
        <v>6</v>
      </c>
      <c r="C456" s="20" t="s">
        <v>7</v>
      </c>
      <c r="D456" s="20" t="s">
        <v>7</v>
      </c>
      <c r="E456" s="20" t="s">
        <v>7</v>
      </c>
    </row>
    <row r="457" spans="1:11" ht="15.75" thickBot="1" x14ac:dyDescent="0.3">
      <c r="A457" s="4" t="s">
        <v>9</v>
      </c>
      <c r="B457" s="6"/>
      <c r="C457" s="6">
        <v>3</v>
      </c>
      <c r="D457" s="6"/>
      <c r="E457" s="6"/>
    </row>
    <row r="458" spans="1:11" ht="15.75" thickBot="1" x14ac:dyDescent="0.3">
      <c r="A458" s="4" t="s">
        <v>16</v>
      </c>
      <c r="B458" s="6">
        <f>B521-B483</f>
        <v>0</v>
      </c>
      <c r="C458" s="6">
        <v>64550</v>
      </c>
      <c r="D458" s="6">
        <v>0</v>
      </c>
      <c r="E458" s="6">
        <f>E521-E483</f>
        <v>0</v>
      </c>
    </row>
    <row r="459" spans="1:11" ht="23.25" thickBot="1" x14ac:dyDescent="0.3">
      <c r="A459" s="4" t="s">
        <v>24</v>
      </c>
      <c r="B459" s="6" t="e">
        <f>B458/B457</f>
        <v>#DIV/0!</v>
      </c>
      <c r="C459" s="6">
        <f t="shared" ref="C459:E459" si="58">C458/C457</f>
        <v>21516.666666666668</v>
      </c>
      <c r="D459" s="6" t="e">
        <f t="shared" si="58"/>
        <v>#DIV/0!</v>
      </c>
      <c r="E459" s="6" t="e">
        <f t="shared" si="58"/>
        <v>#DIV/0!</v>
      </c>
    </row>
    <row r="460" spans="1:11" ht="15.75" thickBot="1" x14ac:dyDescent="0.3">
      <c r="A460" s="4" t="s">
        <v>17</v>
      </c>
      <c r="B460" s="60" t="s">
        <v>23</v>
      </c>
      <c r="C460" s="7" t="e">
        <f>C457/B457-1</f>
        <v>#DIV/0!</v>
      </c>
      <c r="D460" s="7">
        <f t="shared" ref="D460:E462" si="59">D457/C457-1</f>
        <v>-1</v>
      </c>
      <c r="E460" s="7" t="e">
        <f t="shared" si="59"/>
        <v>#DIV/0!</v>
      </c>
      <c r="G460" s="9"/>
      <c r="H460" s="9"/>
      <c r="I460" s="9"/>
      <c r="J460" s="9"/>
      <c r="K460" s="9"/>
    </row>
    <row r="461" spans="1:11" ht="23.25" thickBot="1" x14ac:dyDescent="0.3">
      <c r="A461" s="4" t="s">
        <v>18</v>
      </c>
      <c r="B461" s="60" t="s">
        <v>23</v>
      </c>
      <c r="C461" s="7" t="e">
        <f>C458/B458-1</f>
        <v>#DIV/0!</v>
      </c>
      <c r="D461" s="7">
        <f t="shared" si="59"/>
        <v>-1</v>
      </c>
      <c r="E461" s="7" t="e">
        <f t="shared" si="59"/>
        <v>#DIV/0!</v>
      </c>
    </row>
    <row r="462" spans="1:11" ht="23.25" thickBot="1" x14ac:dyDescent="0.3">
      <c r="A462" s="4" t="s">
        <v>19</v>
      </c>
      <c r="B462" s="60" t="s">
        <v>23</v>
      </c>
      <c r="C462" s="7" t="e">
        <f>C459/B459-1</f>
        <v>#DIV/0!</v>
      </c>
      <c r="D462" s="7" t="e">
        <f t="shared" si="59"/>
        <v>#DIV/0!</v>
      </c>
      <c r="E462" s="7" t="e">
        <f t="shared" si="59"/>
        <v>#DIV/0!</v>
      </c>
    </row>
    <row r="463" spans="1:11" ht="15.75" thickBot="1" x14ac:dyDescent="0.3">
      <c r="A463" s="362" t="s">
        <v>66</v>
      </c>
      <c r="B463" s="363"/>
      <c r="C463" s="363"/>
      <c r="D463" s="363"/>
      <c r="E463" s="364"/>
    </row>
    <row r="464" spans="1:11" x14ac:dyDescent="0.25">
      <c r="A464" s="342"/>
      <c r="B464" s="19">
        <v>2018</v>
      </c>
      <c r="C464" s="19">
        <v>2019</v>
      </c>
      <c r="D464" s="19">
        <v>2020</v>
      </c>
      <c r="E464" s="19">
        <v>2021</v>
      </c>
    </row>
    <row r="465" spans="1:5" ht="15.75" thickBot="1" x14ac:dyDescent="0.3">
      <c r="A465" s="343"/>
      <c r="B465" s="20" t="s">
        <v>6</v>
      </c>
      <c r="C465" s="20" t="s">
        <v>7</v>
      </c>
      <c r="D465" s="20" t="s">
        <v>7</v>
      </c>
      <c r="E465" s="20" t="s">
        <v>7</v>
      </c>
    </row>
    <row r="466" spans="1:5" ht="24.75" thickBot="1" x14ac:dyDescent="0.3">
      <c r="A466" s="1" t="s">
        <v>46</v>
      </c>
      <c r="B466" s="8">
        <f>B467+B468+B469+B470</f>
        <v>0</v>
      </c>
      <c r="C466" s="8">
        <f t="shared" ref="C466:E466" si="60">C467+C468+C469+C470</f>
        <v>0</v>
      </c>
      <c r="D466" s="8">
        <f t="shared" si="60"/>
        <v>0</v>
      </c>
      <c r="E466" s="8">
        <f t="shared" si="60"/>
        <v>0</v>
      </c>
    </row>
    <row r="467" spans="1:5" ht="15.75" thickBot="1" x14ac:dyDescent="0.3">
      <c r="A467" s="10" t="s">
        <v>55</v>
      </c>
      <c r="B467" s="8"/>
      <c r="C467" s="8"/>
      <c r="D467" s="8"/>
      <c r="E467" s="8"/>
    </row>
    <row r="468" spans="1:5" ht="15.75" customHeight="1" thickBot="1" x14ac:dyDescent="0.3">
      <c r="A468" s="10" t="s">
        <v>62</v>
      </c>
      <c r="B468" s="8"/>
      <c r="C468" s="8"/>
      <c r="D468" s="8"/>
      <c r="E468" s="8"/>
    </row>
    <row r="469" spans="1:5" ht="15.75" thickBot="1" x14ac:dyDescent="0.3">
      <c r="A469" s="10" t="s">
        <v>63</v>
      </c>
      <c r="B469" s="8"/>
      <c r="C469" s="8"/>
      <c r="D469" s="8"/>
      <c r="E469" s="8"/>
    </row>
    <row r="470" spans="1:5" ht="15.75" thickBot="1" x14ac:dyDescent="0.3">
      <c r="A470" s="10" t="s">
        <v>64</v>
      </c>
      <c r="B470" s="8"/>
      <c r="C470" s="8"/>
      <c r="D470" s="8"/>
      <c r="E470" s="8"/>
    </row>
    <row r="471" spans="1:5" ht="15.75" thickBot="1" x14ac:dyDescent="0.3">
      <c r="A471" s="1" t="s">
        <v>47</v>
      </c>
      <c r="B471" s="11">
        <f>B472+B473+B474+B475</f>
        <v>0</v>
      </c>
      <c r="C471" s="11">
        <f t="shared" ref="C471:E471" si="61">C472+C473+C474+C475</f>
        <v>64550</v>
      </c>
      <c r="D471" s="11">
        <f t="shared" si="61"/>
        <v>0</v>
      </c>
      <c r="E471" s="11">
        <f t="shared" si="61"/>
        <v>0</v>
      </c>
    </row>
    <row r="472" spans="1:5" ht="15.75" thickBot="1" x14ac:dyDescent="0.3">
      <c r="A472" s="10" t="s">
        <v>55</v>
      </c>
      <c r="B472" s="11"/>
      <c r="C472" s="8">
        <v>64550</v>
      </c>
      <c r="D472" s="8"/>
      <c r="E472" s="8"/>
    </row>
    <row r="473" spans="1:5" ht="15.75" thickBot="1" x14ac:dyDescent="0.3">
      <c r="A473" s="10" t="s">
        <v>62</v>
      </c>
      <c r="B473" s="11"/>
      <c r="C473" s="8"/>
      <c r="D473" s="8"/>
      <c r="E473" s="8"/>
    </row>
    <row r="474" spans="1:5" ht="15.75" thickBot="1" x14ac:dyDescent="0.3">
      <c r="A474" s="10" t="s">
        <v>63</v>
      </c>
      <c r="B474" s="11"/>
      <c r="C474" s="8"/>
      <c r="D474" s="8"/>
      <c r="E474" s="8"/>
    </row>
    <row r="475" spans="1:5" ht="15.75" thickBot="1" x14ac:dyDescent="0.3">
      <c r="A475" s="10" t="s">
        <v>64</v>
      </c>
      <c r="B475" s="11"/>
      <c r="C475" s="8"/>
      <c r="D475" s="8"/>
      <c r="E475" s="8"/>
    </row>
    <row r="476" spans="1:5" ht="24.75" thickBot="1" x14ac:dyDescent="0.3">
      <c r="A476" s="59" t="s">
        <v>35</v>
      </c>
      <c r="B476" s="11">
        <f>B466+B471</f>
        <v>0</v>
      </c>
      <c r="C476" s="11">
        <f t="shared" ref="C476:E476" si="62">C466+C471</f>
        <v>64550</v>
      </c>
      <c r="D476" s="11">
        <f t="shared" si="62"/>
        <v>0</v>
      </c>
      <c r="E476" s="11">
        <f t="shared" si="62"/>
        <v>0</v>
      </c>
    </row>
    <row r="477" spans="1:5" ht="34.5" thickBot="1" x14ac:dyDescent="0.3">
      <c r="A477" s="21" t="s">
        <v>61</v>
      </c>
      <c r="B477" s="21" t="s">
        <v>133</v>
      </c>
      <c r="C477" s="54" t="s">
        <v>58</v>
      </c>
      <c r="D477" s="367"/>
      <c r="E477" s="369"/>
    </row>
    <row r="478" spans="1:5" ht="31.5" customHeight="1" thickBot="1" x14ac:dyDescent="0.3">
      <c r="A478" s="4" t="s">
        <v>10</v>
      </c>
      <c r="B478" s="347" t="s">
        <v>134</v>
      </c>
      <c r="C478" s="348"/>
      <c r="D478" s="348"/>
      <c r="E478" s="349"/>
    </row>
    <row r="479" spans="1:5" ht="15.75" thickBot="1" x14ac:dyDescent="0.3">
      <c r="A479" s="4" t="s">
        <v>15</v>
      </c>
      <c r="B479" s="359" t="s">
        <v>132</v>
      </c>
      <c r="C479" s="360"/>
      <c r="D479" s="360"/>
      <c r="E479" s="361"/>
    </row>
    <row r="480" spans="1:5" x14ac:dyDescent="0.25">
      <c r="A480" s="342"/>
      <c r="B480" s="19">
        <v>2018</v>
      </c>
      <c r="C480" s="19">
        <v>2019</v>
      </c>
      <c r="D480" s="19">
        <v>2020</v>
      </c>
      <c r="E480" s="19">
        <v>2021</v>
      </c>
    </row>
    <row r="481" spans="1:11" ht="15.75" thickBot="1" x14ac:dyDescent="0.3">
      <c r="A481" s="343"/>
      <c r="B481" s="20" t="s">
        <v>6</v>
      </c>
      <c r="C481" s="20" t="s">
        <v>7</v>
      </c>
      <c r="D481" s="20" t="s">
        <v>7</v>
      </c>
      <c r="E481" s="20" t="s">
        <v>7</v>
      </c>
    </row>
    <row r="482" spans="1:11" ht="15.75" thickBot="1" x14ac:dyDescent="0.3">
      <c r="A482" s="4" t="s">
        <v>9</v>
      </c>
      <c r="B482" s="4"/>
      <c r="C482" s="60">
        <v>1.2</v>
      </c>
      <c r="D482" s="60">
        <v>0.8</v>
      </c>
      <c r="E482" s="4"/>
    </row>
    <row r="483" spans="1:11" ht="15.75" thickBot="1" x14ac:dyDescent="0.3">
      <c r="A483" s="4" t="s">
        <v>16</v>
      </c>
      <c r="B483" s="6"/>
      <c r="C483" s="6">
        <v>140000</v>
      </c>
      <c r="D483" s="6">
        <v>88695</v>
      </c>
      <c r="E483" s="6"/>
    </row>
    <row r="484" spans="1:11" ht="23.25" thickBot="1" x14ac:dyDescent="0.3">
      <c r="A484" s="4" t="s">
        <v>24</v>
      </c>
      <c r="B484" s="6" t="e">
        <f>B483/B482</f>
        <v>#DIV/0!</v>
      </c>
      <c r="C484" s="6">
        <f t="shared" ref="C484:E484" si="63">C483/C482</f>
        <v>116666.66666666667</v>
      </c>
      <c r="D484" s="6">
        <f t="shared" si="63"/>
        <v>110868.75</v>
      </c>
      <c r="E484" s="6" t="e">
        <f t="shared" si="63"/>
        <v>#DIV/0!</v>
      </c>
    </row>
    <row r="485" spans="1:11" ht="15.75" thickBot="1" x14ac:dyDescent="0.3">
      <c r="A485" s="4" t="s">
        <v>17</v>
      </c>
      <c r="B485" s="60" t="s">
        <v>23</v>
      </c>
      <c r="C485" s="7" t="e">
        <f>C482/B482-1</f>
        <v>#DIV/0!</v>
      </c>
      <c r="D485" s="7">
        <f t="shared" ref="D485:E487" si="64">D482/C482-1</f>
        <v>-0.33333333333333326</v>
      </c>
      <c r="E485" s="7">
        <f t="shared" si="64"/>
        <v>-1</v>
      </c>
      <c r="G485" s="9"/>
      <c r="H485" s="9"/>
      <c r="I485" s="9"/>
      <c r="J485" s="9"/>
      <c r="K485" s="9"/>
    </row>
    <row r="486" spans="1:11" ht="23.25" thickBot="1" x14ac:dyDescent="0.3">
      <c r="A486" s="4" t="s">
        <v>18</v>
      </c>
      <c r="B486" s="60" t="s">
        <v>23</v>
      </c>
      <c r="C486" s="7" t="e">
        <f>C483/B483-1</f>
        <v>#DIV/0!</v>
      </c>
      <c r="D486" s="7">
        <f t="shared" si="64"/>
        <v>-0.36646428571428569</v>
      </c>
      <c r="E486" s="7">
        <f t="shared" si="64"/>
        <v>-1</v>
      </c>
    </row>
    <row r="487" spans="1:11" ht="23.25" thickBot="1" x14ac:dyDescent="0.3">
      <c r="A487" s="4" t="s">
        <v>19</v>
      </c>
      <c r="B487" s="60" t="s">
        <v>23</v>
      </c>
      <c r="C487" s="7" t="e">
        <f>C484/B484-1</f>
        <v>#DIV/0!</v>
      </c>
      <c r="D487" s="7">
        <f t="shared" si="64"/>
        <v>-4.9696428571428641E-2</v>
      </c>
      <c r="E487" s="7" t="e">
        <f t="shared" si="64"/>
        <v>#DIV/0!</v>
      </c>
    </row>
    <row r="488" spans="1:11" ht="15.75" thickBot="1" x14ac:dyDescent="0.3">
      <c r="A488" s="362" t="s">
        <v>67</v>
      </c>
      <c r="B488" s="363"/>
      <c r="C488" s="363"/>
      <c r="D488" s="363"/>
      <c r="E488" s="364"/>
    </row>
    <row r="489" spans="1:11" x14ac:dyDescent="0.25">
      <c r="A489" s="342"/>
      <c r="B489" s="19">
        <v>2018</v>
      </c>
      <c r="C489" s="19">
        <v>2019</v>
      </c>
      <c r="D489" s="19">
        <v>2020</v>
      </c>
      <c r="E489" s="19">
        <v>2021</v>
      </c>
    </row>
    <row r="490" spans="1:11" ht="15.75" thickBot="1" x14ac:dyDescent="0.3">
      <c r="A490" s="343"/>
      <c r="B490" s="20" t="s">
        <v>6</v>
      </c>
      <c r="C490" s="20" t="s">
        <v>7</v>
      </c>
      <c r="D490" s="20" t="s">
        <v>7</v>
      </c>
      <c r="E490" s="20" t="s">
        <v>7</v>
      </c>
    </row>
    <row r="491" spans="1:11" ht="24.75" thickBot="1" x14ac:dyDescent="0.3">
      <c r="A491" s="1" t="s">
        <v>46</v>
      </c>
      <c r="B491" s="8">
        <f>B492+B493+B494+B495</f>
        <v>0</v>
      </c>
      <c r="C491" s="8">
        <f t="shared" ref="C491:E491" si="65">C492+C493+C494+C495</f>
        <v>0</v>
      </c>
      <c r="D491" s="8">
        <f t="shared" si="65"/>
        <v>0</v>
      </c>
      <c r="E491" s="8">
        <f t="shared" si="65"/>
        <v>0</v>
      </c>
    </row>
    <row r="492" spans="1:11" ht="15.75" thickBot="1" x14ac:dyDescent="0.3">
      <c r="A492" s="10" t="s">
        <v>55</v>
      </c>
      <c r="B492" s="8"/>
      <c r="C492" s="8"/>
      <c r="D492" s="8"/>
      <c r="E492" s="8"/>
    </row>
    <row r="493" spans="1:11" ht="15.75" customHeight="1" thickBot="1" x14ac:dyDescent="0.3">
      <c r="A493" s="10" t="s">
        <v>62</v>
      </c>
      <c r="B493" s="8"/>
      <c r="C493" s="8"/>
      <c r="D493" s="8"/>
      <c r="E493" s="8"/>
    </row>
    <row r="494" spans="1:11" ht="15.75" thickBot="1" x14ac:dyDescent="0.3">
      <c r="A494" s="10" t="s">
        <v>63</v>
      </c>
      <c r="B494" s="8"/>
      <c r="C494" s="8"/>
      <c r="D494" s="8"/>
      <c r="E494" s="8"/>
    </row>
    <row r="495" spans="1:11" ht="15.75" thickBot="1" x14ac:dyDescent="0.3">
      <c r="A495" s="10" t="s">
        <v>64</v>
      </c>
      <c r="B495" s="8"/>
      <c r="C495" s="8"/>
      <c r="D495" s="8"/>
      <c r="E495" s="8"/>
    </row>
    <row r="496" spans="1:11" ht="15.75" thickBot="1" x14ac:dyDescent="0.3">
      <c r="A496" s="1" t="s">
        <v>47</v>
      </c>
      <c r="B496" s="11">
        <f>B497+B498+B499+B500</f>
        <v>0</v>
      </c>
      <c r="C496" s="11">
        <f t="shared" ref="C496:E496" si="66">C497+C498+C499+C500</f>
        <v>140000</v>
      </c>
      <c r="D496" s="11">
        <f t="shared" si="66"/>
        <v>88695</v>
      </c>
      <c r="E496" s="11">
        <f t="shared" si="66"/>
        <v>0</v>
      </c>
    </row>
    <row r="497" spans="1:11" ht="15.75" thickBot="1" x14ac:dyDescent="0.3">
      <c r="A497" s="10" t="s">
        <v>55</v>
      </c>
      <c r="B497" s="11"/>
      <c r="C497" s="8">
        <v>140000</v>
      </c>
      <c r="D497" s="8">
        <v>88695</v>
      </c>
      <c r="E497" s="8"/>
    </row>
    <row r="498" spans="1:11" ht="15.75" thickBot="1" x14ac:dyDescent="0.3">
      <c r="A498" s="10" t="s">
        <v>62</v>
      </c>
      <c r="B498" s="11"/>
      <c r="C498" s="8"/>
      <c r="D498" s="8"/>
      <c r="E498" s="8"/>
    </row>
    <row r="499" spans="1:11" ht="15.75" thickBot="1" x14ac:dyDescent="0.3">
      <c r="A499" s="10" t="s">
        <v>63</v>
      </c>
      <c r="B499" s="11"/>
      <c r="C499" s="8"/>
      <c r="D499" s="8"/>
      <c r="E499" s="8"/>
    </row>
    <row r="500" spans="1:11" ht="15.75" thickBot="1" x14ac:dyDescent="0.3">
      <c r="A500" s="10" t="s">
        <v>64</v>
      </c>
      <c r="B500" s="11"/>
      <c r="C500" s="8"/>
      <c r="D500" s="8"/>
      <c r="E500" s="8"/>
    </row>
    <row r="501" spans="1:11" ht="24.75" thickBot="1" x14ac:dyDescent="0.3">
      <c r="A501" s="59" t="s">
        <v>68</v>
      </c>
      <c r="B501" s="11">
        <f>B491+B496</f>
        <v>0</v>
      </c>
      <c r="C501" s="11">
        <f t="shared" ref="C501:E501" si="67">C491+C496</f>
        <v>140000</v>
      </c>
      <c r="D501" s="11">
        <f t="shared" si="67"/>
        <v>88695</v>
      </c>
      <c r="E501" s="11">
        <f t="shared" si="67"/>
        <v>0</v>
      </c>
    </row>
    <row r="502" spans="1:11" ht="23.25" thickBot="1" x14ac:dyDescent="0.3">
      <c r="A502" s="21" t="s">
        <v>90</v>
      </c>
      <c r="B502" s="55" t="s">
        <v>135</v>
      </c>
      <c r="C502" s="58" t="s">
        <v>58</v>
      </c>
      <c r="D502" s="56"/>
      <c r="E502" s="57"/>
    </row>
    <row r="503" spans="1:11" ht="42" customHeight="1" thickBot="1" x14ac:dyDescent="0.3">
      <c r="A503" s="4" t="s">
        <v>10</v>
      </c>
      <c r="B503" s="347" t="s">
        <v>136</v>
      </c>
      <c r="C503" s="348"/>
      <c r="D503" s="348"/>
      <c r="E503" s="349"/>
    </row>
    <row r="504" spans="1:11" ht="15.75" thickBot="1" x14ac:dyDescent="0.3">
      <c r="A504" s="4" t="s">
        <v>15</v>
      </c>
      <c r="B504" s="359" t="s">
        <v>132</v>
      </c>
      <c r="C504" s="360"/>
      <c r="D504" s="360"/>
      <c r="E504" s="361"/>
    </row>
    <row r="505" spans="1:11" x14ac:dyDescent="0.25">
      <c r="A505" s="342"/>
      <c r="B505" s="19">
        <v>2018</v>
      </c>
      <c r="C505" s="19">
        <v>2019</v>
      </c>
      <c r="D505" s="19">
        <v>2020</v>
      </c>
      <c r="E505" s="19">
        <v>2021</v>
      </c>
    </row>
    <row r="506" spans="1:11" ht="15.75" thickBot="1" x14ac:dyDescent="0.3">
      <c r="A506" s="343"/>
      <c r="B506" s="20" t="s">
        <v>6</v>
      </c>
      <c r="C506" s="20" t="s">
        <v>7</v>
      </c>
      <c r="D506" s="20" t="s">
        <v>7</v>
      </c>
      <c r="E506" s="20" t="s">
        <v>7</v>
      </c>
    </row>
    <row r="507" spans="1:11" ht="15.75" thickBot="1" x14ac:dyDescent="0.3">
      <c r="A507" s="4" t="s">
        <v>9</v>
      </c>
      <c r="B507" s="4"/>
      <c r="C507" s="60">
        <v>1</v>
      </c>
      <c r="D507" s="4"/>
      <c r="E507" s="4"/>
    </row>
    <row r="508" spans="1:11" ht="15.75" thickBot="1" x14ac:dyDescent="0.3">
      <c r="A508" s="4" t="s">
        <v>16</v>
      </c>
      <c r="B508" s="6">
        <f>B526</f>
        <v>0</v>
      </c>
      <c r="C508" s="6">
        <v>71729</v>
      </c>
      <c r="D508" s="6">
        <f t="shared" ref="D508:E508" si="68">D526</f>
        <v>0</v>
      </c>
      <c r="E508" s="6">
        <f t="shared" si="68"/>
        <v>0</v>
      </c>
    </row>
    <row r="509" spans="1:11" ht="23.25" thickBot="1" x14ac:dyDescent="0.3">
      <c r="A509" s="4" t="s">
        <v>24</v>
      </c>
      <c r="B509" s="6" t="e">
        <f>B508/B507</f>
        <v>#DIV/0!</v>
      </c>
      <c r="C509" s="6">
        <f t="shared" ref="C509:E509" si="69">C508/C507</f>
        <v>71729</v>
      </c>
      <c r="D509" s="6" t="e">
        <f t="shared" si="69"/>
        <v>#DIV/0!</v>
      </c>
      <c r="E509" s="6" t="e">
        <f t="shared" si="69"/>
        <v>#DIV/0!</v>
      </c>
    </row>
    <row r="510" spans="1:11" ht="15.75" thickBot="1" x14ac:dyDescent="0.3">
      <c r="A510" s="4" t="s">
        <v>17</v>
      </c>
      <c r="B510" s="60" t="s">
        <v>23</v>
      </c>
      <c r="C510" s="7" t="e">
        <f>C507/B507-1</f>
        <v>#DIV/0!</v>
      </c>
      <c r="D510" s="7">
        <f t="shared" ref="D510:E512" si="70">D507/C507-1</f>
        <v>-1</v>
      </c>
      <c r="E510" s="7" t="e">
        <f t="shared" si="70"/>
        <v>#DIV/0!</v>
      </c>
      <c r="G510" s="9"/>
      <c r="H510" s="9"/>
      <c r="I510" s="9"/>
      <c r="J510" s="9"/>
      <c r="K510" s="9"/>
    </row>
    <row r="511" spans="1:11" ht="23.25" thickBot="1" x14ac:dyDescent="0.3">
      <c r="A511" s="4" t="s">
        <v>18</v>
      </c>
      <c r="B511" s="60" t="s">
        <v>23</v>
      </c>
      <c r="C511" s="7" t="e">
        <f>C508/B508-1</f>
        <v>#DIV/0!</v>
      </c>
      <c r="D511" s="7">
        <f t="shared" si="70"/>
        <v>-1</v>
      </c>
      <c r="E511" s="7" t="e">
        <f t="shared" si="70"/>
        <v>#DIV/0!</v>
      </c>
    </row>
    <row r="512" spans="1:11" ht="23.25" thickBot="1" x14ac:dyDescent="0.3">
      <c r="A512" s="4" t="s">
        <v>19</v>
      </c>
      <c r="B512" s="60" t="s">
        <v>23</v>
      </c>
      <c r="C512" s="7" t="e">
        <f>C509/B509-1</f>
        <v>#DIV/0!</v>
      </c>
      <c r="D512" s="7" t="e">
        <f t="shared" si="70"/>
        <v>#DIV/0!</v>
      </c>
      <c r="E512" s="7" t="e">
        <f t="shared" si="70"/>
        <v>#DIV/0!</v>
      </c>
    </row>
    <row r="513" spans="1:5" ht="15.75" thickBot="1" x14ac:dyDescent="0.3">
      <c r="A513" s="362" t="s">
        <v>93</v>
      </c>
      <c r="B513" s="363"/>
      <c r="C513" s="363"/>
      <c r="D513" s="363"/>
      <c r="E513" s="364"/>
    </row>
    <row r="514" spans="1:5" x14ac:dyDescent="0.25">
      <c r="A514" s="342"/>
      <c r="B514" s="19">
        <v>2018</v>
      </c>
      <c r="C514" s="19">
        <v>2019</v>
      </c>
      <c r="D514" s="19">
        <v>2020</v>
      </c>
      <c r="E514" s="19">
        <v>2021</v>
      </c>
    </row>
    <row r="515" spans="1:5" ht="15.75" thickBot="1" x14ac:dyDescent="0.3">
      <c r="A515" s="343"/>
      <c r="B515" s="20" t="s">
        <v>6</v>
      </c>
      <c r="C515" s="20" t="s">
        <v>7</v>
      </c>
      <c r="D515" s="20" t="s">
        <v>7</v>
      </c>
      <c r="E515" s="20" t="s">
        <v>7</v>
      </c>
    </row>
    <row r="516" spans="1:5" ht="24.75" thickBot="1" x14ac:dyDescent="0.3">
      <c r="A516" s="1" t="s">
        <v>46</v>
      </c>
      <c r="B516" s="8">
        <f>B517+B518+B519+B520</f>
        <v>0</v>
      </c>
      <c r="C516" s="8">
        <f t="shared" ref="C516:E516" si="71">C517+C518+C519+C520</f>
        <v>0</v>
      </c>
      <c r="D516" s="8">
        <f t="shared" si="71"/>
        <v>0</v>
      </c>
      <c r="E516" s="8">
        <f t="shared" si="71"/>
        <v>0</v>
      </c>
    </row>
    <row r="517" spans="1:5" ht="15.75" thickBot="1" x14ac:dyDescent="0.3">
      <c r="A517" s="10" t="s">
        <v>55</v>
      </c>
      <c r="B517" s="8"/>
      <c r="C517" s="8"/>
      <c r="D517" s="8"/>
      <c r="E517" s="8"/>
    </row>
    <row r="518" spans="1:5" ht="15.75" customHeight="1" thickBot="1" x14ac:dyDescent="0.3">
      <c r="A518" s="10" t="s">
        <v>62</v>
      </c>
      <c r="B518" s="8"/>
      <c r="C518" s="8"/>
      <c r="D518" s="8"/>
      <c r="E518" s="8"/>
    </row>
    <row r="519" spans="1:5" ht="15.75" thickBot="1" x14ac:dyDescent="0.3">
      <c r="A519" s="10" t="s">
        <v>63</v>
      </c>
      <c r="B519" s="8"/>
      <c r="C519" s="8"/>
      <c r="D519" s="8"/>
      <c r="E519" s="8"/>
    </row>
    <row r="520" spans="1:5" ht="15.75" thickBot="1" x14ac:dyDescent="0.3">
      <c r="A520" s="10" t="s">
        <v>64</v>
      </c>
      <c r="B520" s="8"/>
      <c r="C520" s="8"/>
      <c r="D520" s="8"/>
      <c r="E520" s="8"/>
    </row>
    <row r="521" spans="1:5" ht="15.75" thickBot="1" x14ac:dyDescent="0.3">
      <c r="A521" s="1" t="s">
        <v>47</v>
      </c>
      <c r="B521" s="11">
        <f>B522+B523+B524+B525</f>
        <v>0</v>
      </c>
      <c r="C521" s="11">
        <f t="shared" ref="C521:E521" si="72">C522+C523+C524+C525</f>
        <v>71729</v>
      </c>
      <c r="D521" s="11">
        <f t="shared" si="72"/>
        <v>0</v>
      </c>
      <c r="E521" s="11">
        <f t="shared" si="72"/>
        <v>0</v>
      </c>
    </row>
    <row r="522" spans="1:5" ht="15.75" thickBot="1" x14ac:dyDescent="0.3">
      <c r="A522" s="10" t="s">
        <v>55</v>
      </c>
      <c r="B522" s="11"/>
      <c r="C522" s="8">
        <v>71729</v>
      </c>
      <c r="D522" s="8"/>
      <c r="E522" s="8"/>
    </row>
    <row r="523" spans="1:5" ht="15.75" thickBot="1" x14ac:dyDescent="0.3">
      <c r="A523" s="10" t="s">
        <v>62</v>
      </c>
      <c r="B523" s="11"/>
      <c r="C523" s="8"/>
      <c r="D523" s="8"/>
      <c r="E523" s="8"/>
    </row>
    <row r="524" spans="1:5" ht="15.75" thickBot="1" x14ac:dyDescent="0.3">
      <c r="A524" s="10" t="s">
        <v>63</v>
      </c>
      <c r="B524" s="11"/>
      <c r="C524" s="8"/>
      <c r="D524" s="8"/>
      <c r="E524" s="8"/>
    </row>
    <row r="525" spans="1:5" ht="15.75" thickBot="1" x14ac:dyDescent="0.3">
      <c r="A525" s="10" t="s">
        <v>64</v>
      </c>
      <c r="B525" s="11"/>
      <c r="C525" s="8"/>
      <c r="D525" s="8"/>
      <c r="E525" s="8"/>
    </row>
    <row r="526" spans="1:5" ht="15.75" thickBot="1" x14ac:dyDescent="0.3">
      <c r="A526" s="72" t="s">
        <v>69</v>
      </c>
      <c r="B526" s="11">
        <f>B516+B521</f>
        <v>0</v>
      </c>
      <c r="C526" s="11">
        <f t="shared" ref="C526:E526" si="73">C516+C521</f>
        <v>71729</v>
      </c>
      <c r="D526" s="11">
        <f t="shared" si="73"/>
        <v>0</v>
      </c>
      <c r="E526" s="11">
        <f t="shared" si="73"/>
        <v>0</v>
      </c>
    </row>
    <row r="527" spans="1:5" ht="34.5" thickBot="1" x14ac:dyDescent="0.3">
      <c r="A527" s="21" t="s">
        <v>137</v>
      </c>
      <c r="B527" s="58" t="s">
        <v>138</v>
      </c>
      <c r="C527" s="58" t="s">
        <v>58</v>
      </c>
      <c r="D527" s="56"/>
      <c r="E527" s="57"/>
    </row>
    <row r="528" spans="1:5" ht="40.5" customHeight="1" thickBot="1" x14ac:dyDescent="0.3">
      <c r="A528" s="4" t="s">
        <v>10</v>
      </c>
      <c r="B528" s="347" t="s">
        <v>139</v>
      </c>
      <c r="C528" s="348"/>
      <c r="D528" s="348"/>
      <c r="E528" s="349"/>
    </row>
    <row r="529" spans="1:5" ht="15.75" thickBot="1" x14ac:dyDescent="0.3">
      <c r="A529" s="4" t="s">
        <v>15</v>
      </c>
      <c r="B529" s="359" t="s">
        <v>132</v>
      </c>
      <c r="C529" s="360"/>
      <c r="D529" s="360"/>
      <c r="E529" s="361"/>
    </row>
    <row r="530" spans="1:5" x14ac:dyDescent="0.25">
      <c r="A530" s="342"/>
      <c r="B530" s="19">
        <v>2018</v>
      </c>
      <c r="C530" s="19">
        <v>2019</v>
      </c>
      <c r="D530" s="19">
        <v>2020</v>
      </c>
      <c r="E530" s="19">
        <v>2021</v>
      </c>
    </row>
    <row r="531" spans="1:5" ht="15.75" thickBot="1" x14ac:dyDescent="0.3">
      <c r="A531" s="343"/>
      <c r="B531" s="20" t="s">
        <v>6</v>
      </c>
      <c r="C531" s="20" t="s">
        <v>7</v>
      </c>
      <c r="D531" s="20" t="s">
        <v>7</v>
      </c>
      <c r="E531" s="20" t="s">
        <v>7</v>
      </c>
    </row>
    <row r="532" spans="1:5" ht="15.75" thickBot="1" x14ac:dyDescent="0.3">
      <c r="A532" s="4" t="s">
        <v>9</v>
      </c>
      <c r="B532" s="4"/>
      <c r="C532" s="60">
        <v>14</v>
      </c>
      <c r="D532" s="60">
        <v>10</v>
      </c>
      <c r="E532" s="4"/>
    </row>
    <row r="533" spans="1:5" ht="15.75" thickBot="1" x14ac:dyDescent="0.3">
      <c r="A533" s="4" t="s">
        <v>16</v>
      </c>
      <c r="B533" s="6">
        <f>B551</f>
        <v>0</v>
      </c>
      <c r="C533" s="6">
        <v>40000</v>
      </c>
      <c r="D533" s="6">
        <v>29500</v>
      </c>
      <c r="E533" s="6">
        <f t="shared" ref="E533" si="74">E551</f>
        <v>0</v>
      </c>
    </row>
    <row r="534" spans="1:5" ht="23.25" thickBot="1" x14ac:dyDescent="0.3">
      <c r="A534" s="4" t="s">
        <v>24</v>
      </c>
      <c r="B534" s="6" t="e">
        <f>B533/B532</f>
        <v>#DIV/0!</v>
      </c>
      <c r="C534" s="6">
        <f t="shared" ref="C534:E534" si="75">C533/C532</f>
        <v>2857.1428571428573</v>
      </c>
      <c r="D534" s="6">
        <f t="shared" si="75"/>
        <v>2950</v>
      </c>
      <c r="E534" s="6" t="e">
        <f t="shared" si="75"/>
        <v>#DIV/0!</v>
      </c>
    </row>
    <row r="535" spans="1:5" ht="15.75" thickBot="1" x14ac:dyDescent="0.3">
      <c r="A535" s="4" t="s">
        <v>17</v>
      </c>
      <c r="B535" s="60" t="s">
        <v>23</v>
      </c>
      <c r="C535" s="7" t="e">
        <f>C532/B532-1</f>
        <v>#DIV/0!</v>
      </c>
      <c r="D535" s="7">
        <f t="shared" ref="D535:E537" si="76">D532/C532-1</f>
        <v>-0.2857142857142857</v>
      </c>
      <c r="E535" s="7">
        <f t="shared" si="76"/>
        <v>-1</v>
      </c>
    </row>
    <row r="536" spans="1:5" ht="23.25" thickBot="1" x14ac:dyDescent="0.3">
      <c r="A536" s="4" t="s">
        <v>18</v>
      </c>
      <c r="B536" s="60" t="s">
        <v>23</v>
      </c>
      <c r="C536" s="7" t="e">
        <f>C533/B533-1</f>
        <v>#DIV/0!</v>
      </c>
      <c r="D536" s="7">
        <f t="shared" si="76"/>
        <v>-0.26249999999999996</v>
      </c>
      <c r="E536" s="7">
        <f t="shared" si="76"/>
        <v>-1</v>
      </c>
    </row>
    <row r="537" spans="1:5" ht="23.25" thickBot="1" x14ac:dyDescent="0.3">
      <c r="A537" s="4" t="s">
        <v>19</v>
      </c>
      <c r="B537" s="60" t="s">
        <v>23</v>
      </c>
      <c r="C537" s="7" t="e">
        <f>C534/B534-1</f>
        <v>#DIV/0!</v>
      </c>
      <c r="D537" s="7">
        <f t="shared" si="76"/>
        <v>3.2499999999999973E-2</v>
      </c>
      <c r="E537" s="7" t="e">
        <f t="shared" si="76"/>
        <v>#DIV/0!</v>
      </c>
    </row>
    <row r="538" spans="1:5" ht="15.75" thickBot="1" x14ac:dyDescent="0.3">
      <c r="A538" s="362" t="s">
        <v>140</v>
      </c>
      <c r="B538" s="363"/>
      <c r="C538" s="363"/>
      <c r="D538" s="363"/>
      <c r="E538" s="364"/>
    </row>
    <row r="539" spans="1:5" x14ac:dyDescent="0.25">
      <c r="A539" s="342"/>
      <c r="B539" s="19">
        <v>2018</v>
      </c>
      <c r="C539" s="19">
        <v>2019</v>
      </c>
      <c r="D539" s="19">
        <v>2020</v>
      </c>
      <c r="E539" s="19">
        <v>2021</v>
      </c>
    </row>
    <row r="540" spans="1:5" ht="15.75" thickBot="1" x14ac:dyDescent="0.3">
      <c r="A540" s="343"/>
      <c r="B540" s="20" t="s">
        <v>6</v>
      </c>
      <c r="C540" s="20" t="s">
        <v>7</v>
      </c>
      <c r="D540" s="20" t="s">
        <v>7</v>
      </c>
      <c r="E540" s="20" t="s">
        <v>7</v>
      </c>
    </row>
    <row r="541" spans="1:5" ht="24.75" thickBot="1" x14ac:dyDescent="0.3">
      <c r="A541" s="1" t="s">
        <v>46</v>
      </c>
      <c r="B541" s="8">
        <f>B542+B543+B544+B545</f>
        <v>0</v>
      </c>
      <c r="C541" s="8">
        <f t="shared" ref="C541:E541" si="77">C542+C543+C544+C545</f>
        <v>0</v>
      </c>
      <c r="D541" s="8">
        <f t="shared" si="77"/>
        <v>0</v>
      </c>
      <c r="E541" s="8">
        <f t="shared" si="77"/>
        <v>0</v>
      </c>
    </row>
    <row r="542" spans="1:5" ht="15.75" thickBot="1" x14ac:dyDescent="0.3">
      <c r="A542" s="10" t="s">
        <v>55</v>
      </c>
      <c r="B542" s="8"/>
      <c r="C542" s="8"/>
      <c r="D542" s="8"/>
      <c r="E542" s="8"/>
    </row>
    <row r="543" spans="1:5" ht="15.75" customHeight="1" thickBot="1" x14ac:dyDescent="0.3">
      <c r="A543" s="10" t="s">
        <v>62</v>
      </c>
      <c r="B543" s="8"/>
      <c r="C543" s="8"/>
      <c r="D543" s="8"/>
      <c r="E543" s="8"/>
    </row>
    <row r="544" spans="1:5" ht="15.75" thickBot="1" x14ac:dyDescent="0.3">
      <c r="A544" s="10" t="s">
        <v>63</v>
      </c>
      <c r="B544" s="8"/>
      <c r="C544" s="8"/>
      <c r="D544" s="8"/>
      <c r="E544" s="8"/>
    </row>
    <row r="545" spans="1:5" ht="15.75" thickBot="1" x14ac:dyDescent="0.3">
      <c r="A545" s="10" t="s">
        <v>64</v>
      </c>
      <c r="B545" s="8"/>
      <c r="C545" s="8"/>
      <c r="D545" s="8"/>
      <c r="E545" s="8"/>
    </row>
    <row r="546" spans="1:5" ht="15.75" thickBot="1" x14ac:dyDescent="0.3">
      <c r="A546" s="1" t="s">
        <v>47</v>
      </c>
      <c r="B546" s="11">
        <f>B547+B548+B549+B550</f>
        <v>0</v>
      </c>
      <c r="C546" s="11">
        <f t="shared" ref="C546:E546" si="78">C547+C548+C549+C550</f>
        <v>40000</v>
      </c>
      <c r="D546" s="11">
        <f t="shared" si="78"/>
        <v>29500</v>
      </c>
      <c r="E546" s="11">
        <f t="shared" si="78"/>
        <v>0</v>
      </c>
    </row>
    <row r="547" spans="1:5" ht="15.75" thickBot="1" x14ac:dyDescent="0.3">
      <c r="A547" s="10" t="s">
        <v>55</v>
      </c>
      <c r="B547" s="11"/>
      <c r="C547" s="8">
        <v>40000</v>
      </c>
      <c r="D547" s="8">
        <v>29500</v>
      </c>
      <c r="E547" s="8"/>
    </row>
    <row r="548" spans="1:5" ht="15.75" thickBot="1" x14ac:dyDescent="0.3">
      <c r="A548" s="10" t="s">
        <v>62</v>
      </c>
      <c r="B548" s="11"/>
      <c r="C548" s="8"/>
      <c r="D548" s="8"/>
      <c r="E548" s="8"/>
    </row>
    <row r="549" spans="1:5" ht="15.75" thickBot="1" x14ac:dyDescent="0.3">
      <c r="A549" s="10" t="s">
        <v>63</v>
      </c>
      <c r="B549" s="11"/>
      <c r="C549" s="8"/>
      <c r="D549" s="8"/>
      <c r="E549" s="8"/>
    </row>
    <row r="550" spans="1:5" ht="15.75" thickBot="1" x14ac:dyDescent="0.3">
      <c r="A550" s="10" t="s">
        <v>64</v>
      </c>
      <c r="B550" s="11"/>
      <c r="C550" s="8"/>
      <c r="D550" s="8"/>
      <c r="E550" s="8"/>
    </row>
    <row r="551" spans="1:5" ht="15.75" thickBot="1" x14ac:dyDescent="0.3">
      <c r="A551" s="72" t="s">
        <v>69</v>
      </c>
      <c r="B551" s="11">
        <f>B541+B546</f>
        <v>0</v>
      </c>
      <c r="C551" s="11">
        <f t="shared" ref="C551:E551" si="79">C541+C546</f>
        <v>40000</v>
      </c>
      <c r="D551" s="11">
        <f t="shared" si="79"/>
        <v>29500</v>
      </c>
      <c r="E551" s="11">
        <f t="shared" si="79"/>
        <v>0</v>
      </c>
    </row>
    <row r="552" spans="1:5" ht="34.5" thickBot="1" x14ac:dyDescent="0.3">
      <c r="A552" s="21" t="s">
        <v>141</v>
      </c>
      <c r="B552" s="58" t="s">
        <v>142</v>
      </c>
      <c r="C552" s="58" t="s">
        <v>58</v>
      </c>
      <c r="D552" s="56"/>
      <c r="E552" s="57"/>
    </row>
    <row r="553" spans="1:5" ht="33" customHeight="1" thickBot="1" x14ac:dyDescent="0.3">
      <c r="A553" s="4" t="s">
        <v>10</v>
      </c>
      <c r="B553" s="347" t="s">
        <v>143</v>
      </c>
      <c r="C553" s="348"/>
      <c r="D553" s="348"/>
      <c r="E553" s="349"/>
    </row>
    <row r="554" spans="1:5" ht="15.75" thickBot="1" x14ac:dyDescent="0.3">
      <c r="A554" s="4" t="s">
        <v>15</v>
      </c>
      <c r="B554" s="359" t="s">
        <v>132</v>
      </c>
      <c r="C554" s="360"/>
      <c r="D554" s="360"/>
      <c r="E554" s="361"/>
    </row>
    <row r="555" spans="1:5" x14ac:dyDescent="0.25">
      <c r="A555" s="342"/>
      <c r="B555" s="19">
        <v>2018</v>
      </c>
      <c r="C555" s="19">
        <v>2019</v>
      </c>
      <c r="D555" s="19">
        <v>2020</v>
      </c>
      <c r="E555" s="19">
        <v>2021</v>
      </c>
    </row>
    <row r="556" spans="1:5" ht="15.75" thickBot="1" x14ac:dyDescent="0.3">
      <c r="A556" s="343"/>
      <c r="B556" s="20" t="s">
        <v>6</v>
      </c>
      <c r="C556" s="20" t="s">
        <v>7</v>
      </c>
      <c r="D556" s="20" t="s">
        <v>7</v>
      </c>
      <c r="E556" s="20" t="s">
        <v>7</v>
      </c>
    </row>
    <row r="557" spans="1:5" ht="15.75" thickBot="1" x14ac:dyDescent="0.3">
      <c r="A557" s="4" t="s">
        <v>9</v>
      </c>
      <c r="B557" s="4"/>
      <c r="C557" s="60">
        <v>1</v>
      </c>
      <c r="D557" s="4"/>
      <c r="E557" s="4"/>
    </row>
    <row r="558" spans="1:5" ht="15.75" thickBot="1" x14ac:dyDescent="0.3">
      <c r="A558" s="4" t="s">
        <v>16</v>
      </c>
      <c r="B558" s="6">
        <f>B576</f>
        <v>0</v>
      </c>
      <c r="C558" s="6">
        <v>53707</v>
      </c>
      <c r="D558" s="6">
        <f t="shared" ref="D558:E558" si="80">D576</f>
        <v>0</v>
      </c>
      <c r="E558" s="6">
        <f t="shared" si="80"/>
        <v>0</v>
      </c>
    </row>
    <row r="559" spans="1:5" ht="23.25" thickBot="1" x14ac:dyDescent="0.3">
      <c r="A559" s="4" t="s">
        <v>24</v>
      </c>
      <c r="B559" s="6" t="e">
        <f>B558/B557</f>
        <v>#DIV/0!</v>
      </c>
      <c r="C559" s="6">
        <f t="shared" ref="C559:E559" si="81">C558/C557</f>
        <v>53707</v>
      </c>
      <c r="D559" s="6" t="e">
        <f t="shared" si="81"/>
        <v>#DIV/0!</v>
      </c>
      <c r="E559" s="6" t="e">
        <f t="shared" si="81"/>
        <v>#DIV/0!</v>
      </c>
    </row>
    <row r="560" spans="1:5" ht="15.75" thickBot="1" x14ac:dyDescent="0.3">
      <c r="A560" s="4" t="s">
        <v>17</v>
      </c>
      <c r="B560" s="60" t="s">
        <v>23</v>
      </c>
      <c r="C560" s="7" t="e">
        <f>C557/B557-1</f>
        <v>#DIV/0!</v>
      </c>
      <c r="D560" s="7">
        <f t="shared" ref="D560:E562" si="82">D557/C557-1</f>
        <v>-1</v>
      </c>
      <c r="E560" s="7" t="e">
        <f t="shared" si="82"/>
        <v>#DIV/0!</v>
      </c>
    </row>
    <row r="561" spans="1:5" ht="23.25" thickBot="1" x14ac:dyDescent="0.3">
      <c r="A561" s="4" t="s">
        <v>18</v>
      </c>
      <c r="B561" s="60" t="s">
        <v>23</v>
      </c>
      <c r="C561" s="7" t="e">
        <f>C558/B558-1</f>
        <v>#DIV/0!</v>
      </c>
      <c r="D561" s="7">
        <f t="shared" si="82"/>
        <v>-1</v>
      </c>
      <c r="E561" s="7" t="e">
        <f t="shared" si="82"/>
        <v>#DIV/0!</v>
      </c>
    </row>
    <row r="562" spans="1:5" ht="23.25" thickBot="1" x14ac:dyDescent="0.3">
      <c r="A562" s="4" t="s">
        <v>19</v>
      </c>
      <c r="B562" s="60" t="s">
        <v>23</v>
      </c>
      <c r="C562" s="7" t="e">
        <f>C559/B559-1</f>
        <v>#DIV/0!</v>
      </c>
      <c r="D562" s="7" t="e">
        <f t="shared" si="82"/>
        <v>#DIV/0!</v>
      </c>
      <c r="E562" s="7" t="e">
        <f t="shared" si="82"/>
        <v>#DIV/0!</v>
      </c>
    </row>
    <row r="563" spans="1:5" ht="15.75" thickBot="1" x14ac:dyDescent="0.3">
      <c r="A563" s="362" t="s">
        <v>144</v>
      </c>
      <c r="B563" s="363"/>
      <c r="C563" s="363"/>
      <c r="D563" s="363"/>
      <c r="E563" s="364"/>
    </row>
    <row r="564" spans="1:5" x14ac:dyDescent="0.25">
      <c r="A564" s="342"/>
      <c r="B564" s="19">
        <v>2018</v>
      </c>
      <c r="C564" s="19">
        <v>2019</v>
      </c>
      <c r="D564" s="19">
        <v>2020</v>
      </c>
      <c r="E564" s="19">
        <v>2021</v>
      </c>
    </row>
    <row r="565" spans="1:5" ht="15.75" thickBot="1" x14ac:dyDescent="0.3">
      <c r="A565" s="343"/>
      <c r="B565" s="20" t="s">
        <v>6</v>
      </c>
      <c r="C565" s="20" t="s">
        <v>7</v>
      </c>
      <c r="D565" s="20" t="s">
        <v>7</v>
      </c>
      <c r="E565" s="20" t="s">
        <v>7</v>
      </c>
    </row>
    <row r="566" spans="1:5" ht="24.75" thickBot="1" x14ac:dyDescent="0.3">
      <c r="A566" s="1" t="s">
        <v>46</v>
      </c>
      <c r="B566" s="8">
        <f>B567+B568+B569+B570</f>
        <v>0</v>
      </c>
      <c r="C566" s="8">
        <f t="shared" ref="C566:E566" si="83">C567+C568+C569+C570</f>
        <v>0</v>
      </c>
      <c r="D566" s="8">
        <f t="shared" si="83"/>
        <v>0</v>
      </c>
      <c r="E566" s="8">
        <f t="shared" si="83"/>
        <v>0</v>
      </c>
    </row>
    <row r="567" spans="1:5" ht="15.75" thickBot="1" x14ac:dyDescent="0.3">
      <c r="A567" s="10" t="s">
        <v>55</v>
      </c>
      <c r="B567" s="8"/>
      <c r="C567" s="8"/>
      <c r="D567" s="8"/>
      <c r="E567" s="8"/>
    </row>
    <row r="568" spans="1:5" ht="15.75" customHeight="1" thickBot="1" x14ac:dyDescent="0.3">
      <c r="A568" s="10" t="s">
        <v>62</v>
      </c>
      <c r="B568" s="8"/>
      <c r="C568" s="8"/>
      <c r="D568" s="8"/>
      <c r="E568" s="8"/>
    </row>
    <row r="569" spans="1:5" ht="15.75" thickBot="1" x14ac:dyDescent="0.3">
      <c r="A569" s="10" t="s">
        <v>63</v>
      </c>
      <c r="B569" s="8"/>
      <c r="C569" s="8"/>
      <c r="D569" s="8"/>
      <c r="E569" s="8"/>
    </row>
    <row r="570" spans="1:5" ht="15.75" thickBot="1" x14ac:dyDescent="0.3">
      <c r="A570" s="10" t="s">
        <v>64</v>
      </c>
      <c r="B570" s="8"/>
      <c r="C570" s="8"/>
      <c r="D570" s="8"/>
      <c r="E570" s="8"/>
    </row>
    <row r="571" spans="1:5" ht="15.75" thickBot="1" x14ac:dyDescent="0.3">
      <c r="A571" s="1" t="s">
        <v>47</v>
      </c>
      <c r="B571" s="11">
        <f>B572+B573+B574+B575</f>
        <v>0</v>
      </c>
      <c r="C571" s="11">
        <f t="shared" ref="C571:E571" si="84">C572+C573+C574+C575</f>
        <v>53707</v>
      </c>
      <c r="D571" s="11">
        <f t="shared" si="84"/>
        <v>0</v>
      </c>
      <c r="E571" s="11">
        <f t="shared" si="84"/>
        <v>0</v>
      </c>
    </row>
    <row r="572" spans="1:5" ht="15.75" thickBot="1" x14ac:dyDescent="0.3">
      <c r="A572" s="10" t="s">
        <v>55</v>
      </c>
      <c r="B572" s="11"/>
      <c r="C572" s="8">
        <v>53707</v>
      </c>
      <c r="D572" s="8"/>
      <c r="E572" s="8"/>
    </row>
    <row r="573" spans="1:5" ht="15.75" thickBot="1" x14ac:dyDescent="0.3">
      <c r="A573" s="10" t="s">
        <v>62</v>
      </c>
      <c r="B573" s="11"/>
      <c r="C573" s="8"/>
      <c r="D573" s="8"/>
      <c r="E573" s="8"/>
    </row>
    <row r="574" spans="1:5" ht="15.75" thickBot="1" x14ac:dyDescent="0.3">
      <c r="A574" s="10" t="s">
        <v>63</v>
      </c>
      <c r="B574" s="11"/>
      <c r="C574" s="8"/>
      <c r="D574" s="8"/>
      <c r="E574" s="8"/>
    </row>
    <row r="575" spans="1:5" ht="15.75" thickBot="1" x14ac:dyDescent="0.3">
      <c r="A575" s="10" t="s">
        <v>64</v>
      </c>
      <c r="B575" s="11"/>
      <c r="C575" s="8"/>
      <c r="D575" s="8"/>
      <c r="E575" s="8"/>
    </row>
    <row r="576" spans="1:5" ht="15.75" thickBot="1" x14ac:dyDescent="0.3">
      <c r="A576" s="72" t="s">
        <v>69</v>
      </c>
      <c r="B576" s="11">
        <f>B566+B571</f>
        <v>0</v>
      </c>
      <c r="C576" s="11">
        <f t="shared" ref="C576:E576" si="85">C566+C571</f>
        <v>53707</v>
      </c>
      <c r="D576" s="11">
        <f t="shared" si="85"/>
        <v>0</v>
      </c>
      <c r="E576" s="11">
        <f t="shared" si="85"/>
        <v>0</v>
      </c>
    </row>
    <row r="577" spans="1:5" ht="34.5" thickBot="1" x14ac:dyDescent="0.3">
      <c r="A577" s="21" t="s">
        <v>145</v>
      </c>
      <c r="B577" s="58" t="s">
        <v>146</v>
      </c>
      <c r="C577" s="58" t="s">
        <v>58</v>
      </c>
      <c r="D577" s="56"/>
      <c r="E577" s="57"/>
    </row>
    <row r="578" spans="1:5" ht="30.75" customHeight="1" thickBot="1" x14ac:dyDescent="0.3">
      <c r="A578" s="4" t="s">
        <v>10</v>
      </c>
      <c r="B578" s="347" t="s">
        <v>147</v>
      </c>
      <c r="C578" s="348"/>
      <c r="D578" s="348"/>
      <c r="E578" s="349"/>
    </row>
    <row r="579" spans="1:5" ht="15.75" thickBot="1" x14ac:dyDescent="0.3">
      <c r="A579" s="4" t="s">
        <v>15</v>
      </c>
      <c r="B579" s="359" t="s">
        <v>132</v>
      </c>
      <c r="C579" s="360"/>
      <c r="D579" s="360"/>
      <c r="E579" s="361"/>
    </row>
    <row r="580" spans="1:5" x14ac:dyDescent="0.25">
      <c r="A580" s="342"/>
      <c r="B580" s="19">
        <v>2018</v>
      </c>
      <c r="C580" s="19">
        <v>2019</v>
      </c>
      <c r="D580" s="19">
        <v>2020</v>
      </c>
      <c r="E580" s="19">
        <v>2021</v>
      </c>
    </row>
    <row r="581" spans="1:5" ht="15.75" thickBot="1" x14ac:dyDescent="0.3">
      <c r="A581" s="343"/>
      <c r="B581" s="20" t="s">
        <v>6</v>
      </c>
      <c r="C581" s="20" t="s">
        <v>7</v>
      </c>
      <c r="D581" s="20" t="s">
        <v>7</v>
      </c>
      <c r="E581" s="20" t="s">
        <v>7</v>
      </c>
    </row>
    <row r="582" spans="1:5" ht="15.75" thickBot="1" x14ac:dyDescent="0.3">
      <c r="A582" s="4" t="s">
        <v>9</v>
      </c>
      <c r="B582" s="4"/>
      <c r="C582" s="60">
        <v>0.3</v>
      </c>
      <c r="D582" s="4"/>
      <c r="E582" s="4"/>
    </row>
    <row r="583" spans="1:5" ht="15.75" thickBot="1" x14ac:dyDescent="0.3">
      <c r="A583" s="4" t="s">
        <v>16</v>
      </c>
      <c r="B583" s="6">
        <f>B601</f>
        <v>0</v>
      </c>
      <c r="C583" s="6">
        <v>22000</v>
      </c>
      <c r="D583" s="6">
        <f t="shared" ref="D583:E583" si="86">D601</f>
        <v>0</v>
      </c>
      <c r="E583" s="6">
        <f t="shared" si="86"/>
        <v>0</v>
      </c>
    </row>
    <row r="584" spans="1:5" ht="23.25" thickBot="1" x14ac:dyDescent="0.3">
      <c r="A584" s="4" t="s">
        <v>24</v>
      </c>
      <c r="B584" s="6" t="e">
        <f>B583/B582</f>
        <v>#DIV/0!</v>
      </c>
      <c r="C584" s="6">
        <f t="shared" ref="C584:E584" si="87">C583/C582</f>
        <v>73333.333333333343</v>
      </c>
      <c r="D584" s="6" t="e">
        <f t="shared" si="87"/>
        <v>#DIV/0!</v>
      </c>
      <c r="E584" s="6" t="e">
        <f t="shared" si="87"/>
        <v>#DIV/0!</v>
      </c>
    </row>
    <row r="585" spans="1:5" ht="15.75" thickBot="1" x14ac:dyDescent="0.3">
      <c r="A585" s="4" t="s">
        <v>17</v>
      </c>
      <c r="B585" s="60" t="s">
        <v>23</v>
      </c>
      <c r="C585" s="7" t="e">
        <f>C582/B582-1</f>
        <v>#DIV/0!</v>
      </c>
      <c r="D585" s="7">
        <f t="shared" ref="D585:E587" si="88">D582/C582-1</f>
        <v>-1</v>
      </c>
      <c r="E585" s="7" t="e">
        <f t="shared" si="88"/>
        <v>#DIV/0!</v>
      </c>
    </row>
    <row r="586" spans="1:5" ht="23.25" thickBot="1" x14ac:dyDescent="0.3">
      <c r="A586" s="4" t="s">
        <v>18</v>
      </c>
      <c r="B586" s="60" t="s">
        <v>23</v>
      </c>
      <c r="C586" s="7" t="e">
        <f>C583/B583-1</f>
        <v>#DIV/0!</v>
      </c>
      <c r="D586" s="7">
        <f t="shared" si="88"/>
        <v>-1</v>
      </c>
      <c r="E586" s="7" t="e">
        <f t="shared" si="88"/>
        <v>#DIV/0!</v>
      </c>
    </row>
    <row r="587" spans="1:5" ht="23.25" thickBot="1" x14ac:dyDescent="0.3">
      <c r="A587" s="4" t="s">
        <v>19</v>
      </c>
      <c r="B587" s="60" t="s">
        <v>23</v>
      </c>
      <c r="C587" s="7" t="e">
        <f>C584/B584-1</f>
        <v>#DIV/0!</v>
      </c>
      <c r="D587" s="7" t="e">
        <f t="shared" si="88"/>
        <v>#DIV/0!</v>
      </c>
      <c r="E587" s="7" t="e">
        <f t="shared" si="88"/>
        <v>#DIV/0!</v>
      </c>
    </row>
    <row r="588" spans="1:5" ht="15.75" thickBot="1" x14ac:dyDescent="0.3">
      <c r="A588" s="362" t="s">
        <v>148</v>
      </c>
      <c r="B588" s="363"/>
      <c r="C588" s="363"/>
      <c r="D588" s="363"/>
      <c r="E588" s="364"/>
    </row>
    <row r="589" spans="1:5" x14ac:dyDescent="0.25">
      <c r="A589" s="342"/>
      <c r="B589" s="19">
        <v>2018</v>
      </c>
      <c r="C589" s="19">
        <v>2019</v>
      </c>
      <c r="D589" s="19">
        <v>2020</v>
      </c>
      <c r="E589" s="19">
        <v>2021</v>
      </c>
    </row>
    <row r="590" spans="1:5" ht="15.75" thickBot="1" x14ac:dyDescent="0.3">
      <c r="A590" s="343"/>
      <c r="B590" s="20" t="s">
        <v>6</v>
      </c>
      <c r="C590" s="20" t="s">
        <v>7</v>
      </c>
      <c r="D590" s="20" t="s">
        <v>7</v>
      </c>
      <c r="E590" s="20" t="s">
        <v>7</v>
      </c>
    </row>
    <row r="591" spans="1:5" ht="24.75" thickBot="1" x14ac:dyDescent="0.3">
      <c r="A591" s="1" t="s">
        <v>46</v>
      </c>
      <c r="B591" s="8">
        <f>B592+B593+B594+B595</f>
        <v>0</v>
      </c>
      <c r="C591" s="8">
        <f t="shared" ref="C591:E591" si="89">C592+C593+C594+C595</f>
        <v>0</v>
      </c>
      <c r="D591" s="8">
        <f t="shared" si="89"/>
        <v>0</v>
      </c>
      <c r="E591" s="8">
        <f t="shared" si="89"/>
        <v>0</v>
      </c>
    </row>
    <row r="592" spans="1:5" ht="15.75" thickBot="1" x14ac:dyDescent="0.3">
      <c r="A592" s="10" t="s">
        <v>55</v>
      </c>
      <c r="B592" s="8"/>
      <c r="C592" s="8"/>
      <c r="D592" s="8"/>
      <c r="E592" s="8"/>
    </row>
    <row r="593" spans="1:5" ht="15.75" customHeight="1" thickBot="1" x14ac:dyDescent="0.3">
      <c r="A593" s="10" t="s">
        <v>62</v>
      </c>
      <c r="B593" s="8"/>
      <c r="C593" s="8"/>
      <c r="D593" s="8"/>
      <c r="E593" s="8"/>
    </row>
    <row r="594" spans="1:5" ht="15.75" thickBot="1" x14ac:dyDescent="0.3">
      <c r="A594" s="10" t="s">
        <v>63</v>
      </c>
      <c r="B594" s="8"/>
      <c r="C594" s="8"/>
      <c r="D594" s="8"/>
      <c r="E594" s="8"/>
    </row>
    <row r="595" spans="1:5" ht="15.75" thickBot="1" x14ac:dyDescent="0.3">
      <c r="A595" s="10" t="s">
        <v>64</v>
      </c>
      <c r="B595" s="8"/>
      <c r="C595" s="8"/>
      <c r="D595" s="8"/>
      <c r="E595" s="8"/>
    </row>
    <row r="596" spans="1:5" ht="15.75" thickBot="1" x14ac:dyDescent="0.3">
      <c r="A596" s="1" t="s">
        <v>47</v>
      </c>
      <c r="B596" s="11">
        <f>B597+B598+B599+B600</f>
        <v>0</v>
      </c>
      <c r="C596" s="11">
        <f t="shared" ref="C596:E596" si="90">C597+C598+C599+C600</f>
        <v>22000</v>
      </c>
      <c r="D596" s="11">
        <f t="shared" si="90"/>
        <v>0</v>
      </c>
      <c r="E596" s="11">
        <f t="shared" si="90"/>
        <v>0</v>
      </c>
    </row>
    <row r="597" spans="1:5" ht="15.75" thickBot="1" x14ac:dyDescent="0.3">
      <c r="A597" s="10" t="s">
        <v>55</v>
      </c>
      <c r="B597" s="11"/>
      <c r="C597" s="8">
        <v>22000</v>
      </c>
      <c r="D597" s="8"/>
      <c r="E597" s="8"/>
    </row>
    <row r="598" spans="1:5" ht="15.75" thickBot="1" x14ac:dyDescent="0.3">
      <c r="A598" s="10" t="s">
        <v>62</v>
      </c>
      <c r="B598" s="11"/>
      <c r="C598" s="8"/>
      <c r="D598" s="8"/>
      <c r="E598" s="8"/>
    </row>
    <row r="599" spans="1:5" ht="15.75" thickBot="1" x14ac:dyDescent="0.3">
      <c r="A599" s="10" t="s">
        <v>63</v>
      </c>
      <c r="B599" s="11"/>
      <c r="C599" s="8"/>
      <c r="D599" s="8"/>
      <c r="E599" s="8"/>
    </row>
    <row r="600" spans="1:5" ht="15.75" thickBot="1" x14ac:dyDescent="0.3">
      <c r="A600" s="10" t="s">
        <v>64</v>
      </c>
      <c r="B600" s="11"/>
      <c r="C600" s="8"/>
      <c r="D600" s="8"/>
      <c r="E600" s="8"/>
    </row>
    <row r="601" spans="1:5" ht="15.75" thickBot="1" x14ac:dyDescent="0.3">
      <c r="A601" s="72" t="s">
        <v>69</v>
      </c>
      <c r="B601" s="11">
        <f>B591+B596</f>
        <v>0</v>
      </c>
      <c r="C601" s="11">
        <f t="shared" ref="C601:E601" si="91">C591+C596</f>
        <v>22000</v>
      </c>
      <c r="D601" s="11">
        <f t="shared" si="91"/>
        <v>0</v>
      </c>
      <c r="E601" s="11">
        <f t="shared" si="91"/>
        <v>0</v>
      </c>
    </row>
    <row r="602" spans="1:5" ht="45.75" thickBot="1" x14ac:dyDescent="0.3">
      <c r="A602" s="21" t="s">
        <v>149</v>
      </c>
      <c r="B602" s="58" t="s">
        <v>150</v>
      </c>
      <c r="C602" s="58" t="s">
        <v>58</v>
      </c>
      <c r="D602" s="56"/>
      <c r="E602" s="57"/>
    </row>
    <row r="603" spans="1:5" ht="39.75" customHeight="1" thickBot="1" x14ac:dyDescent="0.3">
      <c r="A603" s="4" t="s">
        <v>10</v>
      </c>
      <c r="B603" s="347" t="s">
        <v>151</v>
      </c>
      <c r="C603" s="348"/>
      <c r="D603" s="348"/>
      <c r="E603" s="349"/>
    </row>
    <row r="604" spans="1:5" ht="15.75" thickBot="1" x14ac:dyDescent="0.3">
      <c r="A604" s="4" t="s">
        <v>15</v>
      </c>
      <c r="B604" s="359" t="s">
        <v>132</v>
      </c>
      <c r="C604" s="360"/>
      <c r="D604" s="360"/>
      <c r="E604" s="361"/>
    </row>
    <row r="605" spans="1:5" x14ac:dyDescent="0.25">
      <c r="A605" s="342"/>
      <c r="B605" s="19">
        <v>2018</v>
      </c>
      <c r="C605" s="19">
        <v>2019</v>
      </c>
      <c r="D605" s="19">
        <v>2020</v>
      </c>
      <c r="E605" s="19">
        <v>2021</v>
      </c>
    </row>
    <row r="606" spans="1:5" ht="15.75" thickBot="1" x14ac:dyDescent="0.3">
      <c r="A606" s="343"/>
      <c r="B606" s="20" t="s">
        <v>6</v>
      </c>
      <c r="C606" s="20" t="s">
        <v>7</v>
      </c>
      <c r="D606" s="20" t="s">
        <v>7</v>
      </c>
      <c r="E606" s="20" t="s">
        <v>7</v>
      </c>
    </row>
    <row r="607" spans="1:5" ht="15.75" thickBot="1" x14ac:dyDescent="0.3">
      <c r="A607" s="4" t="s">
        <v>9</v>
      </c>
      <c r="B607" s="4"/>
      <c r="C607" s="60">
        <v>4</v>
      </c>
      <c r="D607" s="60">
        <v>2.5</v>
      </c>
      <c r="E607" s="4"/>
    </row>
    <row r="608" spans="1:5" ht="15.75" thickBot="1" x14ac:dyDescent="0.3">
      <c r="A608" s="4" t="s">
        <v>16</v>
      </c>
      <c r="B608" s="6">
        <f>B626</f>
        <v>0</v>
      </c>
      <c r="C608" s="6">
        <v>79812</v>
      </c>
      <c r="D608" s="6">
        <v>50188</v>
      </c>
      <c r="E608" s="6">
        <f t="shared" ref="E608" si="92">E626</f>
        <v>0</v>
      </c>
    </row>
    <row r="609" spans="1:5" ht="23.25" thickBot="1" x14ac:dyDescent="0.3">
      <c r="A609" s="4" t="s">
        <v>24</v>
      </c>
      <c r="B609" s="6" t="e">
        <f>B608/B607</f>
        <v>#DIV/0!</v>
      </c>
      <c r="C609" s="6">
        <f t="shared" ref="C609:E609" si="93">C608/C607</f>
        <v>19953</v>
      </c>
      <c r="D609" s="6">
        <f t="shared" si="93"/>
        <v>20075.2</v>
      </c>
      <c r="E609" s="6" t="e">
        <f t="shared" si="93"/>
        <v>#DIV/0!</v>
      </c>
    </row>
    <row r="610" spans="1:5" ht="15.75" thickBot="1" x14ac:dyDescent="0.3">
      <c r="A610" s="4" t="s">
        <v>17</v>
      </c>
      <c r="B610" s="60" t="s">
        <v>23</v>
      </c>
      <c r="C610" s="7" t="e">
        <f>C607/B607-1</f>
        <v>#DIV/0!</v>
      </c>
      <c r="D610" s="7">
        <f t="shared" ref="D610:E612" si="94">D607/C607-1</f>
        <v>-0.375</v>
      </c>
      <c r="E610" s="7">
        <f t="shared" si="94"/>
        <v>-1</v>
      </c>
    </row>
    <row r="611" spans="1:5" ht="23.25" thickBot="1" x14ac:dyDescent="0.3">
      <c r="A611" s="4" t="s">
        <v>18</v>
      </c>
      <c r="B611" s="60" t="s">
        <v>23</v>
      </c>
      <c r="C611" s="7" t="e">
        <f>C608/B608-1</f>
        <v>#DIV/0!</v>
      </c>
      <c r="D611" s="7">
        <f t="shared" si="94"/>
        <v>-0.37117225479877713</v>
      </c>
      <c r="E611" s="7">
        <f t="shared" si="94"/>
        <v>-1</v>
      </c>
    </row>
    <row r="612" spans="1:5" ht="23.25" thickBot="1" x14ac:dyDescent="0.3">
      <c r="A612" s="4" t="s">
        <v>19</v>
      </c>
      <c r="B612" s="60" t="s">
        <v>23</v>
      </c>
      <c r="C612" s="7" t="e">
        <f>C609/B609-1</f>
        <v>#DIV/0!</v>
      </c>
      <c r="D612" s="7">
        <f t="shared" si="94"/>
        <v>6.1243923219567176E-3</v>
      </c>
      <c r="E612" s="7" t="e">
        <f t="shared" si="94"/>
        <v>#DIV/0!</v>
      </c>
    </row>
    <row r="613" spans="1:5" ht="15.75" thickBot="1" x14ac:dyDescent="0.3">
      <c r="A613" s="362" t="s">
        <v>152</v>
      </c>
      <c r="B613" s="363"/>
      <c r="C613" s="363"/>
      <c r="D613" s="363"/>
      <c r="E613" s="364"/>
    </row>
    <row r="614" spans="1:5" x14ac:dyDescent="0.25">
      <c r="A614" s="342"/>
      <c r="B614" s="19">
        <v>2018</v>
      </c>
      <c r="C614" s="19">
        <v>2019</v>
      </c>
      <c r="D614" s="19">
        <v>2020</v>
      </c>
      <c r="E614" s="19">
        <v>2021</v>
      </c>
    </row>
    <row r="615" spans="1:5" ht="15.75" thickBot="1" x14ac:dyDescent="0.3">
      <c r="A615" s="343"/>
      <c r="B615" s="20" t="s">
        <v>6</v>
      </c>
      <c r="C615" s="20" t="s">
        <v>7</v>
      </c>
      <c r="D615" s="20" t="s">
        <v>7</v>
      </c>
      <c r="E615" s="20" t="s">
        <v>7</v>
      </c>
    </row>
    <row r="616" spans="1:5" ht="24.75" thickBot="1" x14ac:dyDescent="0.3">
      <c r="A616" s="1" t="s">
        <v>46</v>
      </c>
      <c r="B616" s="8">
        <f>B617+B618+B619+B620</f>
        <v>0</v>
      </c>
      <c r="C616" s="8">
        <f t="shared" ref="C616:E616" si="95">C617+C618+C619+C620</f>
        <v>0</v>
      </c>
      <c r="D616" s="8">
        <f t="shared" si="95"/>
        <v>0</v>
      </c>
      <c r="E616" s="8">
        <f t="shared" si="95"/>
        <v>0</v>
      </c>
    </row>
    <row r="617" spans="1:5" ht="15.75" thickBot="1" x14ac:dyDescent="0.3">
      <c r="A617" s="10" t="s">
        <v>55</v>
      </c>
      <c r="B617" s="8"/>
      <c r="C617" s="8"/>
      <c r="D617" s="8"/>
      <c r="E617" s="8"/>
    </row>
    <row r="618" spans="1:5" ht="15.75" customHeight="1" thickBot="1" x14ac:dyDescent="0.3">
      <c r="A618" s="10" t="s">
        <v>62</v>
      </c>
      <c r="B618" s="8"/>
      <c r="C618" s="8"/>
      <c r="D618" s="8"/>
      <c r="E618" s="8"/>
    </row>
    <row r="619" spans="1:5" ht="15.75" thickBot="1" x14ac:dyDescent="0.3">
      <c r="A619" s="10" t="s">
        <v>63</v>
      </c>
      <c r="B619" s="8"/>
      <c r="C619" s="8"/>
      <c r="D619" s="8"/>
      <c r="E619" s="8"/>
    </row>
    <row r="620" spans="1:5" ht="15.75" thickBot="1" x14ac:dyDescent="0.3">
      <c r="A620" s="10" t="s">
        <v>64</v>
      </c>
      <c r="B620" s="8"/>
      <c r="C620" s="8"/>
      <c r="D620" s="8"/>
      <c r="E620" s="8"/>
    </row>
    <row r="621" spans="1:5" ht="15.75" thickBot="1" x14ac:dyDescent="0.3">
      <c r="A621" s="1" t="s">
        <v>47</v>
      </c>
      <c r="B621" s="11">
        <f>B622+B623+B624+B625</f>
        <v>0</v>
      </c>
      <c r="C621" s="11">
        <f t="shared" ref="C621:E621" si="96">C622+C623+C624+C625</f>
        <v>79812</v>
      </c>
      <c r="D621" s="11">
        <f t="shared" si="96"/>
        <v>50188</v>
      </c>
      <c r="E621" s="11">
        <f t="shared" si="96"/>
        <v>0</v>
      </c>
    </row>
    <row r="622" spans="1:5" ht="15.75" thickBot="1" x14ac:dyDescent="0.3">
      <c r="A622" s="10" t="s">
        <v>55</v>
      </c>
      <c r="B622" s="11"/>
      <c r="C622" s="8">
        <v>79812</v>
      </c>
      <c r="D622" s="8">
        <v>50188</v>
      </c>
      <c r="E622" s="8"/>
    </row>
    <row r="623" spans="1:5" ht="15.75" thickBot="1" x14ac:dyDescent="0.3">
      <c r="A623" s="10" t="s">
        <v>62</v>
      </c>
      <c r="B623" s="11"/>
      <c r="C623" s="8"/>
      <c r="D623" s="8"/>
      <c r="E623" s="8"/>
    </row>
    <row r="624" spans="1:5" ht="15.75" thickBot="1" x14ac:dyDescent="0.3">
      <c r="A624" s="10" t="s">
        <v>63</v>
      </c>
      <c r="B624" s="11"/>
      <c r="C624" s="8"/>
      <c r="D624" s="8"/>
      <c r="E624" s="8"/>
    </row>
    <row r="625" spans="1:5" ht="15.75" thickBot="1" x14ac:dyDescent="0.3">
      <c r="A625" s="10" t="s">
        <v>64</v>
      </c>
      <c r="B625" s="11"/>
      <c r="C625" s="8"/>
      <c r="D625" s="8"/>
      <c r="E625" s="8"/>
    </row>
    <row r="626" spans="1:5" ht="15.75" thickBot="1" x14ac:dyDescent="0.3">
      <c r="A626" s="72" t="s">
        <v>69</v>
      </c>
      <c r="B626" s="11">
        <f>B616+B621</f>
        <v>0</v>
      </c>
      <c r="C626" s="11">
        <f t="shared" ref="C626:E626" si="97">C616+C621</f>
        <v>79812</v>
      </c>
      <c r="D626" s="11">
        <f t="shared" si="97"/>
        <v>50188</v>
      </c>
      <c r="E626" s="11">
        <f t="shared" si="97"/>
        <v>0</v>
      </c>
    </row>
    <row r="627" spans="1:5" ht="23.25" thickBot="1" x14ac:dyDescent="0.3">
      <c r="A627" s="21" t="s">
        <v>153</v>
      </c>
      <c r="B627" s="58" t="s">
        <v>154</v>
      </c>
      <c r="C627" s="58" t="s">
        <v>58</v>
      </c>
      <c r="D627" s="56" t="s">
        <v>548</v>
      </c>
      <c r="E627" s="57"/>
    </row>
    <row r="628" spans="1:5" ht="28.5" customHeight="1" thickBot="1" x14ac:dyDescent="0.3">
      <c r="A628" s="4" t="s">
        <v>10</v>
      </c>
      <c r="B628" s="347" t="s">
        <v>155</v>
      </c>
      <c r="C628" s="348"/>
      <c r="D628" s="348"/>
      <c r="E628" s="349"/>
    </row>
    <row r="629" spans="1:5" ht="15.75" thickBot="1" x14ac:dyDescent="0.3">
      <c r="A629" s="4" t="s">
        <v>15</v>
      </c>
      <c r="B629" s="359" t="s">
        <v>132</v>
      </c>
      <c r="C629" s="360"/>
      <c r="D629" s="360"/>
      <c r="E629" s="361"/>
    </row>
    <row r="630" spans="1:5" x14ac:dyDescent="0.25">
      <c r="A630" s="342"/>
      <c r="B630" s="19">
        <v>2018</v>
      </c>
      <c r="C630" s="19">
        <v>2019</v>
      </c>
      <c r="D630" s="19">
        <v>2020</v>
      </c>
      <c r="E630" s="19">
        <v>2021</v>
      </c>
    </row>
    <row r="631" spans="1:5" ht="15.75" thickBot="1" x14ac:dyDescent="0.3">
      <c r="A631" s="343"/>
      <c r="B631" s="20" t="s">
        <v>6</v>
      </c>
      <c r="C631" s="20" t="s">
        <v>7</v>
      </c>
      <c r="D631" s="20" t="s">
        <v>7</v>
      </c>
      <c r="E631" s="20" t="s">
        <v>7</v>
      </c>
    </row>
    <row r="632" spans="1:5" ht="15.75" thickBot="1" x14ac:dyDescent="0.3">
      <c r="A632" s="4" t="s">
        <v>9</v>
      </c>
      <c r="B632" s="60">
        <v>6.5</v>
      </c>
      <c r="C632" s="60">
        <v>3.5</v>
      </c>
      <c r="D632" s="60">
        <v>0</v>
      </c>
      <c r="E632" s="4"/>
    </row>
    <row r="633" spans="1:5" ht="15.75" thickBot="1" x14ac:dyDescent="0.3">
      <c r="A633" s="4" t="s">
        <v>16</v>
      </c>
      <c r="B633" s="6">
        <v>40000</v>
      </c>
      <c r="C633" s="6">
        <v>21000</v>
      </c>
      <c r="D633" s="6">
        <v>0</v>
      </c>
      <c r="E633" s="6">
        <f t="shared" ref="E633" si="98">E651</f>
        <v>0</v>
      </c>
    </row>
    <row r="634" spans="1:5" ht="23.25" thickBot="1" x14ac:dyDescent="0.3">
      <c r="A634" s="4" t="s">
        <v>24</v>
      </c>
      <c r="B634" s="6">
        <f>B633/B632</f>
        <v>6153.8461538461543</v>
      </c>
      <c r="C634" s="6">
        <f t="shared" ref="C634:E634" si="99">C633/C632</f>
        <v>6000</v>
      </c>
      <c r="D634" s="6" t="e">
        <f t="shared" si="99"/>
        <v>#DIV/0!</v>
      </c>
      <c r="E634" s="6" t="e">
        <f t="shared" si="99"/>
        <v>#DIV/0!</v>
      </c>
    </row>
    <row r="635" spans="1:5" ht="15.75" thickBot="1" x14ac:dyDescent="0.3">
      <c r="A635" s="4" t="s">
        <v>17</v>
      </c>
      <c r="B635" s="60" t="s">
        <v>23</v>
      </c>
      <c r="C635" s="7">
        <f>C632/B632-1</f>
        <v>-0.46153846153846156</v>
      </c>
      <c r="D635" s="7">
        <f t="shared" ref="D635:E637" si="100">D632/C632-1</f>
        <v>-1</v>
      </c>
      <c r="E635" s="7" t="e">
        <f t="shared" si="100"/>
        <v>#DIV/0!</v>
      </c>
    </row>
    <row r="636" spans="1:5" ht="23.25" thickBot="1" x14ac:dyDescent="0.3">
      <c r="A636" s="4" t="s">
        <v>18</v>
      </c>
      <c r="B636" s="60" t="s">
        <v>23</v>
      </c>
      <c r="C636" s="7">
        <f>C633/B633-1</f>
        <v>-0.47499999999999998</v>
      </c>
      <c r="D636" s="7">
        <f t="shared" si="100"/>
        <v>-1</v>
      </c>
      <c r="E636" s="7" t="e">
        <f t="shared" si="100"/>
        <v>#DIV/0!</v>
      </c>
    </row>
    <row r="637" spans="1:5" ht="23.25" thickBot="1" x14ac:dyDescent="0.3">
      <c r="A637" s="4" t="s">
        <v>19</v>
      </c>
      <c r="B637" s="60" t="s">
        <v>23</v>
      </c>
      <c r="C637" s="7">
        <f>C634/B634-1</f>
        <v>-2.5000000000000022E-2</v>
      </c>
      <c r="D637" s="7" t="e">
        <f t="shared" si="100"/>
        <v>#DIV/0!</v>
      </c>
      <c r="E637" s="7" t="e">
        <f t="shared" si="100"/>
        <v>#DIV/0!</v>
      </c>
    </row>
    <row r="638" spans="1:5" ht="15.75" thickBot="1" x14ac:dyDescent="0.3">
      <c r="A638" s="362" t="s">
        <v>156</v>
      </c>
      <c r="B638" s="363"/>
      <c r="C638" s="363"/>
      <c r="D638" s="363"/>
      <c r="E638" s="364"/>
    </row>
    <row r="639" spans="1:5" x14ac:dyDescent="0.25">
      <c r="A639" s="342"/>
      <c r="B639" s="19">
        <v>2018</v>
      </c>
      <c r="C639" s="19">
        <v>2019</v>
      </c>
      <c r="D639" s="19">
        <v>2020</v>
      </c>
      <c r="E639" s="19">
        <v>2021</v>
      </c>
    </row>
    <row r="640" spans="1:5" ht="15.75" thickBot="1" x14ac:dyDescent="0.3">
      <c r="A640" s="343"/>
      <c r="B640" s="20" t="s">
        <v>6</v>
      </c>
      <c r="C640" s="20" t="s">
        <v>7</v>
      </c>
      <c r="D640" s="20" t="s">
        <v>7</v>
      </c>
      <c r="E640" s="20" t="s">
        <v>7</v>
      </c>
    </row>
    <row r="641" spans="1:5" ht="24.75" thickBot="1" x14ac:dyDescent="0.3">
      <c r="A641" s="1" t="s">
        <v>46</v>
      </c>
      <c r="B641" s="8">
        <f>B642+B643+B644+B645</f>
        <v>0</v>
      </c>
      <c r="C641" s="8">
        <f t="shared" ref="C641:E641" si="101">C642+C643+C644+C645</f>
        <v>0</v>
      </c>
      <c r="D641" s="8">
        <f t="shared" si="101"/>
        <v>0</v>
      </c>
      <c r="E641" s="8">
        <f t="shared" si="101"/>
        <v>0</v>
      </c>
    </row>
    <row r="642" spans="1:5" ht="15.75" thickBot="1" x14ac:dyDescent="0.3">
      <c r="A642" s="10" t="s">
        <v>55</v>
      </c>
      <c r="B642" s="8"/>
      <c r="C642" s="8"/>
      <c r="D642" s="8"/>
      <c r="E642" s="8"/>
    </row>
    <row r="643" spans="1:5" ht="15.75" customHeight="1" thickBot="1" x14ac:dyDescent="0.3">
      <c r="A643" s="10" t="s">
        <v>62</v>
      </c>
      <c r="B643" s="8"/>
      <c r="C643" s="8"/>
      <c r="D643" s="8"/>
      <c r="E643" s="8"/>
    </row>
    <row r="644" spans="1:5" ht="15.75" thickBot="1" x14ac:dyDescent="0.3">
      <c r="A644" s="10" t="s">
        <v>63</v>
      </c>
      <c r="B644" s="8"/>
      <c r="C644" s="8"/>
      <c r="D644" s="8"/>
      <c r="E644" s="8"/>
    </row>
    <row r="645" spans="1:5" ht="15.75" thickBot="1" x14ac:dyDescent="0.3">
      <c r="A645" s="10" t="s">
        <v>64</v>
      </c>
      <c r="B645" s="8"/>
      <c r="C645" s="8"/>
      <c r="D645" s="8"/>
      <c r="E645" s="8"/>
    </row>
    <row r="646" spans="1:5" ht="15.75" thickBot="1" x14ac:dyDescent="0.3">
      <c r="A646" s="1" t="s">
        <v>47</v>
      </c>
      <c r="B646" s="11">
        <f>B647+B648+B649+B650</f>
        <v>40000</v>
      </c>
      <c r="C646" s="11">
        <f t="shared" ref="C646:E646" si="102">C647+C648+C649+C650</f>
        <v>21000</v>
      </c>
      <c r="D646" s="11">
        <f t="shared" si="102"/>
        <v>0</v>
      </c>
      <c r="E646" s="11">
        <f t="shared" si="102"/>
        <v>0</v>
      </c>
    </row>
    <row r="647" spans="1:5" ht="15.75" thickBot="1" x14ac:dyDescent="0.3">
      <c r="A647" s="10" t="s">
        <v>55</v>
      </c>
      <c r="B647" s="11">
        <v>40000</v>
      </c>
      <c r="C647" s="8">
        <v>21000</v>
      </c>
      <c r="D647" s="8">
        <v>0</v>
      </c>
      <c r="E647" s="8"/>
    </row>
    <row r="648" spans="1:5" ht="15.75" thickBot="1" x14ac:dyDescent="0.3">
      <c r="A648" s="10" t="s">
        <v>62</v>
      </c>
      <c r="B648" s="11"/>
      <c r="C648" s="8"/>
      <c r="D648" s="8"/>
      <c r="E648" s="8"/>
    </row>
    <row r="649" spans="1:5" ht="15.75" thickBot="1" x14ac:dyDescent="0.3">
      <c r="A649" s="10" t="s">
        <v>63</v>
      </c>
      <c r="B649" s="11"/>
      <c r="C649" s="8"/>
      <c r="D649" s="8"/>
      <c r="E649" s="8"/>
    </row>
    <row r="650" spans="1:5" ht="15.75" thickBot="1" x14ac:dyDescent="0.3">
      <c r="A650" s="10" t="s">
        <v>64</v>
      </c>
      <c r="B650" s="11"/>
      <c r="C650" s="8"/>
      <c r="D650" s="8"/>
      <c r="E650" s="8"/>
    </row>
    <row r="651" spans="1:5" ht="15.75" thickBot="1" x14ac:dyDescent="0.3">
      <c r="A651" s="72" t="s">
        <v>69</v>
      </c>
      <c r="B651" s="11">
        <f>B641+B646</f>
        <v>40000</v>
      </c>
      <c r="C651" s="11">
        <f t="shared" ref="C651:E651" si="103">C641+C646</f>
        <v>21000</v>
      </c>
      <c r="D651" s="11">
        <f t="shared" si="103"/>
        <v>0</v>
      </c>
      <c r="E651" s="11">
        <f t="shared" si="103"/>
        <v>0</v>
      </c>
    </row>
    <row r="652" spans="1:5" ht="34.5" thickBot="1" x14ac:dyDescent="0.3">
      <c r="A652" s="21" t="s">
        <v>157</v>
      </c>
      <c r="B652" s="58" t="s">
        <v>574</v>
      </c>
      <c r="C652" s="58" t="s">
        <v>58</v>
      </c>
      <c r="D652" s="56"/>
      <c r="E652" s="57"/>
    </row>
    <row r="653" spans="1:5" ht="39.75" customHeight="1" thickBot="1" x14ac:dyDescent="0.3">
      <c r="A653" s="4" t="s">
        <v>10</v>
      </c>
      <c r="B653" s="347" t="s">
        <v>158</v>
      </c>
      <c r="C653" s="348"/>
      <c r="D653" s="348"/>
      <c r="E653" s="349"/>
    </row>
    <row r="654" spans="1:5" ht="15.75" thickBot="1" x14ac:dyDescent="0.3">
      <c r="A654" s="4" t="s">
        <v>15</v>
      </c>
      <c r="B654" s="359" t="s">
        <v>132</v>
      </c>
      <c r="C654" s="360"/>
      <c r="D654" s="360"/>
      <c r="E654" s="361"/>
    </row>
    <row r="655" spans="1:5" x14ac:dyDescent="0.25">
      <c r="A655" s="342"/>
      <c r="B655" s="19">
        <v>2018</v>
      </c>
      <c r="C655" s="19">
        <v>2019</v>
      </c>
      <c r="D655" s="19">
        <v>2020</v>
      </c>
      <c r="E655" s="19">
        <v>2021</v>
      </c>
    </row>
    <row r="656" spans="1:5" ht="15.75" thickBot="1" x14ac:dyDescent="0.3">
      <c r="A656" s="343"/>
      <c r="B656" s="20" t="s">
        <v>6</v>
      </c>
      <c r="C656" s="20" t="s">
        <v>7</v>
      </c>
      <c r="D656" s="20" t="s">
        <v>7</v>
      </c>
      <c r="E656" s="20" t="s">
        <v>7</v>
      </c>
    </row>
    <row r="657" spans="1:5" ht="15.75" thickBot="1" x14ac:dyDescent="0.3">
      <c r="A657" s="4" t="s">
        <v>9</v>
      </c>
      <c r="B657" s="4"/>
      <c r="C657" s="60">
        <v>0.2</v>
      </c>
      <c r="D657" s="4"/>
      <c r="E657" s="4"/>
    </row>
    <row r="658" spans="1:5" ht="15.75" thickBot="1" x14ac:dyDescent="0.3">
      <c r="A658" s="4" t="s">
        <v>16</v>
      </c>
      <c r="B658" s="6">
        <f>B676</f>
        <v>0</v>
      </c>
      <c r="C658" s="6">
        <v>25000</v>
      </c>
      <c r="D658" s="6">
        <f t="shared" ref="D658:E658" si="104">D676</f>
        <v>0</v>
      </c>
      <c r="E658" s="6">
        <f t="shared" si="104"/>
        <v>0</v>
      </c>
    </row>
    <row r="659" spans="1:5" ht="23.25" thickBot="1" x14ac:dyDescent="0.3">
      <c r="A659" s="4" t="s">
        <v>24</v>
      </c>
      <c r="B659" s="6" t="e">
        <f>B658/B657</f>
        <v>#DIV/0!</v>
      </c>
      <c r="C659" s="6">
        <f t="shared" ref="C659:E659" si="105">C658/C657</f>
        <v>125000</v>
      </c>
      <c r="D659" s="6" t="e">
        <f t="shared" si="105"/>
        <v>#DIV/0!</v>
      </c>
      <c r="E659" s="6" t="e">
        <f t="shared" si="105"/>
        <v>#DIV/0!</v>
      </c>
    </row>
    <row r="660" spans="1:5" ht="15.75" thickBot="1" x14ac:dyDescent="0.3">
      <c r="A660" s="4" t="s">
        <v>17</v>
      </c>
      <c r="B660" s="60" t="s">
        <v>23</v>
      </c>
      <c r="C660" s="7" t="e">
        <f>C657/B657-1</f>
        <v>#DIV/0!</v>
      </c>
      <c r="D660" s="7">
        <f t="shared" ref="D660:E662" si="106">D657/C657-1</f>
        <v>-1</v>
      </c>
      <c r="E660" s="7" t="e">
        <f t="shared" si="106"/>
        <v>#DIV/0!</v>
      </c>
    </row>
    <row r="661" spans="1:5" ht="23.25" thickBot="1" x14ac:dyDescent="0.3">
      <c r="A661" s="4" t="s">
        <v>18</v>
      </c>
      <c r="B661" s="60" t="s">
        <v>23</v>
      </c>
      <c r="C661" s="7" t="e">
        <f>C658/B658-1</f>
        <v>#DIV/0!</v>
      </c>
      <c r="D661" s="7">
        <f t="shared" si="106"/>
        <v>-1</v>
      </c>
      <c r="E661" s="7" t="e">
        <f t="shared" si="106"/>
        <v>#DIV/0!</v>
      </c>
    </row>
    <row r="662" spans="1:5" ht="23.25" thickBot="1" x14ac:dyDescent="0.3">
      <c r="A662" s="4" t="s">
        <v>19</v>
      </c>
      <c r="B662" s="60" t="s">
        <v>23</v>
      </c>
      <c r="C662" s="7" t="e">
        <f>C659/B659-1</f>
        <v>#DIV/0!</v>
      </c>
      <c r="D662" s="7" t="e">
        <f t="shared" si="106"/>
        <v>#DIV/0!</v>
      </c>
      <c r="E662" s="7" t="e">
        <f t="shared" si="106"/>
        <v>#DIV/0!</v>
      </c>
    </row>
    <row r="663" spans="1:5" ht="15.75" thickBot="1" x14ac:dyDescent="0.3">
      <c r="A663" s="362" t="s">
        <v>159</v>
      </c>
      <c r="B663" s="363"/>
      <c r="C663" s="363"/>
      <c r="D663" s="363"/>
      <c r="E663" s="364"/>
    </row>
    <row r="664" spans="1:5" x14ac:dyDescent="0.25">
      <c r="A664" s="342"/>
      <c r="B664" s="19">
        <v>2018</v>
      </c>
      <c r="C664" s="19">
        <v>2019</v>
      </c>
      <c r="D664" s="19">
        <v>2020</v>
      </c>
      <c r="E664" s="19">
        <v>2021</v>
      </c>
    </row>
    <row r="665" spans="1:5" ht="15.75" thickBot="1" x14ac:dyDescent="0.3">
      <c r="A665" s="343"/>
      <c r="B665" s="20" t="s">
        <v>6</v>
      </c>
      <c r="C665" s="20" t="s">
        <v>7</v>
      </c>
      <c r="D665" s="20" t="s">
        <v>7</v>
      </c>
      <c r="E665" s="20" t="s">
        <v>7</v>
      </c>
    </row>
    <row r="666" spans="1:5" ht="24.75" thickBot="1" x14ac:dyDescent="0.3">
      <c r="A666" s="1" t="s">
        <v>46</v>
      </c>
      <c r="B666" s="8">
        <f>B667+B668+B669+B670</f>
        <v>0</v>
      </c>
      <c r="C666" s="8">
        <f t="shared" ref="C666:E666" si="107">C667+C668+C669+C670</f>
        <v>0</v>
      </c>
      <c r="D666" s="8">
        <f t="shared" si="107"/>
        <v>0</v>
      </c>
      <c r="E666" s="8">
        <f t="shared" si="107"/>
        <v>0</v>
      </c>
    </row>
    <row r="667" spans="1:5" ht="15.75" thickBot="1" x14ac:dyDescent="0.3">
      <c r="A667" s="10" t="s">
        <v>55</v>
      </c>
      <c r="B667" s="8"/>
      <c r="C667" s="8"/>
      <c r="D667" s="8"/>
      <c r="E667" s="8"/>
    </row>
    <row r="668" spans="1:5" ht="15.75" thickBot="1" x14ac:dyDescent="0.3">
      <c r="A668" s="10" t="s">
        <v>62</v>
      </c>
      <c r="B668" s="8"/>
      <c r="C668" s="8"/>
      <c r="D668" s="8"/>
      <c r="E668" s="8"/>
    </row>
    <row r="669" spans="1:5" ht="15.75" thickBot="1" x14ac:dyDescent="0.3">
      <c r="A669" s="10" t="s">
        <v>63</v>
      </c>
      <c r="B669" s="8"/>
      <c r="C669" s="8"/>
      <c r="D669" s="8"/>
      <c r="E669" s="8"/>
    </row>
    <row r="670" spans="1:5" ht="15.75" customHeight="1" thickBot="1" x14ac:dyDescent="0.3">
      <c r="A670" s="10" t="s">
        <v>64</v>
      </c>
      <c r="B670" s="8"/>
      <c r="C670" s="8"/>
      <c r="D670" s="8"/>
      <c r="E670" s="8"/>
    </row>
    <row r="671" spans="1:5" ht="15.75" customHeight="1" thickBot="1" x14ac:dyDescent="0.3">
      <c r="A671" s="1" t="s">
        <v>47</v>
      </c>
      <c r="B671" s="11">
        <f>B672+B673+B674+B675</f>
        <v>0</v>
      </c>
      <c r="C671" s="11">
        <f t="shared" ref="C671:E671" si="108">C672+C673+C674+C675</f>
        <v>25000</v>
      </c>
      <c r="D671" s="11">
        <f t="shared" si="108"/>
        <v>0</v>
      </c>
      <c r="E671" s="11">
        <f t="shared" si="108"/>
        <v>0</v>
      </c>
    </row>
    <row r="672" spans="1:5" ht="15.75" thickBot="1" x14ac:dyDescent="0.3">
      <c r="A672" s="10" t="s">
        <v>55</v>
      </c>
      <c r="B672" s="11"/>
      <c r="C672" s="8">
        <v>25000</v>
      </c>
      <c r="D672" s="8"/>
      <c r="E672" s="8"/>
    </row>
    <row r="673" spans="1:8" ht="15.75" thickBot="1" x14ac:dyDescent="0.3">
      <c r="A673" s="10" t="s">
        <v>62</v>
      </c>
      <c r="B673" s="11"/>
      <c r="C673" s="8"/>
      <c r="D673" s="8"/>
      <c r="E673" s="8"/>
    </row>
    <row r="674" spans="1:8" ht="15.75" thickBot="1" x14ac:dyDescent="0.3">
      <c r="A674" s="10" t="s">
        <v>63</v>
      </c>
      <c r="B674" s="11"/>
      <c r="C674" s="8"/>
      <c r="D674" s="8"/>
      <c r="E674" s="8"/>
    </row>
    <row r="675" spans="1:8" ht="15.75" thickBot="1" x14ac:dyDescent="0.3">
      <c r="A675" s="10" t="s">
        <v>64</v>
      </c>
      <c r="B675" s="11"/>
      <c r="C675" s="8"/>
      <c r="D675" s="8"/>
      <c r="E675" s="8"/>
    </row>
    <row r="676" spans="1:8" ht="15.75" thickBot="1" x14ac:dyDescent="0.3">
      <c r="A676" s="72" t="s">
        <v>69</v>
      </c>
      <c r="B676" s="11">
        <f>B666+B671</f>
        <v>0</v>
      </c>
      <c r="C676" s="11">
        <f t="shared" ref="C676:E676" si="109">C666+C671</f>
        <v>25000</v>
      </c>
      <c r="D676" s="11">
        <f t="shared" si="109"/>
        <v>0</v>
      </c>
      <c r="E676" s="11">
        <f t="shared" si="109"/>
        <v>0</v>
      </c>
    </row>
    <row r="677" spans="1:8" ht="45.75" thickBot="1" x14ac:dyDescent="0.3">
      <c r="A677" s="21" t="s">
        <v>160</v>
      </c>
      <c r="B677" s="58" t="s">
        <v>161</v>
      </c>
      <c r="C677" s="58" t="s">
        <v>58</v>
      </c>
      <c r="D677" s="56"/>
      <c r="E677" s="57"/>
    </row>
    <row r="678" spans="1:8" ht="21.75" customHeight="1" thickBot="1" x14ac:dyDescent="0.3">
      <c r="A678" s="4" t="s">
        <v>10</v>
      </c>
      <c r="B678" s="347" t="s">
        <v>162</v>
      </c>
      <c r="C678" s="348"/>
      <c r="D678" s="348"/>
      <c r="E678" s="349"/>
    </row>
    <row r="679" spans="1:8" ht="15.75" thickBot="1" x14ac:dyDescent="0.3">
      <c r="A679" s="4" t="s">
        <v>15</v>
      </c>
      <c r="B679" s="359" t="s">
        <v>132</v>
      </c>
      <c r="C679" s="360"/>
      <c r="D679" s="360"/>
      <c r="E679" s="361"/>
    </row>
    <row r="680" spans="1:8" ht="15.75" customHeight="1" x14ac:dyDescent="0.25">
      <c r="A680" s="342"/>
      <c r="B680" s="19">
        <v>2018</v>
      </c>
      <c r="C680" s="19">
        <v>2019</v>
      </c>
      <c r="D680" s="19">
        <v>2020</v>
      </c>
      <c r="E680" s="19">
        <v>2021</v>
      </c>
      <c r="H680" s="92"/>
    </row>
    <row r="681" spans="1:8" ht="15.75" thickBot="1" x14ac:dyDescent="0.3">
      <c r="A681" s="343"/>
      <c r="B681" s="20" t="s">
        <v>6</v>
      </c>
      <c r="C681" s="20" t="s">
        <v>7</v>
      </c>
      <c r="D681" s="20" t="s">
        <v>7</v>
      </c>
      <c r="E681" s="20" t="s">
        <v>7</v>
      </c>
    </row>
    <row r="682" spans="1:8" ht="15.75" thickBot="1" x14ac:dyDescent="0.3">
      <c r="A682" s="4" t="s">
        <v>9</v>
      </c>
      <c r="B682" s="60">
        <v>2.6</v>
      </c>
      <c r="C682" s="60">
        <v>0</v>
      </c>
      <c r="D682" s="60">
        <v>3</v>
      </c>
      <c r="E682" s="60">
        <v>8</v>
      </c>
    </row>
    <row r="683" spans="1:8" ht="15.75" thickBot="1" x14ac:dyDescent="0.3">
      <c r="A683" s="4" t="s">
        <v>16</v>
      </c>
      <c r="B683" s="6">
        <v>267359</v>
      </c>
      <c r="C683" s="6"/>
      <c r="D683" s="6">
        <v>150415</v>
      </c>
      <c r="E683" s="6">
        <v>318798</v>
      </c>
    </row>
    <row r="684" spans="1:8" ht="23.25" thickBot="1" x14ac:dyDescent="0.3">
      <c r="A684" s="4" t="s">
        <v>24</v>
      </c>
      <c r="B684" s="6">
        <f>B683/B682</f>
        <v>102830.38461538461</v>
      </c>
      <c r="C684" s="6" t="e">
        <f t="shared" ref="C684:E684" si="110">C683/C682</f>
        <v>#DIV/0!</v>
      </c>
      <c r="D684" s="6">
        <f t="shared" si="110"/>
        <v>50138.333333333336</v>
      </c>
      <c r="E684" s="6">
        <f t="shared" si="110"/>
        <v>39849.75</v>
      </c>
    </row>
    <row r="685" spans="1:8" ht="15.75" thickBot="1" x14ac:dyDescent="0.3">
      <c r="A685" s="4" t="s">
        <v>17</v>
      </c>
      <c r="B685" s="60" t="s">
        <v>23</v>
      </c>
      <c r="C685" s="7">
        <f>C682/B682-1</f>
        <v>-1</v>
      </c>
      <c r="D685" s="7" t="e">
        <f t="shared" ref="D685:E687" si="111">D682/C682-1</f>
        <v>#DIV/0!</v>
      </c>
      <c r="E685" s="7">
        <f t="shared" si="111"/>
        <v>1.6666666666666665</v>
      </c>
    </row>
    <row r="686" spans="1:8" ht="23.25" thickBot="1" x14ac:dyDescent="0.3">
      <c r="A686" s="4" t="s">
        <v>18</v>
      </c>
      <c r="B686" s="60" t="s">
        <v>23</v>
      </c>
      <c r="C686" s="7">
        <f>C683/B683-1</f>
        <v>-1</v>
      </c>
      <c r="D686" s="7" t="e">
        <f t="shared" si="111"/>
        <v>#DIV/0!</v>
      </c>
      <c r="E686" s="7">
        <f t="shared" si="111"/>
        <v>1.1194561712595155</v>
      </c>
    </row>
    <row r="687" spans="1:8" ht="23.25" thickBot="1" x14ac:dyDescent="0.3">
      <c r="A687" s="4" t="s">
        <v>19</v>
      </c>
      <c r="B687" s="60" t="s">
        <v>23</v>
      </c>
      <c r="C687" s="7" t="e">
        <f>C684/B684-1</f>
        <v>#DIV/0!</v>
      </c>
      <c r="D687" s="7" t="e">
        <f t="shared" si="111"/>
        <v>#DIV/0!</v>
      </c>
      <c r="E687" s="7">
        <f t="shared" si="111"/>
        <v>-0.20520393577768181</v>
      </c>
    </row>
    <row r="688" spans="1:8" ht="15.75" thickBot="1" x14ac:dyDescent="0.3">
      <c r="A688" s="362" t="s">
        <v>156</v>
      </c>
      <c r="B688" s="363"/>
      <c r="C688" s="363"/>
      <c r="D688" s="363"/>
      <c r="E688" s="364"/>
    </row>
    <row r="689" spans="1:5" x14ac:dyDescent="0.25">
      <c r="A689" s="342"/>
      <c r="B689" s="19">
        <v>2018</v>
      </c>
      <c r="C689" s="19">
        <v>2019</v>
      </c>
      <c r="D689" s="19">
        <v>2020</v>
      </c>
      <c r="E689" s="19">
        <v>2021</v>
      </c>
    </row>
    <row r="690" spans="1:5" ht="15.75" thickBot="1" x14ac:dyDescent="0.3">
      <c r="A690" s="343"/>
      <c r="B690" s="20" t="s">
        <v>6</v>
      </c>
      <c r="C690" s="20" t="s">
        <v>7</v>
      </c>
      <c r="D690" s="20" t="s">
        <v>7</v>
      </c>
      <c r="E690" s="20" t="s">
        <v>7</v>
      </c>
    </row>
    <row r="691" spans="1:5" ht="24.75" thickBot="1" x14ac:dyDescent="0.3">
      <c r="A691" s="1" t="s">
        <v>46</v>
      </c>
      <c r="B691" s="8">
        <f>B692+B693+B694+B695</f>
        <v>0</v>
      </c>
      <c r="C691" s="8">
        <f t="shared" ref="C691:E691" si="112">C692+C693+C694+C695</f>
        <v>0</v>
      </c>
      <c r="D691" s="8">
        <f t="shared" si="112"/>
        <v>0</v>
      </c>
      <c r="E691" s="8">
        <f t="shared" si="112"/>
        <v>0</v>
      </c>
    </row>
    <row r="692" spans="1:5" ht="15.75" thickBot="1" x14ac:dyDescent="0.3">
      <c r="A692" s="10" t="s">
        <v>55</v>
      </c>
      <c r="B692" s="8"/>
      <c r="C692" s="8"/>
      <c r="D692" s="8"/>
      <c r="E692" s="8"/>
    </row>
    <row r="693" spans="1:5" ht="15.75" thickBot="1" x14ac:dyDescent="0.3">
      <c r="A693" s="10" t="s">
        <v>62</v>
      </c>
      <c r="B693" s="8"/>
      <c r="C693" s="8"/>
      <c r="D693" s="8"/>
      <c r="E693" s="8"/>
    </row>
    <row r="694" spans="1:5" ht="15.75" thickBot="1" x14ac:dyDescent="0.3">
      <c r="A694" s="10" t="s">
        <v>63</v>
      </c>
      <c r="B694" s="8"/>
      <c r="C694" s="8"/>
      <c r="D694" s="8"/>
      <c r="E694" s="8"/>
    </row>
    <row r="695" spans="1:5" ht="15.75" thickBot="1" x14ac:dyDescent="0.3">
      <c r="A695" s="10" t="s">
        <v>64</v>
      </c>
      <c r="B695" s="8"/>
      <c r="C695" s="8"/>
      <c r="D695" s="8"/>
      <c r="E695" s="8"/>
    </row>
    <row r="696" spans="1:5" ht="15.75" thickBot="1" x14ac:dyDescent="0.3">
      <c r="A696" s="1" t="s">
        <v>47</v>
      </c>
      <c r="B696" s="11">
        <f>B697+B698+B699+B700</f>
        <v>267359</v>
      </c>
      <c r="C696" s="11">
        <f t="shared" ref="C696:E696" si="113">C697+C698+C699+C700</f>
        <v>0</v>
      </c>
      <c r="D696" s="11">
        <f t="shared" si="113"/>
        <v>150415</v>
      </c>
      <c r="E696" s="11">
        <f t="shared" si="113"/>
        <v>318798</v>
      </c>
    </row>
    <row r="697" spans="1:5" ht="15.75" thickBot="1" x14ac:dyDescent="0.3">
      <c r="A697" s="10" t="s">
        <v>55</v>
      </c>
      <c r="B697" s="11">
        <v>267359</v>
      </c>
      <c r="C697" s="11"/>
      <c r="D697" s="11">
        <v>150415</v>
      </c>
      <c r="E697" s="11">
        <v>318798</v>
      </c>
    </row>
    <row r="698" spans="1:5" ht="15.75" thickBot="1" x14ac:dyDescent="0.3">
      <c r="A698" s="10" t="s">
        <v>62</v>
      </c>
      <c r="B698" s="11"/>
      <c r="C698" s="8"/>
      <c r="D698" s="8"/>
      <c r="E698" s="8"/>
    </row>
    <row r="699" spans="1:5" ht="15.75" thickBot="1" x14ac:dyDescent="0.3">
      <c r="A699" s="10" t="s">
        <v>63</v>
      </c>
      <c r="B699" s="11"/>
      <c r="C699" s="8"/>
      <c r="D699" s="8"/>
      <c r="E699" s="8"/>
    </row>
    <row r="700" spans="1:5" ht="15.75" thickBot="1" x14ac:dyDescent="0.3">
      <c r="A700" s="10" t="s">
        <v>64</v>
      </c>
      <c r="B700" s="11"/>
      <c r="C700" s="8"/>
      <c r="D700" s="8"/>
      <c r="E700" s="8"/>
    </row>
    <row r="701" spans="1:5" ht="15.75" thickBot="1" x14ac:dyDescent="0.3">
      <c r="A701" s="72" t="s">
        <v>69</v>
      </c>
      <c r="B701" s="11">
        <f>B691+B696</f>
        <v>267359</v>
      </c>
      <c r="C701" s="11">
        <f t="shared" ref="C701:E701" si="114">C691+C696</f>
        <v>0</v>
      </c>
      <c r="D701" s="11">
        <f t="shared" si="114"/>
        <v>150415</v>
      </c>
      <c r="E701" s="11">
        <f t="shared" si="114"/>
        <v>318798</v>
      </c>
    </row>
    <row r="702" spans="1:5" ht="15.75" thickBot="1" x14ac:dyDescent="0.3">
      <c r="A702" s="322" t="s">
        <v>44</v>
      </c>
      <c r="B702" s="323"/>
      <c r="C702" s="323"/>
      <c r="D702" s="323"/>
      <c r="E702" s="324"/>
    </row>
    <row r="703" spans="1:5" ht="15.75" thickBot="1" x14ac:dyDescent="0.3">
      <c r="A703" s="322" t="s">
        <v>48</v>
      </c>
      <c r="B703" s="323"/>
      <c r="C703" s="323"/>
      <c r="D703" s="323"/>
      <c r="E703" s="324"/>
    </row>
    <row r="704" spans="1:5" ht="23.25" thickBot="1" x14ac:dyDescent="0.3">
      <c r="A704" s="21" t="s">
        <v>51</v>
      </c>
      <c r="B704" s="379" t="s">
        <v>163</v>
      </c>
      <c r="C704" s="380"/>
      <c r="D704" s="367"/>
      <c r="E704" s="369"/>
    </row>
    <row r="705" spans="1:11" ht="42" customHeight="1" thickBot="1" x14ac:dyDescent="0.3">
      <c r="A705" s="21" t="s">
        <v>57</v>
      </c>
      <c r="B705" s="21" t="s">
        <v>164</v>
      </c>
      <c r="C705" s="54" t="s">
        <v>58</v>
      </c>
      <c r="D705" s="367"/>
      <c r="E705" s="369"/>
    </row>
    <row r="706" spans="1:11" ht="33" customHeight="1" thickBot="1" x14ac:dyDescent="0.3">
      <c r="A706" s="4" t="s">
        <v>10</v>
      </c>
      <c r="B706" s="347" t="s">
        <v>165</v>
      </c>
      <c r="C706" s="348"/>
      <c r="D706" s="348"/>
      <c r="E706" s="349"/>
    </row>
    <row r="707" spans="1:11" ht="15.75" thickBot="1" x14ac:dyDescent="0.3">
      <c r="A707" s="4" t="s">
        <v>15</v>
      </c>
      <c r="B707" s="359" t="s">
        <v>166</v>
      </c>
      <c r="C707" s="360"/>
      <c r="D707" s="360"/>
      <c r="E707" s="361"/>
    </row>
    <row r="708" spans="1:11" x14ac:dyDescent="0.25">
      <c r="A708" s="342"/>
      <c r="B708" s="19">
        <v>2018</v>
      </c>
      <c r="C708" s="19">
        <v>2019</v>
      </c>
      <c r="D708" s="19">
        <v>2020</v>
      </c>
      <c r="E708" s="19">
        <v>2021</v>
      </c>
    </row>
    <row r="709" spans="1:11" ht="15.75" thickBot="1" x14ac:dyDescent="0.3">
      <c r="A709" s="343"/>
      <c r="B709" s="20" t="s">
        <v>6</v>
      </c>
      <c r="C709" s="20" t="s">
        <v>7</v>
      </c>
      <c r="D709" s="20" t="s">
        <v>7</v>
      </c>
      <c r="E709" s="20" t="s">
        <v>7</v>
      </c>
    </row>
    <row r="710" spans="1:11" ht="15.75" thickBot="1" x14ac:dyDescent="0.3">
      <c r="A710" s="4" t="s">
        <v>9</v>
      </c>
      <c r="B710" s="60">
        <v>4</v>
      </c>
      <c r="C710" s="60">
        <v>4</v>
      </c>
      <c r="D710" s="60">
        <v>4</v>
      </c>
      <c r="E710" s="60">
        <v>4</v>
      </c>
    </row>
    <row r="711" spans="1:11" ht="15.75" thickBot="1" x14ac:dyDescent="0.3">
      <c r="A711" s="4" t="s">
        <v>16</v>
      </c>
      <c r="B711" s="6">
        <v>20000</v>
      </c>
      <c r="C711" s="6">
        <v>20000</v>
      </c>
      <c r="D711" s="6">
        <v>20000</v>
      </c>
      <c r="E711" s="6">
        <v>20000</v>
      </c>
    </row>
    <row r="712" spans="1:11" ht="23.25" thickBot="1" x14ac:dyDescent="0.3">
      <c r="A712" s="4" t="s">
        <v>24</v>
      </c>
      <c r="B712" s="6">
        <f>B711/B710</f>
        <v>5000</v>
      </c>
      <c r="C712" s="6">
        <f t="shared" ref="C712:E712" si="115">C711/C710</f>
        <v>5000</v>
      </c>
      <c r="D712" s="6">
        <f t="shared" si="115"/>
        <v>5000</v>
      </c>
      <c r="E712" s="6">
        <f t="shared" si="115"/>
        <v>5000</v>
      </c>
    </row>
    <row r="713" spans="1:11" ht="15.75" thickBot="1" x14ac:dyDescent="0.3">
      <c r="A713" s="4" t="s">
        <v>17</v>
      </c>
      <c r="B713" s="60" t="s">
        <v>23</v>
      </c>
      <c r="C713" s="7">
        <f>C710/B710-1</f>
        <v>0</v>
      </c>
      <c r="D713" s="7">
        <f t="shared" ref="D713:E715" si="116">D710/C710-1</f>
        <v>0</v>
      </c>
      <c r="E713" s="7">
        <f t="shared" si="116"/>
        <v>0</v>
      </c>
      <c r="G713" s="9"/>
      <c r="H713" s="9"/>
      <c r="I713" s="9"/>
      <c r="J713" s="9"/>
      <c r="K713" s="9"/>
    </row>
    <row r="714" spans="1:11" ht="23.25" thickBot="1" x14ac:dyDescent="0.3">
      <c r="A714" s="4" t="s">
        <v>18</v>
      </c>
      <c r="B714" s="60" t="s">
        <v>23</v>
      </c>
      <c r="C714" s="7">
        <f>C711/B711-1</f>
        <v>0</v>
      </c>
      <c r="D714" s="7">
        <f t="shared" si="116"/>
        <v>0</v>
      </c>
      <c r="E714" s="7">
        <f t="shared" si="116"/>
        <v>0</v>
      </c>
    </row>
    <row r="715" spans="1:11" ht="23.25" thickBot="1" x14ac:dyDescent="0.3">
      <c r="A715" s="4" t="s">
        <v>19</v>
      </c>
      <c r="B715" s="60" t="s">
        <v>23</v>
      </c>
      <c r="C715" s="7">
        <f>C712/B712-1</f>
        <v>0</v>
      </c>
      <c r="D715" s="7">
        <f t="shared" si="116"/>
        <v>0</v>
      </c>
      <c r="E715" s="7">
        <f t="shared" si="116"/>
        <v>0</v>
      </c>
    </row>
    <row r="716" spans="1:11" ht="15.75" thickBot="1" x14ac:dyDescent="0.3">
      <c r="A716" s="362" t="s">
        <v>36</v>
      </c>
      <c r="B716" s="363"/>
      <c r="C716" s="363"/>
      <c r="D716" s="363"/>
      <c r="E716" s="364"/>
    </row>
    <row r="717" spans="1:11" x14ac:dyDescent="0.25">
      <c r="A717" s="342"/>
      <c r="B717" s="19">
        <v>2018</v>
      </c>
      <c r="C717" s="19">
        <v>2019</v>
      </c>
      <c r="D717" s="19">
        <v>2020</v>
      </c>
      <c r="E717" s="19">
        <v>2021</v>
      </c>
    </row>
    <row r="718" spans="1:11" ht="15.75" thickBot="1" x14ac:dyDescent="0.3">
      <c r="A718" s="343"/>
      <c r="B718" s="20" t="s">
        <v>6</v>
      </c>
      <c r="C718" s="20" t="s">
        <v>7</v>
      </c>
      <c r="D718" s="20" t="s">
        <v>7</v>
      </c>
      <c r="E718" s="20" t="s">
        <v>7</v>
      </c>
    </row>
    <row r="719" spans="1:11" ht="24.75" thickBot="1" x14ac:dyDescent="0.3">
      <c r="A719" s="1" t="s">
        <v>46</v>
      </c>
      <c r="B719" s="8">
        <f>B720+B721+B722+B723</f>
        <v>20000</v>
      </c>
      <c r="C719" s="8">
        <f t="shared" ref="C719:E719" si="117">C720+C721+C722+C723</f>
        <v>20000</v>
      </c>
      <c r="D719" s="8">
        <f t="shared" si="117"/>
        <v>20000</v>
      </c>
      <c r="E719" s="8">
        <f t="shared" si="117"/>
        <v>20000</v>
      </c>
    </row>
    <row r="720" spans="1:11" ht="15.75" thickBot="1" x14ac:dyDescent="0.3">
      <c r="A720" s="10" t="s">
        <v>55</v>
      </c>
      <c r="B720" s="8">
        <v>20000</v>
      </c>
      <c r="C720" s="8">
        <v>20000</v>
      </c>
      <c r="D720" s="8">
        <v>20000</v>
      </c>
      <c r="E720" s="8">
        <v>20000</v>
      </c>
    </row>
    <row r="721" spans="1:7" ht="15.75" thickBot="1" x14ac:dyDescent="0.3">
      <c r="A721" s="10" t="s">
        <v>62</v>
      </c>
      <c r="B721" s="8"/>
      <c r="C721" s="8"/>
      <c r="D721" s="8"/>
      <c r="E721" s="8"/>
    </row>
    <row r="722" spans="1:7" ht="15.75" thickBot="1" x14ac:dyDescent="0.3">
      <c r="A722" s="10" t="s">
        <v>63</v>
      </c>
      <c r="B722" s="8"/>
      <c r="C722" s="8"/>
      <c r="D722" s="8"/>
      <c r="E722" s="8"/>
    </row>
    <row r="723" spans="1:7" ht="15.75" thickBot="1" x14ac:dyDescent="0.3">
      <c r="A723" s="10" t="s">
        <v>64</v>
      </c>
      <c r="B723" s="8"/>
      <c r="C723" s="8"/>
      <c r="D723" s="8"/>
      <c r="E723" s="8"/>
    </row>
    <row r="724" spans="1:7" ht="15.75" thickBot="1" x14ac:dyDescent="0.3">
      <c r="A724" s="1" t="s">
        <v>47</v>
      </c>
      <c r="B724" s="11">
        <f>B725+B726+B727+B728</f>
        <v>0</v>
      </c>
      <c r="C724" s="11">
        <f t="shared" ref="C724:E724" si="118">C725+C726+C727+C728</f>
        <v>0</v>
      </c>
      <c r="D724" s="11">
        <f t="shared" si="118"/>
        <v>0</v>
      </c>
      <c r="E724" s="11">
        <f t="shared" si="118"/>
        <v>0</v>
      </c>
    </row>
    <row r="725" spans="1:7" ht="15.75" thickBot="1" x14ac:dyDescent="0.3">
      <c r="A725" s="10" t="s">
        <v>55</v>
      </c>
      <c r="B725" s="11"/>
      <c r="C725" s="11"/>
      <c r="D725" s="11"/>
      <c r="E725" s="11"/>
    </row>
    <row r="726" spans="1:7" ht="15.75" thickBot="1" x14ac:dyDescent="0.3">
      <c r="A726" s="10" t="s">
        <v>62</v>
      </c>
      <c r="B726" s="11"/>
      <c r="C726" s="11"/>
      <c r="D726" s="11"/>
      <c r="E726" s="11"/>
    </row>
    <row r="727" spans="1:7" ht="15.75" thickBot="1" x14ac:dyDescent="0.3">
      <c r="A727" s="10" t="s">
        <v>63</v>
      </c>
      <c r="B727" s="11"/>
      <c r="C727" s="11"/>
      <c r="D727" s="11"/>
      <c r="E727" s="11"/>
    </row>
    <row r="728" spans="1:7" ht="15.75" thickBot="1" x14ac:dyDescent="0.3">
      <c r="A728" s="10" t="s">
        <v>64</v>
      </c>
      <c r="B728" s="11"/>
      <c r="C728" s="11"/>
      <c r="D728" s="11"/>
      <c r="E728" s="11"/>
    </row>
    <row r="729" spans="1:7" ht="15" customHeight="1" thickBot="1" x14ac:dyDescent="0.3">
      <c r="A729" s="72" t="s">
        <v>69</v>
      </c>
      <c r="B729" s="11">
        <f>B719+B724</f>
        <v>20000</v>
      </c>
      <c r="C729" s="11">
        <f t="shared" ref="C729:E729" si="119">C719+C724</f>
        <v>20000</v>
      </c>
      <c r="D729" s="11">
        <f t="shared" si="119"/>
        <v>20000</v>
      </c>
      <c r="E729" s="11">
        <f t="shared" si="119"/>
        <v>20000</v>
      </c>
    </row>
    <row r="730" spans="1:7" ht="15.75" thickBot="1" x14ac:dyDescent="0.3">
      <c r="A730" s="188"/>
      <c r="B730" s="15"/>
      <c r="C730" s="15"/>
      <c r="D730" s="15"/>
      <c r="E730" s="15"/>
    </row>
    <row r="731" spans="1:7" ht="36.75" thickBot="1" x14ac:dyDescent="0.3">
      <c r="A731" s="14" t="s">
        <v>52</v>
      </c>
      <c r="B731" s="15">
        <f>+B711+B683+B658+B633+B608+B583+B558+B533+B508+B483+B458+B427+B402+B325+B286+B204+B179+B151+B123+B98+B73+B30+B362+B230+B255</f>
        <v>2363952</v>
      </c>
      <c r="C731" s="15">
        <f t="shared" ref="C731:E731" si="120">+C711+C683+C658+C633+C608+C583+C558+C533+C508+C483+C458+C427+C402+C325+C286+C204+C179+C151+C123+C98+C73+C30+C362+C230+C255</f>
        <v>3245800</v>
      </c>
      <c r="D731" s="15">
        <f t="shared" si="120"/>
        <v>3195800</v>
      </c>
      <c r="E731" s="15">
        <f t="shared" si="120"/>
        <v>3205800</v>
      </c>
    </row>
    <row r="732" spans="1:7" ht="36.75" thickBot="1" x14ac:dyDescent="0.3">
      <c r="A732" s="14" t="s">
        <v>53</v>
      </c>
      <c r="B732" s="15">
        <f>+B733+B736+B739+B754+B759</f>
        <v>2363952</v>
      </c>
      <c r="C732" s="15">
        <f t="shared" ref="C732:E732" si="121">+C733+C736+C739+C754+C759</f>
        <v>3245800</v>
      </c>
      <c r="D732" s="15">
        <f t="shared" si="121"/>
        <v>3195800</v>
      </c>
      <c r="E732" s="15">
        <f t="shared" si="121"/>
        <v>3205800</v>
      </c>
    </row>
    <row r="733" spans="1:7" ht="15.75" customHeight="1" thickBot="1" x14ac:dyDescent="0.3">
      <c r="A733" s="1" t="s">
        <v>0</v>
      </c>
      <c r="B733" s="24">
        <f>B734+B735</f>
        <v>215900</v>
      </c>
      <c r="C733" s="24">
        <f t="shared" ref="C733:E733" si="122">C734+C735</f>
        <v>215900</v>
      </c>
      <c r="D733" s="24">
        <f t="shared" si="122"/>
        <v>215900</v>
      </c>
      <c r="E733" s="24">
        <f t="shared" si="122"/>
        <v>215900</v>
      </c>
    </row>
    <row r="734" spans="1:7" ht="15.75" thickBot="1" x14ac:dyDescent="0.3">
      <c r="A734" s="10" t="s">
        <v>55</v>
      </c>
      <c r="B734" s="11">
        <f>+B333+B296+B38+B370</f>
        <v>215900</v>
      </c>
      <c r="C734" s="11">
        <f>+C333+C296+C38+C370</f>
        <v>215900</v>
      </c>
      <c r="D734" s="11">
        <f>+D333+D296+D38+D370</f>
        <v>215900</v>
      </c>
      <c r="E734" s="11">
        <f>+E333+E296+E38+E370</f>
        <v>215900</v>
      </c>
    </row>
    <row r="735" spans="1:7" ht="15.75" thickBot="1" x14ac:dyDescent="0.3">
      <c r="A735" s="10" t="s">
        <v>59</v>
      </c>
      <c r="B735" s="11"/>
      <c r="C735" s="11"/>
      <c r="D735" s="11"/>
      <c r="E735" s="11"/>
      <c r="G735" s="9"/>
    </row>
    <row r="736" spans="1:7" ht="24.75" thickBot="1" x14ac:dyDescent="0.3">
      <c r="A736" s="1" t="s">
        <v>33</v>
      </c>
      <c r="B736" s="24">
        <f>B737+B738</f>
        <v>36100</v>
      </c>
      <c r="C736" s="24">
        <f t="shared" ref="C736:E736" si="123">C737+C738</f>
        <v>36100</v>
      </c>
      <c r="D736" s="24">
        <f t="shared" si="123"/>
        <v>36100</v>
      </c>
      <c r="E736" s="24">
        <f t="shared" si="123"/>
        <v>36100</v>
      </c>
    </row>
    <row r="737" spans="1:5" ht="15.75" thickBot="1" x14ac:dyDescent="0.3">
      <c r="A737" s="10" t="s">
        <v>55</v>
      </c>
      <c r="B737" s="8">
        <f>+B336+B299+B41+B373</f>
        <v>36100</v>
      </c>
      <c r="C737" s="8">
        <f>+C336+C299+C41+C373</f>
        <v>36100</v>
      </c>
      <c r="D737" s="8">
        <f>+D336+D299+D41+D373</f>
        <v>36100</v>
      </c>
      <c r="E737" s="8">
        <f>+E336+E299+E41+E373</f>
        <v>36100</v>
      </c>
    </row>
    <row r="738" spans="1:5" ht="15.75" thickBot="1" x14ac:dyDescent="0.3">
      <c r="A738" s="10" t="s">
        <v>59</v>
      </c>
      <c r="B738" s="11"/>
      <c r="C738" s="11"/>
      <c r="D738" s="11"/>
      <c r="E738" s="11"/>
    </row>
    <row r="739" spans="1:5" ht="24.75" thickBot="1" x14ac:dyDescent="0.3">
      <c r="A739" s="1" t="s">
        <v>1</v>
      </c>
      <c r="B739" s="24">
        <f>B740+B741</f>
        <v>480000</v>
      </c>
      <c r="C739" s="24">
        <f t="shared" ref="C739:E739" si="124">C740+C741</f>
        <v>438000</v>
      </c>
      <c r="D739" s="24">
        <f t="shared" si="124"/>
        <v>488000</v>
      </c>
      <c r="E739" s="24">
        <f t="shared" si="124"/>
        <v>498000</v>
      </c>
    </row>
    <row r="740" spans="1:5" ht="15.75" thickBot="1" x14ac:dyDescent="0.3">
      <c r="A740" s="10" t="s">
        <v>55</v>
      </c>
      <c r="B740" s="11">
        <f>+B339+B302+B44</f>
        <v>480000</v>
      </c>
      <c r="C740" s="11">
        <f>+C339+C302+C44</f>
        <v>438000</v>
      </c>
      <c r="D740" s="11">
        <f>+D339+D302+D44</f>
        <v>488000</v>
      </c>
      <c r="E740" s="11">
        <f>+E339+E302+E44</f>
        <v>498000</v>
      </c>
    </row>
    <row r="741" spans="1:5" ht="15.75" thickBot="1" x14ac:dyDescent="0.3">
      <c r="A741" s="10" t="s">
        <v>59</v>
      </c>
      <c r="B741" s="11"/>
      <c r="C741" s="11"/>
      <c r="D741" s="11"/>
      <c r="E741" s="11"/>
    </row>
    <row r="742" spans="1:5" ht="15.75" thickBot="1" x14ac:dyDescent="0.3">
      <c r="A742" s="1" t="s">
        <v>2</v>
      </c>
      <c r="B742" s="24"/>
      <c r="C742" s="24"/>
      <c r="D742" s="24"/>
      <c r="E742" s="24"/>
    </row>
    <row r="743" spans="1:5" ht="15.75" thickBot="1" x14ac:dyDescent="0.3">
      <c r="A743" s="10" t="s">
        <v>55</v>
      </c>
      <c r="B743" s="8"/>
      <c r="C743" s="8"/>
      <c r="D743" s="8"/>
      <c r="E743" s="8"/>
    </row>
    <row r="744" spans="1:5" ht="15.75" thickBot="1" x14ac:dyDescent="0.3">
      <c r="A744" s="10" t="s">
        <v>59</v>
      </c>
      <c r="B744" s="11"/>
      <c r="C744" s="11"/>
      <c r="D744" s="11"/>
      <c r="E744" s="11"/>
    </row>
    <row r="745" spans="1:5" ht="24.75" thickBot="1" x14ac:dyDescent="0.3">
      <c r="A745" s="1" t="s">
        <v>25</v>
      </c>
      <c r="B745" s="24"/>
      <c r="C745" s="24"/>
      <c r="D745" s="24"/>
      <c r="E745" s="24"/>
    </row>
    <row r="746" spans="1:5" ht="15.75" thickBot="1" x14ac:dyDescent="0.3">
      <c r="A746" s="10" t="s">
        <v>55</v>
      </c>
      <c r="B746" s="8"/>
      <c r="C746" s="8"/>
      <c r="D746" s="8"/>
      <c r="E746" s="8"/>
    </row>
    <row r="747" spans="1:5" ht="15.75" thickBot="1" x14ac:dyDescent="0.3">
      <c r="A747" s="10" t="s">
        <v>59</v>
      </c>
      <c r="B747" s="11"/>
      <c r="C747" s="11"/>
      <c r="D747" s="11"/>
      <c r="E747" s="11"/>
    </row>
    <row r="748" spans="1:5" ht="15.75" thickBot="1" x14ac:dyDescent="0.3">
      <c r="A748" s="1" t="s">
        <v>26</v>
      </c>
      <c r="B748" s="24"/>
      <c r="C748" s="24"/>
      <c r="D748" s="24"/>
      <c r="E748" s="24"/>
    </row>
    <row r="749" spans="1:5" ht="15.75" thickBot="1" x14ac:dyDescent="0.3">
      <c r="A749" s="10" t="s">
        <v>55</v>
      </c>
      <c r="B749" s="8"/>
      <c r="C749" s="8"/>
      <c r="D749" s="8"/>
      <c r="E749" s="8"/>
    </row>
    <row r="750" spans="1:5" ht="15.75" thickBot="1" x14ac:dyDescent="0.3">
      <c r="A750" s="10" t="s">
        <v>59</v>
      </c>
      <c r="B750" s="11"/>
      <c r="C750" s="11"/>
      <c r="D750" s="11"/>
      <c r="E750" s="11"/>
    </row>
    <row r="751" spans="1:5" ht="24.75" thickBot="1" x14ac:dyDescent="0.3">
      <c r="A751" s="1" t="s">
        <v>3</v>
      </c>
      <c r="B751" s="24"/>
      <c r="C751" s="24"/>
      <c r="D751" s="24"/>
      <c r="E751" s="24"/>
    </row>
    <row r="752" spans="1:5" ht="15.75" thickBot="1" x14ac:dyDescent="0.3">
      <c r="A752" s="10" t="s">
        <v>55</v>
      </c>
      <c r="B752" s="8"/>
      <c r="C752" s="8"/>
      <c r="D752" s="8"/>
      <c r="E752" s="8"/>
    </row>
    <row r="753" spans="1:7" ht="15.75" thickBot="1" x14ac:dyDescent="0.3">
      <c r="A753" s="10" t="s">
        <v>59</v>
      </c>
      <c r="B753" s="11"/>
      <c r="C753" s="11"/>
      <c r="D753" s="11"/>
      <c r="E753" s="11"/>
    </row>
    <row r="754" spans="1:7" ht="24.75" thickBot="1" x14ac:dyDescent="0.3">
      <c r="A754" s="1" t="s">
        <v>20</v>
      </c>
      <c r="B754" s="24">
        <f>B755+B756+B757+B758</f>
        <v>20000</v>
      </c>
      <c r="C754" s="24">
        <f t="shared" ref="C754:E754" si="125">C755+C756+C757+C758</f>
        <v>20000</v>
      </c>
      <c r="D754" s="24">
        <f t="shared" si="125"/>
        <v>20000</v>
      </c>
      <c r="E754" s="24">
        <f t="shared" si="125"/>
        <v>20000</v>
      </c>
    </row>
    <row r="755" spans="1:7" ht="15.75" thickBot="1" x14ac:dyDescent="0.3">
      <c r="A755" s="10" t="s">
        <v>55</v>
      </c>
      <c r="B755" s="8">
        <f t="shared" ref="B755:E758" si="126">B82+B107+B411+B436+B467+B492+B517+B720</f>
        <v>20000</v>
      </c>
      <c r="C755" s="8">
        <f t="shared" si="126"/>
        <v>20000</v>
      </c>
      <c r="D755" s="8">
        <f t="shared" si="126"/>
        <v>20000</v>
      </c>
      <c r="E755" s="8">
        <f t="shared" si="126"/>
        <v>20000</v>
      </c>
    </row>
    <row r="756" spans="1:7" ht="15.75" thickBot="1" x14ac:dyDescent="0.3">
      <c r="A756" s="10" t="s">
        <v>70</v>
      </c>
      <c r="B756" s="8">
        <f t="shared" si="126"/>
        <v>0</v>
      </c>
      <c r="C756" s="8">
        <f t="shared" si="126"/>
        <v>0</v>
      </c>
      <c r="D756" s="8">
        <f t="shared" si="126"/>
        <v>0</v>
      </c>
      <c r="E756" s="8">
        <f t="shared" si="126"/>
        <v>0</v>
      </c>
    </row>
    <row r="757" spans="1:7" ht="15.75" thickBot="1" x14ac:dyDescent="0.3">
      <c r="A757" s="10" t="s">
        <v>63</v>
      </c>
      <c r="B757" s="8">
        <f t="shared" si="126"/>
        <v>0</v>
      </c>
      <c r="C757" s="8">
        <f t="shared" si="126"/>
        <v>0</v>
      </c>
      <c r="D757" s="8">
        <f t="shared" si="126"/>
        <v>0</v>
      </c>
      <c r="E757" s="8">
        <f t="shared" si="126"/>
        <v>0</v>
      </c>
    </row>
    <row r="758" spans="1:7" ht="15.75" thickBot="1" x14ac:dyDescent="0.3">
      <c r="A758" s="10" t="s">
        <v>64</v>
      </c>
      <c r="B758" s="8">
        <f t="shared" si="126"/>
        <v>0</v>
      </c>
      <c r="C758" s="8">
        <f t="shared" si="126"/>
        <v>0</v>
      </c>
      <c r="D758" s="8">
        <f t="shared" si="126"/>
        <v>0</v>
      </c>
      <c r="E758" s="8">
        <f t="shared" si="126"/>
        <v>0</v>
      </c>
      <c r="G758" s="9"/>
    </row>
    <row r="759" spans="1:7" ht="15.75" thickBot="1" x14ac:dyDescent="0.3">
      <c r="A759" s="1" t="s">
        <v>21</v>
      </c>
      <c r="B759" s="24">
        <f>B760+B761+B762+B763</f>
        <v>1611952</v>
      </c>
      <c r="C759" s="24">
        <f t="shared" ref="C759:E759" si="127">C760+C761+C762+C763</f>
        <v>2535800</v>
      </c>
      <c r="D759" s="24">
        <f t="shared" si="127"/>
        <v>2435800</v>
      </c>
      <c r="E759" s="24">
        <f t="shared" si="127"/>
        <v>2435800</v>
      </c>
      <c r="G759" s="9"/>
    </row>
    <row r="760" spans="1:7" ht="15.75" thickBot="1" x14ac:dyDescent="0.3">
      <c r="A760" s="10" t="s">
        <v>55</v>
      </c>
      <c r="B760" s="8">
        <f>+B697+B672+B647+B622+B597+B572+B547+B522+B497+B472+B441+B416+B165+B137+B112+B87</f>
        <v>524776</v>
      </c>
      <c r="C760" s="8">
        <f>+C697+C672+C647+C622+C597+C572+C547+C522+C497+C472+C441+C416+C165+C137+C112+C87</f>
        <v>1568798</v>
      </c>
      <c r="D760" s="8">
        <f>+D697+D672+D647+D622+D597+D572+D547+D522+D497+D472+D441+D416+D165+D137+D112+D87</f>
        <v>1468798</v>
      </c>
      <c r="E760" s="8">
        <f>+E697+E672+E647+E622+E597+E572+E547+E522+E497+E472+E441+E416+E165+E137+E112+E87</f>
        <v>1468798</v>
      </c>
      <c r="G760" s="9"/>
    </row>
    <row r="761" spans="1:7" ht="15.75" thickBot="1" x14ac:dyDescent="0.3">
      <c r="A761" s="10" t="s">
        <v>70</v>
      </c>
      <c r="B761" s="8">
        <f>+B194+B245</f>
        <v>906952</v>
      </c>
      <c r="C761" s="8">
        <f t="shared" ref="C761:E761" si="128">+C194+C245</f>
        <v>755800</v>
      </c>
      <c r="D761" s="8">
        <f t="shared" si="128"/>
        <v>755800</v>
      </c>
      <c r="E761" s="8">
        <f t="shared" si="128"/>
        <v>755800</v>
      </c>
    </row>
    <row r="762" spans="1:7" ht="15.75" thickBot="1" x14ac:dyDescent="0.3">
      <c r="A762" s="10" t="s">
        <v>63</v>
      </c>
      <c r="B762" s="8">
        <f>B89+B114+B418+B443+B474+B499+B524+B727</f>
        <v>0</v>
      </c>
      <c r="C762" s="8">
        <f>C89+C114+C418+C443+C474+C499+C524+C727+C220</f>
        <v>51202</v>
      </c>
      <c r="D762" s="8">
        <f>D89+D114+D418+D443+D474+D499+D524+D727+D220</f>
        <v>0</v>
      </c>
      <c r="E762" s="8">
        <f>E89+E114+E418+E443+E474+E499+E524+E727+E220</f>
        <v>0</v>
      </c>
    </row>
    <row r="763" spans="1:7" ht="15.75" thickBot="1" x14ac:dyDescent="0.3">
      <c r="A763" s="10" t="s">
        <v>64</v>
      </c>
      <c r="B763" s="8">
        <f>+B221+B272</f>
        <v>180224</v>
      </c>
      <c r="C763" s="8">
        <f t="shared" ref="C763:E763" si="129">+C221+C272</f>
        <v>160000</v>
      </c>
      <c r="D763" s="8">
        <f t="shared" si="129"/>
        <v>211202</v>
      </c>
      <c r="E763" s="8">
        <f t="shared" si="129"/>
        <v>211202</v>
      </c>
    </row>
    <row r="764" spans="1:7" ht="15.75" thickBot="1" x14ac:dyDescent="0.3">
      <c r="A764" s="26" t="s">
        <v>37</v>
      </c>
      <c r="B764" s="27">
        <f>IF(B732-B731=0,0,"Error")</f>
        <v>0</v>
      </c>
      <c r="C764" s="27">
        <f>IF(C732-C731=0,0,"Error")</f>
        <v>0</v>
      </c>
      <c r="D764" s="27">
        <f>IF(D732-D731=0,0,"Error")</f>
        <v>0</v>
      </c>
      <c r="E764" s="27">
        <f>IF(E732-E731=0,0,"Error")</f>
        <v>0</v>
      </c>
    </row>
    <row r="769" spans="2:5" x14ac:dyDescent="0.25">
      <c r="B769" s="9"/>
      <c r="C769" s="9"/>
      <c r="D769" s="9"/>
      <c r="E769" s="9"/>
    </row>
    <row r="773" spans="2:5" x14ac:dyDescent="0.25">
      <c r="B773" s="9"/>
    </row>
    <row r="775" spans="2:5" x14ac:dyDescent="0.25">
      <c r="B775" s="9"/>
    </row>
  </sheetData>
  <mergeCells count="182">
    <mergeCell ref="A2:E2"/>
    <mergeCell ref="B706:E706"/>
    <mergeCell ref="B707:E707"/>
    <mergeCell ref="A708:A709"/>
    <mergeCell ref="A716:E716"/>
    <mergeCell ref="A717:A718"/>
    <mergeCell ref="B453:E453"/>
    <mergeCell ref="B454:E454"/>
    <mergeCell ref="A455:A456"/>
    <mergeCell ref="A463:E463"/>
    <mergeCell ref="A464:A465"/>
    <mergeCell ref="D477:E477"/>
    <mergeCell ref="B478:E478"/>
    <mergeCell ref="A480:A481"/>
    <mergeCell ref="A488:E488"/>
    <mergeCell ref="A489:A490"/>
    <mergeCell ref="B503:E503"/>
    <mergeCell ref="B504:E504"/>
    <mergeCell ref="A505:A506"/>
    <mergeCell ref="A513:E513"/>
    <mergeCell ref="B554:E554"/>
    <mergeCell ref="A555:A556"/>
    <mergeCell ref="A563:E563"/>
    <mergeCell ref="A3:E3"/>
    <mergeCell ref="B5:E5"/>
    <mergeCell ref="B6:E6"/>
    <mergeCell ref="B7:E7"/>
    <mergeCell ref="A8:E8"/>
    <mergeCell ref="B356:E356"/>
    <mergeCell ref="B357:E357"/>
    <mergeCell ref="A359:A360"/>
    <mergeCell ref="A23:E23"/>
    <mergeCell ref="B24:E24"/>
    <mergeCell ref="B25:E25"/>
    <mergeCell ref="B26:E26"/>
    <mergeCell ref="A27:A28"/>
    <mergeCell ref="A35:E35"/>
    <mergeCell ref="A9:E11"/>
    <mergeCell ref="B12:E12"/>
    <mergeCell ref="A13:A14"/>
    <mergeCell ref="B18:E18"/>
    <mergeCell ref="A19:E19"/>
    <mergeCell ref="A22:E22"/>
    <mergeCell ref="D67:E67"/>
    <mergeCell ref="B68:E68"/>
    <mergeCell ref="B69:E69"/>
    <mergeCell ref="A70:A71"/>
    <mergeCell ref="A36:A37"/>
    <mergeCell ref="A61:E61"/>
    <mergeCell ref="A62:E62"/>
    <mergeCell ref="A64:E64"/>
    <mergeCell ref="A65:E65"/>
    <mergeCell ref="B66:E66"/>
    <mergeCell ref="A95:A96"/>
    <mergeCell ref="A103:E103"/>
    <mergeCell ref="A104:A105"/>
    <mergeCell ref="D117:E117"/>
    <mergeCell ref="B118:E118"/>
    <mergeCell ref="A78:E78"/>
    <mergeCell ref="A79:A80"/>
    <mergeCell ref="D92:E92"/>
    <mergeCell ref="B93:E93"/>
    <mergeCell ref="B94:E94"/>
    <mergeCell ref="B144:E144"/>
    <mergeCell ref="D145:E145"/>
    <mergeCell ref="B146:E146"/>
    <mergeCell ref="B147:E147"/>
    <mergeCell ref="A148:A149"/>
    <mergeCell ref="B119:E119"/>
    <mergeCell ref="A120:A121"/>
    <mergeCell ref="A128:E128"/>
    <mergeCell ref="A129:A130"/>
    <mergeCell ref="A142:E142"/>
    <mergeCell ref="A143:E143"/>
    <mergeCell ref="B174:E174"/>
    <mergeCell ref="B175:E175"/>
    <mergeCell ref="A176:A177"/>
    <mergeCell ref="A184:E184"/>
    <mergeCell ref="A185:A186"/>
    <mergeCell ref="A156:E156"/>
    <mergeCell ref="A157:A158"/>
    <mergeCell ref="A170:E170"/>
    <mergeCell ref="A171:E171"/>
    <mergeCell ref="B172:E172"/>
    <mergeCell ref="D173:E173"/>
    <mergeCell ref="A210:A211"/>
    <mergeCell ref="B274:E274"/>
    <mergeCell ref="A275:E275"/>
    <mergeCell ref="A278:E278"/>
    <mergeCell ref="A279:E279"/>
    <mergeCell ref="D198:E198"/>
    <mergeCell ref="B199:E199"/>
    <mergeCell ref="B200:E200"/>
    <mergeCell ref="A201:A202"/>
    <mergeCell ref="A209:E209"/>
    <mergeCell ref="B223:E223"/>
    <mergeCell ref="D224:E224"/>
    <mergeCell ref="B225:E225"/>
    <mergeCell ref="B226:E226"/>
    <mergeCell ref="A227:A228"/>
    <mergeCell ref="A235:E235"/>
    <mergeCell ref="A236:A237"/>
    <mergeCell ref="D249:E249"/>
    <mergeCell ref="B250:E250"/>
    <mergeCell ref="B251:E251"/>
    <mergeCell ref="A252:A253"/>
    <mergeCell ref="A260:E260"/>
    <mergeCell ref="A261:A262"/>
    <mergeCell ref="A294:A295"/>
    <mergeCell ref="B319:E319"/>
    <mergeCell ref="B320:E320"/>
    <mergeCell ref="B321:E321"/>
    <mergeCell ref="A322:A323"/>
    <mergeCell ref="A330:E330"/>
    <mergeCell ref="B280:E280"/>
    <mergeCell ref="B281:E281"/>
    <mergeCell ref="B282:E282"/>
    <mergeCell ref="A283:A284"/>
    <mergeCell ref="A291:A292"/>
    <mergeCell ref="A293:E293"/>
    <mergeCell ref="B397:E397"/>
    <mergeCell ref="B398:E398"/>
    <mergeCell ref="A399:A400"/>
    <mergeCell ref="A407:E407"/>
    <mergeCell ref="A408:A409"/>
    <mergeCell ref="B422:E422"/>
    <mergeCell ref="B423:E423"/>
    <mergeCell ref="A424:A425"/>
    <mergeCell ref="A331:A332"/>
    <mergeCell ref="B358:E358"/>
    <mergeCell ref="A367:E367"/>
    <mergeCell ref="A368:A369"/>
    <mergeCell ref="A393:E393"/>
    <mergeCell ref="A394:E394"/>
    <mergeCell ref="B395:E395"/>
    <mergeCell ref="D396:E396"/>
    <mergeCell ref="A432:E432"/>
    <mergeCell ref="A433:A434"/>
    <mergeCell ref="B446:E446"/>
    <mergeCell ref="A447:E447"/>
    <mergeCell ref="A449:E449"/>
    <mergeCell ref="A450:E450"/>
    <mergeCell ref="B451:E451"/>
    <mergeCell ref="D452:E452"/>
    <mergeCell ref="B479:E479"/>
    <mergeCell ref="A564:A565"/>
    <mergeCell ref="B578:E578"/>
    <mergeCell ref="B579:E579"/>
    <mergeCell ref="A580:A581"/>
    <mergeCell ref="A588:E588"/>
    <mergeCell ref="A514:A515"/>
    <mergeCell ref="B528:E528"/>
    <mergeCell ref="B529:E529"/>
    <mergeCell ref="A530:A531"/>
    <mergeCell ref="A538:E538"/>
    <mergeCell ref="A539:A540"/>
    <mergeCell ref="B553:E553"/>
    <mergeCell ref="B629:E629"/>
    <mergeCell ref="A630:A631"/>
    <mergeCell ref="A638:E638"/>
    <mergeCell ref="A639:A640"/>
    <mergeCell ref="B653:E653"/>
    <mergeCell ref="B654:E654"/>
    <mergeCell ref="A655:A656"/>
    <mergeCell ref="A663:E663"/>
    <mergeCell ref="A589:A590"/>
    <mergeCell ref="B603:E603"/>
    <mergeCell ref="B604:E604"/>
    <mergeCell ref="A605:A606"/>
    <mergeCell ref="A613:E613"/>
    <mergeCell ref="A614:A615"/>
    <mergeCell ref="B628:E628"/>
    <mergeCell ref="B704:E704"/>
    <mergeCell ref="D705:E705"/>
    <mergeCell ref="A664:A665"/>
    <mergeCell ref="B678:E678"/>
    <mergeCell ref="B679:E679"/>
    <mergeCell ref="A680:A681"/>
    <mergeCell ref="A688:E688"/>
    <mergeCell ref="A689:A690"/>
    <mergeCell ref="A702:E702"/>
    <mergeCell ref="A703:E70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97"/>
  <sheetViews>
    <sheetView view="pageBreakPreview" topLeftCell="A741" zoomScale="60" zoomScaleNormal="136" workbookViewId="0">
      <selection sqref="A1:E1"/>
    </sheetView>
  </sheetViews>
  <sheetFormatPr defaultRowHeight="15" x14ac:dyDescent="0.25"/>
  <cols>
    <col min="1" max="1" width="39.140625" customWidth="1"/>
    <col min="2" max="2" width="12.5703125" customWidth="1"/>
    <col min="3" max="3" width="12.85546875" customWidth="1"/>
    <col min="4" max="4" width="11.140625" customWidth="1"/>
    <col min="5" max="5" width="11.42578125" customWidth="1"/>
  </cols>
  <sheetData>
    <row r="1" spans="1:6" x14ac:dyDescent="0.25">
      <c r="A1" s="561" t="s">
        <v>43</v>
      </c>
      <c r="B1" s="561"/>
      <c r="C1" s="561"/>
      <c r="D1" s="561"/>
      <c r="E1" s="561"/>
      <c r="F1" s="189"/>
    </row>
    <row r="2" spans="1:6" x14ac:dyDescent="0.25">
      <c r="A2" s="325" t="s">
        <v>60</v>
      </c>
      <c r="B2" s="325"/>
      <c r="C2" s="325"/>
      <c r="D2" s="325"/>
      <c r="E2" s="325"/>
      <c r="F2" s="295"/>
    </row>
    <row r="3" spans="1:6" ht="15.75" thickBot="1" x14ac:dyDescent="0.3"/>
    <row r="4" spans="1:6" ht="42" customHeight="1" thickBot="1" x14ac:dyDescent="0.3">
      <c r="A4" s="18" t="s">
        <v>22</v>
      </c>
      <c r="B4" s="480" t="s">
        <v>329</v>
      </c>
      <c r="C4" s="481"/>
      <c r="D4" s="481"/>
      <c r="E4" s="482"/>
    </row>
    <row r="5" spans="1:6" ht="15.75" thickBot="1" x14ac:dyDescent="0.3">
      <c r="A5" s="18" t="s">
        <v>4</v>
      </c>
      <c r="B5" s="327" t="s">
        <v>330</v>
      </c>
      <c r="C5" s="328"/>
      <c r="D5" s="328"/>
      <c r="E5" s="329"/>
    </row>
    <row r="6" spans="1:6" ht="15.75" thickBot="1" x14ac:dyDescent="0.3">
      <c r="A6" s="18" t="s">
        <v>27</v>
      </c>
      <c r="B6" s="330" t="s">
        <v>5</v>
      </c>
      <c r="C6" s="331"/>
      <c r="D6" s="331"/>
      <c r="E6" s="332"/>
    </row>
    <row r="7" spans="1:6" ht="15.75" thickBot="1" x14ac:dyDescent="0.3">
      <c r="A7" s="333" t="s">
        <v>8</v>
      </c>
      <c r="B7" s="334"/>
      <c r="C7" s="334"/>
      <c r="D7" s="334"/>
      <c r="E7" s="335"/>
    </row>
    <row r="8" spans="1:6" ht="15" customHeight="1" x14ac:dyDescent="0.25">
      <c r="A8" s="468" t="s">
        <v>331</v>
      </c>
      <c r="B8" s="469"/>
      <c r="C8" s="469"/>
      <c r="D8" s="469"/>
      <c r="E8" s="470"/>
    </row>
    <row r="9" spans="1:6" x14ac:dyDescent="0.25">
      <c r="A9" s="471"/>
      <c r="B9" s="472"/>
      <c r="C9" s="472"/>
      <c r="D9" s="472"/>
      <c r="E9" s="473"/>
    </row>
    <row r="10" spans="1:6" ht="85.5" customHeight="1" thickBot="1" x14ac:dyDescent="0.3">
      <c r="A10" s="474"/>
      <c r="B10" s="475"/>
      <c r="C10" s="475"/>
      <c r="D10" s="475"/>
      <c r="E10" s="476"/>
    </row>
    <row r="11" spans="1:6" ht="60" customHeight="1" thickBot="1" x14ac:dyDescent="0.3">
      <c r="A11" s="17" t="s">
        <v>11</v>
      </c>
      <c r="B11" s="339" t="s">
        <v>332</v>
      </c>
      <c r="C11" s="340"/>
      <c r="D11" s="340"/>
      <c r="E11" s="341"/>
    </row>
    <row r="12" spans="1:6" x14ac:dyDescent="0.25">
      <c r="A12" s="342" t="s">
        <v>333</v>
      </c>
      <c r="B12" s="2">
        <v>2018</v>
      </c>
      <c r="C12" s="2">
        <v>2019</v>
      </c>
      <c r="D12" s="2">
        <v>2020</v>
      </c>
      <c r="E12" s="2">
        <v>2021</v>
      </c>
    </row>
    <row r="13" spans="1:6" ht="15.75" thickBot="1" x14ac:dyDescent="0.3">
      <c r="A13" s="343"/>
      <c r="B13" s="298" t="s">
        <v>6</v>
      </c>
      <c r="C13" s="298" t="s">
        <v>7</v>
      </c>
      <c r="D13" s="298" t="s">
        <v>7</v>
      </c>
      <c r="E13" s="298" t="s">
        <v>7</v>
      </c>
    </row>
    <row r="14" spans="1:6" ht="23.25" thickBot="1" x14ac:dyDescent="0.3">
      <c r="A14" s="4" t="s">
        <v>334</v>
      </c>
      <c r="B14" s="192">
        <v>456814</v>
      </c>
      <c r="C14" s="192">
        <f>B14+2000</f>
        <v>458814</v>
      </c>
      <c r="D14" s="192">
        <f>C14+1800</f>
        <v>460614</v>
      </c>
      <c r="E14" s="192">
        <f>D14+1700</f>
        <v>462314</v>
      </c>
    </row>
    <row r="15" spans="1:6" ht="23.25" thickBot="1" x14ac:dyDescent="0.3">
      <c r="A15" s="4" t="s">
        <v>335</v>
      </c>
      <c r="B15" s="193">
        <v>31524</v>
      </c>
      <c r="C15" s="193">
        <v>37800</v>
      </c>
      <c r="D15" s="193">
        <v>450000</v>
      </c>
      <c r="E15" s="193">
        <v>540000</v>
      </c>
    </row>
    <row r="16" spans="1:6" ht="15.75" thickBot="1" x14ac:dyDescent="0.3">
      <c r="A16" s="4" t="s">
        <v>336</v>
      </c>
      <c r="B16" s="194">
        <v>3.55</v>
      </c>
      <c r="C16" s="194">
        <v>3.2</v>
      </c>
      <c r="D16" s="194">
        <v>3.1</v>
      </c>
      <c r="E16" s="194">
        <v>3</v>
      </c>
    </row>
    <row r="17" spans="1:7" ht="23.25" thickBot="1" x14ac:dyDescent="0.3">
      <c r="A17" s="4" t="s">
        <v>337</v>
      </c>
      <c r="B17" s="194">
        <v>1.901814235203976</v>
      </c>
      <c r="C17" s="194">
        <v>1.4369430926529994</v>
      </c>
      <c r="D17" s="194">
        <v>0.97207195010202274</v>
      </c>
      <c r="E17" s="194">
        <v>0.50720080755104613</v>
      </c>
    </row>
    <row r="18" spans="1:7" ht="23.25" thickBot="1" x14ac:dyDescent="0.3">
      <c r="A18" s="4" t="s">
        <v>338</v>
      </c>
      <c r="B18" s="195">
        <v>5.2157553200341731</v>
      </c>
      <c r="C18" s="195">
        <v>4.8215106400683458</v>
      </c>
      <c r="D18" s="195">
        <v>4.4272659601025186</v>
      </c>
      <c r="E18" s="195">
        <v>4.0330212801366914</v>
      </c>
      <c r="G18" s="191"/>
    </row>
    <row r="19" spans="1:7" ht="40.5" customHeight="1" thickBot="1" x14ac:dyDescent="0.3">
      <c r="A19" s="14" t="s">
        <v>13</v>
      </c>
      <c r="B19" s="477" t="s">
        <v>339</v>
      </c>
      <c r="C19" s="478"/>
      <c r="D19" s="478"/>
      <c r="E19" s="479"/>
      <c r="G19" s="197"/>
    </row>
    <row r="20" spans="1:7" ht="15.75" thickBot="1" x14ac:dyDescent="0.3">
      <c r="A20" s="347" t="s">
        <v>340</v>
      </c>
      <c r="B20" s="348"/>
      <c r="C20" s="348"/>
      <c r="D20" s="348"/>
      <c r="E20" s="349"/>
      <c r="G20" s="196"/>
    </row>
    <row r="21" spans="1:7" ht="23.25" thickBot="1" x14ac:dyDescent="0.3">
      <c r="A21" s="199" t="s">
        <v>341</v>
      </c>
      <c r="B21" s="193">
        <f>B32+B69+B106+B143+B180</f>
        <v>4662</v>
      </c>
      <c r="C21" s="193">
        <f>C32+C69+C106+C143+C180</f>
        <v>2000</v>
      </c>
      <c r="D21" s="193">
        <f>D32+D69+D106+D143+D180</f>
        <v>2127</v>
      </c>
      <c r="E21" s="193">
        <f>E32+E69+E106+E143+E180</f>
        <v>2305</v>
      </c>
      <c r="G21" s="196"/>
    </row>
    <row r="22" spans="1:7" ht="23.25" thickBot="1" x14ac:dyDescent="0.3">
      <c r="A22" s="200" t="s">
        <v>342</v>
      </c>
      <c r="B22" s="192"/>
      <c r="C22" s="193">
        <v>102</v>
      </c>
      <c r="D22" s="193">
        <v>105</v>
      </c>
      <c r="E22" s="193">
        <v>110</v>
      </c>
      <c r="G22" s="196"/>
    </row>
    <row r="23" spans="1:7" ht="15.75" thickBot="1" x14ac:dyDescent="0.3">
      <c r="A23" s="200" t="s">
        <v>343</v>
      </c>
      <c r="B23" s="192">
        <v>35000</v>
      </c>
      <c r="C23" s="192">
        <v>36100</v>
      </c>
      <c r="D23" s="192">
        <f>C23+1000</f>
        <v>37100</v>
      </c>
      <c r="E23" s="192">
        <f>D23+950</f>
        <v>38050</v>
      </c>
    </row>
    <row r="24" spans="1:7" ht="15.75" thickBot="1" x14ac:dyDescent="0.3">
      <c r="A24" s="200" t="s">
        <v>344</v>
      </c>
      <c r="B24" s="192">
        <v>1580</v>
      </c>
      <c r="C24" s="192">
        <f>B24+145</f>
        <v>1725</v>
      </c>
      <c r="D24" s="192">
        <f>C24+140</f>
        <v>1865</v>
      </c>
      <c r="E24" s="192">
        <f>D24+145</f>
        <v>2010</v>
      </c>
    </row>
    <row r="25" spans="1:7" ht="15.75" thickBot="1" x14ac:dyDescent="0.3">
      <c r="A25" s="350" t="s">
        <v>34</v>
      </c>
      <c r="B25" s="351"/>
      <c r="C25" s="351"/>
      <c r="D25" s="351"/>
      <c r="E25" s="352"/>
    </row>
    <row r="26" spans="1:7" ht="15.75" thickBot="1" x14ac:dyDescent="0.3">
      <c r="A26" s="322" t="s">
        <v>345</v>
      </c>
      <c r="B26" s="323"/>
      <c r="C26" s="323"/>
      <c r="D26" s="323"/>
      <c r="E26" s="324"/>
    </row>
    <row r="27" spans="1:7" ht="35.25" customHeight="1" thickBot="1" x14ac:dyDescent="0.3">
      <c r="A27" s="21" t="s">
        <v>346</v>
      </c>
      <c r="B27" s="353" t="s">
        <v>347</v>
      </c>
      <c r="C27" s="365"/>
      <c r="D27" s="365"/>
      <c r="E27" s="366"/>
    </row>
    <row r="28" spans="1:7" ht="35.25" customHeight="1" thickBot="1" x14ac:dyDescent="0.3">
      <c r="A28" s="4" t="s">
        <v>10</v>
      </c>
      <c r="B28" s="456" t="s">
        <v>348</v>
      </c>
      <c r="C28" s="457"/>
      <c r="D28" s="457"/>
      <c r="E28" s="458"/>
    </row>
    <row r="29" spans="1:7" ht="15.75" thickBot="1" x14ac:dyDescent="0.3">
      <c r="A29" s="4" t="s">
        <v>15</v>
      </c>
      <c r="B29" s="359" t="s">
        <v>349</v>
      </c>
      <c r="C29" s="360"/>
      <c r="D29" s="360"/>
      <c r="E29" s="361"/>
    </row>
    <row r="30" spans="1:7" x14ac:dyDescent="0.25">
      <c r="A30" s="342"/>
      <c r="B30" s="19">
        <v>2018</v>
      </c>
      <c r="C30" s="19">
        <v>2019</v>
      </c>
      <c r="D30" s="19">
        <v>2020</v>
      </c>
      <c r="E30" s="19">
        <v>2021</v>
      </c>
    </row>
    <row r="31" spans="1:7" ht="15.75" thickBot="1" x14ac:dyDescent="0.3">
      <c r="A31" s="343"/>
      <c r="B31" s="20" t="s">
        <v>6</v>
      </c>
      <c r="C31" s="20" t="s">
        <v>7</v>
      </c>
      <c r="D31" s="20" t="s">
        <v>7</v>
      </c>
      <c r="E31" s="20" t="s">
        <v>7</v>
      </c>
    </row>
    <row r="32" spans="1:7" ht="15.75" thickBot="1" x14ac:dyDescent="0.3">
      <c r="A32" s="4" t="s">
        <v>9</v>
      </c>
      <c r="B32" s="50">
        <v>2107</v>
      </c>
      <c r="C32" s="50">
        <v>2000</v>
      </c>
      <c r="D32" s="50">
        <v>2127</v>
      </c>
      <c r="E32" s="50">
        <v>2305</v>
      </c>
    </row>
    <row r="33" spans="1:10" ht="15.75" thickBot="1" x14ac:dyDescent="0.3">
      <c r="A33" s="201" t="s">
        <v>16</v>
      </c>
      <c r="B33" s="6">
        <f>B62</f>
        <v>1084196</v>
      </c>
      <c r="C33" s="6">
        <f>C62</f>
        <v>765250</v>
      </c>
      <c r="D33" s="6">
        <f>D62</f>
        <v>814101</v>
      </c>
      <c r="E33" s="6">
        <f>E62</f>
        <v>881967</v>
      </c>
    </row>
    <row r="34" spans="1:10" ht="15.75" thickBot="1" x14ac:dyDescent="0.3">
      <c r="A34" s="4" t="s">
        <v>24</v>
      </c>
      <c r="B34" s="6">
        <f>B33/B32</f>
        <v>514.56858092074037</v>
      </c>
      <c r="C34" s="6">
        <f>C33/C32</f>
        <v>382.625</v>
      </c>
      <c r="D34" s="6">
        <f>D33/D32</f>
        <v>382.74612129760226</v>
      </c>
      <c r="E34" s="6">
        <f>E33/E32</f>
        <v>382.63210412147504</v>
      </c>
      <c r="F34" s="202"/>
    </row>
    <row r="35" spans="1:10" ht="15.75" thickBot="1" x14ac:dyDescent="0.3">
      <c r="A35" s="4" t="s">
        <v>17</v>
      </c>
      <c r="B35" s="294" t="s">
        <v>23</v>
      </c>
      <c r="C35" s="7">
        <f>C32/B32-1</f>
        <v>-5.0783103939250118E-2</v>
      </c>
      <c r="D35" s="7">
        <f t="shared" ref="D35:E37" si="0">D32/C32-1</f>
        <v>6.349999999999989E-2</v>
      </c>
      <c r="E35" s="7">
        <f t="shared" si="0"/>
        <v>8.368594264221918E-2</v>
      </c>
    </row>
    <row r="36" spans="1:10" ht="15.75" thickBot="1" x14ac:dyDescent="0.3">
      <c r="A36" s="4" t="s">
        <v>18</v>
      </c>
      <c r="B36" s="294" t="s">
        <v>23</v>
      </c>
      <c r="C36" s="7">
        <f>C33/B33-1</f>
        <v>-0.29417743655206252</v>
      </c>
      <c r="D36" s="7">
        <f t="shared" si="0"/>
        <v>6.3836654688010475E-2</v>
      </c>
      <c r="E36" s="7">
        <f t="shared" si="0"/>
        <v>8.3363120792137479E-2</v>
      </c>
    </row>
    <row r="37" spans="1:10" ht="15.75" thickBot="1" x14ac:dyDescent="0.3">
      <c r="A37" s="4" t="s">
        <v>19</v>
      </c>
      <c r="B37" s="294" t="s">
        <v>23</v>
      </c>
      <c r="C37" s="7">
        <f>C34/B34-1</f>
        <v>-0.25641592940759783</v>
      </c>
      <c r="D37" s="7">
        <f t="shared" si="0"/>
        <v>3.1655353832671373E-4</v>
      </c>
      <c r="E37" s="7">
        <f t="shared" si="0"/>
        <v>-2.9789244040068219E-4</v>
      </c>
    </row>
    <row r="38" spans="1:10" ht="15.75" customHeight="1" thickBot="1" x14ac:dyDescent="0.3">
      <c r="A38" s="362" t="s">
        <v>350</v>
      </c>
      <c r="B38" s="363"/>
      <c r="C38" s="363"/>
      <c r="D38" s="363"/>
      <c r="E38" s="364"/>
    </row>
    <row r="39" spans="1:10" x14ac:dyDescent="0.25">
      <c r="A39" s="342"/>
      <c r="B39" s="19">
        <v>2018</v>
      </c>
      <c r="C39" s="19">
        <v>2019</v>
      </c>
      <c r="D39" s="19">
        <v>2020</v>
      </c>
      <c r="E39" s="19">
        <v>2021</v>
      </c>
    </row>
    <row r="40" spans="1:10" ht="15.75" thickBot="1" x14ac:dyDescent="0.3">
      <c r="A40" s="343"/>
      <c r="B40" s="20" t="s">
        <v>6</v>
      </c>
      <c r="C40" s="20" t="s">
        <v>7</v>
      </c>
      <c r="D40" s="20" t="s">
        <v>7</v>
      </c>
      <c r="E40" s="20" t="s">
        <v>7</v>
      </c>
      <c r="G40" s="296"/>
      <c r="H40" s="483"/>
      <c r="I40" s="483"/>
      <c r="J40" s="483"/>
    </row>
    <row r="41" spans="1:10" ht="15.75" thickBot="1" x14ac:dyDescent="0.3">
      <c r="A41" s="1" t="s">
        <v>0</v>
      </c>
      <c r="B41" s="8">
        <f>B42+B43</f>
        <v>119400</v>
      </c>
      <c r="C41" s="8">
        <f>C42+C43</f>
        <v>119400</v>
      </c>
      <c r="D41" s="8">
        <f>D42+D43</f>
        <v>131800</v>
      </c>
      <c r="E41" s="8">
        <f>E42+E43</f>
        <v>131800</v>
      </c>
      <c r="G41" s="204"/>
      <c r="H41" s="205"/>
      <c r="I41" s="204"/>
      <c r="J41" s="204"/>
    </row>
    <row r="42" spans="1:10" ht="15.75" thickBot="1" x14ac:dyDescent="0.3">
      <c r="A42" s="10" t="s">
        <v>55</v>
      </c>
      <c r="B42" s="8">
        <v>119400</v>
      </c>
      <c r="C42" s="8">
        <v>119400</v>
      </c>
      <c r="D42" s="8">
        <v>131800</v>
      </c>
      <c r="E42" s="8">
        <v>131800</v>
      </c>
      <c r="G42" s="203"/>
      <c r="H42" s="207"/>
      <c r="I42" s="207"/>
      <c r="J42" s="207"/>
    </row>
    <row r="43" spans="1:10" ht="15.75" thickBot="1" x14ac:dyDescent="0.3">
      <c r="A43" s="10" t="s">
        <v>56</v>
      </c>
      <c r="B43" s="8">
        <v>0</v>
      </c>
      <c r="C43" s="8">
        <v>0</v>
      </c>
      <c r="D43" s="8">
        <v>0</v>
      </c>
      <c r="E43" s="8">
        <v>0</v>
      </c>
      <c r="G43" s="207"/>
      <c r="H43" s="207"/>
      <c r="I43" s="207"/>
      <c r="J43" s="207"/>
    </row>
    <row r="44" spans="1:10" ht="15.75" thickBot="1" x14ac:dyDescent="0.3">
      <c r="A44" s="1" t="s">
        <v>33</v>
      </c>
      <c r="B44" s="8">
        <f>B45+B46</f>
        <v>22200</v>
      </c>
      <c r="C44" s="8">
        <f>C45+C46</f>
        <v>22200</v>
      </c>
      <c r="D44" s="8">
        <f>D45+D46</f>
        <v>22720</v>
      </c>
      <c r="E44" s="8">
        <f>E45+E46</f>
        <v>22720</v>
      </c>
      <c r="G44" s="207"/>
      <c r="H44" s="207"/>
      <c r="I44" s="207"/>
      <c r="J44" s="207"/>
    </row>
    <row r="45" spans="1:10" ht="15.75" thickBot="1" x14ac:dyDescent="0.3">
      <c r="A45" s="10" t="s">
        <v>55</v>
      </c>
      <c r="B45" s="8">
        <v>22200</v>
      </c>
      <c r="C45" s="8">
        <v>22200</v>
      </c>
      <c r="D45" s="8">
        <v>22720</v>
      </c>
      <c r="E45" s="8">
        <v>22720</v>
      </c>
      <c r="G45" s="206"/>
      <c r="H45" s="206"/>
      <c r="I45" s="206"/>
      <c r="J45" s="206"/>
    </row>
    <row r="46" spans="1:10" ht="15.75" thickBot="1" x14ac:dyDescent="0.3">
      <c r="A46" s="10" t="s">
        <v>56</v>
      </c>
      <c r="B46" s="8">
        <v>0</v>
      </c>
      <c r="C46" s="8">
        <v>0</v>
      </c>
      <c r="D46" s="8">
        <v>0</v>
      </c>
      <c r="E46" s="8">
        <v>0</v>
      </c>
    </row>
    <row r="47" spans="1:10" ht="15.75" thickBot="1" x14ac:dyDescent="0.3">
      <c r="A47" s="1" t="s">
        <v>1</v>
      </c>
      <c r="B47" s="11">
        <f>B48+B49</f>
        <v>21400</v>
      </c>
      <c r="C47" s="11">
        <f>C48+C49</f>
        <v>23650</v>
      </c>
      <c r="D47" s="11">
        <f>D48+D49</f>
        <v>43681</v>
      </c>
      <c r="E47" s="11">
        <f>E48+E49</f>
        <v>41547</v>
      </c>
    </row>
    <row r="48" spans="1:10" ht="15.75" thickBot="1" x14ac:dyDescent="0.3">
      <c r="A48" s="10" t="s">
        <v>55</v>
      </c>
      <c r="B48" s="11">
        <v>21400</v>
      </c>
      <c r="C48" s="52">
        <v>23650</v>
      </c>
      <c r="D48" s="8">
        <v>43681</v>
      </c>
      <c r="E48" s="8">
        <v>41547</v>
      </c>
    </row>
    <row r="49" spans="1:5" ht="15.75" thickBot="1" x14ac:dyDescent="0.3">
      <c r="A49" s="10" t="s">
        <v>56</v>
      </c>
      <c r="B49" s="11">
        <v>0</v>
      </c>
      <c r="C49" s="52">
        <v>0</v>
      </c>
      <c r="D49" s="8">
        <v>0</v>
      </c>
      <c r="E49" s="8">
        <v>0</v>
      </c>
    </row>
    <row r="50" spans="1:5" ht="15.75" thickBot="1" x14ac:dyDescent="0.3">
      <c r="A50" s="1" t="s">
        <v>2</v>
      </c>
      <c r="B50" s="11">
        <f>B51+B52</f>
        <v>0</v>
      </c>
      <c r="C50" s="11">
        <f>C51+C52</f>
        <v>0</v>
      </c>
      <c r="D50" s="11">
        <f>D51+D52</f>
        <v>0</v>
      </c>
      <c r="E50" s="11">
        <f>E51+E52</f>
        <v>0</v>
      </c>
    </row>
    <row r="51" spans="1:5" ht="15.75" thickBot="1" x14ac:dyDescent="0.3">
      <c r="A51" s="10" t="s">
        <v>55</v>
      </c>
      <c r="B51" s="11">
        <v>0</v>
      </c>
      <c r="C51" s="52">
        <v>0</v>
      </c>
      <c r="D51" s="8">
        <v>0</v>
      </c>
      <c r="E51" s="8">
        <v>0</v>
      </c>
    </row>
    <row r="52" spans="1:5" ht="15.75" thickBot="1" x14ac:dyDescent="0.3">
      <c r="A52" s="10" t="s">
        <v>56</v>
      </c>
      <c r="B52" s="11">
        <v>0</v>
      </c>
      <c r="C52" s="52">
        <v>0</v>
      </c>
      <c r="D52" s="8">
        <v>0</v>
      </c>
      <c r="E52" s="8">
        <v>0</v>
      </c>
    </row>
    <row r="53" spans="1:5" ht="15.75" thickBot="1" x14ac:dyDescent="0.3">
      <c r="A53" s="1" t="s">
        <v>25</v>
      </c>
      <c r="B53" s="11">
        <f>B54+B55</f>
        <v>0</v>
      </c>
      <c r="C53" s="11">
        <f>C54+C55</f>
        <v>0</v>
      </c>
      <c r="D53" s="11">
        <f>D54+D55</f>
        <v>0</v>
      </c>
      <c r="E53" s="11">
        <f>E54+E55</f>
        <v>0</v>
      </c>
    </row>
    <row r="54" spans="1:5" ht="15.75" thickBot="1" x14ac:dyDescent="0.3">
      <c r="A54" s="10" t="s">
        <v>55</v>
      </c>
      <c r="B54" s="11">
        <v>0</v>
      </c>
      <c r="C54" s="52">
        <v>0</v>
      </c>
      <c r="D54" s="8">
        <v>0</v>
      </c>
      <c r="E54" s="8">
        <v>0</v>
      </c>
    </row>
    <row r="55" spans="1:5" ht="15.75" thickBot="1" x14ac:dyDescent="0.3">
      <c r="A55" s="10" t="s">
        <v>56</v>
      </c>
      <c r="B55" s="11">
        <v>0</v>
      </c>
      <c r="C55" s="52">
        <v>0</v>
      </c>
      <c r="D55" s="8">
        <v>0</v>
      </c>
      <c r="E55" s="8">
        <v>0</v>
      </c>
    </row>
    <row r="56" spans="1:5" ht="15.75" thickBot="1" x14ac:dyDescent="0.3">
      <c r="A56" s="1" t="s">
        <v>26</v>
      </c>
      <c r="B56" s="11">
        <f>B57+B58</f>
        <v>0</v>
      </c>
      <c r="C56" s="11">
        <f>C57+C58</f>
        <v>0</v>
      </c>
      <c r="D56" s="11">
        <f>D57+D58</f>
        <v>0</v>
      </c>
      <c r="E56" s="11">
        <f>E57+E58</f>
        <v>0</v>
      </c>
    </row>
    <row r="57" spans="1:5" ht="15.75" thickBot="1" x14ac:dyDescent="0.3">
      <c r="A57" s="10" t="s">
        <v>55</v>
      </c>
      <c r="B57" s="11">
        <v>0</v>
      </c>
      <c r="C57" s="52">
        <v>0</v>
      </c>
      <c r="D57" s="8">
        <v>0</v>
      </c>
      <c r="E57" s="8">
        <v>0</v>
      </c>
    </row>
    <row r="58" spans="1:5" ht="15.75" thickBot="1" x14ac:dyDescent="0.3">
      <c r="A58" s="10" t="s">
        <v>56</v>
      </c>
      <c r="B58" s="11">
        <v>0</v>
      </c>
      <c r="C58" s="52">
        <v>0</v>
      </c>
      <c r="D58" s="8">
        <v>0</v>
      </c>
      <c r="E58" s="8">
        <v>0</v>
      </c>
    </row>
    <row r="59" spans="1:5" ht="15.75" thickBot="1" x14ac:dyDescent="0.3">
      <c r="A59" s="1" t="s">
        <v>3</v>
      </c>
      <c r="B59" s="52">
        <f>B60+B61</f>
        <v>921196</v>
      </c>
      <c r="C59" s="52">
        <f>C60+C61</f>
        <v>600000</v>
      </c>
      <c r="D59" s="52">
        <f>D60+D61</f>
        <v>615900</v>
      </c>
      <c r="E59" s="52">
        <f>E60+E61</f>
        <v>685900</v>
      </c>
    </row>
    <row r="60" spans="1:5" ht="15.75" thickBot="1" x14ac:dyDescent="0.3">
      <c r="A60" s="10" t="s">
        <v>55</v>
      </c>
      <c r="B60" s="51">
        <v>921196</v>
      </c>
      <c r="C60" s="52">
        <v>600000</v>
      </c>
      <c r="D60" s="52">
        <v>615900</v>
      </c>
      <c r="E60" s="52">
        <v>685900</v>
      </c>
    </row>
    <row r="61" spans="1:5" ht="15.75" thickBot="1" x14ac:dyDescent="0.3">
      <c r="A61" s="10" t="s">
        <v>56</v>
      </c>
      <c r="B61" s="51">
        <v>0</v>
      </c>
      <c r="C61" s="52">
        <v>0</v>
      </c>
      <c r="D61" s="52">
        <v>0</v>
      </c>
      <c r="E61" s="52">
        <v>0</v>
      </c>
    </row>
    <row r="62" spans="1:5" ht="15.75" thickBot="1" x14ac:dyDescent="0.3">
      <c r="A62" s="210" t="s">
        <v>35</v>
      </c>
      <c r="B62" s="24">
        <f>B59+B56+B53+B50+B47+B44+B41</f>
        <v>1084196</v>
      </c>
      <c r="C62" s="24">
        <f>C59+C56+C53+C50+C47+C44+C41</f>
        <v>765250</v>
      </c>
      <c r="D62" s="24">
        <f>D59+D56+D53+D50+D47+D44+D41</f>
        <v>814101</v>
      </c>
      <c r="E62" s="24">
        <f>E59+E56+E53+E50+E47+E44+E41</f>
        <v>881967</v>
      </c>
    </row>
    <row r="63" spans="1:5" ht="15.75" thickBot="1" x14ac:dyDescent="0.3">
      <c r="A63" s="26" t="s">
        <v>37</v>
      </c>
      <c r="B63" s="211">
        <f>IF(B62-B33=0,0,"Error")</f>
        <v>0</v>
      </c>
      <c r="C63" s="211">
        <f>IF(C62-C33=0,0,"Error")</f>
        <v>0</v>
      </c>
      <c r="D63" s="211">
        <f>IF(D62-D33=0,0,"Error")</f>
        <v>0</v>
      </c>
      <c r="E63" s="211">
        <f>IF(E62-E33=0,0,"Error")</f>
        <v>0</v>
      </c>
    </row>
    <row r="64" spans="1:5" ht="15.75" thickBot="1" x14ac:dyDescent="0.3">
      <c r="A64" s="16" t="s">
        <v>114</v>
      </c>
      <c r="B64" s="55" t="s">
        <v>351</v>
      </c>
      <c r="C64" s="56"/>
      <c r="D64" s="56"/>
      <c r="E64" s="57"/>
    </row>
    <row r="65" spans="1:5" ht="29.25" customHeight="1" thickBot="1" x14ac:dyDescent="0.3">
      <c r="A65" s="4" t="s">
        <v>10</v>
      </c>
      <c r="B65" s="456" t="s">
        <v>352</v>
      </c>
      <c r="C65" s="457"/>
      <c r="D65" s="457"/>
      <c r="E65" s="458"/>
    </row>
    <row r="66" spans="1:5" ht="15.75" thickBot="1" x14ac:dyDescent="0.3">
      <c r="A66" s="4" t="s">
        <v>15</v>
      </c>
      <c r="B66" s="359" t="s">
        <v>349</v>
      </c>
      <c r="C66" s="360"/>
      <c r="D66" s="360"/>
      <c r="E66" s="361"/>
    </row>
    <row r="67" spans="1:5" x14ac:dyDescent="0.25">
      <c r="A67" s="342"/>
      <c r="B67" s="19">
        <v>2018</v>
      </c>
      <c r="C67" s="19">
        <v>2019</v>
      </c>
      <c r="D67" s="19">
        <v>2020</v>
      </c>
      <c r="E67" s="19">
        <v>2021</v>
      </c>
    </row>
    <row r="68" spans="1:5" ht="15.75" thickBot="1" x14ac:dyDescent="0.3">
      <c r="A68" s="343"/>
      <c r="B68" s="20" t="s">
        <v>6</v>
      </c>
      <c r="C68" s="20" t="s">
        <v>7</v>
      </c>
      <c r="D68" s="20" t="s">
        <v>7</v>
      </c>
      <c r="E68" s="20" t="s">
        <v>7</v>
      </c>
    </row>
    <row r="69" spans="1:5" ht="15.75" thickBot="1" x14ac:dyDescent="0.3">
      <c r="A69" s="4" t="s">
        <v>9</v>
      </c>
      <c r="B69" s="50">
        <v>2325</v>
      </c>
      <c r="C69" s="50"/>
      <c r="D69" s="50"/>
      <c r="E69" s="50"/>
    </row>
    <row r="70" spans="1:5" ht="15.75" thickBot="1" x14ac:dyDescent="0.3">
      <c r="A70" s="112" t="s">
        <v>16</v>
      </c>
      <c r="B70" s="6">
        <f>B78+B81+B84+B87+B90+B93+B96</f>
        <v>456364</v>
      </c>
      <c r="C70" s="6">
        <f>C78+C81+C84+C87+C90+C93+C96</f>
        <v>0</v>
      </c>
      <c r="D70" s="6">
        <f>D78+D81+D84+D87+D90+D93+D96</f>
        <v>0</v>
      </c>
      <c r="E70" s="6">
        <f>E78+E81+E84+E87+E90+E93+E96</f>
        <v>0</v>
      </c>
    </row>
    <row r="71" spans="1:5" ht="15.75" thickBot="1" x14ac:dyDescent="0.3">
      <c r="A71" s="4" t="s">
        <v>24</v>
      </c>
      <c r="B71" s="6">
        <f>B70/B69</f>
        <v>196.28559139784946</v>
      </c>
      <c r="C71" s="6" t="e">
        <f>C70/C69</f>
        <v>#DIV/0!</v>
      </c>
      <c r="D71" s="6" t="e">
        <f>D70/D69</f>
        <v>#DIV/0!</v>
      </c>
      <c r="E71" s="6" t="e">
        <f>E70/E69</f>
        <v>#DIV/0!</v>
      </c>
    </row>
    <row r="72" spans="1:5" ht="15.75" thickBot="1" x14ac:dyDescent="0.3">
      <c r="A72" s="4" t="s">
        <v>17</v>
      </c>
      <c r="B72" s="294"/>
      <c r="C72" s="7">
        <f>C69/B69-1</f>
        <v>-1</v>
      </c>
      <c r="D72" s="7" t="e">
        <f>D69/C69-1</f>
        <v>#DIV/0!</v>
      </c>
      <c r="E72" s="7" t="e">
        <f>E69/D69-1</f>
        <v>#DIV/0!</v>
      </c>
    </row>
    <row r="73" spans="1:5" ht="15.75" thickBot="1" x14ac:dyDescent="0.3">
      <c r="A73" s="4" t="s">
        <v>18</v>
      </c>
      <c r="B73" s="294"/>
      <c r="C73" s="7">
        <f t="shared" ref="C73:E74" si="1">C70/B70-1</f>
        <v>-1</v>
      </c>
      <c r="D73" s="7" t="e">
        <f t="shared" si="1"/>
        <v>#DIV/0!</v>
      </c>
      <c r="E73" s="7" t="e">
        <f t="shared" si="1"/>
        <v>#DIV/0!</v>
      </c>
    </row>
    <row r="74" spans="1:5" ht="15.75" thickBot="1" x14ac:dyDescent="0.3">
      <c r="A74" s="4" t="s">
        <v>19</v>
      </c>
      <c r="B74" s="294"/>
      <c r="C74" s="7" t="e">
        <f t="shared" si="1"/>
        <v>#DIV/0!</v>
      </c>
      <c r="D74" s="7" t="e">
        <f t="shared" si="1"/>
        <v>#DIV/0!</v>
      </c>
      <c r="E74" s="7" t="e">
        <f t="shared" si="1"/>
        <v>#DIV/0!</v>
      </c>
    </row>
    <row r="75" spans="1:5" ht="15.75" customHeight="1" thickBot="1" x14ac:dyDescent="0.3">
      <c r="A75" s="362" t="s">
        <v>353</v>
      </c>
      <c r="B75" s="363"/>
      <c r="C75" s="363"/>
      <c r="D75" s="363"/>
      <c r="E75" s="364"/>
    </row>
    <row r="76" spans="1:5" x14ac:dyDescent="0.25">
      <c r="A76" s="342"/>
      <c r="B76" s="19">
        <v>2018</v>
      </c>
      <c r="C76" s="19">
        <v>2019</v>
      </c>
      <c r="D76" s="19">
        <v>2020</v>
      </c>
      <c r="E76" s="19">
        <v>2021</v>
      </c>
    </row>
    <row r="77" spans="1:5" ht="15.75" thickBot="1" x14ac:dyDescent="0.3">
      <c r="A77" s="343"/>
      <c r="B77" s="20" t="s">
        <v>6</v>
      </c>
      <c r="C77" s="20" t="s">
        <v>7</v>
      </c>
      <c r="D77" s="20" t="s">
        <v>7</v>
      </c>
      <c r="E77" s="20" t="s">
        <v>7</v>
      </c>
    </row>
    <row r="78" spans="1:5" ht="15.75" thickBot="1" x14ac:dyDescent="0.3">
      <c r="A78" s="1" t="s">
        <v>0</v>
      </c>
      <c r="B78" s="8">
        <f>B79+B80</f>
        <v>0</v>
      </c>
      <c r="C78" s="8">
        <f>C79+C80</f>
        <v>0</v>
      </c>
      <c r="D78" s="8">
        <f>D79+D80</f>
        <v>0</v>
      </c>
      <c r="E78" s="8">
        <f>E79+E80</f>
        <v>0</v>
      </c>
    </row>
    <row r="79" spans="1:5" ht="15.75" thickBot="1" x14ac:dyDescent="0.3">
      <c r="A79" s="10" t="s">
        <v>55</v>
      </c>
      <c r="B79" s="8">
        <v>0</v>
      </c>
      <c r="C79" s="8">
        <v>0</v>
      </c>
      <c r="D79" s="8">
        <v>0</v>
      </c>
      <c r="E79" s="8">
        <v>0</v>
      </c>
    </row>
    <row r="80" spans="1:5" ht="15.75" thickBot="1" x14ac:dyDescent="0.3">
      <c r="A80" s="10" t="s">
        <v>56</v>
      </c>
      <c r="B80" s="8">
        <v>0</v>
      </c>
      <c r="C80" s="8">
        <v>0</v>
      </c>
      <c r="D80" s="8">
        <v>0</v>
      </c>
      <c r="E80" s="8">
        <v>0</v>
      </c>
    </row>
    <row r="81" spans="1:5" ht="15.75" thickBot="1" x14ac:dyDescent="0.3">
      <c r="A81" s="1" t="s">
        <v>33</v>
      </c>
      <c r="B81" s="8">
        <f>B82+B83</f>
        <v>0</v>
      </c>
      <c r="C81" s="8">
        <f>C82+C83</f>
        <v>0</v>
      </c>
      <c r="D81" s="8">
        <f>D82+D83</f>
        <v>0</v>
      </c>
      <c r="E81" s="8">
        <f>E82+E83</f>
        <v>0</v>
      </c>
    </row>
    <row r="82" spans="1:5" ht="15.75" thickBot="1" x14ac:dyDescent="0.3">
      <c r="A82" s="10" t="s">
        <v>55</v>
      </c>
      <c r="B82" s="8">
        <v>0</v>
      </c>
      <c r="C82" s="8">
        <v>0</v>
      </c>
      <c r="D82" s="8">
        <v>0</v>
      </c>
      <c r="E82" s="8">
        <v>0</v>
      </c>
    </row>
    <row r="83" spans="1:5" ht="15.75" thickBot="1" x14ac:dyDescent="0.3">
      <c r="A83" s="10" t="s">
        <v>56</v>
      </c>
      <c r="B83" s="8">
        <v>0</v>
      </c>
      <c r="C83" s="8">
        <v>0</v>
      </c>
      <c r="D83" s="8">
        <v>0</v>
      </c>
      <c r="E83" s="8">
        <v>0</v>
      </c>
    </row>
    <row r="84" spans="1:5" ht="15.75" thickBot="1" x14ac:dyDescent="0.3">
      <c r="A84" s="1" t="s">
        <v>1</v>
      </c>
      <c r="B84" s="8">
        <f>B85+B86</f>
        <v>21400</v>
      </c>
      <c r="C84" s="8">
        <f>C85+C86</f>
        <v>0</v>
      </c>
      <c r="D84" s="8">
        <f>D85+D86</f>
        <v>0</v>
      </c>
      <c r="E84" s="8">
        <f>E85+E86</f>
        <v>0</v>
      </c>
    </row>
    <row r="85" spans="1:5" ht="15.75" thickBot="1" x14ac:dyDescent="0.3">
      <c r="A85" s="10" t="s">
        <v>55</v>
      </c>
      <c r="B85" s="11">
        <v>21400</v>
      </c>
      <c r="C85" s="52">
        <v>0</v>
      </c>
      <c r="D85" s="52">
        <v>0</v>
      </c>
      <c r="E85" s="52">
        <v>0</v>
      </c>
    </row>
    <row r="86" spans="1:5" ht="15.75" thickBot="1" x14ac:dyDescent="0.3">
      <c r="A86" s="10" t="s">
        <v>56</v>
      </c>
      <c r="B86" s="11">
        <v>0</v>
      </c>
      <c r="C86" s="52">
        <v>0</v>
      </c>
      <c r="D86" s="52">
        <v>0</v>
      </c>
      <c r="E86" s="52">
        <v>0</v>
      </c>
    </row>
    <row r="87" spans="1:5" ht="15.75" thickBot="1" x14ac:dyDescent="0.3">
      <c r="A87" s="1" t="s">
        <v>2</v>
      </c>
      <c r="B87" s="11">
        <f>B88+B89</f>
        <v>0</v>
      </c>
      <c r="C87" s="11">
        <f>C88+C89</f>
        <v>0</v>
      </c>
      <c r="D87" s="11">
        <f>D88+D89</f>
        <v>0</v>
      </c>
      <c r="E87" s="11">
        <f>E88+E89</f>
        <v>0</v>
      </c>
    </row>
    <row r="88" spans="1:5" ht="15.75" thickBot="1" x14ac:dyDescent="0.3">
      <c r="A88" s="10" t="s">
        <v>55</v>
      </c>
      <c r="B88" s="11">
        <v>0</v>
      </c>
      <c r="C88" s="11">
        <v>0</v>
      </c>
      <c r="D88" s="11">
        <v>0</v>
      </c>
      <c r="E88" s="11">
        <v>0</v>
      </c>
    </row>
    <row r="89" spans="1:5" ht="15.75" thickBot="1" x14ac:dyDescent="0.3">
      <c r="A89" s="10" t="s">
        <v>56</v>
      </c>
      <c r="B89" s="11">
        <v>0</v>
      </c>
      <c r="C89" s="11">
        <v>0</v>
      </c>
      <c r="D89" s="11">
        <v>0</v>
      </c>
      <c r="E89" s="11">
        <v>0</v>
      </c>
    </row>
    <row r="90" spans="1:5" ht="15.75" thickBot="1" x14ac:dyDescent="0.3">
      <c r="A90" s="1" t="s">
        <v>25</v>
      </c>
      <c r="B90" s="11">
        <f>B91+B92</f>
        <v>0</v>
      </c>
      <c r="C90" s="11">
        <f>C91+C92</f>
        <v>0</v>
      </c>
      <c r="D90" s="11">
        <f>D91+D92</f>
        <v>0</v>
      </c>
      <c r="E90" s="11">
        <f>E91+E92</f>
        <v>0</v>
      </c>
    </row>
    <row r="91" spans="1:5" ht="15.75" thickBot="1" x14ac:dyDescent="0.3">
      <c r="A91" s="10" t="s">
        <v>55</v>
      </c>
      <c r="B91" s="11">
        <v>0</v>
      </c>
      <c r="C91" s="11">
        <v>0</v>
      </c>
      <c r="D91" s="11">
        <v>0</v>
      </c>
      <c r="E91" s="11">
        <v>0</v>
      </c>
    </row>
    <row r="92" spans="1:5" ht="15.75" thickBot="1" x14ac:dyDescent="0.3">
      <c r="A92" s="10" t="s">
        <v>56</v>
      </c>
      <c r="B92" s="11">
        <v>0</v>
      </c>
      <c r="C92" s="11">
        <v>0</v>
      </c>
      <c r="D92" s="11">
        <v>0</v>
      </c>
      <c r="E92" s="11">
        <v>0</v>
      </c>
    </row>
    <row r="93" spans="1:5" ht="15.75" thickBot="1" x14ac:dyDescent="0.3">
      <c r="A93" s="1" t="s">
        <v>26</v>
      </c>
      <c r="B93" s="11">
        <f>B94+B95</f>
        <v>0</v>
      </c>
      <c r="C93" s="11">
        <f>C94+C95</f>
        <v>0</v>
      </c>
      <c r="D93" s="11">
        <f>D94+D95</f>
        <v>0</v>
      </c>
      <c r="E93" s="11">
        <f>E94+E95</f>
        <v>0</v>
      </c>
    </row>
    <row r="94" spans="1:5" ht="15.75" thickBot="1" x14ac:dyDescent="0.3">
      <c r="A94" s="10" t="s">
        <v>55</v>
      </c>
      <c r="B94" s="11">
        <v>0</v>
      </c>
      <c r="C94" s="11">
        <v>0</v>
      </c>
      <c r="D94" s="11">
        <v>0</v>
      </c>
      <c r="E94" s="11">
        <v>0</v>
      </c>
    </row>
    <row r="95" spans="1:5" ht="15.75" thickBot="1" x14ac:dyDescent="0.3">
      <c r="A95" s="10" t="s">
        <v>56</v>
      </c>
      <c r="B95" s="11">
        <v>0</v>
      </c>
      <c r="C95" s="11">
        <v>0</v>
      </c>
      <c r="D95" s="11">
        <v>0</v>
      </c>
      <c r="E95" s="11">
        <v>0</v>
      </c>
    </row>
    <row r="96" spans="1:5" ht="15.75" thickBot="1" x14ac:dyDescent="0.3">
      <c r="A96" s="1" t="s">
        <v>3</v>
      </c>
      <c r="B96" s="51">
        <f>B97+B98</f>
        <v>434964</v>
      </c>
      <c r="C96" s="51">
        <f>C97+C98</f>
        <v>0</v>
      </c>
      <c r="D96" s="51">
        <f>D97+D98</f>
        <v>0</v>
      </c>
      <c r="E96" s="51">
        <f>E97+E98</f>
        <v>0</v>
      </c>
    </row>
    <row r="97" spans="1:6" ht="15.75" thickBot="1" x14ac:dyDescent="0.3">
      <c r="A97" s="10" t="s">
        <v>55</v>
      </c>
      <c r="B97" s="51">
        <v>434964</v>
      </c>
      <c r="C97" s="52">
        <v>0</v>
      </c>
      <c r="D97" s="52">
        <v>0</v>
      </c>
      <c r="E97" s="52">
        <v>0</v>
      </c>
    </row>
    <row r="98" spans="1:6" ht="15.75" thickBot="1" x14ac:dyDescent="0.3">
      <c r="A98" s="10" t="s">
        <v>56</v>
      </c>
      <c r="B98" s="51">
        <v>0</v>
      </c>
      <c r="C98" s="52">
        <v>0</v>
      </c>
      <c r="D98" s="52">
        <v>0</v>
      </c>
      <c r="E98" s="52">
        <v>0</v>
      </c>
    </row>
    <row r="99" spans="1:6" ht="15.75" thickBot="1" x14ac:dyDescent="0.3">
      <c r="A99" s="210" t="s">
        <v>125</v>
      </c>
      <c r="B99" s="24">
        <f>B96+B93+B90+B87+B84+B81+B78</f>
        <v>456364</v>
      </c>
      <c r="C99" s="24">
        <f>C96+C93+C90+C87+C84+C81+C78</f>
        <v>0</v>
      </c>
      <c r="D99" s="24">
        <f>D96+D93+D90+D87+D84+D81+D78</f>
        <v>0</v>
      </c>
      <c r="E99" s="24">
        <f>E96+E93+E90+E87+E84+E81+E78</f>
        <v>0</v>
      </c>
    </row>
    <row r="100" spans="1:6" ht="26.25" customHeight="1" thickBot="1" x14ac:dyDescent="0.3">
      <c r="A100" s="26" t="s">
        <v>37</v>
      </c>
      <c r="B100" s="27">
        <f>IF(B99-B70=0,0,"Error")</f>
        <v>0</v>
      </c>
      <c r="C100" s="27">
        <f>IF(C99-C70=0,0,"Error")</f>
        <v>0</v>
      </c>
      <c r="D100" s="27">
        <f>IF(D99-D70=0,0,"Error")</f>
        <v>0</v>
      </c>
      <c r="E100" s="27">
        <f>IF(E99-E70=0,0,"Error")</f>
        <v>0</v>
      </c>
    </row>
    <row r="101" spans="1:6" ht="15.75" thickBot="1" x14ac:dyDescent="0.3">
      <c r="A101" s="16" t="s">
        <v>354</v>
      </c>
      <c r="B101" s="55" t="s">
        <v>355</v>
      </c>
      <c r="C101" s="56"/>
      <c r="D101" s="56"/>
      <c r="E101" s="57"/>
    </row>
    <row r="102" spans="1:6" ht="37.5" customHeight="1" thickBot="1" x14ac:dyDescent="0.3">
      <c r="A102" s="4" t="s">
        <v>10</v>
      </c>
      <c r="B102" s="456" t="s">
        <v>356</v>
      </c>
      <c r="C102" s="457"/>
      <c r="D102" s="457"/>
      <c r="E102" s="458"/>
    </row>
    <row r="103" spans="1:6" ht="15.75" thickBot="1" x14ac:dyDescent="0.3">
      <c r="A103" s="4" t="s">
        <v>15</v>
      </c>
      <c r="B103" s="359" t="s">
        <v>349</v>
      </c>
      <c r="C103" s="360"/>
      <c r="D103" s="360"/>
      <c r="E103" s="361"/>
    </row>
    <row r="104" spans="1:6" x14ac:dyDescent="0.25">
      <c r="A104" s="342"/>
      <c r="B104" s="19">
        <v>2018</v>
      </c>
      <c r="C104" s="19">
        <v>2019</v>
      </c>
      <c r="D104" s="19">
        <v>2020</v>
      </c>
      <c r="E104" s="19">
        <v>2021</v>
      </c>
    </row>
    <row r="105" spans="1:6" ht="15.75" thickBot="1" x14ac:dyDescent="0.3">
      <c r="A105" s="343"/>
      <c r="B105" s="20" t="s">
        <v>6</v>
      </c>
      <c r="C105" s="20" t="s">
        <v>7</v>
      </c>
      <c r="D105" s="20" t="s">
        <v>7</v>
      </c>
      <c r="E105" s="20" t="s">
        <v>7</v>
      </c>
    </row>
    <row r="106" spans="1:6" ht="15.75" thickBot="1" x14ac:dyDescent="0.3">
      <c r="A106" s="4" t="s">
        <v>9</v>
      </c>
      <c r="B106" s="50">
        <v>70</v>
      </c>
      <c r="C106" s="50"/>
      <c r="D106" s="50"/>
      <c r="E106" s="50"/>
    </row>
    <row r="107" spans="1:6" ht="15.75" thickBot="1" x14ac:dyDescent="0.3">
      <c r="A107" s="112" t="s">
        <v>16</v>
      </c>
      <c r="B107" s="6">
        <f>B115+B118+B121+B124+B127+B130+B133</f>
        <v>921603</v>
      </c>
      <c r="C107" s="6">
        <f>C115+C118+C121+C124+C127+C130+C133</f>
        <v>0</v>
      </c>
      <c r="D107" s="6">
        <f>D115+D118+D121+D124+D127+D130+D133</f>
        <v>0</v>
      </c>
      <c r="E107" s="6">
        <f>E115+E118+E121+E124+E127+E130+E133</f>
        <v>0</v>
      </c>
      <c r="F107" s="202"/>
    </row>
    <row r="108" spans="1:6" ht="15.75" thickBot="1" x14ac:dyDescent="0.3">
      <c r="A108" s="4" t="s">
        <v>24</v>
      </c>
      <c r="B108" s="6">
        <f>B107/B106</f>
        <v>13165.757142857143</v>
      </c>
      <c r="C108" s="6" t="e">
        <f>C107/C106</f>
        <v>#DIV/0!</v>
      </c>
      <c r="D108" s="6" t="e">
        <f>D107/D106</f>
        <v>#DIV/0!</v>
      </c>
      <c r="E108" s="6" t="e">
        <f>E107/E106</f>
        <v>#DIV/0!</v>
      </c>
    </row>
    <row r="109" spans="1:6" ht="15.75" thickBot="1" x14ac:dyDescent="0.3">
      <c r="A109" s="4" t="s">
        <v>17</v>
      </c>
      <c r="B109" s="294"/>
      <c r="C109" s="7">
        <f>C106/B106-1</f>
        <v>-1</v>
      </c>
      <c r="D109" s="7" t="e">
        <f>D106/C106-1</f>
        <v>#DIV/0!</v>
      </c>
      <c r="E109" s="7" t="e">
        <f>E106/D106-1</f>
        <v>#DIV/0!</v>
      </c>
    </row>
    <row r="110" spans="1:6" ht="15.75" customHeight="1" thickBot="1" x14ac:dyDescent="0.3">
      <c r="A110" s="4" t="s">
        <v>18</v>
      </c>
      <c r="B110" s="294"/>
      <c r="C110" s="7">
        <f t="shared" ref="C110:E111" si="2">C107/B107-1</f>
        <v>-1</v>
      </c>
      <c r="D110" s="7" t="e">
        <f t="shared" si="2"/>
        <v>#DIV/0!</v>
      </c>
      <c r="E110" s="7" t="e">
        <f t="shared" si="2"/>
        <v>#DIV/0!</v>
      </c>
    </row>
    <row r="111" spans="1:6" ht="15.75" thickBot="1" x14ac:dyDescent="0.3">
      <c r="A111" s="4" t="s">
        <v>19</v>
      </c>
      <c r="B111" s="294"/>
      <c r="C111" s="7" t="e">
        <f t="shared" si="2"/>
        <v>#DIV/0!</v>
      </c>
      <c r="D111" s="7" t="e">
        <f t="shared" si="2"/>
        <v>#DIV/0!</v>
      </c>
      <c r="E111" s="7" t="e">
        <f t="shared" si="2"/>
        <v>#DIV/0!</v>
      </c>
    </row>
    <row r="112" spans="1:6" ht="15.75" thickBot="1" x14ac:dyDescent="0.3">
      <c r="A112" s="362" t="s">
        <v>357</v>
      </c>
      <c r="B112" s="363"/>
      <c r="C112" s="363"/>
      <c r="D112" s="363"/>
      <c r="E112" s="364"/>
    </row>
    <row r="113" spans="1:5" x14ac:dyDescent="0.25">
      <c r="A113" s="342"/>
      <c r="B113" s="19">
        <v>2018</v>
      </c>
      <c r="C113" s="19">
        <v>2019</v>
      </c>
      <c r="D113" s="19">
        <v>2020</v>
      </c>
      <c r="E113" s="19">
        <v>2021</v>
      </c>
    </row>
    <row r="114" spans="1:5" ht="15.75" thickBot="1" x14ac:dyDescent="0.3">
      <c r="A114" s="343"/>
      <c r="B114" s="20" t="s">
        <v>6</v>
      </c>
      <c r="C114" s="20" t="s">
        <v>7</v>
      </c>
      <c r="D114" s="20" t="s">
        <v>7</v>
      </c>
      <c r="E114" s="20" t="s">
        <v>7</v>
      </c>
    </row>
    <row r="115" spans="1:5" ht="15.75" thickBot="1" x14ac:dyDescent="0.3">
      <c r="A115" s="1" t="s">
        <v>0</v>
      </c>
      <c r="B115" s="8">
        <f>B116+B117</f>
        <v>0</v>
      </c>
      <c r="C115" s="8">
        <f>C116+C117</f>
        <v>0</v>
      </c>
      <c r="D115" s="8">
        <f>D116+D117</f>
        <v>0</v>
      </c>
      <c r="E115" s="8">
        <f>E116+E117</f>
        <v>0</v>
      </c>
    </row>
    <row r="116" spans="1:5" ht="15.75" thickBot="1" x14ac:dyDescent="0.3">
      <c r="A116" s="10" t="s">
        <v>55</v>
      </c>
      <c r="B116" s="8">
        <v>0</v>
      </c>
      <c r="C116" s="8">
        <v>0</v>
      </c>
      <c r="D116" s="8">
        <v>0</v>
      </c>
      <c r="E116" s="8">
        <v>0</v>
      </c>
    </row>
    <row r="117" spans="1:5" ht="15.75" thickBot="1" x14ac:dyDescent="0.3">
      <c r="A117" s="10" t="s">
        <v>56</v>
      </c>
      <c r="B117" s="8">
        <v>0</v>
      </c>
      <c r="C117" s="8">
        <v>0</v>
      </c>
      <c r="D117" s="8">
        <v>0</v>
      </c>
      <c r="E117" s="8">
        <v>0</v>
      </c>
    </row>
    <row r="118" spans="1:5" ht="15.75" thickBot="1" x14ac:dyDescent="0.3">
      <c r="A118" s="1" t="s">
        <v>33</v>
      </c>
      <c r="B118" s="8">
        <f>B119+B120</f>
        <v>0</v>
      </c>
      <c r="C118" s="8">
        <f>C119+C120</f>
        <v>0</v>
      </c>
      <c r="D118" s="8">
        <f>D119+D120</f>
        <v>0</v>
      </c>
      <c r="E118" s="8">
        <f>E119+E120</f>
        <v>0</v>
      </c>
    </row>
    <row r="119" spans="1:5" ht="15.75" thickBot="1" x14ac:dyDescent="0.3">
      <c r="A119" s="10" t="s">
        <v>55</v>
      </c>
      <c r="B119" s="8">
        <v>0</v>
      </c>
      <c r="C119" s="8">
        <v>0</v>
      </c>
      <c r="D119" s="8">
        <v>0</v>
      </c>
      <c r="E119" s="8">
        <v>0</v>
      </c>
    </row>
    <row r="120" spans="1:5" ht="15.75" thickBot="1" x14ac:dyDescent="0.3">
      <c r="A120" s="10" t="s">
        <v>56</v>
      </c>
      <c r="B120" s="8">
        <v>0</v>
      </c>
      <c r="C120" s="8">
        <v>0</v>
      </c>
      <c r="D120" s="8">
        <v>0</v>
      </c>
      <c r="E120" s="8">
        <v>0</v>
      </c>
    </row>
    <row r="121" spans="1:5" ht="15.75" thickBot="1" x14ac:dyDescent="0.3">
      <c r="A121" s="1" t="s">
        <v>1</v>
      </c>
      <c r="B121" s="11">
        <f>B122+B123</f>
        <v>21400</v>
      </c>
      <c r="C121" s="11">
        <f>C122+C123</f>
        <v>0</v>
      </c>
      <c r="D121" s="11">
        <f>D122+D123</f>
        <v>0</v>
      </c>
      <c r="E121" s="11">
        <f>E122+E123</f>
        <v>0</v>
      </c>
    </row>
    <row r="122" spans="1:5" ht="15.75" thickBot="1" x14ac:dyDescent="0.3">
      <c r="A122" s="10" t="s">
        <v>55</v>
      </c>
      <c r="B122" s="11">
        <v>21400</v>
      </c>
      <c r="C122" s="52">
        <v>0</v>
      </c>
      <c r="D122" s="52">
        <v>0</v>
      </c>
      <c r="E122" s="8">
        <v>0</v>
      </c>
    </row>
    <row r="123" spans="1:5" ht="15.75" thickBot="1" x14ac:dyDescent="0.3">
      <c r="A123" s="10" t="s">
        <v>56</v>
      </c>
      <c r="B123" s="11">
        <v>0</v>
      </c>
      <c r="C123" s="11">
        <v>0</v>
      </c>
      <c r="D123" s="11">
        <v>0</v>
      </c>
      <c r="E123" s="11">
        <v>0</v>
      </c>
    </row>
    <row r="124" spans="1:5" ht="15.75" thickBot="1" x14ac:dyDescent="0.3">
      <c r="A124" s="1" t="s">
        <v>2</v>
      </c>
      <c r="B124" s="11">
        <f>B125+B126</f>
        <v>0</v>
      </c>
      <c r="C124" s="11">
        <f>C125+C126</f>
        <v>0</v>
      </c>
      <c r="D124" s="11">
        <f>D125+D126</f>
        <v>0</v>
      </c>
      <c r="E124" s="11">
        <f>E125+E126</f>
        <v>0</v>
      </c>
    </row>
    <row r="125" spans="1:5" ht="15.75" thickBot="1" x14ac:dyDescent="0.3">
      <c r="A125" s="10" t="s">
        <v>55</v>
      </c>
      <c r="B125" s="11">
        <v>0</v>
      </c>
      <c r="C125" s="11">
        <v>0</v>
      </c>
      <c r="D125" s="11">
        <v>0</v>
      </c>
      <c r="E125" s="11">
        <v>0</v>
      </c>
    </row>
    <row r="126" spans="1:5" ht="15.75" thickBot="1" x14ac:dyDescent="0.3">
      <c r="A126" s="10" t="s">
        <v>56</v>
      </c>
      <c r="B126" s="11">
        <v>0</v>
      </c>
      <c r="C126" s="11">
        <v>0</v>
      </c>
      <c r="D126" s="11">
        <v>0</v>
      </c>
      <c r="E126" s="11">
        <v>0</v>
      </c>
    </row>
    <row r="127" spans="1:5" ht="15.75" thickBot="1" x14ac:dyDescent="0.3">
      <c r="A127" s="1" t="s">
        <v>25</v>
      </c>
      <c r="B127" s="11">
        <f>B128+B129</f>
        <v>0</v>
      </c>
      <c r="C127" s="11">
        <f>C128+C129</f>
        <v>0</v>
      </c>
      <c r="D127" s="11">
        <f>D128+D129</f>
        <v>0</v>
      </c>
      <c r="E127" s="11">
        <f>E128+E129</f>
        <v>0</v>
      </c>
    </row>
    <row r="128" spans="1:5" ht="15.75" thickBot="1" x14ac:dyDescent="0.3">
      <c r="A128" s="10" t="s">
        <v>55</v>
      </c>
      <c r="B128" s="11">
        <v>0</v>
      </c>
      <c r="C128" s="11">
        <v>0</v>
      </c>
      <c r="D128" s="11">
        <v>0</v>
      </c>
      <c r="E128" s="11">
        <v>0</v>
      </c>
    </row>
    <row r="129" spans="1:6" ht="15.75" thickBot="1" x14ac:dyDescent="0.3">
      <c r="A129" s="10" t="s">
        <v>56</v>
      </c>
      <c r="B129" s="11">
        <v>0</v>
      </c>
      <c r="C129" s="11">
        <v>0</v>
      </c>
      <c r="D129" s="11">
        <v>0</v>
      </c>
      <c r="E129" s="11">
        <v>0</v>
      </c>
    </row>
    <row r="130" spans="1:6" ht="15.75" thickBot="1" x14ac:dyDescent="0.3">
      <c r="A130" s="1" t="s">
        <v>26</v>
      </c>
      <c r="B130" s="11">
        <f>B131+B132</f>
        <v>0</v>
      </c>
      <c r="C130" s="11">
        <f>C131+C132</f>
        <v>0</v>
      </c>
      <c r="D130" s="11">
        <f>D131+D132</f>
        <v>0</v>
      </c>
      <c r="E130" s="11">
        <f>E131+E132</f>
        <v>0</v>
      </c>
    </row>
    <row r="131" spans="1:6" ht="15.75" thickBot="1" x14ac:dyDescent="0.3">
      <c r="A131" s="10" t="s">
        <v>55</v>
      </c>
      <c r="B131" s="11">
        <v>0</v>
      </c>
      <c r="C131" s="11">
        <v>0</v>
      </c>
      <c r="D131" s="11">
        <v>0</v>
      </c>
      <c r="E131" s="11">
        <v>0</v>
      </c>
    </row>
    <row r="132" spans="1:6" ht="15.75" thickBot="1" x14ac:dyDescent="0.3">
      <c r="A132" s="10" t="s">
        <v>56</v>
      </c>
      <c r="B132" s="11">
        <v>0</v>
      </c>
      <c r="C132" s="11">
        <v>0</v>
      </c>
      <c r="D132" s="11">
        <v>0</v>
      </c>
      <c r="E132" s="11">
        <v>0</v>
      </c>
    </row>
    <row r="133" spans="1:6" ht="15.75" thickBot="1" x14ac:dyDescent="0.3">
      <c r="A133" s="1" t="s">
        <v>3</v>
      </c>
      <c r="B133" s="51">
        <f>B134+B135</f>
        <v>900203</v>
      </c>
      <c r="C133" s="51">
        <f>C134+C135</f>
        <v>0</v>
      </c>
      <c r="D133" s="51">
        <f>D134+D135</f>
        <v>0</v>
      </c>
      <c r="E133" s="51">
        <f>E134+E135</f>
        <v>0</v>
      </c>
    </row>
    <row r="134" spans="1:6" ht="15.75" thickBot="1" x14ac:dyDescent="0.3">
      <c r="A134" s="10" t="s">
        <v>55</v>
      </c>
      <c r="B134" s="51">
        <v>900203</v>
      </c>
      <c r="C134" s="52">
        <v>0</v>
      </c>
      <c r="D134" s="52">
        <v>0</v>
      </c>
      <c r="E134" s="52">
        <v>0</v>
      </c>
    </row>
    <row r="135" spans="1:6" ht="15.75" thickBot="1" x14ac:dyDescent="0.3">
      <c r="A135" s="10" t="s">
        <v>56</v>
      </c>
      <c r="B135" s="51">
        <v>0</v>
      </c>
      <c r="C135" s="51">
        <v>0</v>
      </c>
      <c r="D135" s="51">
        <v>0</v>
      </c>
      <c r="E135" s="51">
        <v>0</v>
      </c>
    </row>
    <row r="136" spans="1:6" ht="15.75" thickBot="1" x14ac:dyDescent="0.3">
      <c r="A136" s="210" t="s">
        <v>210</v>
      </c>
      <c r="B136" s="24">
        <f>B133+B130+B127+B124+B121+B118+B115</f>
        <v>921603</v>
      </c>
      <c r="C136" s="24">
        <f>C133+C130+C127+C124+C121+C118+C115</f>
        <v>0</v>
      </c>
      <c r="D136" s="24">
        <f>D133+D130+D127+D124+D121+D118+D115</f>
        <v>0</v>
      </c>
      <c r="E136" s="24">
        <f>E133+E130+E127+E124+E121+E118+E115</f>
        <v>0</v>
      </c>
    </row>
    <row r="137" spans="1:6" ht="30" customHeight="1" thickBot="1" x14ac:dyDescent="0.3">
      <c r="A137" s="26" t="s">
        <v>37</v>
      </c>
      <c r="B137" s="27">
        <f>IF(B136-B107=0,0,"Error")</f>
        <v>0</v>
      </c>
      <c r="C137" s="27">
        <f>IF(C136-C107=0,0,"Error")</f>
        <v>0</v>
      </c>
      <c r="D137" s="27">
        <f>IF(D136-D107=0,0,"Error")</f>
        <v>0</v>
      </c>
      <c r="E137" s="27">
        <f>IF(E136-E107=0,0,"Error")</f>
        <v>0</v>
      </c>
    </row>
    <row r="138" spans="1:6" ht="15.75" thickBot="1" x14ac:dyDescent="0.3">
      <c r="A138" s="104" t="s">
        <v>211</v>
      </c>
      <c r="B138" s="55" t="s">
        <v>358</v>
      </c>
      <c r="C138" s="56"/>
      <c r="D138" s="56"/>
      <c r="E138" s="57"/>
    </row>
    <row r="139" spans="1:6" ht="48" customHeight="1" thickBot="1" x14ac:dyDescent="0.3">
      <c r="A139" s="4" t="s">
        <v>10</v>
      </c>
      <c r="B139" s="450" t="s">
        <v>359</v>
      </c>
      <c r="C139" s="451"/>
      <c r="D139" s="451"/>
      <c r="E139" s="452"/>
    </row>
    <row r="140" spans="1:6" ht="15.75" thickBot="1" x14ac:dyDescent="0.3">
      <c r="A140" s="4" t="s">
        <v>15</v>
      </c>
      <c r="B140" s="359" t="s">
        <v>349</v>
      </c>
      <c r="C140" s="360"/>
      <c r="D140" s="360"/>
      <c r="E140" s="361"/>
    </row>
    <row r="141" spans="1:6" x14ac:dyDescent="0.25">
      <c r="A141" s="342"/>
      <c r="B141" s="19">
        <v>2018</v>
      </c>
      <c r="C141" s="19">
        <v>2019</v>
      </c>
      <c r="D141" s="19">
        <v>2020</v>
      </c>
      <c r="E141" s="19">
        <v>2021</v>
      </c>
    </row>
    <row r="142" spans="1:6" ht="15.75" thickBot="1" x14ac:dyDescent="0.3">
      <c r="A142" s="343"/>
      <c r="B142" s="20" t="s">
        <v>6</v>
      </c>
      <c r="C142" s="20" t="s">
        <v>7</v>
      </c>
      <c r="D142" s="20" t="s">
        <v>7</v>
      </c>
      <c r="E142" s="20" t="s">
        <v>7</v>
      </c>
    </row>
    <row r="143" spans="1:6" ht="15.75" thickBot="1" x14ac:dyDescent="0.3">
      <c r="A143" s="4" t="s">
        <v>9</v>
      </c>
      <c r="B143" s="50">
        <v>110</v>
      </c>
      <c r="C143" s="50">
        <v>0</v>
      </c>
      <c r="D143" s="50">
        <v>0</v>
      </c>
      <c r="E143" s="50">
        <v>0</v>
      </c>
    </row>
    <row r="144" spans="1:6" ht="15.75" thickBot="1" x14ac:dyDescent="0.3">
      <c r="A144" s="4" t="s">
        <v>16</v>
      </c>
      <c r="B144" s="6">
        <f>B152+B155+B158+B161+B164+B167+B170</f>
        <v>80605</v>
      </c>
      <c r="C144" s="6">
        <f>C152+C155+C158+C161+C164+C167+C170</f>
        <v>0</v>
      </c>
      <c r="D144" s="6">
        <f>D152+D155+D158+D161+D164+D167+D170</f>
        <v>0</v>
      </c>
      <c r="E144" s="6">
        <f>E152+E155+E158+E161+E164+E167+E170</f>
        <v>0</v>
      </c>
      <c r="F144" s="202"/>
    </row>
    <row r="145" spans="1:5" ht="15.75" thickBot="1" x14ac:dyDescent="0.3">
      <c r="A145" s="4" t="s">
        <v>24</v>
      </c>
      <c r="B145" s="6">
        <v>8420.75</v>
      </c>
      <c r="C145" s="306">
        <v>0</v>
      </c>
      <c r="D145" s="306">
        <v>0</v>
      </c>
      <c r="E145" s="306">
        <v>0</v>
      </c>
    </row>
    <row r="146" spans="1:5" ht="15.75" thickBot="1" x14ac:dyDescent="0.3">
      <c r="A146" s="4" t="s">
        <v>17</v>
      </c>
      <c r="B146" s="294"/>
      <c r="C146" s="7">
        <v>0</v>
      </c>
      <c r="D146" s="7">
        <v>0</v>
      </c>
      <c r="E146" s="7">
        <v>0</v>
      </c>
    </row>
    <row r="147" spans="1:5" ht="15.75" customHeight="1" thickBot="1" x14ac:dyDescent="0.3">
      <c r="A147" s="4" t="s">
        <v>18</v>
      </c>
      <c r="B147" s="294"/>
      <c r="C147" s="7">
        <v>0</v>
      </c>
      <c r="D147" s="7">
        <v>0</v>
      </c>
      <c r="E147" s="7">
        <v>0</v>
      </c>
    </row>
    <row r="148" spans="1:5" ht="15.75" thickBot="1" x14ac:dyDescent="0.3">
      <c r="A148" s="4" t="s">
        <v>19</v>
      </c>
      <c r="B148" s="294"/>
      <c r="C148" s="7">
        <v>0</v>
      </c>
      <c r="D148" s="7">
        <v>0</v>
      </c>
      <c r="E148" s="7">
        <v>0</v>
      </c>
    </row>
    <row r="149" spans="1:5" ht="15.75" thickBot="1" x14ac:dyDescent="0.3">
      <c r="A149" s="362" t="s">
        <v>360</v>
      </c>
      <c r="B149" s="363"/>
      <c r="C149" s="363"/>
      <c r="D149" s="363"/>
      <c r="E149" s="364"/>
    </row>
    <row r="150" spans="1:5" x14ac:dyDescent="0.25">
      <c r="A150" s="342"/>
      <c r="B150" s="19">
        <v>2018</v>
      </c>
      <c r="C150" s="19">
        <v>2019</v>
      </c>
      <c r="D150" s="19">
        <v>2020</v>
      </c>
      <c r="E150" s="19">
        <v>2021</v>
      </c>
    </row>
    <row r="151" spans="1:5" ht="15.75" thickBot="1" x14ac:dyDescent="0.3">
      <c r="A151" s="343"/>
      <c r="B151" s="20" t="s">
        <v>6</v>
      </c>
      <c r="C151" s="20" t="s">
        <v>7</v>
      </c>
      <c r="D151" s="20" t="s">
        <v>7</v>
      </c>
      <c r="E151" s="20" t="s">
        <v>7</v>
      </c>
    </row>
    <row r="152" spans="1:5" ht="15.75" thickBot="1" x14ac:dyDescent="0.3">
      <c r="A152" s="1" t="s">
        <v>0</v>
      </c>
      <c r="B152" s="8">
        <f>B153+B154</f>
        <v>0</v>
      </c>
      <c r="C152" s="8">
        <f>C153+C154</f>
        <v>0</v>
      </c>
      <c r="D152" s="8">
        <f>D153+D154</f>
        <v>0</v>
      </c>
      <c r="E152" s="8">
        <f>E153+E154</f>
        <v>0</v>
      </c>
    </row>
    <row r="153" spans="1:5" ht="15.75" thickBot="1" x14ac:dyDescent="0.3">
      <c r="A153" s="10" t="s">
        <v>55</v>
      </c>
      <c r="B153" s="8">
        <v>0</v>
      </c>
      <c r="C153" s="8">
        <v>0</v>
      </c>
      <c r="D153" s="8">
        <v>0</v>
      </c>
      <c r="E153" s="8">
        <v>0</v>
      </c>
    </row>
    <row r="154" spans="1:5" ht="15.75" thickBot="1" x14ac:dyDescent="0.3">
      <c r="A154" s="10" t="s">
        <v>56</v>
      </c>
      <c r="B154" s="8">
        <v>0</v>
      </c>
      <c r="C154" s="8">
        <v>0</v>
      </c>
      <c r="D154" s="8">
        <v>0</v>
      </c>
      <c r="E154" s="8">
        <v>0</v>
      </c>
    </row>
    <row r="155" spans="1:5" ht="15.75" thickBot="1" x14ac:dyDescent="0.3">
      <c r="A155" s="1" t="s">
        <v>33</v>
      </c>
      <c r="B155" s="8">
        <f>B156+B157</f>
        <v>0</v>
      </c>
      <c r="C155" s="8">
        <f>C156+C157</f>
        <v>0</v>
      </c>
      <c r="D155" s="8">
        <f>D156+D157</f>
        <v>0</v>
      </c>
      <c r="E155" s="8">
        <f>E156+E157</f>
        <v>0</v>
      </c>
    </row>
    <row r="156" spans="1:5" ht="15.75" thickBot="1" x14ac:dyDescent="0.3">
      <c r="A156" s="10" t="s">
        <v>55</v>
      </c>
      <c r="B156" s="8">
        <v>0</v>
      </c>
      <c r="C156" s="8">
        <v>0</v>
      </c>
      <c r="D156" s="8">
        <v>0</v>
      </c>
      <c r="E156" s="8">
        <v>0</v>
      </c>
    </row>
    <row r="157" spans="1:5" ht="15.75" thickBot="1" x14ac:dyDescent="0.3">
      <c r="A157" s="10" t="s">
        <v>56</v>
      </c>
      <c r="B157" s="8">
        <v>0</v>
      </c>
      <c r="C157" s="8">
        <v>0</v>
      </c>
      <c r="D157" s="8">
        <v>0</v>
      </c>
      <c r="E157" s="8">
        <v>0</v>
      </c>
    </row>
    <row r="158" spans="1:5" ht="15.75" thickBot="1" x14ac:dyDescent="0.3">
      <c r="A158" s="1" t="s">
        <v>1</v>
      </c>
      <c r="B158" s="11">
        <f>B159+B160</f>
        <v>21400</v>
      </c>
      <c r="C158" s="11">
        <f>C159+C160</f>
        <v>0</v>
      </c>
      <c r="D158" s="11">
        <f>D159+D160</f>
        <v>0</v>
      </c>
      <c r="E158" s="11">
        <f>E159+E160</f>
        <v>0</v>
      </c>
    </row>
    <row r="159" spans="1:5" ht="15.75" thickBot="1" x14ac:dyDescent="0.3">
      <c r="A159" s="10" t="s">
        <v>55</v>
      </c>
      <c r="B159" s="11">
        <v>21400</v>
      </c>
      <c r="C159" s="52">
        <v>0</v>
      </c>
      <c r="D159" s="52">
        <v>0</v>
      </c>
      <c r="E159" s="52">
        <v>0</v>
      </c>
    </row>
    <row r="160" spans="1:5" ht="15.75" thickBot="1" x14ac:dyDescent="0.3">
      <c r="A160" s="10" t="s">
        <v>56</v>
      </c>
      <c r="B160" s="11">
        <v>0</v>
      </c>
      <c r="C160" s="11">
        <v>0</v>
      </c>
      <c r="D160" s="11">
        <v>0</v>
      </c>
      <c r="E160" s="11">
        <v>0</v>
      </c>
    </row>
    <row r="161" spans="1:5" ht="15.75" thickBot="1" x14ac:dyDescent="0.3">
      <c r="A161" s="1" t="s">
        <v>2</v>
      </c>
      <c r="B161" s="11">
        <f>B162+B163</f>
        <v>0</v>
      </c>
      <c r="C161" s="11">
        <f>C162+C163</f>
        <v>0</v>
      </c>
      <c r="D161" s="11">
        <f>D162+D163</f>
        <v>0</v>
      </c>
      <c r="E161" s="11">
        <f>E162+E163</f>
        <v>0</v>
      </c>
    </row>
    <row r="162" spans="1:5" ht="15.75" thickBot="1" x14ac:dyDescent="0.3">
      <c r="A162" s="10" t="s">
        <v>55</v>
      </c>
      <c r="B162" s="11">
        <v>0</v>
      </c>
      <c r="C162" s="11">
        <v>0</v>
      </c>
      <c r="D162" s="11">
        <v>0</v>
      </c>
      <c r="E162" s="11">
        <v>0</v>
      </c>
    </row>
    <row r="163" spans="1:5" ht="15.75" thickBot="1" x14ac:dyDescent="0.3">
      <c r="A163" s="10" t="s">
        <v>56</v>
      </c>
      <c r="B163" s="11">
        <v>0</v>
      </c>
      <c r="C163" s="11">
        <v>0</v>
      </c>
      <c r="D163" s="11">
        <v>0</v>
      </c>
      <c r="E163" s="11">
        <v>0</v>
      </c>
    </row>
    <row r="164" spans="1:5" ht="15.75" thickBot="1" x14ac:dyDescent="0.3">
      <c r="A164" s="1" t="s">
        <v>25</v>
      </c>
      <c r="B164" s="11">
        <f>B165+B166</f>
        <v>0</v>
      </c>
      <c r="C164" s="11">
        <f>C165+C166</f>
        <v>0</v>
      </c>
      <c r="D164" s="11">
        <f>D165+D166</f>
        <v>0</v>
      </c>
      <c r="E164" s="11">
        <f>E165+E166</f>
        <v>0</v>
      </c>
    </row>
    <row r="165" spans="1:5" ht="15.75" thickBot="1" x14ac:dyDescent="0.3">
      <c r="A165" s="10" t="s">
        <v>55</v>
      </c>
      <c r="B165" s="11">
        <v>0</v>
      </c>
      <c r="C165" s="11">
        <v>0</v>
      </c>
      <c r="D165" s="11">
        <v>0</v>
      </c>
      <c r="E165" s="11">
        <v>0</v>
      </c>
    </row>
    <row r="166" spans="1:5" ht="15.75" thickBot="1" x14ac:dyDescent="0.3">
      <c r="A166" s="10" t="s">
        <v>56</v>
      </c>
      <c r="B166" s="11">
        <v>0</v>
      </c>
      <c r="C166" s="11">
        <v>0</v>
      </c>
      <c r="D166" s="11">
        <v>0</v>
      </c>
      <c r="E166" s="11">
        <v>0</v>
      </c>
    </row>
    <row r="167" spans="1:5" ht="15.75" thickBot="1" x14ac:dyDescent="0.3">
      <c r="A167" s="1" t="s">
        <v>26</v>
      </c>
      <c r="B167" s="11">
        <f>B168+B169</f>
        <v>0</v>
      </c>
      <c r="C167" s="11">
        <f>C168+C169</f>
        <v>0</v>
      </c>
      <c r="D167" s="11">
        <f>D168+D169</f>
        <v>0</v>
      </c>
      <c r="E167" s="11">
        <f>E168+E169</f>
        <v>0</v>
      </c>
    </row>
    <row r="168" spans="1:5" ht="15.75" thickBot="1" x14ac:dyDescent="0.3">
      <c r="A168" s="10" t="s">
        <v>55</v>
      </c>
      <c r="B168" s="11">
        <v>0</v>
      </c>
      <c r="C168" s="11">
        <v>0</v>
      </c>
      <c r="D168" s="11">
        <v>0</v>
      </c>
      <c r="E168" s="11">
        <v>0</v>
      </c>
    </row>
    <row r="169" spans="1:5" ht="15.75" thickBot="1" x14ac:dyDescent="0.3">
      <c r="A169" s="10" t="s">
        <v>56</v>
      </c>
      <c r="B169" s="11">
        <v>0</v>
      </c>
      <c r="C169" s="11">
        <v>0</v>
      </c>
      <c r="D169" s="11">
        <v>0</v>
      </c>
      <c r="E169" s="11">
        <v>0</v>
      </c>
    </row>
    <row r="170" spans="1:5" ht="15.75" thickBot="1" x14ac:dyDescent="0.3">
      <c r="A170" s="1" t="s">
        <v>3</v>
      </c>
      <c r="B170" s="51">
        <f>B171+B172</f>
        <v>59205</v>
      </c>
      <c r="C170" s="51">
        <f>C171+C172</f>
        <v>0</v>
      </c>
      <c r="D170" s="51">
        <f>D171+D172</f>
        <v>0</v>
      </c>
      <c r="E170" s="51">
        <f>E171+E172</f>
        <v>0</v>
      </c>
    </row>
    <row r="171" spans="1:5" ht="15.75" thickBot="1" x14ac:dyDescent="0.3">
      <c r="A171" s="10" t="s">
        <v>55</v>
      </c>
      <c r="B171" s="51">
        <v>59205</v>
      </c>
      <c r="C171" s="52">
        <v>0</v>
      </c>
      <c r="D171" s="52">
        <v>0</v>
      </c>
      <c r="E171" s="52">
        <v>0</v>
      </c>
    </row>
    <row r="172" spans="1:5" ht="15.75" thickBot="1" x14ac:dyDescent="0.3">
      <c r="A172" s="10" t="s">
        <v>56</v>
      </c>
      <c r="B172" s="51">
        <v>0</v>
      </c>
      <c r="C172" s="52">
        <v>0</v>
      </c>
      <c r="D172" s="52">
        <v>0</v>
      </c>
      <c r="E172" s="52">
        <v>0</v>
      </c>
    </row>
    <row r="173" spans="1:5" ht="15.75" thickBot="1" x14ac:dyDescent="0.3">
      <c r="A173" s="210" t="s">
        <v>216</v>
      </c>
      <c r="B173" s="24">
        <f>B170+B167+B164+B161+B158+B155+B152</f>
        <v>80605</v>
      </c>
      <c r="C173" s="24">
        <f>C170+C167+C164+C161+C158+C155+C152</f>
        <v>0</v>
      </c>
      <c r="D173" s="24">
        <f>D170+D167+D164+D161+D158+D155+D152</f>
        <v>0</v>
      </c>
      <c r="E173" s="24">
        <f>E170+E167+E164+E161+E158+E155+E152</f>
        <v>0</v>
      </c>
    </row>
    <row r="174" spans="1:5" ht="34.5" customHeight="1" thickBot="1" x14ac:dyDescent="0.3">
      <c r="A174" s="26" t="s">
        <v>37</v>
      </c>
      <c r="B174" s="27">
        <f>IF(B173-B144=0,0,"Error")</f>
        <v>0</v>
      </c>
      <c r="C174" s="27">
        <f>IF(C173-C144=0,0,"Error")</f>
        <v>0</v>
      </c>
      <c r="D174" s="27">
        <f>IF(D173-D144=0,0,"Error")</f>
        <v>0</v>
      </c>
      <c r="E174" s="27">
        <f>IF(E173-E144=0,0,"Error")</f>
        <v>0</v>
      </c>
    </row>
    <row r="175" spans="1:5" ht="15.75" thickBot="1" x14ac:dyDescent="0.3">
      <c r="A175" s="104" t="s">
        <v>263</v>
      </c>
      <c r="B175" s="55" t="s">
        <v>361</v>
      </c>
      <c r="C175" s="56"/>
      <c r="D175" s="56"/>
      <c r="E175" s="57"/>
    </row>
    <row r="176" spans="1:5" ht="40.5" customHeight="1" thickBot="1" x14ac:dyDescent="0.3">
      <c r="A176" s="4" t="s">
        <v>10</v>
      </c>
      <c r="B176" s="450" t="s">
        <v>362</v>
      </c>
      <c r="C176" s="451"/>
      <c r="D176" s="451"/>
      <c r="E176" s="452"/>
    </row>
    <row r="177" spans="1:5" ht="15.75" thickBot="1" x14ac:dyDescent="0.3">
      <c r="A177" s="4" t="s">
        <v>15</v>
      </c>
      <c r="B177" s="359" t="s">
        <v>349</v>
      </c>
      <c r="C177" s="360"/>
      <c r="D177" s="360"/>
      <c r="E177" s="361"/>
    </row>
    <row r="178" spans="1:5" x14ac:dyDescent="0.25">
      <c r="A178" s="342"/>
      <c r="B178" s="19">
        <v>2018</v>
      </c>
      <c r="C178" s="19">
        <v>2019</v>
      </c>
      <c r="D178" s="19">
        <v>2020</v>
      </c>
      <c r="E178" s="19">
        <v>2021</v>
      </c>
    </row>
    <row r="179" spans="1:5" ht="15.75" thickBot="1" x14ac:dyDescent="0.3">
      <c r="A179" s="343"/>
      <c r="B179" s="20" t="s">
        <v>6</v>
      </c>
      <c r="C179" s="20" t="s">
        <v>7</v>
      </c>
      <c r="D179" s="20" t="s">
        <v>7</v>
      </c>
      <c r="E179" s="20" t="s">
        <v>7</v>
      </c>
    </row>
    <row r="180" spans="1:5" ht="15.75" thickBot="1" x14ac:dyDescent="0.3">
      <c r="A180" s="4" t="s">
        <v>9</v>
      </c>
      <c r="B180" s="50">
        <v>50</v>
      </c>
      <c r="C180" s="50"/>
      <c r="D180" s="50"/>
      <c r="E180" s="50"/>
    </row>
    <row r="181" spans="1:5" ht="15.75" thickBot="1" x14ac:dyDescent="0.3">
      <c r="A181" s="4" t="s">
        <v>16</v>
      </c>
      <c r="B181" s="6">
        <f>B189+B192+B195+B198+B201+B204+B207</f>
        <v>270850</v>
      </c>
      <c r="C181" s="6">
        <f>C189+C192+C195+C198+C201+C204+C207</f>
        <v>0</v>
      </c>
      <c r="D181" s="6">
        <f>D189+D192+D195+D198+D201+D204+D207</f>
        <v>0</v>
      </c>
      <c r="E181" s="6">
        <f>E189+E192+E195+E198+E201+E204+E207</f>
        <v>0</v>
      </c>
    </row>
    <row r="182" spans="1:5" ht="15.75" thickBot="1" x14ac:dyDescent="0.3">
      <c r="A182" s="4" t="s">
        <v>24</v>
      </c>
      <c r="B182" s="6">
        <f>B181/B180</f>
        <v>5417</v>
      </c>
      <c r="C182" s="6" t="e">
        <f>C181/C180</f>
        <v>#DIV/0!</v>
      </c>
      <c r="D182" s="6" t="e">
        <f>D181/D180</f>
        <v>#DIV/0!</v>
      </c>
      <c r="E182" s="6" t="e">
        <f>E181/E180</f>
        <v>#DIV/0!</v>
      </c>
    </row>
    <row r="183" spans="1:5" ht="15.75" thickBot="1" x14ac:dyDescent="0.3">
      <c r="A183" s="4" t="s">
        <v>17</v>
      </c>
      <c r="B183" s="294"/>
      <c r="C183" s="7">
        <v>0</v>
      </c>
      <c r="D183" s="7">
        <v>0</v>
      </c>
      <c r="E183" s="7">
        <v>0</v>
      </c>
    </row>
    <row r="184" spans="1:5" ht="15.75" customHeight="1" thickBot="1" x14ac:dyDescent="0.3">
      <c r="A184" s="4" t="s">
        <v>18</v>
      </c>
      <c r="B184" s="294"/>
      <c r="C184" s="7">
        <v>0</v>
      </c>
      <c r="D184" s="7">
        <v>0</v>
      </c>
      <c r="E184" s="7">
        <v>0</v>
      </c>
    </row>
    <row r="185" spans="1:5" ht="15.75" thickBot="1" x14ac:dyDescent="0.3">
      <c r="A185" s="4" t="s">
        <v>19</v>
      </c>
      <c r="B185" s="294"/>
      <c r="C185" s="7">
        <v>0</v>
      </c>
      <c r="D185" s="7">
        <v>0</v>
      </c>
      <c r="E185" s="7">
        <v>0</v>
      </c>
    </row>
    <row r="186" spans="1:5" ht="15.75" thickBot="1" x14ac:dyDescent="0.3">
      <c r="A186" s="362" t="s">
        <v>363</v>
      </c>
      <c r="B186" s="363"/>
      <c r="C186" s="363"/>
      <c r="D186" s="363"/>
      <c r="E186" s="364"/>
    </row>
    <row r="187" spans="1:5" x14ac:dyDescent="0.25">
      <c r="A187" s="342"/>
      <c r="B187" s="19">
        <v>2018</v>
      </c>
      <c r="C187" s="19">
        <v>2019</v>
      </c>
      <c r="D187" s="19">
        <v>2020</v>
      </c>
      <c r="E187" s="19">
        <v>2021</v>
      </c>
    </row>
    <row r="188" spans="1:5" ht="15.75" thickBot="1" x14ac:dyDescent="0.3">
      <c r="A188" s="343"/>
      <c r="B188" s="20" t="s">
        <v>6</v>
      </c>
      <c r="C188" s="20" t="s">
        <v>7</v>
      </c>
      <c r="D188" s="20" t="s">
        <v>7</v>
      </c>
      <c r="E188" s="20" t="s">
        <v>7</v>
      </c>
    </row>
    <row r="189" spans="1:5" ht="15.75" thickBot="1" x14ac:dyDescent="0.3">
      <c r="A189" s="1" t="s">
        <v>0</v>
      </c>
      <c r="B189" s="8">
        <f>B190+B191</f>
        <v>0</v>
      </c>
      <c r="C189" s="8">
        <f>C190+C191</f>
        <v>0</v>
      </c>
      <c r="D189" s="8">
        <f>D190+D191</f>
        <v>0</v>
      </c>
      <c r="E189" s="8">
        <f>E190+E191</f>
        <v>0</v>
      </c>
    </row>
    <row r="190" spans="1:5" ht="15.75" thickBot="1" x14ac:dyDescent="0.3">
      <c r="A190" s="10" t="s">
        <v>55</v>
      </c>
      <c r="B190" s="8">
        <v>0</v>
      </c>
      <c r="C190" s="8">
        <v>0</v>
      </c>
      <c r="D190" s="8">
        <v>0</v>
      </c>
      <c r="E190" s="8">
        <v>0</v>
      </c>
    </row>
    <row r="191" spans="1:5" ht="15.75" thickBot="1" x14ac:dyDescent="0.3">
      <c r="A191" s="10" t="s">
        <v>56</v>
      </c>
      <c r="B191" s="8">
        <v>0</v>
      </c>
      <c r="C191" s="8">
        <v>0</v>
      </c>
      <c r="D191" s="8">
        <v>0</v>
      </c>
      <c r="E191" s="8">
        <v>0</v>
      </c>
    </row>
    <row r="192" spans="1:5" ht="15.75" thickBot="1" x14ac:dyDescent="0.3">
      <c r="A192" s="1" t="s">
        <v>33</v>
      </c>
      <c r="B192" s="8">
        <f>B193+B194</f>
        <v>0</v>
      </c>
      <c r="C192" s="8">
        <f>C193+C194</f>
        <v>0</v>
      </c>
      <c r="D192" s="8">
        <f>D193+D194</f>
        <v>0</v>
      </c>
      <c r="E192" s="8">
        <f>E193+E194</f>
        <v>0</v>
      </c>
    </row>
    <row r="193" spans="1:5" ht="15.75" thickBot="1" x14ac:dyDescent="0.3">
      <c r="A193" s="10" t="s">
        <v>55</v>
      </c>
      <c r="B193" s="8">
        <v>0</v>
      </c>
      <c r="C193" s="8">
        <v>0</v>
      </c>
      <c r="D193" s="8">
        <v>0</v>
      </c>
      <c r="E193" s="8">
        <v>0</v>
      </c>
    </row>
    <row r="194" spans="1:5" ht="15.75" thickBot="1" x14ac:dyDescent="0.3">
      <c r="A194" s="10" t="s">
        <v>56</v>
      </c>
      <c r="B194" s="8">
        <v>0</v>
      </c>
      <c r="C194" s="8">
        <v>0</v>
      </c>
      <c r="D194" s="8">
        <v>0</v>
      </c>
      <c r="E194" s="8">
        <v>0</v>
      </c>
    </row>
    <row r="195" spans="1:5" ht="15.75" thickBot="1" x14ac:dyDescent="0.3">
      <c r="A195" s="1" t="s">
        <v>1</v>
      </c>
      <c r="B195" s="11">
        <f>B196+B197</f>
        <v>21400</v>
      </c>
      <c r="C195" s="11">
        <f>C196+C197</f>
        <v>0</v>
      </c>
      <c r="D195" s="11">
        <f>D196+D197</f>
        <v>0</v>
      </c>
      <c r="E195" s="11">
        <f>E196+E197</f>
        <v>0</v>
      </c>
    </row>
    <row r="196" spans="1:5" ht="15.75" thickBot="1" x14ac:dyDescent="0.3">
      <c r="A196" s="10" t="s">
        <v>55</v>
      </c>
      <c r="B196" s="11">
        <v>21400</v>
      </c>
      <c r="C196" s="52"/>
      <c r="D196" s="8"/>
      <c r="E196" s="8"/>
    </row>
    <row r="197" spans="1:5" ht="15.75" thickBot="1" x14ac:dyDescent="0.3">
      <c r="A197" s="10" t="s">
        <v>56</v>
      </c>
      <c r="B197" s="8">
        <v>0</v>
      </c>
      <c r="C197" s="8">
        <v>0</v>
      </c>
      <c r="D197" s="8">
        <v>0</v>
      </c>
      <c r="E197" s="8">
        <v>0</v>
      </c>
    </row>
    <row r="198" spans="1:5" ht="15.75" thickBot="1" x14ac:dyDescent="0.3">
      <c r="A198" s="1" t="s">
        <v>2</v>
      </c>
      <c r="B198" s="11">
        <f>B199+B200</f>
        <v>0</v>
      </c>
      <c r="C198" s="11">
        <f>C199+C200</f>
        <v>0</v>
      </c>
      <c r="D198" s="11">
        <f>D199+D200</f>
        <v>0</v>
      </c>
      <c r="E198" s="11">
        <f>E199+E200</f>
        <v>0</v>
      </c>
    </row>
    <row r="199" spans="1:5" ht="15.75" thickBot="1" x14ac:dyDescent="0.3">
      <c r="A199" s="10" t="s">
        <v>55</v>
      </c>
      <c r="B199" s="8">
        <v>0</v>
      </c>
      <c r="C199" s="8">
        <v>0</v>
      </c>
      <c r="D199" s="8">
        <v>0</v>
      </c>
      <c r="E199" s="8">
        <v>0</v>
      </c>
    </row>
    <row r="200" spans="1:5" ht="15.75" thickBot="1" x14ac:dyDescent="0.3">
      <c r="A200" s="10" t="s">
        <v>56</v>
      </c>
      <c r="B200" s="8">
        <v>0</v>
      </c>
      <c r="C200" s="8">
        <v>0</v>
      </c>
      <c r="D200" s="8">
        <v>0</v>
      </c>
      <c r="E200" s="8">
        <v>0</v>
      </c>
    </row>
    <row r="201" spans="1:5" ht="15.75" thickBot="1" x14ac:dyDescent="0.3">
      <c r="A201" s="1" t="s">
        <v>25</v>
      </c>
      <c r="B201" s="11">
        <f>B202+B203</f>
        <v>0</v>
      </c>
      <c r="C201" s="11">
        <f>C202+C203</f>
        <v>0</v>
      </c>
      <c r="D201" s="11">
        <f>D202+D203</f>
        <v>0</v>
      </c>
      <c r="E201" s="11">
        <f>E202+E203</f>
        <v>0</v>
      </c>
    </row>
    <row r="202" spans="1:5" ht="15.75" thickBot="1" x14ac:dyDescent="0.3">
      <c r="A202" s="10" t="s">
        <v>55</v>
      </c>
      <c r="B202" s="8">
        <v>0</v>
      </c>
      <c r="C202" s="8">
        <v>0</v>
      </c>
      <c r="D202" s="8">
        <v>0</v>
      </c>
      <c r="E202" s="8">
        <v>0</v>
      </c>
    </row>
    <row r="203" spans="1:5" ht="15.75" thickBot="1" x14ac:dyDescent="0.3">
      <c r="A203" s="10" t="s">
        <v>56</v>
      </c>
      <c r="B203" s="8">
        <v>0</v>
      </c>
      <c r="C203" s="8">
        <v>0</v>
      </c>
      <c r="D203" s="8">
        <v>0</v>
      </c>
      <c r="E203" s="8">
        <v>0</v>
      </c>
    </row>
    <row r="204" spans="1:5" ht="15.75" thickBot="1" x14ac:dyDescent="0.3">
      <c r="A204" s="1" t="s">
        <v>26</v>
      </c>
      <c r="B204" s="11">
        <f>B205+B206</f>
        <v>0</v>
      </c>
      <c r="C204" s="11">
        <f>C205+C206</f>
        <v>0</v>
      </c>
      <c r="D204" s="11">
        <f>D205+D206</f>
        <v>0</v>
      </c>
      <c r="E204" s="11">
        <f>E205+E206</f>
        <v>0</v>
      </c>
    </row>
    <row r="205" spans="1:5" ht="15.75" thickBot="1" x14ac:dyDescent="0.3">
      <c r="A205" s="10" t="s">
        <v>55</v>
      </c>
      <c r="B205" s="8">
        <v>0</v>
      </c>
      <c r="C205" s="8">
        <v>0</v>
      </c>
      <c r="D205" s="8">
        <v>0</v>
      </c>
      <c r="E205" s="8">
        <v>0</v>
      </c>
    </row>
    <row r="206" spans="1:5" ht="15.75" thickBot="1" x14ac:dyDescent="0.3">
      <c r="A206" s="10" t="s">
        <v>56</v>
      </c>
      <c r="B206" s="8">
        <v>0</v>
      </c>
      <c r="C206" s="8">
        <v>0</v>
      </c>
      <c r="D206" s="8">
        <v>0</v>
      </c>
      <c r="E206" s="8">
        <v>0</v>
      </c>
    </row>
    <row r="207" spans="1:5" ht="15.75" thickBot="1" x14ac:dyDescent="0.3">
      <c r="A207" s="1" t="s">
        <v>3</v>
      </c>
      <c r="B207" s="51">
        <f>B208+B209</f>
        <v>249450</v>
      </c>
      <c r="C207" s="51">
        <f>C208+C209</f>
        <v>0</v>
      </c>
      <c r="D207" s="51">
        <f>D208+D209</f>
        <v>0</v>
      </c>
      <c r="E207" s="51">
        <f>E208+E209</f>
        <v>0</v>
      </c>
    </row>
    <row r="208" spans="1:5" ht="15.75" thickBot="1" x14ac:dyDescent="0.3">
      <c r="A208" s="10" t="s">
        <v>55</v>
      </c>
      <c r="B208" s="51">
        <v>249450</v>
      </c>
      <c r="C208" s="52">
        <v>0</v>
      </c>
      <c r="D208" s="52">
        <v>0</v>
      </c>
      <c r="E208" s="52">
        <v>0</v>
      </c>
    </row>
    <row r="209" spans="1:5" ht="15.75" thickBot="1" x14ac:dyDescent="0.3">
      <c r="A209" s="10" t="s">
        <v>56</v>
      </c>
      <c r="B209" s="8">
        <v>0</v>
      </c>
      <c r="C209" s="8">
        <v>0</v>
      </c>
      <c r="D209" s="8">
        <v>0</v>
      </c>
      <c r="E209" s="8">
        <v>0</v>
      </c>
    </row>
    <row r="210" spans="1:5" ht="30.75" customHeight="1" thickBot="1" x14ac:dyDescent="0.3">
      <c r="A210" s="210" t="s">
        <v>267</v>
      </c>
      <c r="B210" s="24">
        <f>B207+B204+B201+B198+B195+B192+B189</f>
        <v>270850</v>
      </c>
      <c r="C210" s="24">
        <f>C207+C204+C201+C198+C195+C192+C189</f>
        <v>0</v>
      </c>
      <c r="D210" s="24">
        <f>D207+D204+D201+D198+D195+D192+D189</f>
        <v>0</v>
      </c>
      <c r="E210" s="24">
        <f>E207+E204+E201+E198+E195+E192+E189</f>
        <v>0</v>
      </c>
    </row>
    <row r="211" spans="1:5" ht="36" customHeight="1" thickBot="1" x14ac:dyDescent="0.3">
      <c r="A211" s="26" t="s">
        <v>37</v>
      </c>
      <c r="B211" s="27">
        <f>IF(B210-B181=0,0,"Error")</f>
        <v>0</v>
      </c>
      <c r="C211" s="27">
        <f>IF(C210-C181=0,0,"Error")</f>
        <v>0</v>
      </c>
      <c r="D211" s="27">
        <f>IF(D210-D181=0,0,"Error")</f>
        <v>0</v>
      </c>
      <c r="E211" s="27">
        <f>IF(E210-E181=0,0,"Error")</f>
        <v>0</v>
      </c>
    </row>
    <row r="212" spans="1:5" ht="30.75" customHeight="1" thickBot="1" x14ac:dyDescent="0.3">
      <c r="A212" s="104" t="s">
        <v>145</v>
      </c>
      <c r="B212" s="459" t="s">
        <v>364</v>
      </c>
      <c r="C212" s="484"/>
      <c r="D212" s="484"/>
      <c r="E212" s="460"/>
    </row>
    <row r="213" spans="1:5" ht="37.5" customHeight="1" thickBot="1" x14ac:dyDescent="0.3">
      <c r="A213" s="4" t="s">
        <v>10</v>
      </c>
      <c r="B213" s="450" t="s">
        <v>365</v>
      </c>
      <c r="C213" s="451"/>
      <c r="D213" s="451"/>
      <c r="E213" s="452"/>
    </row>
    <row r="214" spans="1:5" ht="15.75" thickBot="1" x14ac:dyDescent="0.3">
      <c r="A214" s="4" t="s">
        <v>15</v>
      </c>
      <c r="B214" s="359" t="s">
        <v>366</v>
      </c>
      <c r="C214" s="360"/>
      <c r="D214" s="360"/>
      <c r="E214" s="361"/>
    </row>
    <row r="215" spans="1:5" x14ac:dyDescent="0.25">
      <c r="A215" s="342"/>
      <c r="B215" s="19">
        <v>2018</v>
      </c>
      <c r="C215" s="19">
        <v>2019</v>
      </c>
      <c r="D215" s="19">
        <v>2020</v>
      </c>
      <c r="E215" s="19">
        <v>2021</v>
      </c>
    </row>
    <row r="216" spans="1:5" ht="15.75" thickBot="1" x14ac:dyDescent="0.3">
      <c r="A216" s="343"/>
      <c r="B216" s="20" t="s">
        <v>6</v>
      </c>
      <c r="C216" s="20" t="s">
        <v>7</v>
      </c>
      <c r="D216" s="20" t="s">
        <v>7</v>
      </c>
      <c r="E216" s="20" t="s">
        <v>7</v>
      </c>
    </row>
    <row r="217" spans="1:5" ht="15.75" thickBot="1" x14ac:dyDescent="0.3">
      <c r="A217" s="4" t="s">
        <v>9</v>
      </c>
      <c r="B217" s="50">
        <v>10</v>
      </c>
      <c r="C217" s="50">
        <v>10</v>
      </c>
      <c r="D217" s="50">
        <v>10</v>
      </c>
      <c r="E217" s="50">
        <v>10</v>
      </c>
    </row>
    <row r="218" spans="1:5" ht="15.75" thickBot="1" x14ac:dyDescent="0.3">
      <c r="A218" s="4" t="s">
        <v>16</v>
      </c>
      <c r="B218" s="6">
        <f>B226+B229+B232+B235+B238+B241+B244</f>
        <v>17000</v>
      </c>
      <c r="C218" s="6">
        <f>C226+C229+C232+C235+C238+C241+C244</f>
        <v>15000</v>
      </c>
      <c r="D218" s="6">
        <f>D226+D229+D232+D235+D238+D241+D244</f>
        <v>18035</v>
      </c>
      <c r="E218" s="6">
        <f>E226+E229+E232+E235+E238+E241+E244</f>
        <v>18576</v>
      </c>
    </row>
    <row r="219" spans="1:5" ht="15.75" thickBot="1" x14ac:dyDescent="0.3">
      <c r="A219" s="4" t="s">
        <v>24</v>
      </c>
      <c r="B219" s="6">
        <f>B218/B217</f>
        <v>1700</v>
      </c>
      <c r="C219" s="6">
        <f>C218/C217</f>
        <v>1500</v>
      </c>
      <c r="D219" s="6">
        <f>D218/D217</f>
        <v>1803.5</v>
      </c>
      <c r="E219" s="6">
        <f>E218/E217</f>
        <v>1857.6</v>
      </c>
    </row>
    <row r="220" spans="1:5" ht="15.75" thickBot="1" x14ac:dyDescent="0.3">
      <c r="A220" s="4" t="s">
        <v>17</v>
      </c>
      <c r="B220" s="294"/>
      <c r="C220" s="7">
        <v>0</v>
      </c>
      <c r="D220" s="7">
        <v>0</v>
      </c>
      <c r="E220" s="7">
        <v>0</v>
      </c>
    </row>
    <row r="221" spans="1:5" ht="15.75" customHeight="1" thickBot="1" x14ac:dyDescent="0.3">
      <c r="A221" s="4" t="s">
        <v>18</v>
      </c>
      <c r="B221" s="294"/>
      <c r="C221" s="7">
        <v>0</v>
      </c>
      <c r="D221" s="7">
        <v>0</v>
      </c>
      <c r="E221" s="7">
        <v>0</v>
      </c>
    </row>
    <row r="222" spans="1:5" ht="15.75" thickBot="1" x14ac:dyDescent="0.3">
      <c r="A222" s="4" t="s">
        <v>19</v>
      </c>
      <c r="B222" s="294"/>
      <c r="C222" s="7">
        <v>0</v>
      </c>
      <c r="D222" s="7">
        <v>0</v>
      </c>
      <c r="E222" s="7">
        <v>0</v>
      </c>
    </row>
    <row r="223" spans="1:5" ht="15.75" thickBot="1" x14ac:dyDescent="0.3">
      <c r="A223" s="362" t="s">
        <v>367</v>
      </c>
      <c r="B223" s="363"/>
      <c r="C223" s="363"/>
      <c r="D223" s="363"/>
      <c r="E223" s="364"/>
    </row>
    <row r="224" spans="1:5" x14ac:dyDescent="0.25">
      <c r="A224" s="342"/>
      <c r="B224" s="19">
        <v>2018</v>
      </c>
      <c r="C224" s="19">
        <v>2019</v>
      </c>
      <c r="D224" s="19">
        <v>2020</v>
      </c>
      <c r="E224" s="19">
        <v>2021</v>
      </c>
    </row>
    <row r="225" spans="1:5" ht="15.75" thickBot="1" x14ac:dyDescent="0.3">
      <c r="A225" s="343"/>
      <c r="B225" s="20" t="s">
        <v>6</v>
      </c>
      <c r="C225" s="20" t="s">
        <v>7</v>
      </c>
      <c r="D225" s="20" t="s">
        <v>7</v>
      </c>
      <c r="E225" s="20" t="s">
        <v>7</v>
      </c>
    </row>
    <row r="226" spans="1:5" ht="15.75" thickBot="1" x14ac:dyDescent="0.3">
      <c r="A226" s="1" t="s">
        <v>0</v>
      </c>
      <c r="B226" s="8">
        <f>B227+B228</f>
        <v>0</v>
      </c>
      <c r="C226" s="8">
        <f>C227+C228</f>
        <v>0</v>
      </c>
      <c r="D226" s="8">
        <f>D227+D228</f>
        <v>0</v>
      </c>
      <c r="E226" s="8">
        <f>E227+E228</f>
        <v>0</v>
      </c>
    </row>
    <row r="227" spans="1:5" ht="15.75" thickBot="1" x14ac:dyDescent="0.3">
      <c r="A227" s="10" t="s">
        <v>55</v>
      </c>
      <c r="B227" s="8">
        <v>0</v>
      </c>
      <c r="C227" s="8">
        <v>0</v>
      </c>
      <c r="D227" s="8">
        <v>0</v>
      </c>
      <c r="E227" s="8">
        <v>0</v>
      </c>
    </row>
    <row r="228" spans="1:5" ht="15.75" thickBot="1" x14ac:dyDescent="0.3">
      <c r="A228" s="10" t="s">
        <v>56</v>
      </c>
      <c r="B228" s="8">
        <v>0</v>
      </c>
      <c r="C228" s="8">
        <v>0</v>
      </c>
      <c r="D228" s="8">
        <v>0</v>
      </c>
      <c r="E228" s="8">
        <v>0</v>
      </c>
    </row>
    <row r="229" spans="1:5" ht="15.75" thickBot="1" x14ac:dyDescent="0.3">
      <c r="A229" s="1" t="s">
        <v>33</v>
      </c>
      <c r="B229" s="8">
        <f>B230+B231</f>
        <v>0</v>
      </c>
      <c r="C229" s="8">
        <f>C230+C231</f>
        <v>0</v>
      </c>
      <c r="D229" s="8">
        <f>D230+D231</f>
        <v>0</v>
      </c>
      <c r="E229" s="8">
        <f>E230+E231</f>
        <v>0</v>
      </c>
    </row>
    <row r="230" spans="1:5" ht="15.75" thickBot="1" x14ac:dyDescent="0.3">
      <c r="A230" s="10" t="s">
        <v>55</v>
      </c>
      <c r="B230" s="8">
        <v>0</v>
      </c>
      <c r="C230" s="8">
        <v>0</v>
      </c>
      <c r="D230" s="8">
        <v>0</v>
      </c>
      <c r="E230" s="8">
        <v>0</v>
      </c>
    </row>
    <row r="231" spans="1:5" ht="15.75" thickBot="1" x14ac:dyDescent="0.3">
      <c r="A231" s="10" t="s">
        <v>56</v>
      </c>
      <c r="B231" s="8">
        <v>0</v>
      </c>
      <c r="C231" s="8">
        <v>0</v>
      </c>
      <c r="D231" s="8">
        <v>0</v>
      </c>
      <c r="E231" s="8">
        <v>0</v>
      </c>
    </row>
    <row r="232" spans="1:5" ht="15.75" thickBot="1" x14ac:dyDescent="0.3">
      <c r="A232" s="1" t="s">
        <v>1</v>
      </c>
      <c r="B232" s="11">
        <f>B233+B234</f>
        <v>17000</v>
      </c>
      <c r="C232" s="11">
        <f>C233+C234</f>
        <v>15000</v>
      </c>
      <c r="D232" s="11">
        <f>D233+D234</f>
        <v>18035</v>
      </c>
      <c r="E232" s="11">
        <f>E233+E234</f>
        <v>18576</v>
      </c>
    </row>
    <row r="233" spans="1:5" ht="15.75" thickBot="1" x14ac:dyDescent="0.3">
      <c r="A233" s="10" t="s">
        <v>55</v>
      </c>
      <c r="B233" s="11">
        <v>17000</v>
      </c>
      <c r="C233" s="52">
        <v>15000</v>
      </c>
      <c r="D233" s="8">
        <v>18035</v>
      </c>
      <c r="E233" s="8">
        <v>18576</v>
      </c>
    </row>
    <row r="234" spans="1:5" ht="15.75" thickBot="1" x14ac:dyDescent="0.3">
      <c r="A234" s="10" t="s">
        <v>56</v>
      </c>
      <c r="B234" s="11">
        <v>0</v>
      </c>
      <c r="C234" s="52">
        <v>0</v>
      </c>
      <c r="D234" s="8">
        <v>0</v>
      </c>
      <c r="E234" s="8">
        <v>0</v>
      </c>
    </row>
    <row r="235" spans="1:5" ht="15.75" thickBot="1" x14ac:dyDescent="0.3">
      <c r="A235" s="1" t="s">
        <v>2</v>
      </c>
      <c r="B235" s="11">
        <f>B236+B237</f>
        <v>0</v>
      </c>
      <c r="C235" s="11">
        <f>C236+C237</f>
        <v>0</v>
      </c>
      <c r="D235" s="11">
        <f>D236+D237</f>
        <v>0</v>
      </c>
      <c r="E235" s="11">
        <f>E236+E237</f>
        <v>0</v>
      </c>
    </row>
    <row r="236" spans="1:5" ht="15.75" thickBot="1" x14ac:dyDescent="0.3">
      <c r="A236" s="10" t="s">
        <v>55</v>
      </c>
      <c r="B236" s="8">
        <v>0</v>
      </c>
      <c r="C236" s="8">
        <v>0</v>
      </c>
      <c r="D236" s="8">
        <v>0</v>
      </c>
      <c r="E236" s="8">
        <v>0</v>
      </c>
    </row>
    <row r="237" spans="1:5" ht="15.75" thickBot="1" x14ac:dyDescent="0.3">
      <c r="A237" s="10" t="s">
        <v>56</v>
      </c>
      <c r="B237" s="8">
        <v>0</v>
      </c>
      <c r="C237" s="8">
        <v>0</v>
      </c>
      <c r="D237" s="8">
        <v>0</v>
      </c>
      <c r="E237" s="8">
        <v>0</v>
      </c>
    </row>
    <row r="238" spans="1:5" ht="15.75" thickBot="1" x14ac:dyDescent="0.3">
      <c r="A238" s="1" t="s">
        <v>25</v>
      </c>
      <c r="B238" s="11">
        <f>B239+B240</f>
        <v>0</v>
      </c>
      <c r="C238" s="11">
        <f>C239+C240</f>
        <v>0</v>
      </c>
      <c r="D238" s="11">
        <f>D239+D240</f>
        <v>0</v>
      </c>
      <c r="E238" s="11">
        <f>E239+E240</f>
        <v>0</v>
      </c>
    </row>
    <row r="239" spans="1:5" ht="15.75" thickBot="1" x14ac:dyDescent="0.3">
      <c r="A239" s="10" t="s">
        <v>55</v>
      </c>
      <c r="B239" s="8">
        <v>0</v>
      </c>
      <c r="C239" s="8">
        <v>0</v>
      </c>
      <c r="D239" s="8">
        <v>0</v>
      </c>
      <c r="E239" s="8">
        <v>0</v>
      </c>
    </row>
    <row r="240" spans="1:5" ht="15.75" thickBot="1" x14ac:dyDescent="0.3">
      <c r="A240" s="10" t="s">
        <v>56</v>
      </c>
      <c r="B240" s="8">
        <v>0</v>
      </c>
      <c r="C240" s="8">
        <v>0</v>
      </c>
      <c r="D240" s="8">
        <v>0</v>
      </c>
      <c r="E240" s="8">
        <v>0</v>
      </c>
    </row>
    <row r="241" spans="1:5" ht="15.75" thickBot="1" x14ac:dyDescent="0.3">
      <c r="A241" s="1" t="s">
        <v>26</v>
      </c>
      <c r="B241" s="11">
        <f>B242+B243</f>
        <v>0</v>
      </c>
      <c r="C241" s="11">
        <f>C242+C243</f>
        <v>0</v>
      </c>
      <c r="D241" s="11">
        <f>D242+D243</f>
        <v>0</v>
      </c>
      <c r="E241" s="11">
        <f>E242+E243</f>
        <v>0</v>
      </c>
    </row>
    <row r="242" spans="1:5" ht="15.75" thickBot="1" x14ac:dyDescent="0.3">
      <c r="A242" s="10" t="s">
        <v>55</v>
      </c>
      <c r="B242" s="8">
        <v>0</v>
      </c>
      <c r="C242" s="8">
        <v>0</v>
      </c>
      <c r="D242" s="8">
        <v>0</v>
      </c>
      <c r="E242" s="8">
        <v>0</v>
      </c>
    </row>
    <row r="243" spans="1:5" ht="15.75" thickBot="1" x14ac:dyDescent="0.3">
      <c r="A243" s="10" t="s">
        <v>56</v>
      </c>
      <c r="B243" s="8">
        <v>0</v>
      </c>
      <c r="C243" s="8">
        <v>0</v>
      </c>
      <c r="D243" s="8">
        <v>0</v>
      </c>
      <c r="E243" s="8">
        <v>0</v>
      </c>
    </row>
    <row r="244" spans="1:5" ht="15.75" thickBot="1" x14ac:dyDescent="0.3">
      <c r="A244" s="1" t="s">
        <v>3</v>
      </c>
      <c r="B244" s="11">
        <f>B245+B246</f>
        <v>0</v>
      </c>
      <c r="C244" s="11">
        <f>C245+C246</f>
        <v>0</v>
      </c>
      <c r="D244" s="11">
        <f>D245+D246</f>
        <v>0</v>
      </c>
      <c r="E244" s="11">
        <f>E245+E246</f>
        <v>0</v>
      </c>
    </row>
    <row r="245" spans="1:5" ht="15.75" thickBot="1" x14ac:dyDescent="0.3">
      <c r="A245" s="10" t="s">
        <v>55</v>
      </c>
      <c r="B245" s="8">
        <v>0</v>
      </c>
      <c r="C245" s="8">
        <v>0</v>
      </c>
      <c r="D245" s="8">
        <v>0</v>
      </c>
      <c r="E245" s="8">
        <v>0</v>
      </c>
    </row>
    <row r="246" spans="1:5" ht="15.75" thickBot="1" x14ac:dyDescent="0.3">
      <c r="A246" s="10" t="s">
        <v>56</v>
      </c>
      <c r="B246" s="8">
        <v>0</v>
      </c>
      <c r="C246" s="8">
        <v>0</v>
      </c>
      <c r="D246" s="8">
        <v>0</v>
      </c>
      <c r="E246" s="8">
        <v>0</v>
      </c>
    </row>
    <row r="247" spans="1:5" ht="15.75" thickBot="1" x14ac:dyDescent="0.3">
      <c r="A247" s="210" t="s">
        <v>294</v>
      </c>
      <c r="B247" s="24">
        <f>B244+B241+B238+B235+B232+B229+B226</f>
        <v>17000</v>
      </c>
      <c r="C247" s="24">
        <f>C244+C241+C238+C235+C232+C229+C226</f>
        <v>15000</v>
      </c>
      <c r="D247" s="24">
        <f>D244+D241+D238+D235+D232+D229+D226</f>
        <v>18035</v>
      </c>
      <c r="E247" s="24">
        <f>E244+E241+E238+E235+E232+E229+E226</f>
        <v>18576</v>
      </c>
    </row>
    <row r="248" spans="1:5" ht="31.5" customHeight="1" thickBot="1" x14ac:dyDescent="0.3">
      <c r="A248" s="26" t="s">
        <v>37</v>
      </c>
      <c r="B248" s="27">
        <f>IF(B247-B218=0,0,"Error")</f>
        <v>0</v>
      </c>
      <c r="C248" s="27">
        <f>IF(C247-C218=0,0,"Error")</f>
        <v>0</v>
      </c>
      <c r="D248" s="27">
        <f>IF(D247-D218=0,0,"Error")</f>
        <v>0</v>
      </c>
      <c r="E248" s="27">
        <f>IF(E247-E218=0,0,"Error")</f>
        <v>0</v>
      </c>
    </row>
    <row r="249" spans="1:5" ht="15.75" thickBot="1" x14ac:dyDescent="0.3">
      <c r="A249" s="104" t="s">
        <v>149</v>
      </c>
      <c r="B249" s="485" t="s">
        <v>368</v>
      </c>
      <c r="C249" s="486"/>
      <c r="D249" s="486"/>
      <c r="E249" s="487"/>
    </row>
    <row r="250" spans="1:5" ht="51.75" customHeight="1" thickBot="1" x14ac:dyDescent="0.3">
      <c r="A250" s="4" t="s">
        <v>10</v>
      </c>
      <c r="B250" s="456" t="s">
        <v>369</v>
      </c>
      <c r="C250" s="457"/>
      <c r="D250" s="457"/>
      <c r="E250" s="458"/>
    </row>
    <row r="251" spans="1:5" ht="15.75" thickBot="1" x14ac:dyDescent="0.3">
      <c r="A251" s="4" t="s">
        <v>15</v>
      </c>
      <c r="B251" s="359" t="s">
        <v>370</v>
      </c>
      <c r="C251" s="360"/>
      <c r="D251" s="360"/>
      <c r="E251" s="361"/>
    </row>
    <row r="252" spans="1:5" x14ac:dyDescent="0.25">
      <c r="A252" s="342"/>
      <c r="B252" s="19">
        <v>2018</v>
      </c>
      <c r="C252" s="19">
        <v>2019</v>
      </c>
      <c r="D252" s="19">
        <v>2020</v>
      </c>
      <c r="E252" s="19">
        <v>2021</v>
      </c>
    </row>
    <row r="253" spans="1:5" ht="15.75" thickBot="1" x14ac:dyDescent="0.3">
      <c r="A253" s="343"/>
      <c r="B253" s="20" t="s">
        <v>6</v>
      </c>
      <c r="C253" s="20" t="s">
        <v>7</v>
      </c>
      <c r="D253" s="20" t="s">
        <v>7</v>
      </c>
      <c r="E253" s="20" t="s">
        <v>7</v>
      </c>
    </row>
    <row r="254" spans="1:5" ht="15.75" thickBot="1" x14ac:dyDescent="0.3">
      <c r="A254" s="4" t="s">
        <v>9</v>
      </c>
      <c r="B254" s="50">
        <v>1200000</v>
      </c>
      <c r="C254" s="50">
        <v>1218000</v>
      </c>
      <c r="D254" s="50">
        <v>1236400</v>
      </c>
      <c r="E254" s="50">
        <v>1255480</v>
      </c>
    </row>
    <row r="255" spans="1:5" ht="15.75" thickBot="1" x14ac:dyDescent="0.3">
      <c r="A255" s="4" t="s">
        <v>16</v>
      </c>
      <c r="B255" s="6">
        <f>B263+B266+B269+B272+B275+B278+B281</f>
        <v>27080</v>
      </c>
      <c r="C255" s="6">
        <f>C263+C266+C269+C272+C275+C278+C281</f>
        <v>26580</v>
      </c>
      <c r="D255" s="6">
        <f>D263+D266+D269+D272+D275+D278+D281</f>
        <v>28122</v>
      </c>
      <c r="E255" s="6">
        <f>E263+E266+E269+E272+E275+E278+E281</f>
        <v>28552</v>
      </c>
    </row>
    <row r="256" spans="1:5" ht="15.75" thickBot="1" x14ac:dyDescent="0.3">
      <c r="A256" s="4" t="s">
        <v>24</v>
      </c>
      <c r="B256" s="95">
        <f>B255/B254</f>
        <v>2.2566666666666665E-2</v>
      </c>
      <c r="C256" s="95">
        <f>C255/C254</f>
        <v>2.1822660098522167E-2</v>
      </c>
      <c r="D256" s="95">
        <f>D255/D254</f>
        <v>2.2745066321578779E-2</v>
      </c>
      <c r="E256" s="95">
        <f>E255/E254</f>
        <v>2.2741899512537037E-2</v>
      </c>
    </row>
    <row r="257" spans="1:5" ht="15.75" thickBot="1" x14ac:dyDescent="0.3">
      <c r="A257" s="4" t="s">
        <v>17</v>
      </c>
      <c r="B257" s="294"/>
      <c r="C257" s="7">
        <f>C254/B254-1</f>
        <v>1.4999999999999902E-2</v>
      </c>
      <c r="D257" s="7">
        <f>D254/C254-1</f>
        <v>1.5106732348111551E-2</v>
      </c>
      <c r="E257" s="7">
        <f>E254/D254-1</f>
        <v>1.543189906179232E-2</v>
      </c>
    </row>
    <row r="258" spans="1:5" ht="15.75" customHeight="1" thickBot="1" x14ac:dyDescent="0.3">
      <c r="A258" s="4" t="s">
        <v>18</v>
      </c>
      <c r="B258" s="294"/>
      <c r="C258" s="7">
        <f t="shared" ref="C258:E259" si="3">C255/B255-1</f>
        <v>-1.846381093057603E-2</v>
      </c>
      <c r="D258" s="7">
        <f t="shared" si="3"/>
        <v>5.8013544018058694E-2</v>
      </c>
      <c r="E258" s="7">
        <f t="shared" si="3"/>
        <v>1.5290519877675823E-2</v>
      </c>
    </row>
    <row r="259" spans="1:5" ht="15.75" thickBot="1" x14ac:dyDescent="0.3">
      <c r="A259" s="4" t="s">
        <v>19</v>
      </c>
      <c r="B259" s="294"/>
      <c r="C259" s="7">
        <f t="shared" si="3"/>
        <v>-3.296927185278431E-2</v>
      </c>
      <c r="D259" s="7">
        <f t="shared" si="3"/>
        <v>4.2268276135551286E-2</v>
      </c>
      <c r="E259" s="7">
        <f t="shared" si="3"/>
        <v>-1.3923059167941787E-4</v>
      </c>
    </row>
    <row r="260" spans="1:5" ht="15.75" thickBot="1" x14ac:dyDescent="0.3">
      <c r="A260" s="362" t="s">
        <v>371</v>
      </c>
      <c r="B260" s="363"/>
      <c r="C260" s="363"/>
      <c r="D260" s="363"/>
      <c r="E260" s="364"/>
    </row>
    <row r="261" spans="1:5" x14ac:dyDescent="0.25">
      <c r="A261" s="342"/>
      <c r="B261" s="19">
        <v>2018</v>
      </c>
      <c r="C261" s="19">
        <v>2019</v>
      </c>
      <c r="D261" s="19">
        <v>2020</v>
      </c>
      <c r="E261" s="19">
        <v>2021</v>
      </c>
    </row>
    <row r="262" spans="1:5" ht="15.75" thickBot="1" x14ac:dyDescent="0.3">
      <c r="A262" s="343"/>
      <c r="B262" s="20" t="s">
        <v>6</v>
      </c>
      <c r="C262" s="20" t="s">
        <v>7</v>
      </c>
      <c r="D262" s="20" t="s">
        <v>7</v>
      </c>
      <c r="E262" s="20" t="s">
        <v>7</v>
      </c>
    </row>
    <row r="263" spans="1:5" ht="15.75" thickBot="1" x14ac:dyDescent="0.3">
      <c r="A263" s="1" t="s">
        <v>0</v>
      </c>
      <c r="B263" s="8">
        <v>11500</v>
      </c>
      <c r="C263" s="8">
        <f>C264+C265</f>
        <v>11500</v>
      </c>
      <c r="D263" s="8">
        <f>D264+D265</f>
        <v>11700</v>
      </c>
      <c r="E263" s="8">
        <f>E264+E265</f>
        <v>11700</v>
      </c>
    </row>
    <row r="264" spans="1:5" ht="15.75" thickBot="1" x14ac:dyDescent="0.3">
      <c r="A264" s="10" t="s">
        <v>55</v>
      </c>
      <c r="B264" s="8"/>
      <c r="C264" s="8">
        <v>11000</v>
      </c>
      <c r="D264" s="8">
        <v>11000</v>
      </c>
      <c r="E264" s="8">
        <v>11000</v>
      </c>
    </row>
    <row r="265" spans="1:5" ht="15.75" thickBot="1" x14ac:dyDescent="0.3">
      <c r="A265" s="10" t="s">
        <v>56</v>
      </c>
      <c r="B265" s="8"/>
      <c r="C265" s="83">
        <v>500</v>
      </c>
      <c r="D265" s="83">
        <v>700</v>
      </c>
      <c r="E265" s="83">
        <v>700</v>
      </c>
    </row>
    <row r="266" spans="1:5" ht="15.75" thickBot="1" x14ac:dyDescent="0.3">
      <c r="A266" s="1" t="s">
        <v>33</v>
      </c>
      <c r="B266" s="8">
        <v>2080</v>
      </c>
      <c r="C266" s="8">
        <f>C267+C268</f>
        <v>2080</v>
      </c>
      <c r="D266" s="8">
        <f>D267+D268</f>
        <v>2100</v>
      </c>
      <c r="E266" s="8">
        <f>E267+E268</f>
        <v>2100</v>
      </c>
    </row>
    <row r="267" spans="1:5" ht="15.75" thickBot="1" x14ac:dyDescent="0.3">
      <c r="A267" s="10" t="s">
        <v>55</v>
      </c>
      <c r="B267" s="8"/>
      <c r="C267" s="8">
        <v>2000</v>
      </c>
      <c r="D267" s="8">
        <v>2000</v>
      </c>
      <c r="E267" s="8">
        <v>2000</v>
      </c>
    </row>
    <row r="268" spans="1:5" ht="15.75" thickBot="1" x14ac:dyDescent="0.3">
      <c r="A268" s="10" t="s">
        <v>56</v>
      </c>
      <c r="B268" s="8"/>
      <c r="C268" s="83">
        <v>80</v>
      </c>
      <c r="D268" s="83">
        <v>100</v>
      </c>
      <c r="E268" s="83">
        <v>100</v>
      </c>
    </row>
    <row r="269" spans="1:5" ht="15.75" thickBot="1" x14ac:dyDescent="0.3">
      <c r="A269" s="1" t="s">
        <v>1</v>
      </c>
      <c r="B269" s="11">
        <v>13500</v>
      </c>
      <c r="C269" s="52">
        <f>C270+C271</f>
        <v>13000</v>
      </c>
      <c r="D269" s="52">
        <f>D270+D271</f>
        <v>14322</v>
      </c>
      <c r="E269" s="52">
        <f>E270+E271</f>
        <v>14752</v>
      </c>
    </row>
    <row r="270" spans="1:5" ht="15.75" thickBot="1" x14ac:dyDescent="0.3">
      <c r="A270" s="10" t="s">
        <v>55</v>
      </c>
      <c r="B270" s="11"/>
      <c r="C270" s="52">
        <v>13000</v>
      </c>
      <c r="D270" s="8">
        <v>14322</v>
      </c>
      <c r="E270" s="8">
        <v>14752</v>
      </c>
    </row>
    <row r="271" spans="1:5" ht="15.75" thickBot="1" x14ac:dyDescent="0.3">
      <c r="A271" s="10" t="s">
        <v>56</v>
      </c>
      <c r="B271" s="11"/>
      <c r="C271" s="52">
        <v>0</v>
      </c>
      <c r="D271" s="8">
        <v>0</v>
      </c>
      <c r="E271" s="8">
        <v>0</v>
      </c>
    </row>
    <row r="272" spans="1:5" ht="15.75" thickBot="1" x14ac:dyDescent="0.3">
      <c r="A272" s="1" t="s">
        <v>2</v>
      </c>
      <c r="B272" s="11"/>
      <c r="C272" s="8">
        <f>C273+C274</f>
        <v>0</v>
      </c>
      <c r="D272" s="8">
        <f>D273+D274</f>
        <v>0</v>
      </c>
      <c r="E272" s="8">
        <f>E273+E274</f>
        <v>0</v>
      </c>
    </row>
    <row r="273" spans="1:5" ht="15.75" thickBot="1" x14ac:dyDescent="0.3">
      <c r="A273" s="10" t="s">
        <v>55</v>
      </c>
      <c r="B273" s="11"/>
      <c r="C273" s="8">
        <v>0</v>
      </c>
      <c r="D273" s="8">
        <v>0</v>
      </c>
      <c r="E273" s="8">
        <v>0</v>
      </c>
    </row>
    <row r="274" spans="1:5" ht="15.75" thickBot="1" x14ac:dyDescent="0.3">
      <c r="A274" s="10" t="s">
        <v>56</v>
      </c>
      <c r="B274" s="11"/>
      <c r="C274" s="8">
        <v>0</v>
      </c>
      <c r="D274" s="8">
        <v>0</v>
      </c>
      <c r="E274" s="8">
        <v>0</v>
      </c>
    </row>
    <row r="275" spans="1:5" ht="15.75" thickBot="1" x14ac:dyDescent="0.3">
      <c r="A275" s="1" t="s">
        <v>25</v>
      </c>
      <c r="B275" s="11"/>
      <c r="C275" s="8">
        <f>C276+C277</f>
        <v>0</v>
      </c>
      <c r="D275" s="8">
        <f>D276+D277</f>
        <v>0</v>
      </c>
      <c r="E275" s="8">
        <f>E276+E277</f>
        <v>0</v>
      </c>
    </row>
    <row r="276" spans="1:5" ht="15.75" thickBot="1" x14ac:dyDescent="0.3">
      <c r="A276" s="10" t="s">
        <v>55</v>
      </c>
      <c r="B276" s="11"/>
      <c r="C276" s="8">
        <v>0</v>
      </c>
      <c r="D276" s="8">
        <v>0</v>
      </c>
      <c r="E276" s="8">
        <v>0</v>
      </c>
    </row>
    <row r="277" spans="1:5" ht="15.75" thickBot="1" x14ac:dyDescent="0.3">
      <c r="A277" s="10" t="s">
        <v>56</v>
      </c>
      <c r="B277" s="11"/>
      <c r="C277" s="8">
        <v>0</v>
      </c>
      <c r="D277" s="8">
        <v>0</v>
      </c>
      <c r="E277" s="8">
        <v>0</v>
      </c>
    </row>
    <row r="278" spans="1:5" ht="15.75" thickBot="1" x14ac:dyDescent="0.3">
      <c r="A278" s="1" t="s">
        <v>26</v>
      </c>
      <c r="B278" s="11"/>
      <c r="C278" s="8">
        <f>C279+C280</f>
        <v>0</v>
      </c>
      <c r="D278" s="8">
        <f>D279+D280</f>
        <v>0</v>
      </c>
      <c r="E278" s="8">
        <f>E279+E280</f>
        <v>0</v>
      </c>
    </row>
    <row r="279" spans="1:5" ht="15.75" thickBot="1" x14ac:dyDescent="0.3">
      <c r="A279" s="10" t="s">
        <v>55</v>
      </c>
      <c r="B279" s="11"/>
      <c r="C279" s="8">
        <v>0</v>
      </c>
      <c r="D279" s="8">
        <v>0</v>
      </c>
      <c r="E279" s="8">
        <v>0</v>
      </c>
    </row>
    <row r="280" spans="1:5" ht="15.75" thickBot="1" x14ac:dyDescent="0.3">
      <c r="A280" s="10" t="s">
        <v>56</v>
      </c>
      <c r="B280" s="11"/>
      <c r="C280" s="8">
        <v>0</v>
      </c>
      <c r="D280" s="8">
        <v>0</v>
      </c>
      <c r="E280" s="8">
        <v>0</v>
      </c>
    </row>
    <row r="281" spans="1:5" ht="15.75" thickBot="1" x14ac:dyDescent="0.3">
      <c r="A281" s="1" t="s">
        <v>3</v>
      </c>
      <c r="B281" s="11"/>
      <c r="C281" s="8">
        <f>C282+C283</f>
        <v>0</v>
      </c>
      <c r="D281" s="8">
        <f>D282+D283</f>
        <v>0</v>
      </c>
      <c r="E281" s="8">
        <f>E282+E283</f>
        <v>0</v>
      </c>
    </row>
    <row r="282" spans="1:5" ht="15.75" thickBot="1" x14ac:dyDescent="0.3">
      <c r="A282" s="10" t="s">
        <v>55</v>
      </c>
      <c r="B282" s="11"/>
      <c r="C282" s="8">
        <v>0</v>
      </c>
      <c r="D282" s="8">
        <v>0</v>
      </c>
      <c r="E282" s="8">
        <v>0</v>
      </c>
    </row>
    <row r="283" spans="1:5" ht="15.75" thickBot="1" x14ac:dyDescent="0.3">
      <c r="A283" s="10" t="s">
        <v>56</v>
      </c>
      <c r="B283" s="11"/>
      <c r="C283" s="8">
        <v>0</v>
      </c>
      <c r="D283" s="8">
        <v>0</v>
      </c>
      <c r="E283" s="8">
        <v>0</v>
      </c>
    </row>
    <row r="284" spans="1:5" ht="15.75" thickBot="1" x14ac:dyDescent="0.3">
      <c r="A284" s="210" t="s">
        <v>316</v>
      </c>
      <c r="B284" s="24">
        <f>B281+B278+B275+B272+B269+B266+B263</f>
        <v>27080</v>
      </c>
      <c r="C284" s="24">
        <f>C281+C278+C275+C272+C269+C266+C263</f>
        <v>26580</v>
      </c>
      <c r="D284" s="24">
        <f>D281+D278+D275+D272+D269+D266+D263</f>
        <v>28122</v>
      </c>
      <c r="E284" s="24">
        <f>E281+E278+E275+E272+E269+E266+E263</f>
        <v>28552</v>
      </c>
    </row>
    <row r="285" spans="1:5" ht="30.75" customHeight="1" thickBot="1" x14ac:dyDescent="0.3">
      <c r="A285" s="26" t="s">
        <v>37</v>
      </c>
      <c r="B285" s="27">
        <f>IF(B284-B255=0,0,"Error")</f>
        <v>0</v>
      </c>
      <c r="C285" s="27">
        <f>IF(C284-C255=0,0,"Error")</f>
        <v>0</v>
      </c>
      <c r="D285" s="27">
        <f>IF(D284-D255=0,0,"Error")</f>
        <v>0</v>
      </c>
      <c r="E285" s="27">
        <f>IF(E284-E255=0,0,"Error")</f>
        <v>0</v>
      </c>
    </row>
    <row r="286" spans="1:5" ht="15.75" thickBot="1" x14ac:dyDescent="0.3">
      <c r="A286" s="104" t="s">
        <v>153</v>
      </c>
      <c r="B286" s="350" t="s">
        <v>372</v>
      </c>
      <c r="C286" s="351"/>
      <c r="D286" s="351"/>
      <c r="E286" s="352"/>
    </row>
    <row r="287" spans="1:5" ht="30.75" customHeight="1" thickBot="1" x14ac:dyDescent="0.3">
      <c r="A287" s="4" t="s">
        <v>10</v>
      </c>
      <c r="B287" s="456" t="s">
        <v>373</v>
      </c>
      <c r="C287" s="457"/>
      <c r="D287" s="457"/>
      <c r="E287" s="458"/>
    </row>
    <row r="288" spans="1:5" ht="15.75" thickBot="1" x14ac:dyDescent="0.3">
      <c r="A288" s="4" t="s">
        <v>15</v>
      </c>
      <c r="B288" s="359" t="s">
        <v>374</v>
      </c>
      <c r="C288" s="360"/>
      <c r="D288" s="360"/>
      <c r="E288" s="361"/>
    </row>
    <row r="289" spans="1:5" x14ac:dyDescent="0.25">
      <c r="A289" s="342"/>
      <c r="B289" s="19">
        <v>2018</v>
      </c>
      <c r="C289" s="19">
        <v>2019</v>
      </c>
      <c r="D289" s="19">
        <v>2020</v>
      </c>
      <c r="E289" s="19">
        <v>2021</v>
      </c>
    </row>
    <row r="290" spans="1:5" ht="15.75" thickBot="1" x14ac:dyDescent="0.3">
      <c r="A290" s="343"/>
      <c r="B290" s="20" t="s">
        <v>6</v>
      </c>
      <c r="C290" s="20" t="s">
        <v>7</v>
      </c>
      <c r="D290" s="20" t="s">
        <v>7</v>
      </c>
      <c r="E290" s="20" t="s">
        <v>7</v>
      </c>
    </row>
    <row r="291" spans="1:5" ht="15.75" thickBot="1" x14ac:dyDescent="0.3">
      <c r="A291" s="4" t="s">
        <v>9</v>
      </c>
      <c r="B291" s="50">
        <v>2570</v>
      </c>
      <c r="C291" s="50">
        <v>0</v>
      </c>
      <c r="D291" s="50">
        <v>2905</v>
      </c>
      <c r="E291" s="50">
        <v>3100</v>
      </c>
    </row>
    <row r="292" spans="1:5" ht="15.75" thickBot="1" x14ac:dyDescent="0.3">
      <c r="A292" s="4" t="s">
        <v>16</v>
      </c>
      <c r="B292" s="6">
        <f>B300+B303+B306+B309+B312+B315+B318</f>
        <v>8200</v>
      </c>
      <c r="C292" s="6">
        <f>C300+C303+C306+C309+C312+C315+C318</f>
        <v>0</v>
      </c>
      <c r="D292" s="6">
        <f>D300+D303+D306+D309+D312+D315+D318</f>
        <v>8500</v>
      </c>
      <c r="E292" s="6">
        <f>E300+E303+E306+E309+E312+E315+E318</f>
        <v>8900</v>
      </c>
    </row>
    <row r="293" spans="1:5" ht="15.75" thickBot="1" x14ac:dyDescent="0.3">
      <c r="A293" s="4" t="s">
        <v>24</v>
      </c>
      <c r="B293" s="6">
        <v>3.190661478599222</v>
      </c>
      <c r="C293" s="6">
        <v>2.9888475836431225</v>
      </c>
      <c r="D293" s="6">
        <v>2.9259896729776247</v>
      </c>
      <c r="E293" s="6">
        <v>2.870967741935484</v>
      </c>
    </row>
    <row r="294" spans="1:5" ht="15.75" thickBot="1" x14ac:dyDescent="0.3">
      <c r="A294" s="4" t="s">
        <v>17</v>
      </c>
      <c r="B294" s="294"/>
      <c r="C294" s="7">
        <v>4.6692607003891107E-2</v>
      </c>
      <c r="D294" s="7">
        <v>7.9925650557620909E-2</v>
      </c>
      <c r="E294" s="7">
        <v>6.7125645438898429E-2</v>
      </c>
    </row>
    <row r="295" spans="1:5" ht="15.75" customHeight="1" thickBot="1" x14ac:dyDescent="0.3">
      <c r="A295" s="4" t="s">
        <v>18</v>
      </c>
      <c r="B295" s="294"/>
      <c r="C295" s="7">
        <v>-1.9512195121951237E-2</v>
      </c>
      <c r="D295" s="7">
        <v>5.7213930348258613E-2</v>
      </c>
      <c r="E295" s="7">
        <v>4.705882352941182E-2</v>
      </c>
    </row>
    <row r="296" spans="1:5" ht="15.75" thickBot="1" x14ac:dyDescent="0.3">
      <c r="A296" s="4" t="s">
        <v>19</v>
      </c>
      <c r="B296" s="294"/>
      <c r="C296" s="7">
        <v>-6.3251428053314074E-2</v>
      </c>
      <c r="D296" s="7">
        <v>-2.1030818369426552E-2</v>
      </c>
      <c r="E296" s="7">
        <v>-1.8804554079696278E-2</v>
      </c>
    </row>
    <row r="297" spans="1:5" ht="15.75" thickBot="1" x14ac:dyDescent="0.3">
      <c r="A297" s="362" t="s">
        <v>375</v>
      </c>
      <c r="B297" s="363"/>
      <c r="C297" s="363"/>
      <c r="D297" s="363"/>
      <c r="E297" s="364"/>
    </row>
    <row r="298" spans="1:5" x14ac:dyDescent="0.25">
      <c r="A298" s="342"/>
      <c r="B298" s="19">
        <v>2018</v>
      </c>
      <c r="C298" s="19">
        <v>2019</v>
      </c>
      <c r="D298" s="19">
        <v>2020</v>
      </c>
      <c r="E298" s="19">
        <v>2021</v>
      </c>
    </row>
    <row r="299" spans="1:5" ht="15.75" thickBot="1" x14ac:dyDescent="0.3">
      <c r="A299" s="343"/>
      <c r="B299" s="20" t="s">
        <v>6</v>
      </c>
      <c r="C299" s="20" t="s">
        <v>7</v>
      </c>
      <c r="D299" s="20" t="s">
        <v>7</v>
      </c>
      <c r="E299" s="20" t="s">
        <v>7</v>
      </c>
    </row>
    <row r="300" spans="1:5" ht="15.75" thickBot="1" x14ac:dyDescent="0.3">
      <c r="A300" s="1" t="s">
        <v>0</v>
      </c>
      <c r="B300" s="8">
        <f>B301+B302</f>
        <v>0</v>
      </c>
      <c r="C300" s="8">
        <f>C301+C302</f>
        <v>0</v>
      </c>
      <c r="D300" s="8">
        <f>D301+D302</f>
        <v>0</v>
      </c>
      <c r="E300" s="8">
        <f>E301+E302</f>
        <v>0</v>
      </c>
    </row>
    <row r="301" spans="1:5" ht="15.75" thickBot="1" x14ac:dyDescent="0.3">
      <c r="A301" s="10" t="s">
        <v>55</v>
      </c>
      <c r="B301" s="8">
        <v>0</v>
      </c>
      <c r="C301" s="52">
        <v>0</v>
      </c>
      <c r="D301" s="8">
        <v>0</v>
      </c>
      <c r="E301" s="8">
        <v>0</v>
      </c>
    </row>
    <row r="302" spans="1:5" ht="15.75" thickBot="1" x14ac:dyDescent="0.3">
      <c r="A302" s="10" t="s">
        <v>56</v>
      </c>
      <c r="B302" s="8">
        <v>0</v>
      </c>
      <c r="C302" s="52">
        <v>0</v>
      </c>
      <c r="D302" s="8">
        <v>0</v>
      </c>
      <c r="E302" s="8">
        <v>0</v>
      </c>
    </row>
    <row r="303" spans="1:5" ht="15.75" thickBot="1" x14ac:dyDescent="0.3">
      <c r="A303" s="1" t="s">
        <v>33</v>
      </c>
      <c r="B303" s="8">
        <f>B304+B305</f>
        <v>0</v>
      </c>
      <c r="C303" s="8">
        <f>C304+C305</f>
        <v>0</v>
      </c>
      <c r="D303" s="8">
        <f>D304+D305</f>
        <v>0</v>
      </c>
      <c r="E303" s="8">
        <f>E304+E305</f>
        <v>0</v>
      </c>
    </row>
    <row r="304" spans="1:5" ht="15.75" thickBot="1" x14ac:dyDescent="0.3">
      <c r="A304" s="10" t="s">
        <v>55</v>
      </c>
      <c r="B304" s="8">
        <v>0</v>
      </c>
      <c r="C304" s="52">
        <v>0</v>
      </c>
      <c r="D304" s="8">
        <v>0</v>
      </c>
      <c r="E304" s="8">
        <v>0</v>
      </c>
    </row>
    <row r="305" spans="1:5" ht="15.75" thickBot="1" x14ac:dyDescent="0.3">
      <c r="A305" s="10" t="s">
        <v>56</v>
      </c>
      <c r="B305" s="8">
        <v>0</v>
      </c>
      <c r="C305" s="52">
        <v>0</v>
      </c>
      <c r="D305" s="8">
        <v>0</v>
      </c>
      <c r="E305" s="8">
        <v>0</v>
      </c>
    </row>
    <row r="306" spans="1:5" ht="15.75" thickBot="1" x14ac:dyDescent="0.3">
      <c r="A306" s="1" t="s">
        <v>1</v>
      </c>
      <c r="B306" s="8">
        <f>B307+B308</f>
        <v>8200</v>
      </c>
      <c r="C306" s="8">
        <f>C307+C308</f>
        <v>0</v>
      </c>
      <c r="D306" s="8">
        <f>D307+D308</f>
        <v>8500</v>
      </c>
      <c r="E306" s="8">
        <f>E307+E308</f>
        <v>8900</v>
      </c>
    </row>
    <row r="307" spans="1:5" ht="15.75" thickBot="1" x14ac:dyDescent="0.3">
      <c r="A307" s="10" t="s">
        <v>55</v>
      </c>
      <c r="B307" s="11">
        <v>8200</v>
      </c>
      <c r="C307" s="52">
        <v>0</v>
      </c>
      <c r="D307" s="8">
        <v>8500</v>
      </c>
      <c r="E307" s="8">
        <v>8900</v>
      </c>
    </row>
    <row r="308" spans="1:5" ht="15.75" thickBot="1" x14ac:dyDescent="0.3">
      <c r="A308" s="10" t="s">
        <v>56</v>
      </c>
      <c r="B308" s="8">
        <v>0</v>
      </c>
      <c r="C308" s="52">
        <v>0</v>
      </c>
      <c r="D308" s="8">
        <v>0</v>
      </c>
      <c r="E308" s="8">
        <v>0</v>
      </c>
    </row>
    <row r="309" spans="1:5" ht="15.75" thickBot="1" x14ac:dyDescent="0.3">
      <c r="A309" s="1" t="s">
        <v>2</v>
      </c>
      <c r="B309" s="8">
        <f>B310+B311</f>
        <v>0</v>
      </c>
      <c r="C309" s="8">
        <f>C310+C311</f>
        <v>0</v>
      </c>
      <c r="D309" s="8">
        <f>D310+D311</f>
        <v>0</v>
      </c>
      <c r="E309" s="8">
        <f>E310+E311</f>
        <v>0</v>
      </c>
    </row>
    <row r="310" spans="1:5" ht="15.75" thickBot="1" x14ac:dyDescent="0.3">
      <c r="A310" s="10" t="s">
        <v>55</v>
      </c>
      <c r="B310" s="8">
        <v>0</v>
      </c>
      <c r="C310" s="52">
        <v>0</v>
      </c>
      <c r="D310" s="8">
        <v>0</v>
      </c>
      <c r="E310" s="8">
        <v>0</v>
      </c>
    </row>
    <row r="311" spans="1:5" ht="15.75" thickBot="1" x14ac:dyDescent="0.3">
      <c r="A311" s="10" t="s">
        <v>56</v>
      </c>
      <c r="B311" s="8">
        <v>0</v>
      </c>
      <c r="C311" s="52">
        <v>0</v>
      </c>
      <c r="D311" s="8">
        <v>0</v>
      </c>
      <c r="E311" s="8">
        <v>0</v>
      </c>
    </row>
    <row r="312" spans="1:5" ht="15.75" thickBot="1" x14ac:dyDescent="0.3">
      <c r="A312" s="1" t="s">
        <v>25</v>
      </c>
      <c r="B312" s="8">
        <f>B313+B314</f>
        <v>0</v>
      </c>
      <c r="C312" s="8">
        <f>C313+C314</f>
        <v>0</v>
      </c>
      <c r="D312" s="8">
        <f>D313+D314</f>
        <v>0</v>
      </c>
      <c r="E312" s="8">
        <f>E313+E314</f>
        <v>0</v>
      </c>
    </row>
    <row r="313" spans="1:5" ht="15.75" thickBot="1" x14ac:dyDescent="0.3">
      <c r="A313" s="10" t="s">
        <v>55</v>
      </c>
      <c r="B313" s="8">
        <v>0</v>
      </c>
      <c r="C313" s="52">
        <v>0</v>
      </c>
      <c r="D313" s="8">
        <v>0</v>
      </c>
      <c r="E313" s="8">
        <v>0</v>
      </c>
    </row>
    <row r="314" spans="1:5" ht="15.75" thickBot="1" x14ac:dyDescent="0.3">
      <c r="A314" s="10" t="s">
        <v>56</v>
      </c>
      <c r="B314" s="8">
        <v>0</v>
      </c>
      <c r="C314" s="52">
        <v>0</v>
      </c>
      <c r="D314" s="8">
        <v>0</v>
      </c>
      <c r="E314" s="8">
        <v>0</v>
      </c>
    </row>
    <row r="315" spans="1:5" ht="15.75" thickBot="1" x14ac:dyDescent="0.3">
      <c r="A315" s="1" t="s">
        <v>26</v>
      </c>
      <c r="B315" s="8">
        <f>B316+B317</f>
        <v>0</v>
      </c>
      <c r="C315" s="8">
        <f>C316+C317</f>
        <v>0</v>
      </c>
      <c r="D315" s="8">
        <f>D316+D317</f>
        <v>0</v>
      </c>
      <c r="E315" s="8">
        <f>E316+E317</f>
        <v>0</v>
      </c>
    </row>
    <row r="316" spans="1:5" ht="15.75" thickBot="1" x14ac:dyDescent="0.3">
      <c r="A316" s="10" t="s">
        <v>55</v>
      </c>
      <c r="B316" s="8">
        <v>0</v>
      </c>
      <c r="C316" s="52">
        <v>0</v>
      </c>
      <c r="D316" s="8">
        <v>0</v>
      </c>
      <c r="E316" s="8">
        <v>0</v>
      </c>
    </row>
    <row r="317" spans="1:5" ht="15.75" thickBot="1" x14ac:dyDescent="0.3">
      <c r="A317" s="10" t="s">
        <v>56</v>
      </c>
      <c r="B317" s="8">
        <v>0</v>
      </c>
      <c r="C317" s="52">
        <v>0</v>
      </c>
      <c r="D317" s="8">
        <v>0</v>
      </c>
      <c r="E317" s="8">
        <v>0</v>
      </c>
    </row>
    <row r="318" spans="1:5" ht="15.75" thickBot="1" x14ac:dyDescent="0.3">
      <c r="A318" s="1" t="s">
        <v>3</v>
      </c>
      <c r="B318" s="8">
        <f>B319+B320</f>
        <v>0</v>
      </c>
      <c r="C318" s="8">
        <f>C319+C320</f>
        <v>0</v>
      </c>
      <c r="D318" s="8">
        <f>D319+D320</f>
        <v>0</v>
      </c>
      <c r="E318" s="8">
        <f>E319+E320</f>
        <v>0</v>
      </c>
    </row>
    <row r="319" spans="1:5" ht="15.75" thickBot="1" x14ac:dyDescent="0.3">
      <c r="A319" s="10" t="s">
        <v>55</v>
      </c>
      <c r="B319" s="8">
        <v>0</v>
      </c>
      <c r="C319" s="52">
        <v>0</v>
      </c>
      <c r="D319" s="8">
        <v>0</v>
      </c>
      <c r="E319" s="8">
        <v>0</v>
      </c>
    </row>
    <row r="320" spans="1:5" ht="15.75" thickBot="1" x14ac:dyDescent="0.3">
      <c r="A320" s="10" t="s">
        <v>56</v>
      </c>
      <c r="B320" s="8">
        <v>0</v>
      </c>
      <c r="C320" s="52">
        <v>0</v>
      </c>
      <c r="D320" s="8">
        <v>0</v>
      </c>
      <c r="E320" s="8">
        <v>0</v>
      </c>
    </row>
    <row r="321" spans="1:5" ht="15.75" thickBot="1" x14ac:dyDescent="0.3">
      <c r="A321" s="210" t="s">
        <v>320</v>
      </c>
      <c r="B321" s="24">
        <f>B318+B315+B312+B309+B306+B303+B300</f>
        <v>8200</v>
      </c>
      <c r="C321" s="24">
        <f>C318+C315+C312+C309+C306+C303+C300</f>
        <v>0</v>
      </c>
      <c r="D321" s="24">
        <f>D318+D315+D312+D309+D306+D303+D300</f>
        <v>8500</v>
      </c>
      <c r="E321" s="24">
        <f>E318+E315+E312+E309+E306+E303+E300</f>
        <v>8900</v>
      </c>
    </row>
    <row r="322" spans="1:5" ht="15.75" customHeight="1" thickBot="1" x14ac:dyDescent="0.3">
      <c r="A322" s="26" t="s">
        <v>37</v>
      </c>
      <c r="B322" s="27">
        <f>IF(B321-B292=0,0,"Error")</f>
        <v>0</v>
      </c>
      <c r="C322" s="27">
        <f>IF(C321-C292=0,0,"Error")</f>
        <v>0</v>
      </c>
      <c r="D322" s="27">
        <f>IF(D321-D292=0,0,"Error")</f>
        <v>0</v>
      </c>
      <c r="E322" s="27">
        <f>IF(E321-E292=0,0,"Error")</f>
        <v>0</v>
      </c>
    </row>
    <row r="323" spans="1:5" ht="25.5" customHeight="1" thickBot="1" x14ac:dyDescent="0.3">
      <c r="A323" s="104" t="s">
        <v>157</v>
      </c>
      <c r="B323" s="416" t="s">
        <v>376</v>
      </c>
      <c r="C323" s="417"/>
      <c r="D323" s="417"/>
      <c r="E323" s="393"/>
    </row>
    <row r="324" spans="1:5" ht="29.25" customHeight="1" thickBot="1" x14ac:dyDescent="0.3">
      <c r="A324" s="4" t="s">
        <v>10</v>
      </c>
      <c r="B324" s="450" t="s">
        <v>377</v>
      </c>
      <c r="C324" s="451"/>
      <c r="D324" s="451"/>
      <c r="E324" s="452"/>
    </row>
    <row r="325" spans="1:5" ht="15.75" thickBot="1" x14ac:dyDescent="0.3">
      <c r="A325" s="4" t="s">
        <v>15</v>
      </c>
      <c r="B325" s="347" t="s">
        <v>378</v>
      </c>
      <c r="C325" s="348"/>
      <c r="D325" s="348"/>
      <c r="E325" s="349"/>
    </row>
    <row r="326" spans="1:5" x14ac:dyDescent="0.25">
      <c r="A326" s="342"/>
      <c r="B326" s="19">
        <v>2018</v>
      </c>
      <c r="C326" s="19">
        <v>2019</v>
      </c>
      <c r="D326" s="19">
        <v>2020</v>
      </c>
      <c r="E326" s="19">
        <v>2021</v>
      </c>
    </row>
    <row r="327" spans="1:5" ht="15.75" thickBot="1" x14ac:dyDescent="0.3">
      <c r="A327" s="343"/>
      <c r="B327" s="20" t="s">
        <v>6</v>
      </c>
      <c r="C327" s="20" t="s">
        <v>7</v>
      </c>
      <c r="D327" s="20" t="s">
        <v>7</v>
      </c>
      <c r="E327" s="20" t="s">
        <v>7</v>
      </c>
    </row>
    <row r="328" spans="1:5" ht="15.75" thickBot="1" x14ac:dyDescent="0.3">
      <c r="A328" s="4" t="s">
        <v>9</v>
      </c>
      <c r="B328" s="6">
        <v>328</v>
      </c>
      <c r="C328" s="6">
        <v>328</v>
      </c>
      <c r="D328" s="6">
        <v>328</v>
      </c>
      <c r="E328" s="6">
        <v>328</v>
      </c>
    </row>
    <row r="329" spans="1:5" ht="15.75" thickBot="1" x14ac:dyDescent="0.3">
      <c r="A329" s="4" t="s">
        <v>16</v>
      </c>
      <c r="B329" s="6">
        <f>B337+B340+B343+B346+B349+B352+B355</f>
        <v>29420</v>
      </c>
      <c r="C329" s="6">
        <f>C337+C340+C343+C346+C349+C352+C355</f>
        <v>29420</v>
      </c>
      <c r="D329" s="6">
        <f>D337+D340+D343+D346+D349+D352+D355</f>
        <v>30633</v>
      </c>
      <c r="E329" s="6">
        <f>E337+E340+E343+E346+E349+E352+E355</f>
        <v>31078</v>
      </c>
    </row>
    <row r="330" spans="1:5" ht="15.75" thickBot="1" x14ac:dyDescent="0.3">
      <c r="A330" s="4" t="s">
        <v>24</v>
      </c>
      <c r="B330" s="6">
        <f>B329/B328</f>
        <v>89.695121951219505</v>
      </c>
      <c r="C330" s="6">
        <f>C329/C328</f>
        <v>89.695121951219505</v>
      </c>
      <c r="D330" s="6">
        <f>D329/D328</f>
        <v>93.393292682926827</v>
      </c>
      <c r="E330" s="6">
        <f>E329/E328</f>
        <v>94.75</v>
      </c>
    </row>
    <row r="331" spans="1:5" ht="15.75" thickBot="1" x14ac:dyDescent="0.3">
      <c r="A331" s="4" t="s">
        <v>17</v>
      </c>
      <c r="B331" s="294"/>
      <c r="C331" s="7">
        <f t="shared" ref="C331:E333" si="4">C328/B328-1</f>
        <v>0</v>
      </c>
      <c r="D331" s="7">
        <f t="shared" si="4"/>
        <v>0</v>
      </c>
      <c r="E331" s="7">
        <f t="shared" si="4"/>
        <v>0</v>
      </c>
    </row>
    <row r="332" spans="1:5" ht="15.75" customHeight="1" thickBot="1" x14ac:dyDescent="0.3">
      <c r="A332" s="4" t="s">
        <v>18</v>
      </c>
      <c r="B332" s="294"/>
      <c r="C332" s="7">
        <f t="shared" si="4"/>
        <v>0</v>
      </c>
      <c r="D332" s="7">
        <f t="shared" si="4"/>
        <v>4.123045547246762E-2</v>
      </c>
      <c r="E332" s="7">
        <f t="shared" si="4"/>
        <v>1.4526817484412202E-2</v>
      </c>
    </row>
    <row r="333" spans="1:5" ht="15.75" thickBot="1" x14ac:dyDescent="0.3">
      <c r="A333" s="4" t="s">
        <v>19</v>
      </c>
      <c r="B333" s="294"/>
      <c r="C333" s="7">
        <f t="shared" si="4"/>
        <v>0</v>
      </c>
      <c r="D333" s="7">
        <f t="shared" si="4"/>
        <v>4.1230455472467842E-2</v>
      </c>
      <c r="E333" s="7">
        <f t="shared" si="4"/>
        <v>1.4526817484412202E-2</v>
      </c>
    </row>
    <row r="334" spans="1:5" ht="15.75" thickBot="1" x14ac:dyDescent="0.3">
      <c r="A334" s="362" t="s">
        <v>379</v>
      </c>
      <c r="B334" s="363"/>
      <c r="C334" s="363"/>
      <c r="D334" s="363"/>
      <c r="E334" s="364"/>
    </row>
    <row r="335" spans="1:5" x14ac:dyDescent="0.25">
      <c r="A335" s="342"/>
      <c r="B335" s="19">
        <v>2018</v>
      </c>
      <c r="C335" s="19">
        <v>2019</v>
      </c>
      <c r="D335" s="19">
        <v>2020</v>
      </c>
      <c r="E335" s="19">
        <v>2021</v>
      </c>
    </row>
    <row r="336" spans="1:5" ht="15.75" thickBot="1" x14ac:dyDescent="0.3">
      <c r="A336" s="343"/>
      <c r="B336" s="20" t="s">
        <v>6</v>
      </c>
      <c r="C336" s="20" t="s">
        <v>7</v>
      </c>
      <c r="D336" s="20" t="s">
        <v>7</v>
      </c>
      <c r="E336" s="20" t="s">
        <v>7</v>
      </c>
    </row>
    <row r="337" spans="1:5" ht="15.75" thickBot="1" x14ac:dyDescent="0.3">
      <c r="A337" s="1" t="s">
        <v>0</v>
      </c>
      <c r="B337" s="8">
        <v>13200</v>
      </c>
      <c r="C337" s="8">
        <f>C338+C339</f>
        <v>13200</v>
      </c>
      <c r="D337" s="8">
        <f>D338+D339</f>
        <v>13500</v>
      </c>
      <c r="E337" s="8">
        <f>E338+E339</f>
        <v>13500</v>
      </c>
    </row>
    <row r="338" spans="1:5" ht="15.75" thickBot="1" x14ac:dyDescent="0.3">
      <c r="A338" s="10" t="s">
        <v>55</v>
      </c>
      <c r="B338" s="8"/>
      <c r="C338" s="8">
        <v>7200</v>
      </c>
      <c r="D338" s="8">
        <v>7200</v>
      </c>
      <c r="E338" s="8">
        <v>7200</v>
      </c>
    </row>
    <row r="339" spans="1:5" ht="15.75" thickBot="1" x14ac:dyDescent="0.3">
      <c r="A339" s="10" t="s">
        <v>56</v>
      </c>
      <c r="B339" s="8"/>
      <c r="C339" s="8">
        <v>6000</v>
      </c>
      <c r="D339" s="8">
        <v>6300</v>
      </c>
      <c r="E339" s="8">
        <v>6300</v>
      </c>
    </row>
    <row r="340" spans="1:5" ht="15.75" thickBot="1" x14ac:dyDescent="0.3">
      <c r="A340" s="1" t="s">
        <v>33</v>
      </c>
      <c r="B340" s="8">
        <v>2220</v>
      </c>
      <c r="C340" s="8">
        <f>C341+C342</f>
        <v>2220</v>
      </c>
      <c r="D340" s="8">
        <f>D341+D342</f>
        <v>2280</v>
      </c>
      <c r="E340" s="8">
        <f>E341+E342</f>
        <v>2280</v>
      </c>
    </row>
    <row r="341" spans="1:5" ht="15.75" thickBot="1" x14ac:dyDescent="0.3">
      <c r="A341" s="10" t="s">
        <v>55</v>
      </c>
      <c r="B341" s="8"/>
      <c r="C341" s="8">
        <v>1280</v>
      </c>
      <c r="D341" s="8">
        <v>1280</v>
      </c>
      <c r="E341" s="8">
        <v>1280</v>
      </c>
    </row>
    <row r="342" spans="1:5" ht="15.75" thickBot="1" x14ac:dyDescent="0.3">
      <c r="A342" s="10" t="s">
        <v>56</v>
      </c>
      <c r="B342" s="8"/>
      <c r="C342" s="8">
        <v>940</v>
      </c>
      <c r="D342" s="8">
        <v>1000</v>
      </c>
      <c r="E342" s="8">
        <v>1000</v>
      </c>
    </row>
    <row r="343" spans="1:5" ht="15.75" thickBot="1" x14ac:dyDescent="0.3">
      <c r="A343" s="1" t="s">
        <v>1</v>
      </c>
      <c r="B343" s="52">
        <f>B344+B345</f>
        <v>14000</v>
      </c>
      <c r="C343" s="52">
        <f>C344+C345</f>
        <v>14000</v>
      </c>
      <c r="D343" s="52">
        <f>D344+D345</f>
        <v>14853</v>
      </c>
      <c r="E343" s="52">
        <f>E344+E345</f>
        <v>15298</v>
      </c>
    </row>
    <row r="344" spans="1:5" ht="15.75" thickBot="1" x14ac:dyDescent="0.3">
      <c r="A344" s="10" t="s">
        <v>55</v>
      </c>
      <c r="B344" s="8">
        <v>14000</v>
      </c>
      <c r="C344" s="52">
        <v>14000</v>
      </c>
      <c r="D344" s="8">
        <v>14853</v>
      </c>
      <c r="E344" s="8">
        <v>15298</v>
      </c>
    </row>
    <row r="345" spans="1:5" ht="15.75" thickBot="1" x14ac:dyDescent="0.3">
      <c r="A345" s="10" t="s">
        <v>56</v>
      </c>
      <c r="B345" s="8">
        <v>0</v>
      </c>
      <c r="C345" s="52">
        <v>0</v>
      </c>
      <c r="D345" s="8">
        <v>0</v>
      </c>
      <c r="E345" s="8">
        <v>0</v>
      </c>
    </row>
    <row r="346" spans="1:5" ht="15.75" thickBot="1" x14ac:dyDescent="0.3">
      <c r="A346" s="1" t="s">
        <v>2</v>
      </c>
      <c r="B346" s="11">
        <f>B347+B348</f>
        <v>0</v>
      </c>
      <c r="C346" s="11">
        <f>C347+C348</f>
        <v>0</v>
      </c>
      <c r="D346" s="11">
        <f>D347+D348</f>
        <v>0</v>
      </c>
      <c r="E346" s="11">
        <f>E347+E348</f>
        <v>0</v>
      </c>
    </row>
    <row r="347" spans="1:5" ht="15.75" thickBot="1" x14ac:dyDescent="0.3">
      <c r="A347" s="10" t="s">
        <v>55</v>
      </c>
      <c r="B347" s="11">
        <v>0</v>
      </c>
      <c r="C347" s="11">
        <v>0</v>
      </c>
      <c r="D347" s="11">
        <v>0</v>
      </c>
      <c r="E347" s="11">
        <v>0</v>
      </c>
    </row>
    <row r="348" spans="1:5" ht="15.75" thickBot="1" x14ac:dyDescent="0.3">
      <c r="A348" s="10" t="s">
        <v>56</v>
      </c>
      <c r="B348" s="11">
        <v>0</v>
      </c>
      <c r="C348" s="11">
        <v>0</v>
      </c>
      <c r="D348" s="11">
        <v>0</v>
      </c>
      <c r="E348" s="11">
        <v>0</v>
      </c>
    </row>
    <row r="349" spans="1:5" ht="15.75" thickBot="1" x14ac:dyDescent="0.3">
      <c r="A349" s="1" t="s">
        <v>25</v>
      </c>
      <c r="B349" s="11">
        <f>B350+B351</f>
        <v>0</v>
      </c>
      <c r="C349" s="11">
        <f>C350+C351</f>
        <v>0</v>
      </c>
      <c r="D349" s="11">
        <f>D350+D351</f>
        <v>0</v>
      </c>
      <c r="E349" s="11">
        <f>E350+E351</f>
        <v>0</v>
      </c>
    </row>
    <row r="350" spans="1:5" ht="15.75" thickBot="1" x14ac:dyDescent="0.3">
      <c r="A350" s="10" t="s">
        <v>55</v>
      </c>
      <c r="B350" s="11">
        <v>0</v>
      </c>
      <c r="C350" s="11">
        <v>0</v>
      </c>
      <c r="D350" s="11">
        <v>0</v>
      </c>
      <c r="E350" s="11">
        <v>0</v>
      </c>
    </row>
    <row r="351" spans="1:5" ht="15.75" thickBot="1" x14ac:dyDescent="0.3">
      <c r="A351" s="10" t="s">
        <v>56</v>
      </c>
      <c r="B351" s="11">
        <v>0</v>
      </c>
      <c r="C351" s="11">
        <v>0</v>
      </c>
      <c r="D351" s="11">
        <v>0</v>
      </c>
      <c r="E351" s="11">
        <v>0</v>
      </c>
    </row>
    <row r="352" spans="1:5" ht="15.75" thickBot="1" x14ac:dyDescent="0.3">
      <c r="A352" s="1" t="s">
        <v>26</v>
      </c>
      <c r="B352" s="11">
        <f>B353+B354</f>
        <v>0</v>
      </c>
      <c r="C352" s="11">
        <f>C353+C354</f>
        <v>0</v>
      </c>
      <c r="D352" s="11">
        <f>D353+D354</f>
        <v>0</v>
      </c>
      <c r="E352" s="11">
        <f>E353+E354</f>
        <v>0</v>
      </c>
    </row>
    <row r="353" spans="1:5" ht="15.75" thickBot="1" x14ac:dyDescent="0.3">
      <c r="A353" s="10" t="s">
        <v>55</v>
      </c>
      <c r="B353" s="11">
        <v>0</v>
      </c>
      <c r="C353" s="11">
        <v>0</v>
      </c>
      <c r="D353" s="11">
        <v>0</v>
      </c>
      <c r="E353" s="11">
        <v>0</v>
      </c>
    </row>
    <row r="354" spans="1:5" ht="15.75" thickBot="1" x14ac:dyDescent="0.3">
      <c r="A354" s="10" t="s">
        <v>56</v>
      </c>
      <c r="B354" s="11">
        <v>0</v>
      </c>
      <c r="C354" s="11">
        <v>0</v>
      </c>
      <c r="D354" s="11">
        <v>0</v>
      </c>
      <c r="E354" s="11">
        <v>0</v>
      </c>
    </row>
    <row r="355" spans="1:5" ht="15.75" thickBot="1" x14ac:dyDescent="0.3">
      <c r="A355" s="1" t="s">
        <v>3</v>
      </c>
      <c r="B355" s="11">
        <f>B356+B357</f>
        <v>0</v>
      </c>
      <c r="C355" s="11">
        <f>C356+C357</f>
        <v>0</v>
      </c>
      <c r="D355" s="11">
        <f>D356+D357</f>
        <v>0</v>
      </c>
      <c r="E355" s="11">
        <f>E356+E357</f>
        <v>0</v>
      </c>
    </row>
    <row r="356" spans="1:5" ht="15.75" thickBot="1" x14ac:dyDescent="0.3">
      <c r="A356" s="10" t="s">
        <v>55</v>
      </c>
      <c r="B356" s="11">
        <v>0</v>
      </c>
      <c r="C356" s="11">
        <v>0</v>
      </c>
      <c r="D356" s="11">
        <v>0</v>
      </c>
      <c r="E356" s="11">
        <v>0</v>
      </c>
    </row>
    <row r="357" spans="1:5" ht="15.75" thickBot="1" x14ac:dyDescent="0.3">
      <c r="A357" s="10" t="s">
        <v>56</v>
      </c>
      <c r="B357" s="11">
        <v>0</v>
      </c>
      <c r="C357" s="11">
        <v>0</v>
      </c>
      <c r="D357" s="11">
        <v>0</v>
      </c>
      <c r="E357" s="11">
        <v>0</v>
      </c>
    </row>
    <row r="358" spans="1:5" ht="29.25" customHeight="1" thickBot="1" x14ac:dyDescent="0.3">
      <c r="A358" s="210" t="s">
        <v>324</v>
      </c>
      <c r="B358" s="24">
        <f>B355+B352+B349+B346+B343+B340+B337</f>
        <v>29420</v>
      </c>
      <c r="C358" s="24">
        <f>C355+C352+C349+C346+C343+C340+C337</f>
        <v>29420</v>
      </c>
      <c r="D358" s="24">
        <f>D355+D352+D349+D346+D343+D340+D337</f>
        <v>30633</v>
      </c>
      <c r="E358" s="24">
        <f>E355+E352+E349+E346+E343+E340+E337</f>
        <v>31078</v>
      </c>
    </row>
    <row r="359" spans="1:5" ht="15.75" thickBot="1" x14ac:dyDescent="0.3">
      <c r="A359" s="26" t="s">
        <v>37</v>
      </c>
      <c r="B359" s="212">
        <f>B358-B329</f>
        <v>0</v>
      </c>
      <c r="C359" s="212">
        <f>C358-C329</f>
        <v>0</v>
      </c>
      <c r="D359" s="212">
        <f>D358-D329</f>
        <v>0</v>
      </c>
      <c r="E359" s="212">
        <f>E358-E329</f>
        <v>0</v>
      </c>
    </row>
    <row r="360" spans="1:5" ht="28.5" customHeight="1" thickBot="1" x14ac:dyDescent="0.3">
      <c r="A360" s="104" t="s">
        <v>160</v>
      </c>
      <c r="B360" s="488" t="s">
        <v>380</v>
      </c>
      <c r="C360" s="489"/>
      <c r="D360" s="489"/>
      <c r="E360" s="490"/>
    </row>
    <row r="361" spans="1:5" ht="51" customHeight="1" thickBot="1" x14ac:dyDescent="0.3">
      <c r="A361" s="4" t="s">
        <v>10</v>
      </c>
      <c r="B361" s="456" t="s">
        <v>381</v>
      </c>
      <c r="C361" s="457"/>
      <c r="D361" s="457"/>
      <c r="E361" s="458"/>
    </row>
    <row r="362" spans="1:5" ht="15.75" thickBot="1" x14ac:dyDescent="0.3">
      <c r="A362" s="4" t="s">
        <v>15</v>
      </c>
      <c r="B362" s="347" t="s">
        <v>382</v>
      </c>
      <c r="C362" s="348"/>
      <c r="D362" s="348"/>
      <c r="E362" s="349"/>
    </row>
    <row r="363" spans="1:5" x14ac:dyDescent="0.25">
      <c r="A363" s="342"/>
      <c r="B363" s="19">
        <v>2018</v>
      </c>
      <c r="C363" s="19">
        <v>2019</v>
      </c>
      <c r="D363" s="19">
        <v>2020</v>
      </c>
      <c r="E363" s="19">
        <v>2021</v>
      </c>
    </row>
    <row r="364" spans="1:5" ht="15.75" thickBot="1" x14ac:dyDescent="0.3">
      <c r="A364" s="343"/>
      <c r="B364" s="20" t="s">
        <v>6</v>
      </c>
      <c r="C364" s="20" t="s">
        <v>7</v>
      </c>
      <c r="D364" s="20" t="s">
        <v>7</v>
      </c>
      <c r="E364" s="20" t="s">
        <v>7</v>
      </c>
    </row>
    <row r="365" spans="1:5" ht="15.75" thickBot="1" x14ac:dyDescent="0.3">
      <c r="A365" s="4" t="s">
        <v>9</v>
      </c>
      <c r="B365" s="6">
        <v>5</v>
      </c>
      <c r="C365" s="6">
        <v>5</v>
      </c>
      <c r="D365" s="6">
        <v>5</v>
      </c>
      <c r="E365" s="6">
        <v>5</v>
      </c>
    </row>
    <row r="366" spans="1:5" ht="15.75" thickBot="1" x14ac:dyDescent="0.3">
      <c r="A366" s="4" t="s">
        <v>16</v>
      </c>
      <c r="B366" s="50">
        <f>B374+B377+B380+B383+B386+B389+B392</f>
        <v>10000</v>
      </c>
      <c r="C366" s="50">
        <f>C374+C377+C380+C383+C386+C389+C392</f>
        <v>10000</v>
      </c>
      <c r="D366" s="50">
        <f>D374+D377+D380+D383+D386+D389+D392</f>
        <v>10609</v>
      </c>
      <c r="E366" s="50">
        <f>E374+E377+E380+E383+E386+E389+E392</f>
        <v>10927</v>
      </c>
    </row>
    <row r="367" spans="1:5" ht="15.75" thickBot="1" x14ac:dyDescent="0.3">
      <c r="A367" s="4" t="s">
        <v>24</v>
      </c>
      <c r="B367" s="6">
        <f>B366/B365</f>
        <v>2000</v>
      </c>
      <c r="C367" s="6">
        <f>C366/C365</f>
        <v>2000</v>
      </c>
      <c r="D367" s="6">
        <f>D366/D365</f>
        <v>2121.8000000000002</v>
      </c>
      <c r="E367" s="6">
        <f>E366/E365</f>
        <v>2185.4</v>
      </c>
    </row>
    <row r="368" spans="1:5" ht="15.75" thickBot="1" x14ac:dyDescent="0.3">
      <c r="A368" s="4" t="s">
        <v>17</v>
      </c>
      <c r="B368" s="294"/>
      <c r="C368" s="7">
        <f>C365/B365-1</f>
        <v>0</v>
      </c>
      <c r="D368" s="7">
        <f>D365/C365-1</f>
        <v>0</v>
      </c>
      <c r="E368" s="7">
        <f>E365/D365-1</f>
        <v>0</v>
      </c>
    </row>
    <row r="369" spans="1:5" ht="15.75" customHeight="1" thickBot="1" x14ac:dyDescent="0.3">
      <c r="A369" s="4" t="s">
        <v>18</v>
      </c>
      <c r="B369" s="294"/>
      <c r="C369" s="7">
        <f t="shared" ref="C369:E370" si="5">C366/B366-1</f>
        <v>0</v>
      </c>
      <c r="D369" s="7">
        <f t="shared" si="5"/>
        <v>6.0899999999999954E-2</v>
      </c>
      <c r="E369" s="7">
        <f t="shared" si="5"/>
        <v>2.9974549910453341E-2</v>
      </c>
    </row>
    <row r="370" spans="1:5" ht="15.75" thickBot="1" x14ac:dyDescent="0.3">
      <c r="A370" s="4" t="s">
        <v>19</v>
      </c>
      <c r="B370" s="294"/>
      <c r="C370" s="7">
        <f t="shared" si="5"/>
        <v>0</v>
      </c>
      <c r="D370" s="7">
        <f t="shared" si="5"/>
        <v>6.0900000000000176E-2</v>
      </c>
      <c r="E370" s="7">
        <f t="shared" si="5"/>
        <v>2.9974549910453341E-2</v>
      </c>
    </row>
    <row r="371" spans="1:5" ht="15.75" thickBot="1" x14ac:dyDescent="0.3">
      <c r="A371" s="362" t="s">
        <v>383</v>
      </c>
      <c r="B371" s="363"/>
      <c r="C371" s="363"/>
      <c r="D371" s="363"/>
      <c r="E371" s="364"/>
    </row>
    <row r="372" spans="1:5" x14ac:dyDescent="0.25">
      <c r="A372" s="342"/>
      <c r="B372" s="19">
        <v>2018</v>
      </c>
      <c r="C372" s="19">
        <v>2019</v>
      </c>
      <c r="D372" s="19">
        <v>2020</v>
      </c>
      <c r="E372" s="19">
        <v>2021</v>
      </c>
    </row>
    <row r="373" spans="1:5" ht="15.75" thickBot="1" x14ac:dyDescent="0.3">
      <c r="A373" s="343"/>
      <c r="B373" s="20" t="s">
        <v>6</v>
      </c>
      <c r="C373" s="20" t="s">
        <v>7</v>
      </c>
      <c r="D373" s="20" t="s">
        <v>7</v>
      </c>
      <c r="E373" s="20" t="s">
        <v>7</v>
      </c>
    </row>
    <row r="374" spans="1:5" ht="15.75" thickBot="1" x14ac:dyDescent="0.3">
      <c r="A374" s="1" t="s">
        <v>0</v>
      </c>
      <c r="B374" s="8">
        <f>B375+B376</f>
        <v>0</v>
      </c>
      <c r="C374" s="8">
        <f>C375+C376</f>
        <v>0</v>
      </c>
      <c r="D374" s="8">
        <f>D375+D376</f>
        <v>0</v>
      </c>
      <c r="E374" s="8">
        <f>E375+E376</f>
        <v>0</v>
      </c>
    </row>
    <row r="375" spans="1:5" ht="15.75" thickBot="1" x14ac:dyDescent="0.3">
      <c r="A375" s="10" t="s">
        <v>55</v>
      </c>
      <c r="B375" s="8">
        <v>0</v>
      </c>
      <c r="C375" s="8">
        <v>0</v>
      </c>
      <c r="D375" s="8">
        <v>0</v>
      </c>
      <c r="E375" s="8">
        <v>0</v>
      </c>
    </row>
    <row r="376" spans="1:5" ht="15.75" thickBot="1" x14ac:dyDescent="0.3">
      <c r="A376" s="10" t="s">
        <v>56</v>
      </c>
      <c r="B376" s="8">
        <v>0</v>
      </c>
      <c r="C376" s="8">
        <v>0</v>
      </c>
      <c r="D376" s="8">
        <v>0</v>
      </c>
      <c r="E376" s="8">
        <v>0</v>
      </c>
    </row>
    <row r="377" spans="1:5" ht="15.75" thickBot="1" x14ac:dyDescent="0.3">
      <c r="A377" s="1" t="s">
        <v>33</v>
      </c>
      <c r="B377" s="8">
        <f>B378+B379</f>
        <v>0</v>
      </c>
      <c r="C377" s="8">
        <f>C378+C379</f>
        <v>0</v>
      </c>
      <c r="D377" s="8">
        <f>D378+D379</f>
        <v>0</v>
      </c>
      <c r="E377" s="8">
        <f>E378+E379</f>
        <v>0</v>
      </c>
    </row>
    <row r="378" spans="1:5" ht="15.75" thickBot="1" x14ac:dyDescent="0.3">
      <c r="A378" s="10" t="s">
        <v>55</v>
      </c>
      <c r="B378" s="8">
        <v>0</v>
      </c>
      <c r="C378" s="8">
        <v>0</v>
      </c>
      <c r="D378" s="8">
        <v>0</v>
      </c>
      <c r="E378" s="8">
        <v>0</v>
      </c>
    </row>
    <row r="379" spans="1:5" ht="15.75" thickBot="1" x14ac:dyDescent="0.3">
      <c r="A379" s="10" t="s">
        <v>56</v>
      </c>
      <c r="B379" s="8">
        <v>0</v>
      </c>
      <c r="C379" s="8">
        <v>0</v>
      </c>
      <c r="D379" s="8">
        <v>0</v>
      </c>
      <c r="E379" s="8">
        <v>0</v>
      </c>
    </row>
    <row r="380" spans="1:5" ht="15.75" thickBot="1" x14ac:dyDescent="0.3">
      <c r="A380" s="1" t="s">
        <v>1</v>
      </c>
      <c r="B380" s="8">
        <f>B381+B382</f>
        <v>10000</v>
      </c>
      <c r="C380" s="8">
        <f>C381+C382</f>
        <v>10000</v>
      </c>
      <c r="D380" s="8">
        <f>D381+D382</f>
        <v>10609</v>
      </c>
      <c r="E380" s="8">
        <f>E381+E382</f>
        <v>10927</v>
      </c>
    </row>
    <row r="381" spans="1:5" ht="15.75" thickBot="1" x14ac:dyDescent="0.3">
      <c r="A381" s="10" t="s">
        <v>55</v>
      </c>
      <c r="B381" s="8">
        <v>10000</v>
      </c>
      <c r="C381" s="52">
        <v>10000</v>
      </c>
      <c r="D381" s="8">
        <v>10609</v>
      </c>
      <c r="E381" s="8">
        <v>10927</v>
      </c>
    </row>
    <row r="382" spans="1:5" ht="15.75" thickBot="1" x14ac:dyDescent="0.3">
      <c r="A382" s="10" t="s">
        <v>56</v>
      </c>
      <c r="B382" s="8">
        <v>0</v>
      </c>
      <c r="C382" s="52">
        <v>0</v>
      </c>
      <c r="D382" s="8">
        <v>0</v>
      </c>
      <c r="E382" s="8">
        <v>0</v>
      </c>
    </row>
    <row r="383" spans="1:5" ht="15.75" thickBot="1" x14ac:dyDescent="0.3">
      <c r="A383" s="1" t="s">
        <v>2</v>
      </c>
      <c r="B383" s="11">
        <f>B384+B385</f>
        <v>0</v>
      </c>
      <c r="C383" s="11">
        <f>C384+C385</f>
        <v>0</v>
      </c>
      <c r="D383" s="11">
        <f>D384+D385</f>
        <v>0</v>
      </c>
      <c r="E383" s="11">
        <f>E384+E385</f>
        <v>0</v>
      </c>
    </row>
    <row r="384" spans="1:5" ht="15.75" thickBot="1" x14ac:dyDescent="0.3">
      <c r="A384" s="10" t="s">
        <v>55</v>
      </c>
      <c r="B384" s="11">
        <v>0</v>
      </c>
      <c r="C384" s="8">
        <v>0</v>
      </c>
      <c r="D384" s="8">
        <v>0</v>
      </c>
      <c r="E384" s="8">
        <v>0</v>
      </c>
    </row>
    <row r="385" spans="1:5" ht="15.75" thickBot="1" x14ac:dyDescent="0.3">
      <c r="A385" s="10" t="s">
        <v>56</v>
      </c>
      <c r="B385" s="11">
        <v>0</v>
      </c>
      <c r="C385" s="8">
        <v>0</v>
      </c>
      <c r="D385" s="8">
        <v>0</v>
      </c>
      <c r="E385" s="8">
        <v>0</v>
      </c>
    </row>
    <row r="386" spans="1:5" ht="15.75" thickBot="1" x14ac:dyDescent="0.3">
      <c r="A386" s="1" t="s">
        <v>25</v>
      </c>
      <c r="B386" s="11">
        <f>B387+B388</f>
        <v>0</v>
      </c>
      <c r="C386" s="11">
        <f>C387+C388</f>
        <v>0</v>
      </c>
      <c r="D386" s="11">
        <f>D387+D388</f>
        <v>0</v>
      </c>
      <c r="E386" s="11">
        <f>E387+E388</f>
        <v>0</v>
      </c>
    </row>
    <row r="387" spans="1:5" ht="15.75" thickBot="1" x14ac:dyDescent="0.3">
      <c r="A387" s="10" t="s">
        <v>55</v>
      </c>
      <c r="B387" s="11">
        <v>0</v>
      </c>
      <c r="C387" s="8">
        <v>0</v>
      </c>
      <c r="D387" s="8">
        <v>0</v>
      </c>
      <c r="E387" s="8">
        <v>0</v>
      </c>
    </row>
    <row r="388" spans="1:5" ht="15.75" thickBot="1" x14ac:dyDescent="0.3">
      <c r="A388" s="10" t="s">
        <v>56</v>
      </c>
      <c r="B388" s="11">
        <v>0</v>
      </c>
      <c r="C388" s="8">
        <v>0</v>
      </c>
      <c r="D388" s="8">
        <v>0</v>
      </c>
      <c r="E388" s="8">
        <v>0</v>
      </c>
    </row>
    <row r="389" spans="1:5" ht="15.75" thickBot="1" x14ac:dyDescent="0.3">
      <c r="A389" s="1" t="s">
        <v>26</v>
      </c>
      <c r="B389" s="11">
        <f>B390+B391</f>
        <v>0</v>
      </c>
      <c r="C389" s="11">
        <f>C390+C391</f>
        <v>0</v>
      </c>
      <c r="D389" s="11">
        <f>D390+D391</f>
        <v>0</v>
      </c>
      <c r="E389" s="11">
        <f>E390+E391</f>
        <v>0</v>
      </c>
    </row>
    <row r="390" spans="1:5" ht="15.75" thickBot="1" x14ac:dyDescent="0.3">
      <c r="A390" s="10" t="s">
        <v>55</v>
      </c>
      <c r="B390" s="11">
        <v>0</v>
      </c>
      <c r="C390" s="8">
        <v>0</v>
      </c>
      <c r="D390" s="8">
        <v>0</v>
      </c>
      <c r="E390" s="8">
        <v>0</v>
      </c>
    </row>
    <row r="391" spans="1:5" ht="15.75" thickBot="1" x14ac:dyDescent="0.3">
      <c r="A391" s="10" t="s">
        <v>56</v>
      </c>
      <c r="B391" s="11">
        <v>0</v>
      </c>
      <c r="C391" s="8">
        <v>0</v>
      </c>
      <c r="D391" s="8">
        <v>0</v>
      </c>
      <c r="E391" s="8">
        <v>0</v>
      </c>
    </row>
    <row r="392" spans="1:5" ht="15.75" thickBot="1" x14ac:dyDescent="0.3">
      <c r="A392" s="1" t="s">
        <v>3</v>
      </c>
      <c r="B392" s="11">
        <f>B393+B394</f>
        <v>0</v>
      </c>
      <c r="C392" s="11">
        <f>C393+C394</f>
        <v>0</v>
      </c>
      <c r="D392" s="11">
        <f>D393+D394</f>
        <v>0</v>
      </c>
      <c r="E392" s="11">
        <f>E393+E394</f>
        <v>0</v>
      </c>
    </row>
    <row r="393" spans="1:5" ht="15.75" thickBot="1" x14ac:dyDescent="0.3">
      <c r="A393" s="10" t="s">
        <v>55</v>
      </c>
      <c r="B393" s="11">
        <v>0</v>
      </c>
      <c r="C393" s="8">
        <v>0</v>
      </c>
      <c r="D393" s="8">
        <v>0</v>
      </c>
      <c r="E393" s="8">
        <v>0</v>
      </c>
    </row>
    <row r="394" spans="1:5" ht="15.75" thickBot="1" x14ac:dyDescent="0.3">
      <c r="A394" s="10" t="s">
        <v>56</v>
      </c>
      <c r="B394" s="11">
        <v>0</v>
      </c>
      <c r="C394" s="8">
        <v>0</v>
      </c>
      <c r="D394" s="8">
        <v>0</v>
      </c>
      <c r="E394" s="8">
        <v>0</v>
      </c>
    </row>
    <row r="395" spans="1:5" ht="15.75" thickBot="1" x14ac:dyDescent="0.3">
      <c r="A395" s="210" t="s">
        <v>384</v>
      </c>
      <c r="B395" s="24">
        <f>B392+B389+B386+B383+B380+B377+B374</f>
        <v>10000</v>
      </c>
      <c r="C395" s="24">
        <f>C392+C389+C386+C383+C380+C377+C374</f>
        <v>10000</v>
      </c>
      <c r="D395" s="24">
        <f>D392+D389+D386+D383+D380+D377+D374</f>
        <v>10609</v>
      </c>
      <c r="E395" s="24">
        <f>E392+E389+E386+E383+E380+E377+E374</f>
        <v>10927</v>
      </c>
    </row>
    <row r="396" spans="1:5" ht="23.25" customHeight="1" thickBot="1" x14ac:dyDescent="0.3">
      <c r="A396" s="26"/>
      <c r="B396" s="212">
        <f>B395-B366</f>
        <v>0</v>
      </c>
      <c r="C396" s="212">
        <f>C395-C366</f>
        <v>0</v>
      </c>
      <c r="D396" s="212">
        <f>D395-D366</f>
        <v>0</v>
      </c>
      <c r="E396" s="212">
        <f>E395-E366</f>
        <v>0</v>
      </c>
    </row>
    <row r="397" spans="1:5" ht="21" customHeight="1" thickBot="1" x14ac:dyDescent="0.3">
      <c r="A397" s="104" t="s">
        <v>385</v>
      </c>
      <c r="B397" s="370" t="s">
        <v>386</v>
      </c>
      <c r="C397" s="354"/>
      <c r="D397" s="354"/>
      <c r="E397" s="355"/>
    </row>
    <row r="398" spans="1:5" ht="63.75" customHeight="1" thickBot="1" x14ac:dyDescent="0.3">
      <c r="A398" s="4" t="s">
        <v>10</v>
      </c>
      <c r="B398" s="456" t="s">
        <v>387</v>
      </c>
      <c r="C398" s="457"/>
      <c r="D398" s="457"/>
      <c r="E398" s="458"/>
    </row>
    <row r="399" spans="1:5" ht="15.75" thickBot="1" x14ac:dyDescent="0.3">
      <c r="A399" s="4" t="s">
        <v>15</v>
      </c>
      <c r="B399" s="359" t="s">
        <v>388</v>
      </c>
      <c r="C399" s="360"/>
      <c r="D399" s="360"/>
      <c r="E399" s="361"/>
    </row>
    <row r="400" spans="1:5" x14ac:dyDescent="0.25">
      <c r="A400" s="342"/>
      <c r="B400" s="19">
        <v>2018</v>
      </c>
      <c r="C400" s="19">
        <v>2019</v>
      </c>
      <c r="D400" s="19">
        <v>2020</v>
      </c>
      <c r="E400" s="19">
        <v>2021</v>
      </c>
    </row>
    <row r="401" spans="1:7" ht="15.75" thickBot="1" x14ac:dyDescent="0.3">
      <c r="A401" s="343"/>
      <c r="B401" s="20" t="s">
        <v>6</v>
      </c>
      <c r="C401" s="20" t="s">
        <v>7</v>
      </c>
      <c r="D401" s="20" t="s">
        <v>7</v>
      </c>
      <c r="E401" s="20" t="s">
        <v>7</v>
      </c>
    </row>
    <row r="402" spans="1:7" ht="15.75" thickBot="1" x14ac:dyDescent="0.3">
      <c r="A402" s="4" t="s">
        <v>9</v>
      </c>
      <c r="B402" s="50">
        <v>10000</v>
      </c>
      <c r="C402" s="50">
        <v>10000</v>
      </c>
      <c r="D402" s="50">
        <v>10000</v>
      </c>
      <c r="E402" s="50">
        <v>10000</v>
      </c>
    </row>
    <row r="403" spans="1:7" ht="15.75" thickBot="1" x14ac:dyDescent="0.3">
      <c r="A403" s="4" t="s">
        <v>16</v>
      </c>
      <c r="B403" s="6">
        <f>B411+B414+B417+B420+B423+B426+B429</f>
        <v>20000</v>
      </c>
      <c r="C403" s="6">
        <v>10000</v>
      </c>
      <c r="D403" s="6">
        <v>20000</v>
      </c>
      <c r="E403" s="6">
        <v>20000</v>
      </c>
    </row>
    <row r="404" spans="1:7" ht="15.75" thickBot="1" x14ac:dyDescent="0.3">
      <c r="A404" s="4" t="s">
        <v>24</v>
      </c>
      <c r="B404" s="6">
        <v>2</v>
      </c>
      <c r="C404" s="6">
        <v>2</v>
      </c>
      <c r="D404" s="6">
        <v>2</v>
      </c>
      <c r="E404" s="6">
        <v>2</v>
      </c>
    </row>
    <row r="405" spans="1:7" ht="15.75" thickBot="1" x14ac:dyDescent="0.3">
      <c r="A405" s="4" t="s">
        <v>17</v>
      </c>
      <c r="B405" s="294"/>
      <c r="C405" s="7">
        <v>0</v>
      </c>
      <c r="D405" s="7">
        <v>0</v>
      </c>
      <c r="E405" s="7">
        <v>0</v>
      </c>
    </row>
    <row r="406" spans="1:7" ht="15.75" customHeight="1" thickBot="1" x14ac:dyDescent="0.3">
      <c r="A406" s="4" t="s">
        <v>18</v>
      </c>
      <c r="B406" s="294"/>
      <c r="C406" s="7">
        <v>0</v>
      </c>
      <c r="D406" s="7">
        <v>0</v>
      </c>
      <c r="E406" s="7">
        <v>0</v>
      </c>
    </row>
    <row r="407" spans="1:7" ht="15.75" thickBot="1" x14ac:dyDescent="0.3">
      <c r="A407" s="4" t="s">
        <v>19</v>
      </c>
      <c r="B407" s="294"/>
      <c r="C407" s="7">
        <v>0</v>
      </c>
      <c r="D407" s="7">
        <v>0</v>
      </c>
      <c r="E407" s="7">
        <v>0</v>
      </c>
    </row>
    <row r="408" spans="1:7" ht="15.75" thickBot="1" x14ac:dyDescent="0.3">
      <c r="A408" s="362" t="s">
        <v>389</v>
      </c>
      <c r="B408" s="363"/>
      <c r="C408" s="363"/>
      <c r="D408" s="363"/>
      <c r="E408" s="364"/>
    </row>
    <row r="409" spans="1:7" x14ac:dyDescent="0.25">
      <c r="A409" s="342"/>
      <c r="B409" s="19">
        <v>2018</v>
      </c>
      <c r="C409" s="19">
        <v>2019</v>
      </c>
      <c r="D409" s="19">
        <v>2020</v>
      </c>
      <c r="E409" s="19">
        <v>2021</v>
      </c>
      <c r="G409" s="213"/>
    </row>
    <row r="410" spans="1:7" ht="15.75" thickBot="1" x14ac:dyDescent="0.3">
      <c r="A410" s="343"/>
      <c r="B410" s="20" t="s">
        <v>6</v>
      </c>
      <c r="C410" s="20" t="s">
        <v>7</v>
      </c>
      <c r="D410" s="20" t="s">
        <v>7</v>
      </c>
      <c r="E410" s="20" t="s">
        <v>7</v>
      </c>
      <c r="G410" s="213"/>
    </row>
    <row r="411" spans="1:7" ht="15.75" thickBot="1" x14ac:dyDescent="0.3">
      <c r="A411" s="214" t="s">
        <v>0</v>
      </c>
      <c r="B411" s="8">
        <f>B412+B413</f>
        <v>0</v>
      </c>
      <c r="C411" s="8">
        <f>C412+C413</f>
        <v>0</v>
      </c>
      <c r="D411" s="8">
        <f>D412+D413</f>
        <v>0</v>
      </c>
      <c r="E411" s="8">
        <f>E412+E413</f>
        <v>0</v>
      </c>
      <c r="G411" s="215"/>
    </row>
    <row r="412" spans="1:7" ht="15.75" thickBot="1" x14ac:dyDescent="0.3">
      <c r="A412" s="216" t="s">
        <v>55</v>
      </c>
      <c r="B412" s="8">
        <v>0</v>
      </c>
      <c r="C412" s="8">
        <v>0</v>
      </c>
      <c r="D412" s="8">
        <v>0</v>
      </c>
      <c r="E412" s="8">
        <v>0</v>
      </c>
      <c r="G412" s="215"/>
    </row>
    <row r="413" spans="1:7" ht="15.75" thickBot="1" x14ac:dyDescent="0.3">
      <c r="A413" s="216" t="s">
        <v>56</v>
      </c>
      <c r="B413" s="8">
        <v>0</v>
      </c>
      <c r="C413" s="8">
        <v>0</v>
      </c>
      <c r="D413" s="8">
        <v>0</v>
      </c>
      <c r="E413" s="8">
        <v>0</v>
      </c>
      <c r="G413" s="215"/>
    </row>
    <row r="414" spans="1:7" ht="15.75" thickBot="1" x14ac:dyDescent="0.3">
      <c r="A414" s="214" t="s">
        <v>33</v>
      </c>
      <c r="B414" s="8">
        <f>B415+B416</f>
        <v>0</v>
      </c>
      <c r="C414" s="8">
        <f>C415+C416</f>
        <v>0</v>
      </c>
      <c r="D414" s="8">
        <f>D415+D416</f>
        <v>0</v>
      </c>
      <c r="E414" s="8">
        <f>E415+E416</f>
        <v>0</v>
      </c>
      <c r="G414" s="215"/>
    </row>
    <row r="415" spans="1:7" ht="15.75" thickBot="1" x14ac:dyDescent="0.3">
      <c r="A415" s="216" t="s">
        <v>55</v>
      </c>
      <c r="B415" s="8">
        <v>0</v>
      </c>
      <c r="C415" s="8">
        <v>0</v>
      </c>
      <c r="D415" s="8">
        <v>0</v>
      </c>
      <c r="E415" s="8">
        <v>0</v>
      </c>
      <c r="G415" s="215"/>
    </row>
    <row r="416" spans="1:7" ht="15.75" thickBot="1" x14ac:dyDescent="0.3">
      <c r="A416" s="216" t="s">
        <v>56</v>
      </c>
      <c r="B416" s="8">
        <v>0</v>
      </c>
      <c r="C416" s="8">
        <v>0</v>
      </c>
      <c r="D416" s="8">
        <v>0</v>
      </c>
      <c r="E416" s="8">
        <v>0</v>
      </c>
      <c r="G416" s="215"/>
    </row>
    <row r="417" spans="1:7" ht="15.75" thickBot="1" x14ac:dyDescent="0.3">
      <c r="A417" s="214" t="s">
        <v>1</v>
      </c>
      <c r="B417" s="11">
        <f>B418+B419</f>
        <v>20000</v>
      </c>
      <c r="C417" s="11">
        <f>C418+C419</f>
        <v>10000</v>
      </c>
      <c r="D417" s="11">
        <f>D418+D419</f>
        <v>20000</v>
      </c>
      <c r="E417" s="11">
        <f>E418+E419</f>
        <v>20000</v>
      </c>
      <c r="G417" s="215"/>
    </row>
    <row r="418" spans="1:7" ht="15.75" thickBot="1" x14ac:dyDescent="0.3">
      <c r="A418" s="216" t="s">
        <v>55</v>
      </c>
      <c r="B418" s="11">
        <v>20000</v>
      </c>
      <c r="C418" s="52">
        <v>10000</v>
      </c>
      <c r="D418" s="8">
        <v>20000</v>
      </c>
      <c r="E418" s="8">
        <v>20000</v>
      </c>
      <c r="G418" s="215"/>
    </row>
    <row r="419" spans="1:7" ht="15.75" thickBot="1" x14ac:dyDescent="0.3">
      <c r="A419" s="216" t="s">
        <v>56</v>
      </c>
      <c r="B419" s="11">
        <v>0</v>
      </c>
      <c r="C419" s="52">
        <v>0</v>
      </c>
      <c r="D419" s="8">
        <v>0</v>
      </c>
      <c r="E419" s="8">
        <v>0</v>
      </c>
      <c r="G419" s="215"/>
    </row>
    <row r="420" spans="1:7" ht="15.75" thickBot="1" x14ac:dyDescent="0.3">
      <c r="A420" s="214" t="s">
        <v>2</v>
      </c>
      <c r="B420" s="11">
        <f>B421+B422</f>
        <v>0</v>
      </c>
      <c r="C420" s="11">
        <f>C421+C422</f>
        <v>0</v>
      </c>
      <c r="D420" s="11">
        <f>D421+D422</f>
        <v>0</v>
      </c>
      <c r="E420" s="11">
        <f>E421+E422</f>
        <v>0</v>
      </c>
      <c r="G420" s="215"/>
    </row>
    <row r="421" spans="1:7" ht="15.75" thickBot="1" x14ac:dyDescent="0.3">
      <c r="A421" s="216" t="s">
        <v>55</v>
      </c>
      <c r="B421" s="8">
        <v>0</v>
      </c>
      <c r="C421" s="8">
        <v>0</v>
      </c>
      <c r="D421" s="8">
        <v>0</v>
      </c>
      <c r="E421" s="8">
        <v>0</v>
      </c>
      <c r="G421" s="215"/>
    </row>
    <row r="422" spans="1:7" ht="15.75" thickBot="1" x14ac:dyDescent="0.3">
      <c r="A422" s="216" t="s">
        <v>56</v>
      </c>
      <c r="B422" s="8">
        <v>0</v>
      </c>
      <c r="C422" s="8">
        <v>0</v>
      </c>
      <c r="D422" s="8">
        <v>0</v>
      </c>
      <c r="E422" s="8">
        <v>0</v>
      </c>
      <c r="G422" s="215"/>
    </row>
    <row r="423" spans="1:7" ht="15.75" thickBot="1" x14ac:dyDescent="0.3">
      <c r="A423" s="214" t="s">
        <v>25</v>
      </c>
      <c r="B423" s="11">
        <f>B424+B425</f>
        <v>0</v>
      </c>
      <c r="C423" s="11">
        <f>C424+C425</f>
        <v>0</v>
      </c>
      <c r="D423" s="11">
        <f>D424+D425</f>
        <v>0</v>
      </c>
      <c r="E423" s="11">
        <f>E424+E425</f>
        <v>0</v>
      </c>
      <c r="G423" s="215"/>
    </row>
    <row r="424" spans="1:7" ht="15.75" thickBot="1" x14ac:dyDescent="0.3">
      <c r="A424" s="216" t="s">
        <v>55</v>
      </c>
      <c r="B424" s="8">
        <v>0</v>
      </c>
      <c r="C424" s="8">
        <v>0</v>
      </c>
      <c r="D424" s="8">
        <v>0</v>
      </c>
      <c r="E424" s="8">
        <v>0</v>
      </c>
      <c r="G424" s="215"/>
    </row>
    <row r="425" spans="1:7" ht="15.75" thickBot="1" x14ac:dyDescent="0.3">
      <c r="A425" s="216" t="s">
        <v>56</v>
      </c>
      <c r="B425" s="8">
        <v>0</v>
      </c>
      <c r="C425" s="8">
        <v>0</v>
      </c>
      <c r="D425" s="8">
        <v>0</v>
      </c>
      <c r="E425" s="8">
        <v>0</v>
      </c>
      <c r="G425" s="215"/>
    </row>
    <row r="426" spans="1:7" ht="15.75" thickBot="1" x14ac:dyDescent="0.3">
      <c r="A426" s="214" t="s">
        <v>26</v>
      </c>
      <c r="B426" s="11">
        <f>B427+B428</f>
        <v>0</v>
      </c>
      <c r="C426" s="11">
        <f>C427+C428</f>
        <v>0</v>
      </c>
      <c r="D426" s="11">
        <f>D427+D428</f>
        <v>0</v>
      </c>
      <c r="E426" s="11">
        <f>E427+E428</f>
        <v>0</v>
      </c>
      <c r="G426" s="217"/>
    </row>
    <row r="427" spans="1:7" ht="15.75" thickBot="1" x14ac:dyDescent="0.3">
      <c r="A427" s="216" t="s">
        <v>55</v>
      </c>
      <c r="B427" s="8">
        <v>0</v>
      </c>
      <c r="C427" s="8">
        <v>0</v>
      </c>
      <c r="D427" s="8">
        <v>0</v>
      </c>
      <c r="E427" s="8">
        <v>0</v>
      </c>
      <c r="G427" s="217"/>
    </row>
    <row r="428" spans="1:7" ht="15.75" thickBot="1" x14ac:dyDescent="0.3">
      <c r="A428" s="216" t="s">
        <v>56</v>
      </c>
      <c r="B428" s="8">
        <v>0</v>
      </c>
      <c r="C428" s="8">
        <v>0</v>
      </c>
      <c r="D428" s="8">
        <v>0</v>
      </c>
      <c r="E428" s="8">
        <v>0</v>
      </c>
      <c r="G428" s="217"/>
    </row>
    <row r="429" spans="1:7" ht="15.75" thickBot="1" x14ac:dyDescent="0.3">
      <c r="A429" s="214" t="s">
        <v>3</v>
      </c>
      <c r="B429" s="11">
        <f>B430+B431</f>
        <v>0</v>
      </c>
      <c r="C429" s="11">
        <f>C430+C431</f>
        <v>0</v>
      </c>
      <c r="D429" s="11">
        <f>D430+D431</f>
        <v>0</v>
      </c>
      <c r="E429" s="11">
        <f>E430+E431</f>
        <v>0</v>
      </c>
      <c r="G429" s="215"/>
    </row>
    <row r="430" spans="1:7" ht="15.75" thickBot="1" x14ac:dyDescent="0.3">
      <c r="A430" s="216" t="s">
        <v>55</v>
      </c>
      <c r="B430" s="8">
        <v>0</v>
      </c>
      <c r="C430" s="8">
        <v>0</v>
      </c>
      <c r="D430" s="8">
        <v>0</v>
      </c>
      <c r="E430" s="8">
        <v>0</v>
      </c>
      <c r="G430" s="215"/>
    </row>
    <row r="431" spans="1:7" ht="15.75" thickBot="1" x14ac:dyDescent="0.3">
      <c r="A431" s="216" t="s">
        <v>56</v>
      </c>
      <c r="B431" s="8">
        <v>0</v>
      </c>
      <c r="C431" s="8">
        <v>0</v>
      </c>
      <c r="D431" s="8">
        <v>0</v>
      </c>
      <c r="E431" s="8">
        <v>0</v>
      </c>
      <c r="G431" s="215"/>
    </row>
    <row r="432" spans="1:7" ht="15.75" thickBot="1" x14ac:dyDescent="0.3">
      <c r="A432" s="210" t="s">
        <v>390</v>
      </c>
      <c r="B432" s="24">
        <f>B429+B426+B423+B420+B417+B414+B411</f>
        <v>20000</v>
      </c>
      <c r="C432" s="24">
        <f>C429+C426+C423+C420+C417+C414+C411</f>
        <v>10000</v>
      </c>
      <c r="D432" s="24">
        <f>D429+D426+D423+D420+D417+D414+D411</f>
        <v>20000</v>
      </c>
      <c r="E432" s="24">
        <f>E429+E426+E423+E420+E417+E414+E411</f>
        <v>20000</v>
      </c>
      <c r="G432" s="215"/>
    </row>
    <row r="433" spans="1:7" ht="15.75" thickBot="1" x14ac:dyDescent="0.3">
      <c r="A433" s="26" t="s">
        <v>37</v>
      </c>
      <c r="B433" s="27">
        <f>IF(B432-B403=0,0,"Error")</f>
        <v>0</v>
      </c>
      <c r="C433" s="27">
        <f>IF(C432-C403=0,0,"Error")</f>
        <v>0</v>
      </c>
      <c r="D433" s="27">
        <f>IF(D432-D403=0,0,"Error")</f>
        <v>0</v>
      </c>
      <c r="E433" s="27">
        <f>IF(E432-E403=0,0,"Error")</f>
        <v>0</v>
      </c>
      <c r="G433" s="215"/>
    </row>
    <row r="434" spans="1:7" ht="15.75" thickBot="1" x14ac:dyDescent="0.3">
      <c r="A434" s="491" t="s">
        <v>44</v>
      </c>
      <c r="B434" s="492"/>
      <c r="C434" s="492"/>
      <c r="D434" s="492"/>
      <c r="E434" s="493"/>
      <c r="G434" s="217"/>
    </row>
    <row r="435" spans="1:7" ht="15.75" thickBot="1" x14ac:dyDescent="0.3">
      <c r="A435" s="322" t="s">
        <v>45</v>
      </c>
      <c r="B435" s="323"/>
      <c r="C435" s="323"/>
      <c r="D435" s="323"/>
      <c r="E435" s="324"/>
      <c r="G435" s="215"/>
    </row>
    <row r="436" spans="1:7" ht="35.25" customHeight="1" thickBot="1" x14ac:dyDescent="0.3">
      <c r="A436" s="91" t="s">
        <v>51</v>
      </c>
      <c r="B436" s="379" t="s">
        <v>391</v>
      </c>
      <c r="C436" s="367"/>
      <c r="D436" s="367"/>
      <c r="E436" s="369"/>
      <c r="G436" s="215"/>
    </row>
    <row r="437" spans="1:7" ht="42.75" customHeight="1" thickBot="1" x14ac:dyDescent="0.3">
      <c r="A437" s="21" t="s">
        <v>29</v>
      </c>
      <c r="B437" s="317" t="s">
        <v>392</v>
      </c>
      <c r="C437" s="318" t="s">
        <v>58</v>
      </c>
      <c r="D437" s="362"/>
      <c r="E437" s="364"/>
    </row>
    <row r="438" spans="1:7" ht="36.75" customHeight="1" thickBot="1" x14ac:dyDescent="0.3">
      <c r="A438" s="4" t="s">
        <v>10</v>
      </c>
      <c r="B438" s="456" t="s">
        <v>393</v>
      </c>
      <c r="C438" s="457"/>
      <c r="D438" s="457"/>
      <c r="E438" s="458"/>
      <c r="G438" s="215"/>
    </row>
    <row r="439" spans="1:7" ht="15.75" thickBot="1" x14ac:dyDescent="0.3">
      <c r="A439" s="4" t="s">
        <v>15</v>
      </c>
      <c r="B439" s="359" t="s">
        <v>394</v>
      </c>
      <c r="C439" s="360"/>
      <c r="D439" s="360"/>
      <c r="E439" s="361"/>
      <c r="G439" s="219"/>
    </row>
    <row r="440" spans="1:7" x14ac:dyDescent="0.25">
      <c r="A440" s="342"/>
      <c r="B440" s="19">
        <v>2018</v>
      </c>
      <c r="C440" s="19">
        <v>2019</v>
      </c>
      <c r="D440" s="19">
        <v>2020</v>
      </c>
      <c r="E440" s="19">
        <v>2021</v>
      </c>
      <c r="G440" s="219"/>
    </row>
    <row r="441" spans="1:7" ht="15.75" thickBot="1" x14ac:dyDescent="0.3">
      <c r="A441" s="343"/>
      <c r="B441" s="20" t="s">
        <v>6</v>
      </c>
      <c r="C441" s="20" t="s">
        <v>7</v>
      </c>
      <c r="D441" s="20" t="s">
        <v>7</v>
      </c>
      <c r="E441" s="20" t="s">
        <v>7</v>
      </c>
      <c r="G441" s="219"/>
    </row>
    <row r="442" spans="1:7" ht="15.75" thickBot="1" x14ac:dyDescent="0.3">
      <c r="A442" s="4" t="s">
        <v>9</v>
      </c>
      <c r="B442" s="6">
        <v>15</v>
      </c>
      <c r="C442" s="6">
        <v>0</v>
      </c>
      <c r="D442" s="6">
        <v>0</v>
      </c>
      <c r="E442" s="6">
        <v>0</v>
      </c>
      <c r="G442" s="219"/>
    </row>
    <row r="443" spans="1:7" ht="15.75" thickBot="1" x14ac:dyDescent="0.3">
      <c r="A443" s="4" t="s">
        <v>16</v>
      </c>
      <c r="B443" s="6">
        <f>B451+B456</f>
        <v>57000</v>
      </c>
      <c r="C443" s="6">
        <f>C451+C456</f>
        <v>0</v>
      </c>
      <c r="D443" s="6">
        <f>D451+D456</f>
        <v>0</v>
      </c>
      <c r="E443" s="6">
        <f>E451+E456</f>
        <v>0</v>
      </c>
    </row>
    <row r="444" spans="1:7" ht="15.75" thickBot="1" x14ac:dyDescent="0.3">
      <c r="A444" s="4" t="s">
        <v>24</v>
      </c>
      <c r="B444" s="6">
        <f>B443/B442</f>
        <v>3800</v>
      </c>
      <c r="C444" s="6" t="e">
        <f>C443/C442</f>
        <v>#DIV/0!</v>
      </c>
      <c r="D444" s="6" t="e">
        <f>D443/D442</f>
        <v>#DIV/0!</v>
      </c>
      <c r="E444" s="6" t="e">
        <f>E443/E442</f>
        <v>#DIV/0!</v>
      </c>
    </row>
    <row r="445" spans="1:7" ht="15.75" thickBot="1" x14ac:dyDescent="0.3">
      <c r="A445" s="4" t="s">
        <v>17</v>
      </c>
      <c r="B445" s="294" t="s">
        <v>23</v>
      </c>
      <c r="C445" s="7">
        <f t="shared" ref="C445:E447" si="6">C442/B442-1</f>
        <v>-1</v>
      </c>
      <c r="D445" s="7" t="e">
        <f>D442/C442-1</f>
        <v>#DIV/0!</v>
      </c>
      <c r="E445" s="7" t="e">
        <f>E442/D442-1</f>
        <v>#DIV/0!</v>
      </c>
    </row>
    <row r="446" spans="1:7" ht="15.75" customHeight="1" thickBot="1" x14ac:dyDescent="0.3">
      <c r="A446" s="4" t="s">
        <v>18</v>
      </c>
      <c r="B446" s="294" t="s">
        <v>23</v>
      </c>
      <c r="C446" s="7">
        <f t="shared" si="6"/>
        <v>-1</v>
      </c>
      <c r="D446" s="7" t="e">
        <f t="shared" si="6"/>
        <v>#DIV/0!</v>
      </c>
      <c r="E446" s="7" t="e">
        <f t="shared" si="6"/>
        <v>#DIV/0!</v>
      </c>
    </row>
    <row r="447" spans="1:7" ht="15.75" thickBot="1" x14ac:dyDescent="0.3">
      <c r="A447" s="4" t="s">
        <v>19</v>
      </c>
      <c r="B447" s="294" t="s">
        <v>23</v>
      </c>
      <c r="C447" s="7" t="e">
        <f t="shared" si="6"/>
        <v>#DIV/0!</v>
      </c>
      <c r="D447" s="7" t="e">
        <f t="shared" si="6"/>
        <v>#DIV/0!</v>
      </c>
      <c r="E447" s="7" t="e">
        <f t="shared" si="6"/>
        <v>#DIV/0!</v>
      </c>
    </row>
    <row r="448" spans="1:7" ht="15.75" thickBot="1" x14ac:dyDescent="0.3">
      <c r="A448" s="362" t="s">
        <v>350</v>
      </c>
      <c r="B448" s="363"/>
      <c r="C448" s="363"/>
      <c r="D448" s="363"/>
      <c r="E448" s="364"/>
    </row>
    <row r="449" spans="1:6" x14ac:dyDescent="0.25">
      <c r="A449" s="342"/>
      <c r="B449" s="19">
        <v>2018</v>
      </c>
      <c r="C449" s="19">
        <v>2019</v>
      </c>
      <c r="D449" s="19">
        <v>2020</v>
      </c>
      <c r="E449" s="19">
        <v>2021</v>
      </c>
    </row>
    <row r="450" spans="1:6" ht="15.75" thickBot="1" x14ac:dyDescent="0.3">
      <c r="A450" s="343"/>
      <c r="B450" s="20" t="s">
        <v>6</v>
      </c>
      <c r="C450" s="20" t="s">
        <v>7</v>
      </c>
      <c r="D450" s="20" t="s">
        <v>7</v>
      </c>
      <c r="E450" s="20" t="s">
        <v>7</v>
      </c>
      <c r="F450" s="92"/>
    </row>
    <row r="451" spans="1:6" ht="15.75" thickBot="1" x14ac:dyDescent="0.3">
      <c r="A451" s="109" t="s">
        <v>46</v>
      </c>
      <c r="B451" s="52">
        <f>B452+B453+B454+B455</f>
        <v>3103.6129999999998</v>
      </c>
      <c r="C451" s="52">
        <f>C452+C453+C454+C455</f>
        <v>0</v>
      </c>
      <c r="D451" s="52">
        <f>D452+D453+D454+D455</f>
        <v>0</v>
      </c>
      <c r="E451" s="52">
        <f>E452+E453+E454+E455</f>
        <v>0</v>
      </c>
    </row>
    <row r="452" spans="1:6" ht="15.75" thickBot="1" x14ac:dyDescent="0.3">
      <c r="A452" s="110" t="s">
        <v>535</v>
      </c>
      <c r="B452" s="52">
        <v>3103.6129999999998</v>
      </c>
      <c r="C452" s="52">
        <v>0</v>
      </c>
      <c r="D452" s="52">
        <v>0</v>
      </c>
      <c r="E452" s="52">
        <v>0</v>
      </c>
    </row>
    <row r="453" spans="1:6" ht="15.75" thickBot="1" x14ac:dyDescent="0.3">
      <c r="A453" s="110" t="s">
        <v>62</v>
      </c>
      <c r="B453" s="52">
        <v>0</v>
      </c>
      <c r="C453" s="52">
        <v>0</v>
      </c>
      <c r="D453" s="52">
        <v>0</v>
      </c>
      <c r="E453" s="52">
        <v>0</v>
      </c>
    </row>
    <row r="454" spans="1:6" ht="15.75" thickBot="1" x14ac:dyDescent="0.3">
      <c r="A454" s="110" t="s">
        <v>536</v>
      </c>
      <c r="B454" s="52">
        <v>0</v>
      </c>
      <c r="C454" s="52">
        <v>0</v>
      </c>
      <c r="D454" s="52">
        <v>0</v>
      </c>
      <c r="E454" s="52">
        <v>0</v>
      </c>
    </row>
    <row r="455" spans="1:6" ht="15.75" thickBot="1" x14ac:dyDescent="0.3">
      <c r="A455" s="110" t="s">
        <v>537</v>
      </c>
      <c r="B455" s="52">
        <v>0</v>
      </c>
      <c r="C455" s="52">
        <v>0</v>
      </c>
      <c r="D455" s="52">
        <v>0</v>
      </c>
      <c r="E455" s="52">
        <v>0</v>
      </c>
    </row>
    <row r="456" spans="1:6" ht="15.75" thickBot="1" x14ac:dyDescent="0.3">
      <c r="A456" s="109" t="s">
        <v>47</v>
      </c>
      <c r="B456" s="52">
        <f>B457+B458+B459+B460</f>
        <v>53896.387000000002</v>
      </c>
      <c r="C456" s="52">
        <f>C457+C458+C459+C460</f>
        <v>0</v>
      </c>
      <c r="D456" s="52">
        <f>D457+D458+D459+D460</f>
        <v>0</v>
      </c>
      <c r="E456" s="52">
        <f>E457+E458+E459+E460</f>
        <v>0</v>
      </c>
    </row>
    <row r="457" spans="1:6" ht="15.75" thickBot="1" x14ac:dyDescent="0.3">
      <c r="A457" s="110" t="s">
        <v>535</v>
      </c>
      <c r="B457" s="52">
        <v>53896.387000000002</v>
      </c>
      <c r="C457" s="52">
        <v>0</v>
      </c>
      <c r="D457" s="52">
        <v>0</v>
      </c>
      <c r="E457" s="52">
        <v>0</v>
      </c>
    </row>
    <row r="458" spans="1:6" ht="15.75" thickBot="1" x14ac:dyDescent="0.3">
      <c r="A458" s="110" t="s">
        <v>62</v>
      </c>
      <c r="B458" s="52">
        <v>0</v>
      </c>
      <c r="C458" s="52">
        <v>0</v>
      </c>
      <c r="D458" s="52">
        <v>0</v>
      </c>
      <c r="E458" s="52">
        <v>0</v>
      </c>
    </row>
    <row r="459" spans="1:6" ht="15.75" thickBot="1" x14ac:dyDescent="0.3">
      <c r="A459" s="110" t="s">
        <v>536</v>
      </c>
      <c r="B459" s="52">
        <v>0</v>
      </c>
      <c r="C459" s="52">
        <v>0</v>
      </c>
      <c r="D459" s="52">
        <v>0</v>
      </c>
      <c r="E459" s="52">
        <v>0</v>
      </c>
    </row>
    <row r="460" spans="1:6" ht="15.75" thickBot="1" x14ac:dyDescent="0.3">
      <c r="A460" s="110" t="s">
        <v>537</v>
      </c>
      <c r="B460" s="52">
        <v>0</v>
      </c>
      <c r="C460" s="52">
        <v>0</v>
      </c>
      <c r="D460" s="52">
        <v>0</v>
      </c>
      <c r="E460" s="52">
        <v>0</v>
      </c>
    </row>
    <row r="461" spans="1:6" ht="15.75" customHeight="1" thickBot="1" x14ac:dyDescent="0.3">
      <c r="A461" s="210" t="s">
        <v>35</v>
      </c>
      <c r="B461" s="24">
        <f>B456+B451</f>
        <v>57000</v>
      </c>
      <c r="C461" s="24">
        <f>C456+C451</f>
        <v>0</v>
      </c>
      <c r="D461" s="24">
        <f>D456+D451</f>
        <v>0</v>
      </c>
      <c r="E461" s="24">
        <f>E456+E451</f>
        <v>0</v>
      </c>
    </row>
    <row r="462" spans="1:6" ht="15.75" thickBot="1" x14ac:dyDescent="0.3">
      <c r="A462" s="221" t="s">
        <v>395</v>
      </c>
      <c r="B462" s="222"/>
      <c r="C462" s="223"/>
      <c r="D462" s="223"/>
      <c r="E462" s="224"/>
    </row>
    <row r="463" spans="1:6" ht="39.75" customHeight="1" thickBot="1" x14ac:dyDescent="0.3">
      <c r="A463" s="91" t="s">
        <v>51</v>
      </c>
      <c r="B463" s="494" t="s">
        <v>396</v>
      </c>
      <c r="C463" s="495"/>
      <c r="D463" s="495"/>
      <c r="E463" s="496"/>
    </row>
    <row r="464" spans="1:6" ht="34.5" thickBot="1" x14ac:dyDescent="0.3">
      <c r="A464" s="21" t="s">
        <v>29</v>
      </c>
      <c r="B464" s="459" t="s">
        <v>397</v>
      </c>
      <c r="C464" s="460"/>
      <c r="D464" s="54" t="s">
        <v>58</v>
      </c>
      <c r="E464" s="218"/>
    </row>
    <row r="465" spans="1:8" ht="60" customHeight="1" thickBot="1" x14ac:dyDescent="0.3">
      <c r="A465" s="4" t="s">
        <v>10</v>
      </c>
      <c r="B465" s="456" t="s">
        <v>550</v>
      </c>
      <c r="C465" s="457"/>
      <c r="D465" s="457"/>
      <c r="E465" s="458"/>
    </row>
    <row r="466" spans="1:8" ht="15.75" thickBot="1" x14ac:dyDescent="0.3">
      <c r="A466" s="4" t="s">
        <v>15</v>
      </c>
      <c r="B466" s="359" t="s">
        <v>394</v>
      </c>
      <c r="C466" s="360"/>
      <c r="D466" s="360"/>
      <c r="E466" s="361"/>
    </row>
    <row r="467" spans="1:8" x14ac:dyDescent="0.25">
      <c r="A467" s="342"/>
      <c r="B467" s="19">
        <v>2018</v>
      </c>
      <c r="C467" s="19">
        <v>2019</v>
      </c>
      <c r="D467" s="19">
        <v>2020</v>
      </c>
      <c r="E467" s="19">
        <v>2021</v>
      </c>
      <c r="G467" s="308"/>
      <c r="H467" s="92"/>
    </row>
    <row r="468" spans="1:8" ht="15.75" thickBot="1" x14ac:dyDescent="0.3">
      <c r="A468" s="343"/>
      <c r="B468" s="20" t="s">
        <v>6</v>
      </c>
      <c r="C468" s="20" t="s">
        <v>7</v>
      </c>
      <c r="D468" s="20" t="s">
        <v>7</v>
      </c>
      <c r="E468" s="20" t="s">
        <v>7</v>
      </c>
    </row>
    <row r="469" spans="1:8" ht="15.75" thickBot="1" x14ac:dyDescent="0.3">
      <c r="A469" s="4" t="s">
        <v>9</v>
      </c>
      <c r="B469" s="6"/>
      <c r="C469" s="6">
        <v>246</v>
      </c>
      <c r="D469" s="6">
        <v>13</v>
      </c>
      <c r="E469" s="6">
        <v>13</v>
      </c>
      <c r="H469" s="252"/>
    </row>
    <row r="470" spans="1:8" ht="15.75" thickBot="1" x14ac:dyDescent="0.3">
      <c r="A470" s="4" t="s">
        <v>16</v>
      </c>
      <c r="B470" s="6">
        <f>B478+B479</f>
        <v>0</v>
      </c>
      <c r="C470" s="6">
        <f>C478+C479</f>
        <v>13100</v>
      </c>
      <c r="D470" s="6">
        <f>D478+D479</f>
        <v>2000</v>
      </c>
      <c r="E470" s="6">
        <f>E478+E479</f>
        <v>2000</v>
      </c>
    </row>
    <row r="471" spans="1:8" ht="15.75" thickBot="1" x14ac:dyDescent="0.3">
      <c r="A471" s="4" t="s">
        <v>24</v>
      </c>
      <c r="B471" s="6" t="e">
        <f>B470/B469</f>
        <v>#DIV/0!</v>
      </c>
      <c r="C471" s="6">
        <f>C470/C469</f>
        <v>53.252032520325201</v>
      </c>
      <c r="D471" s="6">
        <f>D470/D469</f>
        <v>153.84615384615384</v>
      </c>
      <c r="E471" s="6">
        <f>E470/E469</f>
        <v>153.84615384615384</v>
      </c>
    </row>
    <row r="472" spans="1:8" ht="15.75" thickBot="1" x14ac:dyDescent="0.3">
      <c r="A472" s="4" t="s">
        <v>17</v>
      </c>
      <c r="B472" s="294" t="s">
        <v>23</v>
      </c>
      <c r="C472" s="7" t="e">
        <f t="shared" ref="C472:E474" si="7">C469/B469-1</f>
        <v>#DIV/0!</v>
      </c>
      <c r="D472" s="7">
        <f t="shared" si="7"/>
        <v>-0.94715447154471544</v>
      </c>
      <c r="E472" s="7">
        <f t="shared" si="7"/>
        <v>0</v>
      </c>
    </row>
    <row r="473" spans="1:8" ht="15.75" customHeight="1" thickBot="1" x14ac:dyDescent="0.3">
      <c r="A473" s="4" t="s">
        <v>18</v>
      </c>
      <c r="B473" s="294" t="s">
        <v>23</v>
      </c>
      <c r="C473" s="7" t="e">
        <f t="shared" si="7"/>
        <v>#DIV/0!</v>
      </c>
      <c r="D473" s="7">
        <f t="shared" si="7"/>
        <v>-0.84732824427480913</v>
      </c>
      <c r="E473" s="7">
        <f t="shared" si="7"/>
        <v>0</v>
      </c>
    </row>
    <row r="474" spans="1:8" ht="15.75" thickBot="1" x14ac:dyDescent="0.3">
      <c r="A474" s="4" t="s">
        <v>19</v>
      </c>
      <c r="B474" s="294" t="s">
        <v>23</v>
      </c>
      <c r="C474" s="7" t="e">
        <f t="shared" si="7"/>
        <v>#DIV/0!</v>
      </c>
      <c r="D474" s="7">
        <f t="shared" si="7"/>
        <v>1.8890193775689958</v>
      </c>
      <c r="E474" s="7">
        <f t="shared" si="7"/>
        <v>0</v>
      </c>
    </row>
    <row r="475" spans="1:8" ht="15.75" thickBot="1" x14ac:dyDescent="0.3">
      <c r="A475" s="362" t="s">
        <v>350</v>
      </c>
      <c r="B475" s="363"/>
      <c r="C475" s="363"/>
      <c r="D475" s="363"/>
      <c r="E475" s="364"/>
    </row>
    <row r="476" spans="1:8" x14ac:dyDescent="0.25">
      <c r="A476" s="342"/>
      <c r="B476" s="19">
        <v>2018</v>
      </c>
      <c r="C476" s="19">
        <v>2019</v>
      </c>
      <c r="D476" s="19">
        <v>2020</v>
      </c>
      <c r="E476" s="19">
        <v>2021</v>
      </c>
    </row>
    <row r="477" spans="1:8" ht="15.75" thickBot="1" x14ac:dyDescent="0.3">
      <c r="A477" s="343"/>
      <c r="B477" s="20" t="s">
        <v>6</v>
      </c>
      <c r="C477" s="20" t="s">
        <v>7</v>
      </c>
      <c r="D477" s="20" t="s">
        <v>7</v>
      </c>
      <c r="E477" s="20" t="s">
        <v>7</v>
      </c>
    </row>
    <row r="478" spans="1:8" ht="15.75" thickBot="1" x14ac:dyDescent="0.3">
      <c r="A478" s="1" t="s">
        <v>46</v>
      </c>
      <c r="B478" s="220"/>
      <c r="C478" s="8">
        <v>0</v>
      </c>
      <c r="D478" s="8">
        <v>0</v>
      </c>
      <c r="E478" s="8">
        <v>0</v>
      </c>
    </row>
    <row r="479" spans="1:8" ht="15.75" thickBot="1" x14ac:dyDescent="0.3">
      <c r="A479" s="1" t="s">
        <v>47</v>
      </c>
      <c r="B479" s="225"/>
      <c r="C479" s="52">
        <v>13100</v>
      </c>
      <c r="D479" s="8">
        <v>2000</v>
      </c>
      <c r="E479" s="8">
        <v>2000</v>
      </c>
    </row>
    <row r="480" spans="1:8" ht="15.75" thickBot="1" x14ac:dyDescent="0.3">
      <c r="A480" s="10" t="s">
        <v>55</v>
      </c>
      <c r="B480" s="225"/>
      <c r="C480" s="52">
        <v>13100</v>
      </c>
      <c r="D480" s="8">
        <v>2000</v>
      </c>
      <c r="E480" s="8">
        <v>2000</v>
      </c>
    </row>
    <row r="481" spans="1:5" ht="15.75" thickBot="1" x14ac:dyDescent="0.3">
      <c r="A481" s="10" t="s">
        <v>62</v>
      </c>
      <c r="B481" s="225"/>
      <c r="C481" s="52">
        <v>0</v>
      </c>
      <c r="D481" s="8">
        <v>0</v>
      </c>
      <c r="E481" s="8">
        <v>0</v>
      </c>
    </row>
    <row r="482" spans="1:5" ht="15.75" thickBot="1" x14ac:dyDescent="0.3">
      <c r="A482" s="10" t="s">
        <v>63</v>
      </c>
      <c r="B482" s="225"/>
      <c r="C482" s="52">
        <v>0</v>
      </c>
      <c r="D482" s="8">
        <v>0</v>
      </c>
      <c r="E482" s="8">
        <v>0</v>
      </c>
    </row>
    <row r="483" spans="1:5" ht="15.75" thickBot="1" x14ac:dyDescent="0.3">
      <c r="A483" s="10" t="s">
        <v>64</v>
      </c>
      <c r="B483" s="225"/>
      <c r="C483" s="52">
        <v>0</v>
      </c>
      <c r="D483" s="8">
        <v>0</v>
      </c>
      <c r="E483" s="8">
        <v>0</v>
      </c>
    </row>
    <row r="484" spans="1:5" ht="15.75" thickBot="1" x14ac:dyDescent="0.3">
      <c r="A484" s="210" t="s">
        <v>35</v>
      </c>
      <c r="B484" s="24">
        <f>B479+B478</f>
        <v>0</v>
      </c>
      <c r="C484" s="24">
        <f>C479+C478</f>
        <v>13100</v>
      </c>
      <c r="D484" s="24">
        <f>D479+D478</f>
        <v>2000</v>
      </c>
      <c r="E484" s="24">
        <f>E479+E478</f>
        <v>2000</v>
      </c>
    </row>
    <row r="485" spans="1:5" ht="54" customHeight="1" thickBot="1" x14ac:dyDescent="0.3">
      <c r="A485" s="226" t="s">
        <v>395</v>
      </c>
      <c r="B485" s="222"/>
      <c r="C485" s="223"/>
      <c r="D485" s="223"/>
      <c r="E485" s="224"/>
    </row>
    <row r="486" spans="1:5" ht="34.5" thickBot="1" x14ac:dyDescent="0.3">
      <c r="A486" s="309" t="s">
        <v>551</v>
      </c>
      <c r="B486" s="459" t="s">
        <v>398</v>
      </c>
      <c r="C486" s="460"/>
      <c r="D486" s="310" t="s">
        <v>58</v>
      </c>
      <c r="E486" s="310"/>
    </row>
    <row r="487" spans="1:5" ht="51" customHeight="1" thickBot="1" x14ac:dyDescent="0.3">
      <c r="A487" s="4" t="s">
        <v>10</v>
      </c>
      <c r="B487" s="456" t="s">
        <v>399</v>
      </c>
      <c r="C487" s="457"/>
      <c r="D487" s="457"/>
      <c r="E487" s="458"/>
    </row>
    <row r="488" spans="1:5" ht="15.75" thickBot="1" x14ac:dyDescent="0.3">
      <c r="A488" s="4" t="s">
        <v>15</v>
      </c>
      <c r="B488" s="359" t="s">
        <v>394</v>
      </c>
      <c r="C488" s="360"/>
      <c r="D488" s="360"/>
      <c r="E488" s="361"/>
    </row>
    <row r="489" spans="1:5" x14ac:dyDescent="0.25">
      <c r="A489" s="342"/>
      <c r="B489" s="19">
        <v>2018</v>
      </c>
      <c r="C489" s="19">
        <v>2019</v>
      </c>
      <c r="D489" s="19">
        <v>2020</v>
      </c>
      <c r="E489" s="19">
        <v>2021</v>
      </c>
    </row>
    <row r="490" spans="1:5" ht="15.75" thickBot="1" x14ac:dyDescent="0.3">
      <c r="A490" s="343"/>
      <c r="B490" s="20" t="s">
        <v>6</v>
      </c>
      <c r="C490" s="20" t="s">
        <v>7</v>
      </c>
      <c r="D490" s="20" t="s">
        <v>7</v>
      </c>
      <c r="E490" s="20" t="s">
        <v>7</v>
      </c>
    </row>
    <row r="491" spans="1:5" ht="15.75" thickBot="1" x14ac:dyDescent="0.3">
      <c r="A491" s="4" t="s">
        <v>9</v>
      </c>
      <c r="B491" s="6"/>
      <c r="C491" s="50">
        <v>8</v>
      </c>
      <c r="D491" s="6">
        <v>0</v>
      </c>
      <c r="E491" s="6">
        <v>0</v>
      </c>
    </row>
    <row r="492" spans="1:5" ht="15.75" thickBot="1" x14ac:dyDescent="0.3">
      <c r="A492" s="4" t="s">
        <v>16</v>
      </c>
      <c r="B492" s="6">
        <f>B500+B501</f>
        <v>0</v>
      </c>
      <c r="C492" s="6">
        <f>C500+C501</f>
        <v>28000</v>
      </c>
      <c r="D492" s="6">
        <f>D500+D501</f>
        <v>0</v>
      </c>
      <c r="E492" s="6">
        <f>E500+E501</f>
        <v>0</v>
      </c>
    </row>
    <row r="493" spans="1:5" ht="15.75" thickBot="1" x14ac:dyDescent="0.3">
      <c r="A493" s="4" t="s">
        <v>24</v>
      </c>
      <c r="B493" s="6" t="e">
        <f>B492/B491</f>
        <v>#DIV/0!</v>
      </c>
      <c r="C493" s="6">
        <f>C492/C491</f>
        <v>3500</v>
      </c>
      <c r="D493" s="6" t="e">
        <f>D492/D491</f>
        <v>#DIV/0!</v>
      </c>
      <c r="E493" s="6" t="e">
        <f>E492/E491</f>
        <v>#DIV/0!</v>
      </c>
    </row>
    <row r="494" spans="1:5" ht="15.75" thickBot="1" x14ac:dyDescent="0.3">
      <c r="A494" s="4" t="s">
        <v>17</v>
      </c>
      <c r="B494" s="294" t="s">
        <v>23</v>
      </c>
      <c r="C494" s="7" t="e">
        <f t="shared" ref="C494:E496" si="8">C491/B491-1</f>
        <v>#DIV/0!</v>
      </c>
      <c r="D494" s="7">
        <f t="shared" si="8"/>
        <v>-1</v>
      </c>
      <c r="E494" s="7" t="e">
        <f t="shared" si="8"/>
        <v>#DIV/0!</v>
      </c>
    </row>
    <row r="495" spans="1:5" ht="15.75" customHeight="1" thickBot="1" x14ac:dyDescent="0.3">
      <c r="A495" s="4" t="s">
        <v>18</v>
      </c>
      <c r="B495" s="294" t="s">
        <v>23</v>
      </c>
      <c r="C495" s="7" t="e">
        <f t="shared" si="8"/>
        <v>#DIV/0!</v>
      </c>
      <c r="D495" s="7">
        <f t="shared" si="8"/>
        <v>-1</v>
      </c>
      <c r="E495" s="7" t="e">
        <f t="shared" si="8"/>
        <v>#DIV/0!</v>
      </c>
    </row>
    <row r="496" spans="1:5" ht="15.75" thickBot="1" x14ac:dyDescent="0.3">
      <c r="A496" s="4" t="s">
        <v>19</v>
      </c>
      <c r="B496" s="294" t="s">
        <v>23</v>
      </c>
      <c r="C496" s="7" t="e">
        <f t="shared" si="8"/>
        <v>#DIV/0!</v>
      </c>
      <c r="D496" s="7" t="e">
        <f t="shared" si="8"/>
        <v>#DIV/0!</v>
      </c>
      <c r="E496" s="7" t="e">
        <f t="shared" si="8"/>
        <v>#DIV/0!</v>
      </c>
    </row>
    <row r="497" spans="1:5" ht="15.75" thickBot="1" x14ac:dyDescent="0.3">
      <c r="A497" s="362" t="s">
        <v>350</v>
      </c>
      <c r="B497" s="363"/>
      <c r="C497" s="363"/>
      <c r="D497" s="363"/>
      <c r="E497" s="364"/>
    </row>
    <row r="498" spans="1:5" x14ac:dyDescent="0.25">
      <c r="A498" s="342"/>
      <c r="B498" s="19">
        <v>2018</v>
      </c>
      <c r="C498" s="19">
        <v>2019</v>
      </c>
      <c r="D498" s="19">
        <v>2020</v>
      </c>
      <c r="E498" s="19">
        <v>2021</v>
      </c>
    </row>
    <row r="499" spans="1:5" ht="15.75" thickBot="1" x14ac:dyDescent="0.3">
      <c r="A499" s="343"/>
      <c r="B499" s="20" t="s">
        <v>6</v>
      </c>
      <c r="C499" s="20" t="s">
        <v>7</v>
      </c>
      <c r="D499" s="20" t="s">
        <v>7</v>
      </c>
      <c r="E499" s="20" t="s">
        <v>7</v>
      </c>
    </row>
    <row r="500" spans="1:5" ht="15.75" thickBot="1" x14ac:dyDescent="0.3">
      <c r="A500" s="1" t="s">
        <v>46</v>
      </c>
      <c r="B500" s="8">
        <v>0</v>
      </c>
      <c r="C500" s="8">
        <v>0</v>
      </c>
      <c r="D500" s="8">
        <v>0</v>
      </c>
      <c r="E500" s="8">
        <v>0</v>
      </c>
    </row>
    <row r="501" spans="1:5" ht="15.75" thickBot="1" x14ac:dyDescent="0.3">
      <c r="A501" s="1" t="s">
        <v>47</v>
      </c>
      <c r="B501" s="52">
        <f>B502+B503+B504+B505</f>
        <v>0</v>
      </c>
      <c r="C501" s="52">
        <f>C502+C503+C504+C505</f>
        <v>28000</v>
      </c>
      <c r="D501" s="52">
        <f>D502+D503+D504+D505</f>
        <v>0</v>
      </c>
      <c r="E501" s="52">
        <f>E502+E503+E504+E505</f>
        <v>0</v>
      </c>
    </row>
    <row r="502" spans="1:5" ht="15.75" thickBot="1" x14ac:dyDescent="0.3">
      <c r="A502" s="10" t="s">
        <v>55</v>
      </c>
      <c r="B502" s="11">
        <v>0</v>
      </c>
      <c r="C502" s="52">
        <v>28000</v>
      </c>
      <c r="D502" s="8">
        <v>0</v>
      </c>
      <c r="E502" s="8">
        <v>0</v>
      </c>
    </row>
    <row r="503" spans="1:5" ht="15.75" thickBot="1" x14ac:dyDescent="0.3">
      <c r="A503" s="10" t="s">
        <v>62</v>
      </c>
      <c r="B503" s="11">
        <v>0</v>
      </c>
      <c r="C503" s="52">
        <v>0</v>
      </c>
      <c r="D503" s="8">
        <v>0</v>
      </c>
      <c r="E503" s="8">
        <v>0</v>
      </c>
    </row>
    <row r="504" spans="1:5" ht="15.75" thickBot="1" x14ac:dyDescent="0.3">
      <c r="A504" s="10" t="s">
        <v>63</v>
      </c>
      <c r="B504" s="11">
        <v>0</v>
      </c>
      <c r="C504" s="52">
        <v>0</v>
      </c>
      <c r="D504" s="8">
        <v>0</v>
      </c>
      <c r="E504" s="8">
        <v>0</v>
      </c>
    </row>
    <row r="505" spans="1:5" ht="15.75" thickBot="1" x14ac:dyDescent="0.3">
      <c r="A505" s="10" t="s">
        <v>64</v>
      </c>
      <c r="B505" s="11">
        <v>0</v>
      </c>
      <c r="C505" s="52">
        <v>0</v>
      </c>
      <c r="D505" s="8">
        <v>0</v>
      </c>
      <c r="E505" s="8">
        <v>0</v>
      </c>
    </row>
    <row r="506" spans="1:5" ht="15.75" thickBot="1" x14ac:dyDescent="0.3">
      <c r="A506" s="22" t="s">
        <v>35</v>
      </c>
      <c r="B506" s="24">
        <f>B501+B500</f>
        <v>0</v>
      </c>
      <c r="C506" s="24">
        <f>C501+C500</f>
        <v>28000</v>
      </c>
      <c r="D506" s="24">
        <f>D501+D500</f>
        <v>0</v>
      </c>
      <c r="E506" s="24">
        <f>E501+E500</f>
        <v>0</v>
      </c>
    </row>
    <row r="507" spans="1:5" ht="15.75" thickBot="1" x14ac:dyDescent="0.3">
      <c r="A507" s="221" t="s">
        <v>395</v>
      </c>
      <c r="B507" s="222"/>
      <c r="C507" s="223"/>
      <c r="D507" s="223"/>
      <c r="E507" s="224"/>
    </row>
    <row r="508" spans="1:5" ht="15.75" thickBot="1" x14ac:dyDescent="0.3">
      <c r="A508" s="322" t="s">
        <v>45</v>
      </c>
      <c r="B508" s="323"/>
      <c r="C508" s="323"/>
      <c r="D508" s="323"/>
      <c r="E508" s="324"/>
    </row>
    <row r="509" spans="1:5" ht="36.75" customHeight="1" thickBot="1" x14ac:dyDescent="0.3">
      <c r="A509" s="91" t="s">
        <v>51</v>
      </c>
      <c r="B509" s="379" t="s">
        <v>400</v>
      </c>
      <c r="C509" s="367"/>
      <c r="D509" s="367"/>
      <c r="E509" s="369"/>
    </row>
    <row r="510" spans="1:5" ht="34.5" thickBot="1" x14ac:dyDescent="0.3">
      <c r="A510" s="21" t="s">
        <v>29</v>
      </c>
      <c r="B510" s="459" t="s">
        <v>401</v>
      </c>
      <c r="C510" s="460"/>
      <c r="D510" s="310" t="s">
        <v>58</v>
      </c>
      <c r="E510" s="218"/>
    </row>
    <row r="511" spans="1:5" ht="50.25" customHeight="1" thickBot="1" x14ac:dyDescent="0.3">
      <c r="A511" s="4" t="s">
        <v>10</v>
      </c>
      <c r="B511" s="456" t="s">
        <v>402</v>
      </c>
      <c r="C511" s="457"/>
      <c r="D511" s="457"/>
      <c r="E511" s="458"/>
    </row>
    <row r="512" spans="1:5" ht="15.75" thickBot="1" x14ac:dyDescent="0.3">
      <c r="A512" s="4" t="s">
        <v>15</v>
      </c>
      <c r="B512" s="465" t="s">
        <v>552</v>
      </c>
      <c r="C512" s="466"/>
      <c r="D512" s="466"/>
      <c r="E512" s="467"/>
    </row>
    <row r="513" spans="1:5" x14ac:dyDescent="0.25">
      <c r="A513" s="342"/>
      <c r="B513" s="19">
        <v>2018</v>
      </c>
      <c r="C513" s="19">
        <v>2019</v>
      </c>
      <c r="D513" s="19">
        <v>2020</v>
      </c>
      <c r="E513" s="19">
        <v>2021</v>
      </c>
    </row>
    <row r="514" spans="1:5" ht="15.75" thickBot="1" x14ac:dyDescent="0.3">
      <c r="A514" s="343"/>
      <c r="B514" s="20" t="s">
        <v>6</v>
      </c>
      <c r="C514" s="20" t="s">
        <v>7</v>
      </c>
      <c r="D514" s="20" t="s">
        <v>7</v>
      </c>
      <c r="E514" s="20" t="s">
        <v>7</v>
      </c>
    </row>
    <row r="515" spans="1:5" ht="15.75" thickBot="1" x14ac:dyDescent="0.3">
      <c r="A515" s="4" t="s">
        <v>9</v>
      </c>
      <c r="B515" s="6"/>
      <c r="C515" s="50">
        <v>74</v>
      </c>
      <c r="D515" s="6">
        <v>0</v>
      </c>
      <c r="E515" s="6">
        <v>0</v>
      </c>
    </row>
    <row r="516" spans="1:5" ht="15.75" thickBot="1" x14ac:dyDescent="0.3">
      <c r="A516" s="4" t="s">
        <v>16</v>
      </c>
      <c r="B516" s="6">
        <f>B524+B525</f>
        <v>0</v>
      </c>
      <c r="C516" s="6">
        <f>C524+C525</f>
        <v>1140</v>
      </c>
      <c r="D516" s="6">
        <f>D524+D525</f>
        <v>0</v>
      </c>
      <c r="E516" s="6">
        <f>E524+E525</f>
        <v>0</v>
      </c>
    </row>
    <row r="517" spans="1:5" ht="15.75" thickBot="1" x14ac:dyDescent="0.3">
      <c r="A517" s="4" t="s">
        <v>24</v>
      </c>
      <c r="B517" s="6" t="e">
        <f>B516/B515</f>
        <v>#DIV/0!</v>
      </c>
      <c r="C517" s="6">
        <f>C516/C515</f>
        <v>15.405405405405405</v>
      </c>
      <c r="D517" s="6" t="e">
        <f>D516/D515</f>
        <v>#DIV/0!</v>
      </c>
      <c r="E517" s="6" t="e">
        <f>E516/E515</f>
        <v>#DIV/0!</v>
      </c>
    </row>
    <row r="518" spans="1:5" ht="15.75" thickBot="1" x14ac:dyDescent="0.3">
      <c r="A518" s="4" t="s">
        <v>17</v>
      </c>
      <c r="B518" s="294" t="s">
        <v>23</v>
      </c>
      <c r="C518" s="7" t="e">
        <f t="shared" ref="C518:E520" si="9">C515/B515-1</f>
        <v>#DIV/0!</v>
      </c>
      <c r="D518" s="7">
        <f t="shared" si="9"/>
        <v>-1</v>
      </c>
      <c r="E518" s="7" t="e">
        <f t="shared" si="9"/>
        <v>#DIV/0!</v>
      </c>
    </row>
    <row r="519" spans="1:5" ht="15.75" customHeight="1" thickBot="1" x14ac:dyDescent="0.3">
      <c r="A519" s="4" t="s">
        <v>18</v>
      </c>
      <c r="B519" s="294" t="s">
        <v>23</v>
      </c>
      <c r="C519" s="7" t="e">
        <f t="shared" si="9"/>
        <v>#DIV/0!</v>
      </c>
      <c r="D519" s="7">
        <f t="shared" si="9"/>
        <v>-1</v>
      </c>
      <c r="E519" s="7" t="e">
        <f t="shared" si="9"/>
        <v>#DIV/0!</v>
      </c>
    </row>
    <row r="520" spans="1:5" ht="15.75" thickBot="1" x14ac:dyDescent="0.3">
      <c r="A520" s="4" t="s">
        <v>19</v>
      </c>
      <c r="B520" s="294" t="s">
        <v>23</v>
      </c>
      <c r="C520" s="7" t="e">
        <f t="shared" si="9"/>
        <v>#DIV/0!</v>
      </c>
      <c r="D520" s="7" t="e">
        <f t="shared" si="9"/>
        <v>#DIV/0!</v>
      </c>
      <c r="E520" s="7" t="e">
        <f t="shared" si="9"/>
        <v>#DIV/0!</v>
      </c>
    </row>
    <row r="521" spans="1:5" ht="15.75" thickBot="1" x14ac:dyDescent="0.3">
      <c r="A521" s="362" t="s">
        <v>350</v>
      </c>
      <c r="B521" s="363"/>
      <c r="C521" s="363"/>
      <c r="D521" s="363"/>
      <c r="E521" s="364"/>
    </row>
    <row r="522" spans="1:5" x14ac:dyDescent="0.25">
      <c r="A522" s="342"/>
      <c r="B522" s="19">
        <v>2018</v>
      </c>
      <c r="C522" s="19">
        <v>2019</v>
      </c>
      <c r="D522" s="19">
        <v>2020</v>
      </c>
      <c r="E522" s="19">
        <v>2021</v>
      </c>
    </row>
    <row r="523" spans="1:5" ht="15.75" thickBot="1" x14ac:dyDescent="0.3">
      <c r="A523" s="343"/>
      <c r="B523" s="20" t="s">
        <v>6</v>
      </c>
      <c r="C523" s="20" t="s">
        <v>7</v>
      </c>
      <c r="D523" s="20" t="s">
        <v>7</v>
      </c>
      <c r="E523" s="20" t="s">
        <v>7</v>
      </c>
    </row>
    <row r="524" spans="1:5" ht="15.75" thickBot="1" x14ac:dyDescent="0.3">
      <c r="A524" s="1" t="s">
        <v>46</v>
      </c>
      <c r="B524" s="8">
        <v>0</v>
      </c>
      <c r="C524" s="8">
        <v>0</v>
      </c>
      <c r="D524" s="8">
        <v>0</v>
      </c>
      <c r="E524" s="8">
        <v>0</v>
      </c>
    </row>
    <row r="525" spans="1:5" ht="15.75" thickBot="1" x14ac:dyDescent="0.3">
      <c r="A525" s="1" t="s">
        <v>47</v>
      </c>
      <c r="B525" s="52">
        <f>B526+B527+B528+B529</f>
        <v>0</v>
      </c>
      <c r="C525" s="52">
        <f>C526+C527+C528+C529</f>
        <v>1140</v>
      </c>
      <c r="D525" s="52">
        <f>D526+D527+D528+D529</f>
        <v>0</v>
      </c>
      <c r="E525" s="52">
        <f>E526+E527+E528+E529</f>
        <v>0</v>
      </c>
    </row>
    <row r="526" spans="1:5" ht="15.75" thickBot="1" x14ac:dyDescent="0.3">
      <c r="A526" s="10" t="s">
        <v>55</v>
      </c>
      <c r="B526" s="11">
        <v>0</v>
      </c>
      <c r="C526" s="52">
        <v>1140</v>
      </c>
      <c r="D526" s="8">
        <v>0</v>
      </c>
      <c r="E526" s="52">
        <v>0</v>
      </c>
    </row>
    <row r="527" spans="1:5" ht="15.75" thickBot="1" x14ac:dyDescent="0.3">
      <c r="A527" s="10" t="s">
        <v>62</v>
      </c>
      <c r="B527" s="11">
        <v>0</v>
      </c>
      <c r="C527" s="52">
        <v>0</v>
      </c>
      <c r="D527" s="8">
        <v>0</v>
      </c>
      <c r="E527" s="52">
        <v>0</v>
      </c>
    </row>
    <row r="528" spans="1:5" ht="15.75" thickBot="1" x14ac:dyDescent="0.3">
      <c r="A528" s="10" t="s">
        <v>63</v>
      </c>
      <c r="B528" s="11">
        <v>0</v>
      </c>
      <c r="C528" s="52">
        <v>0</v>
      </c>
      <c r="D528" s="8">
        <v>0</v>
      </c>
      <c r="E528" s="52">
        <v>0</v>
      </c>
    </row>
    <row r="529" spans="1:9" ht="15.75" thickBot="1" x14ac:dyDescent="0.3">
      <c r="A529" s="10" t="s">
        <v>64</v>
      </c>
      <c r="B529" s="11">
        <v>0</v>
      </c>
      <c r="C529" s="52">
        <v>0</v>
      </c>
      <c r="D529" s="8">
        <v>0</v>
      </c>
      <c r="E529" s="52">
        <v>0</v>
      </c>
    </row>
    <row r="530" spans="1:9" ht="15.75" thickBot="1" x14ac:dyDescent="0.3">
      <c r="A530" s="22" t="s">
        <v>35</v>
      </c>
      <c r="B530" s="24">
        <f>B525+B524</f>
        <v>0</v>
      </c>
      <c r="C530" s="24">
        <f>C525+C524</f>
        <v>1140</v>
      </c>
      <c r="D530" s="24">
        <f>D525+D524</f>
        <v>0</v>
      </c>
      <c r="E530" s="24">
        <f>E525+E524</f>
        <v>0</v>
      </c>
    </row>
    <row r="531" spans="1:9" ht="15.75" thickBot="1" x14ac:dyDescent="0.3">
      <c r="A531" s="221" t="s">
        <v>395</v>
      </c>
      <c r="B531" s="222"/>
      <c r="C531" s="223"/>
      <c r="D531" s="223"/>
      <c r="E531" s="224"/>
    </row>
    <row r="532" spans="1:9" ht="15.75" thickBot="1" x14ac:dyDescent="0.3">
      <c r="A532" s="322" t="s">
        <v>44</v>
      </c>
      <c r="B532" s="323"/>
      <c r="C532" s="323"/>
      <c r="D532" s="323"/>
      <c r="E532" s="324"/>
    </row>
    <row r="533" spans="1:9" ht="15.75" thickBot="1" x14ac:dyDescent="0.3">
      <c r="A533" s="322" t="s">
        <v>48</v>
      </c>
      <c r="B533" s="323"/>
      <c r="C533" s="323"/>
      <c r="D533" s="323"/>
      <c r="E533" s="324"/>
    </row>
    <row r="534" spans="1:9" ht="32.25" customHeight="1" thickBot="1" x14ac:dyDescent="0.3">
      <c r="A534" s="91" t="s">
        <v>30</v>
      </c>
      <c r="B534" s="497" t="s">
        <v>403</v>
      </c>
      <c r="C534" s="495"/>
      <c r="D534" s="495"/>
      <c r="E534" s="496"/>
    </row>
    <row r="535" spans="1:9" ht="27" customHeight="1" thickBot="1" x14ac:dyDescent="0.3">
      <c r="A535" s="21" t="s">
        <v>57</v>
      </c>
      <c r="B535" s="459" t="s">
        <v>404</v>
      </c>
      <c r="C535" s="460"/>
      <c r="D535" s="54" t="s">
        <v>58</v>
      </c>
      <c r="E535" s="227"/>
      <c r="G535" s="228"/>
      <c r="H535" s="228"/>
      <c r="I535" s="228"/>
    </row>
    <row r="536" spans="1:9" ht="39" customHeight="1" thickBot="1" x14ac:dyDescent="0.3">
      <c r="A536" s="4" t="s">
        <v>10</v>
      </c>
      <c r="B536" s="456" t="s">
        <v>405</v>
      </c>
      <c r="C536" s="457"/>
      <c r="D536" s="457"/>
      <c r="E536" s="458"/>
      <c r="G536" s="203"/>
      <c r="H536" s="203"/>
      <c r="I536" s="203"/>
    </row>
    <row r="537" spans="1:9" ht="15.75" thickBot="1" x14ac:dyDescent="0.3">
      <c r="A537" s="4" t="s">
        <v>15</v>
      </c>
      <c r="B537" s="359" t="s">
        <v>575</v>
      </c>
      <c r="C537" s="360"/>
      <c r="D537" s="360"/>
      <c r="E537" s="361"/>
      <c r="G537" s="229"/>
      <c r="H537" s="229"/>
      <c r="I537" s="230"/>
    </row>
    <row r="538" spans="1:9" x14ac:dyDescent="0.25">
      <c r="A538" s="342"/>
      <c r="B538" s="19">
        <v>2018</v>
      </c>
      <c r="C538" s="19">
        <v>2019</v>
      </c>
      <c r="D538" s="19">
        <v>2020</v>
      </c>
      <c r="E538" s="19">
        <v>2021</v>
      </c>
      <c r="G538" s="229"/>
      <c r="H538" s="229"/>
      <c r="I538" s="229"/>
    </row>
    <row r="539" spans="1:9" ht="15.75" thickBot="1" x14ac:dyDescent="0.3">
      <c r="A539" s="343"/>
      <c r="B539" s="20" t="s">
        <v>6</v>
      </c>
      <c r="C539" s="20" t="s">
        <v>7</v>
      </c>
      <c r="D539" s="20" t="s">
        <v>7</v>
      </c>
      <c r="E539" s="20" t="s">
        <v>7</v>
      </c>
      <c r="G539" s="229"/>
      <c r="H539" s="229"/>
      <c r="I539" s="231"/>
    </row>
    <row r="540" spans="1:9" ht="15.75" thickBot="1" x14ac:dyDescent="0.3">
      <c r="A540" s="4" t="s">
        <v>9</v>
      </c>
      <c r="B540" s="6"/>
      <c r="C540" s="50">
        <v>400</v>
      </c>
      <c r="D540" s="6">
        <v>0</v>
      </c>
      <c r="E540" s="6">
        <v>0</v>
      </c>
      <c r="G540" s="229"/>
      <c r="H540" s="229"/>
      <c r="I540" s="232"/>
    </row>
    <row r="541" spans="1:9" ht="15.75" thickBot="1" x14ac:dyDescent="0.3">
      <c r="A541" s="4" t="s">
        <v>16</v>
      </c>
      <c r="B541" s="6"/>
      <c r="C541" s="6">
        <f>C549+C550</f>
        <v>372607</v>
      </c>
      <c r="D541" s="6">
        <f>D549+D550</f>
        <v>0</v>
      </c>
      <c r="E541" s="6">
        <f>E549+E550</f>
        <v>0</v>
      </c>
      <c r="G541" s="229"/>
      <c r="H541" s="229"/>
    </row>
    <row r="542" spans="1:9" ht="15.75" thickBot="1" x14ac:dyDescent="0.3">
      <c r="A542" s="4" t="s">
        <v>24</v>
      </c>
      <c r="B542" s="6"/>
      <c r="C542" s="6">
        <f>C541/C540</f>
        <v>931.51750000000004</v>
      </c>
      <c r="D542" s="6" t="e">
        <f>D541/D540</f>
        <v>#DIV/0!</v>
      </c>
      <c r="E542" s="6" t="e">
        <f>E541/E540</f>
        <v>#DIV/0!</v>
      </c>
      <c r="G542" s="233"/>
      <c r="H542" s="233"/>
    </row>
    <row r="543" spans="1:9" ht="15.75" thickBot="1" x14ac:dyDescent="0.3">
      <c r="A543" s="4" t="s">
        <v>17</v>
      </c>
      <c r="B543" s="294" t="s">
        <v>23</v>
      </c>
      <c r="C543" s="7" t="e">
        <f t="shared" ref="C543:E545" si="10">C540/B540-1</f>
        <v>#DIV/0!</v>
      </c>
      <c r="D543" s="7">
        <f t="shared" si="10"/>
        <v>-1</v>
      </c>
      <c r="E543" s="7" t="e">
        <f t="shared" si="10"/>
        <v>#DIV/0!</v>
      </c>
      <c r="G543" s="203"/>
      <c r="H543" s="208"/>
    </row>
    <row r="544" spans="1:9" ht="15.75" customHeight="1" thickBot="1" x14ac:dyDescent="0.3">
      <c r="A544" s="4" t="s">
        <v>18</v>
      </c>
      <c r="B544" s="294" t="s">
        <v>23</v>
      </c>
      <c r="C544" s="7" t="e">
        <f t="shared" si="10"/>
        <v>#DIV/0!</v>
      </c>
      <c r="D544" s="7">
        <f t="shared" si="10"/>
        <v>-1</v>
      </c>
      <c r="E544" s="7" t="e">
        <f t="shared" si="10"/>
        <v>#DIV/0!</v>
      </c>
      <c r="G544" s="233"/>
      <c r="H544" s="233"/>
      <c r="I544" s="190"/>
    </row>
    <row r="545" spans="1:7" ht="15.75" thickBot="1" x14ac:dyDescent="0.3">
      <c r="A545" s="4" t="s">
        <v>19</v>
      </c>
      <c r="B545" s="294" t="s">
        <v>23</v>
      </c>
      <c r="C545" s="7" t="e">
        <f t="shared" si="10"/>
        <v>#DIV/0!</v>
      </c>
      <c r="D545" s="7" t="e">
        <f t="shared" si="10"/>
        <v>#DIV/0!</v>
      </c>
      <c r="E545" s="7" t="e">
        <f t="shared" si="10"/>
        <v>#DIV/0!</v>
      </c>
    </row>
    <row r="546" spans="1:7" ht="15.75" thickBot="1" x14ac:dyDescent="0.3">
      <c r="A546" s="362" t="s">
        <v>350</v>
      </c>
      <c r="B546" s="363"/>
      <c r="C546" s="363"/>
      <c r="D546" s="363"/>
      <c r="E546" s="364"/>
    </row>
    <row r="547" spans="1:7" x14ac:dyDescent="0.25">
      <c r="A547" s="342"/>
      <c r="B547" s="19">
        <v>2018</v>
      </c>
      <c r="C547" s="19">
        <v>2019</v>
      </c>
      <c r="D547" s="19">
        <v>2020</v>
      </c>
      <c r="E547" s="19">
        <v>2021</v>
      </c>
    </row>
    <row r="548" spans="1:7" ht="15.75" thickBot="1" x14ac:dyDescent="0.3">
      <c r="A548" s="343"/>
      <c r="B548" s="20" t="s">
        <v>6</v>
      </c>
      <c r="C548" s="20" t="s">
        <v>7</v>
      </c>
      <c r="D548" s="20" t="s">
        <v>7</v>
      </c>
      <c r="E548" s="20" t="s">
        <v>7</v>
      </c>
    </row>
    <row r="549" spans="1:7" ht="15.75" thickBot="1" x14ac:dyDescent="0.3">
      <c r="A549" s="1" t="s">
        <v>46</v>
      </c>
      <c r="B549" s="8"/>
      <c r="C549" s="8">
        <v>0</v>
      </c>
      <c r="D549" s="8">
        <v>0</v>
      </c>
      <c r="E549" s="8">
        <v>0</v>
      </c>
    </row>
    <row r="550" spans="1:7" ht="15.75" thickBot="1" x14ac:dyDescent="0.3">
      <c r="A550" s="1" t="s">
        <v>47</v>
      </c>
      <c r="B550" s="11"/>
      <c r="C550" s="52">
        <v>372607</v>
      </c>
      <c r="D550" s="8">
        <v>0</v>
      </c>
      <c r="E550" s="8">
        <v>0</v>
      </c>
    </row>
    <row r="551" spans="1:7" ht="15.75" thickBot="1" x14ac:dyDescent="0.3">
      <c r="A551" s="10" t="s">
        <v>55</v>
      </c>
      <c r="B551" s="11"/>
      <c r="C551" s="52">
        <v>0</v>
      </c>
      <c r="D551" s="8">
        <v>0</v>
      </c>
      <c r="E551" s="8">
        <v>0</v>
      </c>
    </row>
    <row r="552" spans="1:7" ht="15.75" thickBot="1" x14ac:dyDescent="0.3">
      <c r="A552" s="10" t="s">
        <v>62</v>
      </c>
      <c r="B552" s="11"/>
      <c r="C552" s="52">
        <v>0</v>
      </c>
      <c r="D552" s="8">
        <v>0</v>
      </c>
      <c r="E552" s="8">
        <v>0</v>
      </c>
    </row>
    <row r="553" spans="1:7" ht="15.75" thickBot="1" x14ac:dyDescent="0.3">
      <c r="A553" s="10" t="s">
        <v>63</v>
      </c>
      <c r="B553" s="11"/>
      <c r="C553" s="52">
        <v>372607</v>
      </c>
      <c r="D553" s="8">
        <v>0</v>
      </c>
      <c r="E553" s="8">
        <v>0</v>
      </c>
    </row>
    <row r="554" spans="1:7" ht="15.75" thickBot="1" x14ac:dyDescent="0.3">
      <c r="A554" s="10" t="s">
        <v>64</v>
      </c>
      <c r="B554" s="11"/>
      <c r="C554" s="52">
        <v>0</v>
      </c>
      <c r="D554" s="8">
        <v>0</v>
      </c>
      <c r="E554" s="8">
        <v>0</v>
      </c>
    </row>
    <row r="555" spans="1:7" ht="15.75" thickBot="1" x14ac:dyDescent="0.3">
      <c r="A555" s="210" t="s">
        <v>35</v>
      </c>
      <c r="B555" s="24">
        <f>B550+B549</f>
        <v>0</v>
      </c>
      <c r="C555" s="24">
        <f>C550+C549</f>
        <v>372607</v>
      </c>
      <c r="D555" s="24">
        <f>D550+D549</f>
        <v>0</v>
      </c>
      <c r="E555" s="24">
        <f>E550+E549</f>
        <v>0</v>
      </c>
    </row>
    <row r="556" spans="1:7" ht="26.25" customHeight="1" thickBot="1" x14ac:dyDescent="0.3">
      <c r="A556" s="283" t="s">
        <v>30</v>
      </c>
      <c r="B556" s="497" t="s">
        <v>406</v>
      </c>
      <c r="C556" s="495"/>
      <c r="D556" s="495"/>
      <c r="E556" s="496"/>
    </row>
    <row r="557" spans="1:7" ht="34.5" thickBot="1" x14ac:dyDescent="0.3">
      <c r="A557" s="21" t="s">
        <v>407</v>
      </c>
      <c r="B557" s="459" t="s">
        <v>408</v>
      </c>
      <c r="C557" s="460"/>
      <c r="D557" s="54" t="s">
        <v>58</v>
      </c>
      <c r="E557" s="227"/>
      <c r="G557" s="213"/>
    </row>
    <row r="558" spans="1:7" ht="36.75" customHeight="1" thickBot="1" x14ac:dyDescent="0.3">
      <c r="A558" s="4" t="s">
        <v>10</v>
      </c>
      <c r="B558" s="456" t="s">
        <v>409</v>
      </c>
      <c r="C558" s="457"/>
      <c r="D558" s="457"/>
      <c r="E558" s="458"/>
      <c r="G558" s="213"/>
    </row>
    <row r="559" spans="1:7" ht="15.75" thickBot="1" x14ac:dyDescent="0.3">
      <c r="A559" s="4" t="s">
        <v>15</v>
      </c>
      <c r="B559" s="359" t="s">
        <v>575</v>
      </c>
      <c r="C559" s="360"/>
      <c r="D559" s="360"/>
      <c r="E559" s="361"/>
      <c r="G559" s="215"/>
    </row>
    <row r="560" spans="1:7" x14ac:dyDescent="0.25">
      <c r="A560" s="342"/>
      <c r="B560" s="19">
        <v>2018</v>
      </c>
      <c r="C560" s="19">
        <v>2019</v>
      </c>
      <c r="D560" s="19">
        <v>2020</v>
      </c>
      <c r="E560" s="19">
        <v>2021</v>
      </c>
      <c r="G560" s="215"/>
    </row>
    <row r="561" spans="1:7" ht="15.75" thickBot="1" x14ac:dyDescent="0.3">
      <c r="A561" s="343"/>
      <c r="B561" s="20" t="s">
        <v>6</v>
      </c>
      <c r="C561" s="20" t="s">
        <v>7</v>
      </c>
      <c r="D561" s="20" t="s">
        <v>7</v>
      </c>
      <c r="E561" s="20" t="s">
        <v>7</v>
      </c>
      <c r="G561" s="215"/>
    </row>
    <row r="562" spans="1:7" ht="15.75" thickBot="1" x14ac:dyDescent="0.3">
      <c r="A562" s="4" t="s">
        <v>9</v>
      </c>
      <c r="B562" s="6"/>
      <c r="C562" s="50">
        <v>200</v>
      </c>
      <c r="D562" s="6">
        <v>0</v>
      </c>
      <c r="E562" s="6">
        <v>0</v>
      </c>
      <c r="G562" s="215"/>
    </row>
    <row r="563" spans="1:7" ht="15.75" thickBot="1" x14ac:dyDescent="0.3">
      <c r="A563" s="4" t="s">
        <v>16</v>
      </c>
      <c r="B563" s="6"/>
      <c r="C563" s="6">
        <f>C571+C572</f>
        <v>125000</v>
      </c>
      <c r="D563" s="6">
        <f>D571+D572</f>
        <v>0</v>
      </c>
      <c r="E563" s="6">
        <f>E571+E572</f>
        <v>0</v>
      </c>
      <c r="G563" s="215"/>
    </row>
    <row r="564" spans="1:7" ht="15.75" thickBot="1" x14ac:dyDescent="0.3">
      <c r="A564" s="4" t="s">
        <v>24</v>
      </c>
      <c r="B564" s="6"/>
      <c r="C564" s="6">
        <f>C563/C562</f>
        <v>625</v>
      </c>
      <c r="D564" s="6" t="e">
        <f>D563/D562</f>
        <v>#DIV/0!</v>
      </c>
      <c r="E564" s="6" t="e">
        <f>E563/E562</f>
        <v>#DIV/0!</v>
      </c>
      <c r="G564" s="217"/>
    </row>
    <row r="565" spans="1:7" ht="15.75" thickBot="1" x14ac:dyDescent="0.3">
      <c r="A565" s="4" t="s">
        <v>17</v>
      </c>
      <c r="B565" s="294" t="s">
        <v>23</v>
      </c>
      <c r="C565" s="7" t="e">
        <f t="shared" ref="C565:E567" si="11">C562/B562-1</f>
        <v>#DIV/0!</v>
      </c>
      <c r="D565" s="7">
        <f t="shared" si="11"/>
        <v>-1</v>
      </c>
      <c r="E565" s="7" t="e">
        <f t="shared" si="11"/>
        <v>#DIV/0!</v>
      </c>
      <c r="G565" s="215"/>
    </row>
    <row r="566" spans="1:7" ht="15.75" customHeight="1" thickBot="1" x14ac:dyDescent="0.3">
      <c r="A566" s="4" t="s">
        <v>18</v>
      </c>
      <c r="B566" s="294" t="s">
        <v>23</v>
      </c>
      <c r="C566" s="7" t="e">
        <f t="shared" si="11"/>
        <v>#DIV/0!</v>
      </c>
      <c r="D566" s="7">
        <f t="shared" si="11"/>
        <v>-1</v>
      </c>
      <c r="E566" s="7" t="e">
        <f t="shared" si="11"/>
        <v>#DIV/0!</v>
      </c>
      <c r="G566" s="215"/>
    </row>
    <row r="567" spans="1:7" ht="15.75" thickBot="1" x14ac:dyDescent="0.3">
      <c r="A567" s="4" t="s">
        <v>19</v>
      </c>
      <c r="B567" s="294" t="s">
        <v>23</v>
      </c>
      <c r="C567" s="7" t="e">
        <f t="shared" si="11"/>
        <v>#DIV/0!</v>
      </c>
      <c r="D567" s="7" t="e">
        <f t="shared" si="11"/>
        <v>#DIV/0!</v>
      </c>
      <c r="E567" s="7" t="e">
        <f t="shared" si="11"/>
        <v>#DIV/0!</v>
      </c>
      <c r="G567" s="215"/>
    </row>
    <row r="568" spans="1:7" ht="15.75" thickBot="1" x14ac:dyDescent="0.3">
      <c r="A568" s="362" t="s">
        <v>410</v>
      </c>
      <c r="B568" s="363"/>
      <c r="C568" s="363"/>
      <c r="D568" s="363"/>
      <c r="E568" s="364"/>
      <c r="G568" s="217"/>
    </row>
    <row r="569" spans="1:7" x14ac:dyDescent="0.25">
      <c r="A569" s="342"/>
      <c r="B569" s="19">
        <v>2018</v>
      </c>
      <c r="C569" s="19">
        <v>2019</v>
      </c>
      <c r="D569" s="19">
        <v>2020</v>
      </c>
      <c r="E569" s="19">
        <v>2021</v>
      </c>
      <c r="G569" s="215"/>
    </row>
    <row r="570" spans="1:7" ht="15.75" thickBot="1" x14ac:dyDescent="0.3">
      <c r="A570" s="343"/>
      <c r="B570" s="20" t="s">
        <v>6</v>
      </c>
      <c r="C570" s="20" t="s">
        <v>7</v>
      </c>
      <c r="D570" s="20" t="s">
        <v>7</v>
      </c>
      <c r="E570" s="20" t="s">
        <v>7</v>
      </c>
      <c r="G570" s="215"/>
    </row>
    <row r="571" spans="1:7" ht="15.75" thickBot="1" x14ac:dyDescent="0.3">
      <c r="A571" s="1" t="s">
        <v>46</v>
      </c>
      <c r="B571" s="8"/>
      <c r="C571" s="8">
        <v>0</v>
      </c>
      <c r="D571" s="8">
        <v>0</v>
      </c>
      <c r="E571" s="8">
        <v>0</v>
      </c>
    </row>
    <row r="572" spans="1:7" ht="15.75" thickBot="1" x14ac:dyDescent="0.3">
      <c r="A572" s="1" t="s">
        <v>47</v>
      </c>
      <c r="B572" s="11"/>
      <c r="C572" s="52">
        <f>C573+C574+C575+C576</f>
        <v>125000</v>
      </c>
      <c r="D572" s="52">
        <f>D573+D574+D575+D576</f>
        <v>0</v>
      </c>
      <c r="E572" s="52">
        <f>E573+E574+E575+E576</f>
        <v>0</v>
      </c>
      <c r="G572" s="215"/>
    </row>
    <row r="573" spans="1:7" ht="15.75" thickBot="1" x14ac:dyDescent="0.3">
      <c r="A573" s="10" t="s">
        <v>55</v>
      </c>
      <c r="B573" s="11"/>
      <c r="C573" s="52">
        <v>0</v>
      </c>
      <c r="D573" s="8">
        <v>0</v>
      </c>
      <c r="E573" s="8">
        <v>0</v>
      </c>
      <c r="G573" s="215"/>
    </row>
    <row r="574" spans="1:7" ht="15.75" thickBot="1" x14ac:dyDescent="0.3">
      <c r="A574" s="10" t="s">
        <v>62</v>
      </c>
      <c r="B574" s="11"/>
      <c r="C574" s="52">
        <v>125000</v>
      </c>
      <c r="D574" s="8">
        <v>0</v>
      </c>
      <c r="E574" s="8">
        <v>0</v>
      </c>
      <c r="G574" s="215"/>
    </row>
    <row r="575" spans="1:7" ht="15.75" thickBot="1" x14ac:dyDescent="0.3">
      <c r="A575" s="10" t="s">
        <v>63</v>
      </c>
      <c r="B575" s="11"/>
      <c r="C575" s="52">
        <v>0</v>
      </c>
      <c r="D575" s="8">
        <v>0</v>
      </c>
      <c r="E575" s="8">
        <v>0</v>
      </c>
      <c r="G575" s="215"/>
    </row>
    <row r="576" spans="1:7" ht="15.75" thickBot="1" x14ac:dyDescent="0.3">
      <c r="A576" s="10" t="s">
        <v>64</v>
      </c>
      <c r="B576" s="11"/>
      <c r="C576" s="52">
        <v>0</v>
      </c>
      <c r="D576" s="8">
        <v>0</v>
      </c>
      <c r="E576" s="8">
        <v>0</v>
      </c>
      <c r="G576" s="215"/>
    </row>
    <row r="577" spans="1:8" ht="15.75" thickBot="1" x14ac:dyDescent="0.3">
      <c r="A577" s="22" t="s">
        <v>125</v>
      </c>
      <c r="B577" s="11">
        <f>B572+B571</f>
        <v>0</v>
      </c>
      <c r="C577" s="11">
        <f>C572+C571</f>
        <v>125000</v>
      </c>
      <c r="D577" s="11">
        <f>D572+D571</f>
        <v>0</v>
      </c>
      <c r="E577" s="11">
        <f>E572+E571</f>
        <v>0</v>
      </c>
    </row>
    <row r="578" spans="1:8" ht="15.75" thickBot="1" x14ac:dyDescent="0.3">
      <c r="A578" s="322" t="s">
        <v>44</v>
      </c>
      <c r="B578" s="323"/>
      <c r="C578" s="323"/>
      <c r="D578" s="323"/>
      <c r="E578" s="324"/>
    </row>
    <row r="579" spans="1:8" ht="15.75" thickBot="1" x14ac:dyDescent="0.3">
      <c r="A579" s="322" t="s">
        <v>48</v>
      </c>
      <c r="B579" s="323"/>
      <c r="C579" s="323"/>
      <c r="D579" s="323"/>
      <c r="E579" s="324"/>
    </row>
    <row r="580" spans="1:8" ht="52.5" customHeight="1" thickBot="1" x14ac:dyDescent="0.3">
      <c r="A580" s="91" t="s">
        <v>30</v>
      </c>
      <c r="B580" s="379" t="s">
        <v>411</v>
      </c>
      <c r="C580" s="367"/>
      <c r="D580" s="367"/>
      <c r="E580" s="369"/>
    </row>
    <row r="581" spans="1:8" ht="34.5" thickBot="1" x14ac:dyDescent="0.3">
      <c r="A581" s="21" t="s">
        <v>29</v>
      </c>
      <c r="B581" s="459" t="s">
        <v>412</v>
      </c>
      <c r="C581" s="460"/>
      <c r="D581" s="54" t="s">
        <v>58</v>
      </c>
      <c r="E581" s="227"/>
    </row>
    <row r="582" spans="1:8" ht="50.25" customHeight="1" thickBot="1" x14ac:dyDescent="0.3">
      <c r="A582" s="4" t="s">
        <v>10</v>
      </c>
      <c r="B582" s="456" t="s">
        <v>413</v>
      </c>
      <c r="C582" s="457"/>
      <c r="D582" s="457"/>
      <c r="E582" s="458"/>
    </row>
    <row r="583" spans="1:8" ht="15.75" thickBot="1" x14ac:dyDescent="0.3">
      <c r="A583" s="4" t="s">
        <v>15</v>
      </c>
      <c r="B583" s="359" t="s">
        <v>414</v>
      </c>
      <c r="C583" s="360"/>
      <c r="D583" s="360"/>
      <c r="E583" s="361"/>
    </row>
    <row r="584" spans="1:8" x14ac:dyDescent="0.25">
      <c r="A584" s="342"/>
      <c r="B584" s="19">
        <v>2018</v>
      </c>
      <c r="C584" s="19">
        <v>2019</v>
      </c>
      <c r="D584" s="19">
        <v>2020</v>
      </c>
      <c r="E584" s="19">
        <v>2021</v>
      </c>
      <c r="G584" s="229"/>
      <c r="H584" s="229"/>
    </row>
    <row r="585" spans="1:8" ht="15.75" thickBot="1" x14ac:dyDescent="0.3">
      <c r="A585" s="343"/>
      <c r="B585" s="20" t="s">
        <v>6</v>
      </c>
      <c r="C585" s="20" t="s">
        <v>7</v>
      </c>
      <c r="D585" s="20" t="s">
        <v>7</v>
      </c>
      <c r="E585" s="20" t="s">
        <v>7</v>
      </c>
      <c r="G585" s="203"/>
      <c r="H585" s="203"/>
    </row>
    <row r="586" spans="1:8" ht="15.75" thickBot="1" x14ac:dyDescent="0.3">
      <c r="A586" s="4" t="s">
        <v>9</v>
      </c>
      <c r="B586" s="6"/>
      <c r="C586" s="6">
        <v>160</v>
      </c>
      <c r="D586" s="6">
        <v>166</v>
      </c>
      <c r="E586" s="6">
        <v>0</v>
      </c>
      <c r="G586" s="203"/>
      <c r="H586" s="203"/>
    </row>
    <row r="587" spans="1:8" ht="15.75" thickBot="1" x14ac:dyDescent="0.3">
      <c r="A587" s="4" t="s">
        <v>16</v>
      </c>
      <c r="B587" s="6"/>
      <c r="C587" s="6">
        <f>C595+C596</f>
        <v>18084</v>
      </c>
      <c r="D587" s="6">
        <f>D595+D596</f>
        <v>18813</v>
      </c>
      <c r="E587" s="6">
        <f>E595+E596</f>
        <v>0</v>
      </c>
      <c r="G587" s="203"/>
      <c r="H587" s="203"/>
    </row>
    <row r="588" spans="1:8" ht="15.75" thickBot="1" x14ac:dyDescent="0.3">
      <c r="A588" s="4" t="s">
        <v>24</v>
      </c>
      <c r="B588" s="6"/>
      <c r="C588" s="6">
        <f>C587/C586</f>
        <v>113.02500000000001</v>
      </c>
      <c r="D588" s="6">
        <f>D587/D586</f>
        <v>113.33132530120481</v>
      </c>
      <c r="E588" s="6" t="e">
        <f>E587/E586</f>
        <v>#DIV/0!</v>
      </c>
      <c r="G588" s="203"/>
      <c r="H588" s="203"/>
    </row>
    <row r="589" spans="1:8" ht="15.75" thickBot="1" x14ac:dyDescent="0.3">
      <c r="A589" s="4" t="s">
        <v>17</v>
      </c>
      <c r="B589" s="294" t="s">
        <v>23</v>
      </c>
      <c r="C589" s="7" t="e">
        <f t="shared" ref="C589:E591" si="12">C586/B586-1</f>
        <v>#DIV/0!</v>
      </c>
      <c r="D589" s="7">
        <f t="shared" si="12"/>
        <v>3.7500000000000089E-2</v>
      </c>
      <c r="E589" s="7">
        <f t="shared" si="12"/>
        <v>-1</v>
      </c>
      <c r="G589" s="203"/>
      <c r="H589" s="203"/>
    </row>
    <row r="590" spans="1:8" ht="15.75" customHeight="1" thickBot="1" x14ac:dyDescent="0.3">
      <c r="A590" s="4" t="s">
        <v>18</v>
      </c>
      <c r="B590" s="294" t="s">
        <v>23</v>
      </c>
      <c r="C590" s="7" t="e">
        <f t="shared" si="12"/>
        <v>#DIV/0!</v>
      </c>
      <c r="D590" s="7">
        <f t="shared" si="12"/>
        <v>4.0311877903118853E-2</v>
      </c>
      <c r="E590" s="7">
        <f t="shared" si="12"/>
        <v>-1</v>
      </c>
    </row>
    <row r="591" spans="1:8" ht="15.75" thickBot="1" x14ac:dyDescent="0.3">
      <c r="A591" s="4" t="s">
        <v>19</v>
      </c>
      <c r="B591" s="294" t="s">
        <v>23</v>
      </c>
      <c r="C591" s="7" t="e">
        <f t="shared" si="12"/>
        <v>#DIV/0!</v>
      </c>
      <c r="D591" s="7">
        <f t="shared" si="12"/>
        <v>2.7102437620420972E-3</v>
      </c>
      <c r="E591" s="7" t="e">
        <f t="shared" si="12"/>
        <v>#DIV/0!</v>
      </c>
    </row>
    <row r="592" spans="1:8" ht="15.75" thickBot="1" x14ac:dyDescent="0.3">
      <c r="A592" s="362" t="s">
        <v>350</v>
      </c>
      <c r="B592" s="363"/>
      <c r="C592" s="363"/>
      <c r="D592" s="363"/>
      <c r="E592" s="364"/>
    </row>
    <row r="593" spans="1:5" x14ac:dyDescent="0.25">
      <c r="A593" s="342"/>
      <c r="B593" s="19">
        <v>2018</v>
      </c>
      <c r="C593" s="19">
        <v>2019</v>
      </c>
      <c r="D593" s="19">
        <v>2020</v>
      </c>
      <c r="E593" s="19">
        <v>2021</v>
      </c>
    </row>
    <row r="594" spans="1:5" ht="15.75" thickBot="1" x14ac:dyDescent="0.3">
      <c r="A594" s="343"/>
      <c r="B594" s="20" t="s">
        <v>6</v>
      </c>
      <c r="C594" s="20" t="s">
        <v>7</v>
      </c>
      <c r="D594" s="20" t="s">
        <v>7</v>
      </c>
      <c r="E594" s="20" t="s">
        <v>7</v>
      </c>
    </row>
    <row r="595" spans="1:5" ht="15.75" thickBot="1" x14ac:dyDescent="0.3">
      <c r="A595" s="1" t="s">
        <v>46</v>
      </c>
      <c r="B595" s="8"/>
      <c r="C595" s="8">
        <v>0</v>
      </c>
      <c r="D595" s="8">
        <v>0</v>
      </c>
      <c r="E595" s="8">
        <v>0</v>
      </c>
    </row>
    <row r="596" spans="1:5" ht="15.75" thickBot="1" x14ac:dyDescent="0.3">
      <c r="A596" s="1" t="s">
        <v>47</v>
      </c>
      <c r="B596" s="11"/>
      <c r="C596" s="52">
        <f>C597+C598+C599+C600</f>
        <v>18084</v>
      </c>
      <c r="D596" s="52">
        <f>D597+D598+D599+D600</f>
        <v>18813</v>
      </c>
      <c r="E596" s="52">
        <f>E597+E598+E599+E600</f>
        <v>0</v>
      </c>
    </row>
    <row r="597" spans="1:5" ht="15.75" thickBot="1" x14ac:dyDescent="0.3">
      <c r="A597" s="10" t="s">
        <v>55</v>
      </c>
      <c r="B597" s="11"/>
      <c r="C597" s="52">
        <v>0</v>
      </c>
      <c r="D597" s="8">
        <v>0</v>
      </c>
      <c r="E597" s="8">
        <v>0</v>
      </c>
    </row>
    <row r="598" spans="1:5" ht="15.75" thickBot="1" x14ac:dyDescent="0.3">
      <c r="A598" s="10" t="s">
        <v>62</v>
      </c>
      <c r="B598" s="11"/>
      <c r="C598" s="52">
        <v>18084</v>
      </c>
      <c r="D598" s="8">
        <v>15675</v>
      </c>
      <c r="E598" s="8">
        <v>0</v>
      </c>
    </row>
    <row r="599" spans="1:5" ht="15.75" thickBot="1" x14ac:dyDescent="0.3">
      <c r="A599" s="10" t="s">
        <v>63</v>
      </c>
      <c r="B599" s="11"/>
      <c r="C599" s="52">
        <v>0</v>
      </c>
      <c r="D599" s="8">
        <v>0</v>
      </c>
      <c r="E599" s="8">
        <v>0</v>
      </c>
    </row>
    <row r="600" spans="1:5" ht="15.75" thickBot="1" x14ac:dyDescent="0.3">
      <c r="A600" s="10" t="s">
        <v>64</v>
      </c>
      <c r="B600" s="11"/>
      <c r="C600" s="52">
        <v>0</v>
      </c>
      <c r="D600" s="8">
        <v>3138</v>
      </c>
      <c r="E600" s="8">
        <v>0</v>
      </c>
    </row>
    <row r="601" spans="1:5" ht="21" customHeight="1" thickBot="1" x14ac:dyDescent="0.3">
      <c r="A601" s="319" t="s">
        <v>35</v>
      </c>
      <c r="B601" s="320">
        <f>B596+B595</f>
        <v>0</v>
      </c>
      <c r="C601" s="320">
        <f>C596+C595</f>
        <v>18084</v>
      </c>
      <c r="D601" s="320">
        <f>D596+D595</f>
        <v>18813</v>
      </c>
      <c r="E601" s="320">
        <f>E596+E595</f>
        <v>0</v>
      </c>
    </row>
    <row r="602" spans="1:5" ht="34.5" thickBot="1" x14ac:dyDescent="0.3">
      <c r="A602" s="21" t="s">
        <v>407</v>
      </c>
      <c r="B602" s="459" t="s">
        <v>553</v>
      </c>
      <c r="C602" s="460"/>
      <c r="D602" s="54" t="s">
        <v>58</v>
      </c>
      <c r="E602" s="227"/>
    </row>
    <row r="603" spans="1:5" ht="83.25" customHeight="1" thickBot="1" x14ac:dyDescent="0.3">
      <c r="A603" s="4" t="s">
        <v>10</v>
      </c>
      <c r="B603" s="456" t="s">
        <v>415</v>
      </c>
      <c r="C603" s="457"/>
      <c r="D603" s="457"/>
      <c r="E603" s="458"/>
    </row>
    <row r="604" spans="1:5" ht="15.75" thickBot="1" x14ac:dyDescent="0.3">
      <c r="A604" s="4" t="s">
        <v>15</v>
      </c>
      <c r="B604" s="359" t="s">
        <v>416</v>
      </c>
      <c r="C604" s="360"/>
      <c r="D604" s="360"/>
      <c r="E604" s="361"/>
    </row>
    <row r="605" spans="1:5" x14ac:dyDescent="0.25">
      <c r="A605" s="342"/>
      <c r="B605" s="19">
        <v>2018</v>
      </c>
      <c r="C605" s="19">
        <v>2019</v>
      </c>
      <c r="D605" s="19">
        <v>2020</v>
      </c>
      <c r="E605" s="19">
        <v>2021</v>
      </c>
    </row>
    <row r="606" spans="1:5" ht="15.75" thickBot="1" x14ac:dyDescent="0.3">
      <c r="A606" s="343"/>
      <c r="B606" s="20" t="s">
        <v>6</v>
      </c>
      <c r="C606" s="20" t="s">
        <v>7</v>
      </c>
      <c r="D606" s="20" t="s">
        <v>7</v>
      </c>
      <c r="E606" s="20" t="s">
        <v>7</v>
      </c>
    </row>
    <row r="607" spans="1:5" ht="15.75" thickBot="1" x14ac:dyDescent="0.3">
      <c r="A607" s="4" t="s">
        <v>9</v>
      </c>
      <c r="B607" s="6"/>
      <c r="C607" s="6">
        <v>13</v>
      </c>
      <c r="D607" s="6">
        <v>0</v>
      </c>
      <c r="E607" s="6">
        <v>0</v>
      </c>
    </row>
    <row r="608" spans="1:5" ht="15.75" thickBot="1" x14ac:dyDescent="0.3">
      <c r="A608" s="4" t="s">
        <v>16</v>
      </c>
      <c r="B608" s="6"/>
      <c r="C608" s="6">
        <f>C616+C617</f>
        <v>3620</v>
      </c>
      <c r="D608" s="6">
        <f>D616+D617</f>
        <v>0</v>
      </c>
      <c r="E608" s="6">
        <f>E616+E617</f>
        <v>0</v>
      </c>
    </row>
    <row r="609" spans="1:5" ht="15.75" thickBot="1" x14ac:dyDescent="0.3">
      <c r="A609" s="4" t="s">
        <v>24</v>
      </c>
      <c r="B609" s="6"/>
      <c r="C609" s="6">
        <f>C608/C607</f>
        <v>278.46153846153845</v>
      </c>
      <c r="D609" s="6" t="e">
        <f>D608/D607</f>
        <v>#DIV/0!</v>
      </c>
      <c r="E609" s="6" t="e">
        <f>E608/E607</f>
        <v>#DIV/0!</v>
      </c>
    </row>
    <row r="610" spans="1:5" ht="15.75" thickBot="1" x14ac:dyDescent="0.3">
      <c r="A610" s="4" t="s">
        <v>17</v>
      </c>
      <c r="B610" s="294" t="s">
        <v>23</v>
      </c>
      <c r="C610" s="7" t="e">
        <f t="shared" ref="C610:E612" si="13">C607/B607-1</f>
        <v>#DIV/0!</v>
      </c>
      <c r="D610" s="7">
        <f t="shared" si="13"/>
        <v>-1</v>
      </c>
      <c r="E610" s="7" t="e">
        <f t="shared" si="13"/>
        <v>#DIV/0!</v>
      </c>
    </row>
    <row r="611" spans="1:5" ht="15.75" customHeight="1" thickBot="1" x14ac:dyDescent="0.3">
      <c r="A611" s="4" t="s">
        <v>18</v>
      </c>
      <c r="B611" s="294" t="s">
        <v>23</v>
      </c>
      <c r="C611" s="7" t="e">
        <f t="shared" si="13"/>
        <v>#DIV/0!</v>
      </c>
      <c r="D611" s="7">
        <f t="shared" si="13"/>
        <v>-1</v>
      </c>
      <c r="E611" s="7" t="e">
        <f t="shared" si="13"/>
        <v>#DIV/0!</v>
      </c>
    </row>
    <row r="612" spans="1:5" ht="15.75" thickBot="1" x14ac:dyDescent="0.3">
      <c r="A612" s="4" t="s">
        <v>19</v>
      </c>
      <c r="B612" s="294" t="s">
        <v>23</v>
      </c>
      <c r="C612" s="7" t="e">
        <f t="shared" si="13"/>
        <v>#DIV/0!</v>
      </c>
      <c r="D612" s="7" t="e">
        <f t="shared" si="13"/>
        <v>#DIV/0!</v>
      </c>
      <c r="E612" s="7" t="e">
        <f t="shared" si="13"/>
        <v>#DIV/0!</v>
      </c>
    </row>
    <row r="613" spans="1:5" ht="15.75" thickBot="1" x14ac:dyDescent="0.3">
      <c r="A613" s="362" t="s">
        <v>117</v>
      </c>
      <c r="B613" s="363"/>
      <c r="C613" s="363"/>
      <c r="D613" s="363"/>
      <c r="E613" s="364"/>
    </row>
    <row r="614" spans="1:5" x14ac:dyDescent="0.25">
      <c r="A614" s="342"/>
      <c r="B614" s="19">
        <v>2018</v>
      </c>
      <c r="C614" s="19">
        <v>2019</v>
      </c>
      <c r="D614" s="19">
        <v>2020</v>
      </c>
      <c r="E614" s="19">
        <v>2021</v>
      </c>
    </row>
    <row r="615" spans="1:5" ht="15.75" thickBot="1" x14ac:dyDescent="0.3">
      <c r="A615" s="343"/>
      <c r="B615" s="20" t="s">
        <v>6</v>
      </c>
      <c r="C615" s="20" t="s">
        <v>7</v>
      </c>
      <c r="D615" s="20" t="s">
        <v>7</v>
      </c>
      <c r="E615" s="20" t="s">
        <v>7</v>
      </c>
    </row>
    <row r="616" spans="1:5" ht="15.75" thickBot="1" x14ac:dyDescent="0.3">
      <c r="A616" s="1" t="s">
        <v>46</v>
      </c>
      <c r="B616" s="8"/>
      <c r="C616" s="8">
        <v>0</v>
      </c>
      <c r="D616" s="8">
        <v>0</v>
      </c>
      <c r="E616" s="8">
        <v>0</v>
      </c>
    </row>
    <row r="617" spans="1:5" ht="15.75" thickBot="1" x14ac:dyDescent="0.3">
      <c r="A617" s="1" t="s">
        <v>47</v>
      </c>
      <c r="B617" s="11"/>
      <c r="C617" s="52">
        <f>C618+C619+C620+C621</f>
        <v>3620</v>
      </c>
      <c r="D617" s="52">
        <f>D618+D619+D620+D621</f>
        <v>0</v>
      </c>
      <c r="E617" s="52">
        <f>E618+E619+E620+E621</f>
        <v>0</v>
      </c>
    </row>
    <row r="618" spans="1:5" ht="15.75" thickBot="1" x14ac:dyDescent="0.3">
      <c r="A618" s="10" t="s">
        <v>55</v>
      </c>
      <c r="B618" s="11"/>
      <c r="C618" s="52">
        <v>0</v>
      </c>
      <c r="D618" s="8">
        <v>0</v>
      </c>
      <c r="E618" s="8">
        <v>0</v>
      </c>
    </row>
    <row r="619" spans="1:5" ht="15.75" thickBot="1" x14ac:dyDescent="0.3">
      <c r="A619" s="10" t="s">
        <v>62</v>
      </c>
      <c r="B619" s="11"/>
      <c r="C619" s="52">
        <v>0</v>
      </c>
      <c r="D619" s="8">
        <v>0</v>
      </c>
      <c r="E619" s="8">
        <v>0</v>
      </c>
    </row>
    <row r="620" spans="1:5" ht="15.75" thickBot="1" x14ac:dyDescent="0.3">
      <c r="A620" s="10" t="s">
        <v>63</v>
      </c>
      <c r="B620" s="11"/>
      <c r="C620" s="52">
        <v>0</v>
      </c>
      <c r="D620" s="8">
        <v>0</v>
      </c>
      <c r="E620" s="8">
        <v>0</v>
      </c>
    </row>
    <row r="621" spans="1:5" ht="15.75" thickBot="1" x14ac:dyDescent="0.3">
      <c r="A621" s="10" t="s">
        <v>64</v>
      </c>
      <c r="B621" s="11"/>
      <c r="C621" s="52">
        <v>3620</v>
      </c>
      <c r="D621" s="8">
        <v>0</v>
      </c>
      <c r="E621" s="8">
        <v>0</v>
      </c>
    </row>
    <row r="622" spans="1:5" ht="15.75" thickBot="1" x14ac:dyDescent="0.3">
      <c r="A622" s="319" t="s">
        <v>125</v>
      </c>
      <c r="B622" s="320">
        <f>B617+B616</f>
        <v>0</v>
      </c>
      <c r="C622" s="320">
        <f>C617+C616</f>
        <v>3620</v>
      </c>
      <c r="D622" s="320">
        <f>D617+D616</f>
        <v>0</v>
      </c>
      <c r="E622" s="320">
        <f>E617+E616</f>
        <v>0</v>
      </c>
    </row>
    <row r="623" spans="1:5" s="78" customFormat="1" ht="30" customHeight="1" thickBot="1" x14ac:dyDescent="0.3">
      <c r="A623" s="91" t="s">
        <v>30</v>
      </c>
      <c r="B623" s="498" t="s">
        <v>417</v>
      </c>
      <c r="C623" s="499"/>
      <c r="D623" s="499"/>
      <c r="E623" s="500"/>
    </row>
    <row r="624" spans="1:5" s="78" customFormat="1" ht="29.25" customHeight="1" thickBot="1" x14ac:dyDescent="0.3">
      <c r="A624" s="54" t="s">
        <v>29</v>
      </c>
      <c r="B624" s="461" t="s">
        <v>418</v>
      </c>
      <c r="C624" s="462"/>
      <c r="D624" s="463" t="s">
        <v>58</v>
      </c>
      <c r="E624" s="464"/>
    </row>
    <row r="625" spans="1:8" s="78" customFormat="1" ht="29.25" customHeight="1" thickBot="1" x14ac:dyDescent="0.3">
      <c r="A625" s="112" t="s">
        <v>10</v>
      </c>
      <c r="B625" s="450" t="s">
        <v>419</v>
      </c>
      <c r="C625" s="451"/>
      <c r="D625" s="451"/>
      <c r="E625" s="452"/>
    </row>
    <row r="626" spans="1:8" s="78" customFormat="1" ht="15.75" thickBot="1" x14ac:dyDescent="0.3">
      <c r="A626" s="112" t="s">
        <v>15</v>
      </c>
      <c r="B626" s="465" t="s">
        <v>349</v>
      </c>
      <c r="C626" s="466"/>
      <c r="D626" s="466"/>
      <c r="E626" s="467"/>
    </row>
    <row r="627" spans="1:8" s="78" customFormat="1" x14ac:dyDescent="0.25">
      <c r="A627" s="445"/>
      <c r="B627" s="86">
        <v>2018</v>
      </c>
      <c r="C627" s="86">
        <v>2019</v>
      </c>
      <c r="D627" s="86">
        <v>2020</v>
      </c>
      <c r="E627" s="86">
        <v>2021</v>
      </c>
      <c r="G627" s="229"/>
      <c r="H627" s="229"/>
    </row>
    <row r="628" spans="1:8" s="78" customFormat="1" ht="15.75" thickBot="1" x14ac:dyDescent="0.3">
      <c r="A628" s="446"/>
      <c r="B628" s="87" t="s">
        <v>6</v>
      </c>
      <c r="C628" s="87" t="s">
        <v>7</v>
      </c>
      <c r="D628" s="87" t="s">
        <v>7</v>
      </c>
      <c r="E628" s="87" t="s">
        <v>7</v>
      </c>
      <c r="G628" s="203"/>
      <c r="H628" s="203"/>
    </row>
    <row r="629" spans="1:8" s="78" customFormat="1" ht="15.75" thickBot="1" x14ac:dyDescent="0.3">
      <c r="A629" s="112" t="s">
        <v>9</v>
      </c>
      <c r="B629" s="50"/>
      <c r="C629" s="50">
        <v>15</v>
      </c>
      <c r="D629" s="50">
        <v>0</v>
      </c>
      <c r="E629" s="50">
        <v>0</v>
      </c>
      <c r="G629" s="203"/>
      <c r="H629" s="203"/>
    </row>
    <row r="630" spans="1:8" s="78" customFormat="1" ht="15.75" thickBot="1" x14ac:dyDescent="0.3">
      <c r="A630" s="112" t="s">
        <v>16</v>
      </c>
      <c r="B630" s="50"/>
      <c r="C630" s="50">
        <f>C638+C639</f>
        <v>52660</v>
      </c>
      <c r="D630" s="50">
        <f>D638+D639</f>
        <v>0</v>
      </c>
      <c r="E630" s="50">
        <f>E638+E639</f>
        <v>0</v>
      </c>
      <c r="G630" s="203"/>
      <c r="H630" s="203"/>
    </row>
    <row r="631" spans="1:8" s="78" customFormat="1" ht="15.75" thickBot="1" x14ac:dyDescent="0.3">
      <c r="A631" s="112" t="s">
        <v>24</v>
      </c>
      <c r="B631" s="50"/>
      <c r="C631" s="50">
        <f>C630/C629</f>
        <v>3510.6666666666665</v>
      </c>
      <c r="D631" s="50" t="e">
        <f>D630/D629</f>
        <v>#DIV/0!</v>
      </c>
      <c r="E631" s="50" t="e">
        <f>E630/E629</f>
        <v>#DIV/0!</v>
      </c>
      <c r="G631" s="203"/>
      <c r="H631" s="203"/>
    </row>
    <row r="632" spans="1:8" s="78" customFormat="1" ht="15.75" thickBot="1" x14ac:dyDescent="0.3">
      <c r="A632" s="112" t="s">
        <v>17</v>
      </c>
      <c r="B632" s="297" t="s">
        <v>23</v>
      </c>
      <c r="C632" s="67" t="e">
        <f t="shared" ref="C632:E634" si="14">C629/B629-1</f>
        <v>#DIV/0!</v>
      </c>
      <c r="D632" s="67">
        <f t="shared" si="14"/>
        <v>-1</v>
      </c>
      <c r="E632" s="67" t="e">
        <f t="shared" si="14"/>
        <v>#DIV/0!</v>
      </c>
      <c r="G632" s="203"/>
      <c r="H632" s="203"/>
    </row>
    <row r="633" spans="1:8" s="78" customFormat="1" ht="15.75" customHeight="1" thickBot="1" x14ac:dyDescent="0.3">
      <c r="A633" s="112" t="s">
        <v>18</v>
      </c>
      <c r="B633" s="297" t="s">
        <v>23</v>
      </c>
      <c r="C633" s="67" t="e">
        <f t="shared" si="14"/>
        <v>#DIV/0!</v>
      </c>
      <c r="D633" s="67">
        <f t="shared" si="14"/>
        <v>-1</v>
      </c>
      <c r="E633" s="67" t="e">
        <f t="shared" si="14"/>
        <v>#DIV/0!</v>
      </c>
    </row>
    <row r="634" spans="1:8" s="78" customFormat="1" ht="15.75" thickBot="1" x14ac:dyDescent="0.3">
      <c r="A634" s="112" t="s">
        <v>19</v>
      </c>
      <c r="B634" s="297" t="s">
        <v>23</v>
      </c>
      <c r="C634" s="67" t="e">
        <f t="shared" si="14"/>
        <v>#DIV/0!</v>
      </c>
      <c r="D634" s="67" t="e">
        <f t="shared" si="14"/>
        <v>#DIV/0!</v>
      </c>
      <c r="E634" s="67" t="e">
        <f t="shared" si="14"/>
        <v>#DIV/0!</v>
      </c>
    </row>
    <row r="635" spans="1:8" s="78" customFormat="1" ht="15.75" thickBot="1" x14ac:dyDescent="0.3">
      <c r="A635" s="447" t="s">
        <v>350</v>
      </c>
      <c r="B635" s="448"/>
      <c r="C635" s="448"/>
      <c r="D635" s="448"/>
      <c r="E635" s="449"/>
    </row>
    <row r="636" spans="1:8" s="78" customFormat="1" x14ac:dyDescent="0.25">
      <c r="A636" s="445"/>
      <c r="B636" s="86">
        <v>2018</v>
      </c>
      <c r="C636" s="86">
        <v>2019</v>
      </c>
      <c r="D636" s="86">
        <v>2020</v>
      </c>
      <c r="E636" s="86">
        <v>2021</v>
      </c>
    </row>
    <row r="637" spans="1:8" s="78" customFormat="1" ht="15.75" thickBot="1" x14ac:dyDescent="0.3">
      <c r="A637" s="446"/>
      <c r="B637" s="87" t="s">
        <v>6</v>
      </c>
      <c r="C637" s="87" t="s">
        <v>7</v>
      </c>
      <c r="D637" s="87" t="s">
        <v>7</v>
      </c>
      <c r="E637" s="87" t="s">
        <v>7</v>
      </c>
    </row>
    <row r="638" spans="1:8" s="78" customFormat="1" ht="15.75" thickBot="1" x14ac:dyDescent="0.3">
      <c r="A638" s="109" t="s">
        <v>46</v>
      </c>
      <c r="B638" s="52"/>
      <c r="C638" s="52">
        <v>0</v>
      </c>
      <c r="D638" s="52">
        <v>0</v>
      </c>
      <c r="E638" s="52">
        <v>0</v>
      </c>
    </row>
    <row r="639" spans="1:8" s="78" customFormat="1" ht="15.75" thickBot="1" x14ac:dyDescent="0.3">
      <c r="A639" s="109" t="s">
        <v>47</v>
      </c>
      <c r="B639" s="51"/>
      <c r="C639" s="52">
        <f>C640+C641+C642+C643</f>
        <v>52660</v>
      </c>
      <c r="D639" s="52">
        <f>D640+D641+D642+D643</f>
        <v>0</v>
      </c>
      <c r="E639" s="52">
        <f>E640+E641+E642+E643</f>
        <v>0</v>
      </c>
    </row>
    <row r="640" spans="1:8" s="78" customFormat="1" ht="15.75" thickBot="1" x14ac:dyDescent="0.3">
      <c r="A640" s="10" t="s">
        <v>55</v>
      </c>
      <c r="B640" s="51"/>
      <c r="C640" s="52">
        <v>0</v>
      </c>
      <c r="D640" s="52">
        <v>0</v>
      </c>
      <c r="E640" s="52">
        <v>0</v>
      </c>
      <c r="G640" s="234"/>
    </row>
    <row r="641" spans="1:8" s="78" customFormat="1" ht="15.75" thickBot="1" x14ac:dyDescent="0.3">
      <c r="A641" s="10" t="s">
        <v>62</v>
      </c>
      <c r="B641" s="51"/>
      <c r="C641" s="52">
        <v>52660</v>
      </c>
      <c r="D641" s="52">
        <v>0</v>
      </c>
      <c r="E641" s="52">
        <v>0</v>
      </c>
      <c r="G641" s="234"/>
      <c r="H641" s="234"/>
    </row>
    <row r="642" spans="1:8" s="78" customFormat="1" ht="15.75" thickBot="1" x14ac:dyDescent="0.3">
      <c r="A642" s="10" t="s">
        <v>63</v>
      </c>
      <c r="B642" s="51"/>
      <c r="C642" s="52">
        <v>0</v>
      </c>
      <c r="D642" s="52">
        <v>0</v>
      </c>
      <c r="E642" s="52">
        <v>0</v>
      </c>
    </row>
    <row r="643" spans="1:8" s="78" customFormat="1" ht="15.75" thickBot="1" x14ac:dyDescent="0.3">
      <c r="A643" s="10" t="s">
        <v>64</v>
      </c>
      <c r="B643" s="51"/>
      <c r="C643" s="52">
        <v>0</v>
      </c>
      <c r="D643" s="52">
        <v>0</v>
      </c>
      <c r="E643" s="52">
        <v>0</v>
      </c>
    </row>
    <row r="644" spans="1:8" s="78" customFormat="1" ht="39" customHeight="1" thickBot="1" x14ac:dyDescent="0.3">
      <c r="A644" s="235" t="s">
        <v>35</v>
      </c>
      <c r="B644" s="236">
        <f>B639+B638</f>
        <v>0</v>
      </c>
      <c r="C644" s="236">
        <f>C639+C638</f>
        <v>52660</v>
      </c>
      <c r="D644" s="236">
        <f>D639+D638</f>
        <v>0</v>
      </c>
      <c r="E644" s="236">
        <f>E639+E638</f>
        <v>0</v>
      </c>
    </row>
    <row r="645" spans="1:8" s="78" customFormat="1" ht="39.75" customHeight="1" thickBot="1" x14ac:dyDescent="0.3">
      <c r="A645" s="21" t="s">
        <v>407</v>
      </c>
      <c r="B645" s="443" t="s">
        <v>417</v>
      </c>
      <c r="C645" s="444"/>
      <c r="D645" s="54" t="s">
        <v>58</v>
      </c>
      <c r="E645" s="244"/>
    </row>
    <row r="646" spans="1:8" s="78" customFormat="1" ht="31.5" customHeight="1" thickBot="1" x14ac:dyDescent="0.3">
      <c r="A646" s="112" t="s">
        <v>10</v>
      </c>
      <c r="B646" s="450" t="s">
        <v>420</v>
      </c>
      <c r="C646" s="451"/>
      <c r="D646" s="451"/>
      <c r="E646" s="452"/>
    </row>
    <row r="647" spans="1:8" s="78" customFormat="1" ht="15.75" thickBot="1" x14ac:dyDescent="0.3">
      <c r="A647" s="112" t="s">
        <v>15</v>
      </c>
      <c r="B647" s="453" t="s">
        <v>349</v>
      </c>
      <c r="C647" s="454"/>
      <c r="D647" s="454"/>
      <c r="E647" s="455"/>
    </row>
    <row r="648" spans="1:8" s="78" customFormat="1" x14ac:dyDescent="0.25">
      <c r="A648" s="445"/>
      <c r="B648" s="86">
        <v>2018</v>
      </c>
      <c r="C648" s="86">
        <v>2019</v>
      </c>
      <c r="D648" s="86">
        <v>2020</v>
      </c>
      <c r="E648" s="86">
        <v>2021</v>
      </c>
    </row>
    <row r="649" spans="1:8" s="78" customFormat="1" ht="15.75" thickBot="1" x14ac:dyDescent="0.3">
      <c r="A649" s="446"/>
      <c r="B649" s="87" t="s">
        <v>6</v>
      </c>
      <c r="C649" s="87" t="s">
        <v>7</v>
      </c>
      <c r="D649" s="87" t="s">
        <v>7</v>
      </c>
      <c r="E649" s="87" t="s">
        <v>7</v>
      </c>
    </row>
    <row r="650" spans="1:8" s="78" customFormat="1" ht="15.75" thickBot="1" x14ac:dyDescent="0.3">
      <c r="A650" s="112" t="s">
        <v>9</v>
      </c>
      <c r="B650" s="50"/>
      <c r="C650" s="50">
        <v>35</v>
      </c>
      <c r="D650" s="50">
        <v>0</v>
      </c>
      <c r="E650" s="50">
        <v>0</v>
      </c>
      <c r="G650" s="311"/>
    </row>
    <row r="651" spans="1:8" s="78" customFormat="1" ht="15.75" thickBot="1" x14ac:dyDescent="0.3">
      <c r="A651" s="112" t="s">
        <v>16</v>
      </c>
      <c r="B651" s="50"/>
      <c r="C651" s="50">
        <f>C659+C660</f>
        <v>168340</v>
      </c>
      <c r="D651" s="50">
        <f>D659+D660</f>
        <v>0</v>
      </c>
      <c r="E651" s="50">
        <f>E659+E660</f>
        <v>0</v>
      </c>
      <c r="G651" s="203"/>
    </row>
    <row r="652" spans="1:8" s="78" customFormat="1" ht="15.75" thickBot="1" x14ac:dyDescent="0.3">
      <c r="A652" s="112" t="s">
        <v>24</v>
      </c>
      <c r="B652" s="50"/>
      <c r="C652" s="50">
        <f>C651/C650</f>
        <v>4809.7142857142853</v>
      </c>
      <c r="D652" s="50" t="e">
        <f>D651/D650</f>
        <v>#DIV/0!</v>
      </c>
      <c r="E652" s="50" t="e">
        <f>E651/E650</f>
        <v>#DIV/0!</v>
      </c>
      <c r="G652" s="203"/>
    </row>
    <row r="653" spans="1:8" s="78" customFormat="1" ht="15.75" thickBot="1" x14ac:dyDescent="0.3">
      <c r="A653" s="112" t="s">
        <v>17</v>
      </c>
      <c r="B653" s="297" t="s">
        <v>23</v>
      </c>
      <c r="C653" s="67" t="e">
        <f t="shared" ref="C653:E655" si="15">C650/B650-1</f>
        <v>#DIV/0!</v>
      </c>
      <c r="D653" s="67">
        <f t="shared" si="15"/>
        <v>-1</v>
      </c>
      <c r="E653" s="67" t="e">
        <f t="shared" si="15"/>
        <v>#DIV/0!</v>
      </c>
      <c r="G653" s="206"/>
    </row>
    <row r="654" spans="1:8" s="78" customFormat="1" ht="15.75" customHeight="1" thickBot="1" x14ac:dyDescent="0.3">
      <c r="A654" s="112" t="s">
        <v>18</v>
      </c>
      <c r="B654" s="297" t="s">
        <v>23</v>
      </c>
      <c r="C654" s="67" t="e">
        <f t="shared" si="15"/>
        <v>#DIV/0!</v>
      </c>
      <c r="D654" s="67">
        <f t="shared" si="15"/>
        <v>-1</v>
      </c>
      <c r="E654" s="67" t="e">
        <f t="shared" si="15"/>
        <v>#DIV/0!</v>
      </c>
    </row>
    <row r="655" spans="1:8" s="78" customFormat="1" ht="15.75" thickBot="1" x14ac:dyDescent="0.3">
      <c r="A655" s="112" t="s">
        <v>19</v>
      </c>
      <c r="B655" s="297" t="s">
        <v>23</v>
      </c>
      <c r="C655" s="67" t="e">
        <f t="shared" si="15"/>
        <v>#DIV/0!</v>
      </c>
      <c r="D655" s="67" t="e">
        <f t="shared" si="15"/>
        <v>#DIV/0!</v>
      </c>
      <c r="E655" s="67" t="e">
        <f t="shared" si="15"/>
        <v>#DIV/0!</v>
      </c>
    </row>
    <row r="656" spans="1:8" s="78" customFormat="1" ht="15.75" thickBot="1" x14ac:dyDescent="0.3">
      <c r="A656" s="447" t="s">
        <v>117</v>
      </c>
      <c r="B656" s="448"/>
      <c r="C656" s="448"/>
      <c r="D656" s="448"/>
      <c r="E656" s="449"/>
    </row>
    <row r="657" spans="1:5" s="78" customFormat="1" x14ac:dyDescent="0.25">
      <c r="A657" s="445"/>
      <c r="B657" s="86">
        <v>2018</v>
      </c>
      <c r="C657" s="86">
        <v>2019</v>
      </c>
      <c r="D657" s="86">
        <v>2020</v>
      </c>
      <c r="E657" s="86">
        <v>2021</v>
      </c>
    </row>
    <row r="658" spans="1:5" s="78" customFormat="1" ht="15.75" thickBot="1" x14ac:dyDescent="0.3">
      <c r="A658" s="446"/>
      <c r="B658" s="87" t="s">
        <v>6</v>
      </c>
      <c r="C658" s="87" t="s">
        <v>7</v>
      </c>
      <c r="D658" s="87" t="s">
        <v>7</v>
      </c>
      <c r="E658" s="87" t="s">
        <v>7</v>
      </c>
    </row>
    <row r="659" spans="1:5" s="78" customFormat="1" ht="15.75" thickBot="1" x14ac:dyDescent="0.3">
      <c r="A659" s="109" t="s">
        <v>46</v>
      </c>
      <c r="B659" s="52"/>
      <c r="C659" s="52">
        <v>0</v>
      </c>
      <c r="D659" s="52">
        <v>0</v>
      </c>
      <c r="E659" s="52">
        <v>0</v>
      </c>
    </row>
    <row r="660" spans="1:5" s="78" customFormat="1" ht="15.75" thickBot="1" x14ac:dyDescent="0.3">
      <c r="A660" s="109" t="s">
        <v>47</v>
      </c>
      <c r="B660" s="51"/>
      <c r="C660" s="52">
        <f>C661+C662+C663+C664</f>
        <v>168340</v>
      </c>
      <c r="D660" s="52">
        <f>D661+D662+D663+D664</f>
        <v>0</v>
      </c>
      <c r="E660" s="52">
        <f>E661+E662+E663+E664</f>
        <v>0</v>
      </c>
    </row>
    <row r="661" spans="1:5" s="78" customFormat="1" ht="15.75" thickBot="1" x14ac:dyDescent="0.3">
      <c r="A661" s="10" t="s">
        <v>55</v>
      </c>
      <c r="B661" s="51"/>
      <c r="C661" s="52">
        <v>0</v>
      </c>
      <c r="D661" s="52">
        <v>0</v>
      </c>
      <c r="E661" s="52">
        <v>0</v>
      </c>
    </row>
    <row r="662" spans="1:5" s="78" customFormat="1" ht="15.75" thickBot="1" x14ac:dyDescent="0.3">
      <c r="A662" s="10" t="s">
        <v>62</v>
      </c>
      <c r="B662" s="51"/>
      <c r="C662" s="52">
        <v>168340</v>
      </c>
      <c r="D662" s="52">
        <v>0</v>
      </c>
      <c r="E662" s="52">
        <v>0</v>
      </c>
    </row>
    <row r="663" spans="1:5" s="78" customFormat="1" ht="15.75" thickBot="1" x14ac:dyDescent="0.3">
      <c r="A663" s="10" t="s">
        <v>63</v>
      </c>
      <c r="B663" s="51"/>
      <c r="C663" s="52">
        <v>0</v>
      </c>
      <c r="D663" s="52">
        <v>0</v>
      </c>
      <c r="E663" s="52">
        <v>0</v>
      </c>
    </row>
    <row r="664" spans="1:5" s="78" customFormat="1" ht="15.75" thickBot="1" x14ac:dyDescent="0.3">
      <c r="A664" s="10" t="s">
        <v>64</v>
      </c>
      <c r="B664" s="51"/>
      <c r="C664" s="52">
        <v>0</v>
      </c>
      <c r="D664" s="52">
        <v>0</v>
      </c>
      <c r="E664" s="52">
        <v>0</v>
      </c>
    </row>
    <row r="665" spans="1:5" s="78" customFormat="1" ht="15.75" thickBot="1" x14ac:dyDescent="0.3">
      <c r="A665" s="235" t="s">
        <v>125</v>
      </c>
      <c r="B665" s="236">
        <f>B660+B659</f>
        <v>0</v>
      </c>
      <c r="C665" s="236">
        <f>C660+C659</f>
        <v>168340</v>
      </c>
      <c r="D665" s="236">
        <f>D660+D659</f>
        <v>0</v>
      </c>
      <c r="E665" s="236">
        <f>E660+E659</f>
        <v>0</v>
      </c>
    </row>
    <row r="666" spans="1:5" ht="27.75" customHeight="1" thickBot="1" x14ac:dyDescent="0.3">
      <c r="A666" s="283" t="s">
        <v>30</v>
      </c>
      <c r="B666" s="497" t="s">
        <v>421</v>
      </c>
      <c r="C666" s="495"/>
      <c r="D666" s="495"/>
      <c r="E666" s="496"/>
    </row>
    <row r="667" spans="1:5" ht="34.5" thickBot="1" x14ac:dyDescent="0.3">
      <c r="A667" s="21" t="s">
        <v>29</v>
      </c>
      <c r="B667" s="459" t="s">
        <v>422</v>
      </c>
      <c r="C667" s="460"/>
      <c r="D667" s="54" t="s">
        <v>58</v>
      </c>
      <c r="E667" s="227"/>
    </row>
    <row r="668" spans="1:5" ht="117" customHeight="1" thickBot="1" x14ac:dyDescent="0.3">
      <c r="A668" s="4" t="s">
        <v>10</v>
      </c>
      <c r="B668" s="456" t="s">
        <v>423</v>
      </c>
      <c r="C668" s="457"/>
      <c r="D668" s="457"/>
      <c r="E668" s="458"/>
    </row>
    <row r="669" spans="1:5" ht="15.75" thickBot="1" x14ac:dyDescent="0.3">
      <c r="A669" s="4" t="s">
        <v>15</v>
      </c>
      <c r="B669" s="359" t="s">
        <v>575</v>
      </c>
      <c r="C669" s="360"/>
      <c r="D669" s="360"/>
      <c r="E669" s="361"/>
    </row>
    <row r="670" spans="1:5" x14ac:dyDescent="0.25">
      <c r="A670" s="342"/>
      <c r="B670" s="19">
        <v>2018</v>
      </c>
      <c r="C670" s="19">
        <v>2019</v>
      </c>
      <c r="D670" s="19">
        <v>2020</v>
      </c>
      <c r="E670" s="19">
        <v>2021</v>
      </c>
    </row>
    <row r="671" spans="1:5" ht="15.75" thickBot="1" x14ac:dyDescent="0.3">
      <c r="A671" s="343"/>
      <c r="B671" s="20" t="s">
        <v>6</v>
      </c>
      <c r="C671" s="20" t="s">
        <v>7</v>
      </c>
      <c r="D671" s="20" t="s">
        <v>7</v>
      </c>
      <c r="E671" s="20" t="s">
        <v>7</v>
      </c>
    </row>
    <row r="672" spans="1:5" ht="15.75" thickBot="1" x14ac:dyDescent="0.3">
      <c r="A672" s="4" t="s">
        <v>9</v>
      </c>
      <c r="B672" s="6">
        <v>1</v>
      </c>
      <c r="C672" s="6"/>
      <c r="D672" s="6">
        <v>0</v>
      </c>
      <c r="E672" s="6">
        <v>0</v>
      </c>
    </row>
    <row r="673" spans="1:7" ht="15.75" thickBot="1" x14ac:dyDescent="0.3">
      <c r="A673" s="4" t="s">
        <v>16</v>
      </c>
      <c r="B673" s="6">
        <v>1953574</v>
      </c>
      <c r="C673" s="6">
        <f>C683</f>
        <v>0</v>
      </c>
      <c r="D673" s="6">
        <f>D683</f>
        <v>0</v>
      </c>
      <c r="E673" s="6">
        <f>E683</f>
        <v>0</v>
      </c>
    </row>
    <row r="674" spans="1:7" ht="15.75" thickBot="1" x14ac:dyDescent="0.3">
      <c r="A674" s="4" t="s">
        <v>24</v>
      </c>
      <c r="B674" s="6">
        <f>B673/B672</f>
        <v>1953574</v>
      </c>
      <c r="C674" s="6" t="e">
        <f>C673/C672</f>
        <v>#DIV/0!</v>
      </c>
      <c r="D674" s="6" t="e">
        <f>D673/D672</f>
        <v>#DIV/0!</v>
      </c>
      <c r="E674" s="6" t="e">
        <f>E673/E672</f>
        <v>#DIV/0!</v>
      </c>
    </row>
    <row r="675" spans="1:7" ht="15.75" thickBot="1" x14ac:dyDescent="0.3">
      <c r="A675" s="4" t="s">
        <v>17</v>
      </c>
      <c r="B675" s="294" t="s">
        <v>23</v>
      </c>
      <c r="C675" s="7">
        <f t="shared" ref="C675:E677" si="16">C672/B672-1</f>
        <v>-1</v>
      </c>
      <c r="D675" s="7" t="e">
        <f t="shared" si="16"/>
        <v>#DIV/0!</v>
      </c>
      <c r="E675" s="7" t="e">
        <f t="shared" si="16"/>
        <v>#DIV/0!</v>
      </c>
    </row>
    <row r="676" spans="1:7" ht="15.75" customHeight="1" thickBot="1" x14ac:dyDescent="0.3">
      <c r="A676" s="4" t="s">
        <v>18</v>
      </c>
      <c r="B676" s="294" t="s">
        <v>23</v>
      </c>
      <c r="C676" s="7">
        <f t="shared" si="16"/>
        <v>-1</v>
      </c>
      <c r="D676" s="7" t="e">
        <f t="shared" si="16"/>
        <v>#DIV/0!</v>
      </c>
      <c r="E676" s="7" t="e">
        <f t="shared" si="16"/>
        <v>#DIV/0!</v>
      </c>
    </row>
    <row r="677" spans="1:7" ht="15.75" thickBot="1" x14ac:dyDescent="0.3">
      <c r="A677" s="4" t="s">
        <v>19</v>
      </c>
      <c r="B677" s="294" t="s">
        <v>23</v>
      </c>
      <c r="C677" s="7" t="e">
        <f t="shared" si="16"/>
        <v>#DIV/0!</v>
      </c>
      <c r="D677" s="7" t="e">
        <f t="shared" si="16"/>
        <v>#DIV/0!</v>
      </c>
      <c r="E677" s="7" t="e">
        <f t="shared" si="16"/>
        <v>#DIV/0!</v>
      </c>
    </row>
    <row r="678" spans="1:7" ht="15.75" thickBot="1" x14ac:dyDescent="0.3">
      <c r="A678" s="362" t="s">
        <v>350</v>
      </c>
      <c r="B678" s="363"/>
      <c r="C678" s="363"/>
      <c r="D678" s="363"/>
      <c r="E678" s="364"/>
    </row>
    <row r="679" spans="1:7" x14ac:dyDescent="0.25">
      <c r="A679" s="342"/>
      <c r="B679" s="19">
        <v>2018</v>
      </c>
      <c r="C679" s="19">
        <v>2019</v>
      </c>
      <c r="D679" s="19">
        <v>2020</v>
      </c>
      <c r="E679" s="19">
        <v>2021</v>
      </c>
    </row>
    <row r="680" spans="1:7" ht="15.75" thickBot="1" x14ac:dyDescent="0.3">
      <c r="A680" s="343"/>
      <c r="B680" s="20" t="s">
        <v>6</v>
      </c>
      <c r="C680" s="20" t="s">
        <v>7</v>
      </c>
      <c r="D680" s="20" t="s">
        <v>7</v>
      </c>
      <c r="E680" s="20" t="s">
        <v>7</v>
      </c>
    </row>
    <row r="681" spans="1:7" ht="15.75" thickBot="1" x14ac:dyDescent="0.3">
      <c r="A681" s="1" t="s">
        <v>46</v>
      </c>
      <c r="B681" s="8"/>
      <c r="C681" s="8"/>
      <c r="D681" s="8">
        <v>0</v>
      </c>
      <c r="E681" s="8">
        <v>0</v>
      </c>
    </row>
    <row r="682" spans="1:7" ht="15.75" thickBot="1" x14ac:dyDescent="0.3">
      <c r="A682" s="312" t="s">
        <v>47</v>
      </c>
      <c r="B682" s="313">
        <v>1953574</v>
      </c>
      <c r="C682" s="278"/>
      <c r="D682" s="278"/>
      <c r="E682" s="278">
        <v>0</v>
      </c>
    </row>
    <row r="683" spans="1:7" ht="34.5" customHeight="1" thickBot="1" x14ac:dyDescent="0.3">
      <c r="A683" s="291" t="s">
        <v>35</v>
      </c>
      <c r="B683" s="292">
        <f>B682+B681</f>
        <v>1953574</v>
      </c>
      <c r="C683" s="292">
        <f>C682+C681</f>
        <v>0</v>
      </c>
      <c r="D683" s="292">
        <f>D682+D681</f>
        <v>0</v>
      </c>
      <c r="E683" s="293">
        <f>E682+E681</f>
        <v>0</v>
      </c>
    </row>
    <row r="684" spans="1:7" ht="15.75" thickBot="1" x14ac:dyDescent="0.3">
      <c r="A684" s="22"/>
      <c r="B684" s="289"/>
      <c r="C684" s="289"/>
      <c r="D684" s="289"/>
      <c r="E684" s="289"/>
    </row>
    <row r="685" spans="1:7" ht="36" customHeight="1" thickBot="1" x14ac:dyDescent="0.3">
      <c r="A685" s="290" t="s">
        <v>103</v>
      </c>
      <c r="B685" s="501" t="s">
        <v>424</v>
      </c>
      <c r="C685" s="502"/>
      <c r="D685" s="502"/>
      <c r="E685" s="503"/>
    </row>
    <row r="686" spans="1:7" ht="15.75" thickBot="1" x14ac:dyDescent="0.3">
      <c r="A686" s="504" t="s">
        <v>554</v>
      </c>
      <c r="B686" s="390"/>
      <c r="C686" s="390"/>
      <c r="D686" s="390"/>
      <c r="E686" s="505"/>
      <c r="G686" s="190"/>
    </row>
    <row r="687" spans="1:7" ht="23.25" thickBot="1" x14ac:dyDescent="0.3">
      <c r="A687" s="237" t="s">
        <v>425</v>
      </c>
      <c r="B687" s="192"/>
      <c r="C687" s="192">
        <v>160</v>
      </c>
      <c r="D687" s="192">
        <v>160</v>
      </c>
      <c r="E687" s="192">
        <v>110</v>
      </c>
      <c r="G687" s="190"/>
    </row>
    <row r="688" spans="1:7" ht="23.25" thickBot="1" x14ac:dyDescent="0.3">
      <c r="A688" s="91" t="s">
        <v>426</v>
      </c>
      <c r="B688" s="81"/>
      <c r="C688" s="192">
        <v>80</v>
      </c>
      <c r="D688" s="192">
        <v>50</v>
      </c>
      <c r="E688" s="192">
        <v>50</v>
      </c>
      <c r="G688" s="219"/>
    </row>
    <row r="689" spans="1:8" ht="23.25" thickBot="1" x14ac:dyDescent="0.3">
      <c r="A689" s="237" t="s">
        <v>427</v>
      </c>
      <c r="B689" s="81"/>
      <c r="C689" s="192">
        <v>80</v>
      </c>
      <c r="D689" s="192">
        <v>50</v>
      </c>
      <c r="E689" s="192">
        <v>40</v>
      </c>
      <c r="G689" s="219"/>
    </row>
    <row r="690" spans="1:8" ht="15.75" thickBot="1" x14ac:dyDescent="0.3">
      <c r="A690" s="322" t="s">
        <v>44</v>
      </c>
      <c r="B690" s="323"/>
      <c r="C690" s="323"/>
      <c r="D690" s="323"/>
      <c r="E690" s="324"/>
      <c r="G690" s="219"/>
    </row>
    <row r="691" spans="1:8" ht="15.75" thickBot="1" x14ac:dyDescent="0.3">
      <c r="A691" s="322" t="s">
        <v>48</v>
      </c>
      <c r="B691" s="323"/>
      <c r="C691" s="323"/>
      <c r="D691" s="323"/>
      <c r="E691" s="324"/>
    </row>
    <row r="692" spans="1:8" ht="15.75" thickBot="1" x14ac:dyDescent="0.3">
      <c r="A692" s="283" t="s">
        <v>30</v>
      </c>
      <c r="B692" s="497" t="s">
        <v>549</v>
      </c>
      <c r="C692" s="495"/>
      <c r="D692" s="495"/>
      <c r="E692" s="496"/>
    </row>
    <row r="693" spans="1:8" ht="51" customHeight="1" thickBot="1" x14ac:dyDescent="0.3">
      <c r="A693" s="21" t="s">
        <v>29</v>
      </c>
      <c r="B693" s="459" t="s">
        <v>428</v>
      </c>
      <c r="C693" s="460"/>
      <c r="D693" s="54" t="s">
        <v>58</v>
      </c>
      <c r="E693" s="227"/>
      <c r="G693" s="209"/>
      <c r="H693" s="196"/>
    </row>
    <row r="694" spans="1:8" ht="36.75" customHeight="1" thickBot="1" x14ac:dyDescent="0.3">
      <c r="A694" s="4" t="s">
        <v>10</v>
      </c>
      <c r="B694" s="456" t="s">
        <v>429</v>
      </c>
      <c r="C694" s="457"/>
      <c r="D694" s="457"/>
      <c r="E694" s="458"/>
      <c r="G694" s="196"/>
      <c r="H694" s="196"/>
    </row>
    <row r="695" spans="1:8" ht="15.75" thickBot="1" x14ac:dyDescent="0.3">
      <c r="A695" s="4" t="s">
        <v>15</v>
      </c>
      <c r="B695" s="359" t="s">
        <v>349</v>
      </c>
      <c r="C695" s="360"/>
      <c r="D695" s="360"/>
      <c r="E695" s="361"/>
      <c r="G695" s="238"/>
      <c r="H695" s="197"/>
    </row>
    <row r="696" spans="1:8" ht="15.75" thickBot="1" x14ac:dyDescent="0.3">
      <c r="A696" s="294"/>
      <c r="B696" s="20" t="s">
        <v>6</v>
      </c>
      <c r="C696" s="20" t="s">
        <v>7</v>
      </c>
      <c r="D696" s="20" t="s">
        <v>7</v>
      </c>
      <c r="E696" s="20" t="s">
        <v>7</v>
      </c>
      <c r="G696" s="238"/>
      <c r="H696" s="197"/>
    </row>
    <row r="697" spans="1:8" ht="15.75" thickBot="1" x14ac:dyDescent="0.3">
      <c r="A697" s="4" t="s">
        <v>9</v>
      </c>
      <c r="B697" s="6">
        <v>65</v>
      </c>
      <c r="C697" s="6">
        <v>160</v>
      </c>
      <c r="D697" s="6">
        <v>160</v>
      </c>
      <c r="E697" s="6">
        <v>110</v>
      </c>
      <c r="G697" s="238"/>
      <c r="H697" s="197"/>
    </row>
    <row r="698" spans="1:8" ht="15.75" thickBot="1" x14ac:dyDescent="0.3">
      <c r="A698" s="4" t="s">
        <v>16</v>
      </c>
      <c r="B698" s="6">
        <v>325174</v>
      </c>
      <c r="C698" s="50">
        <f>C706+C707</f>
        <v>860916</v>
      </c>
      <c r="D698" s="50">
        <f>D706+D707</f>
        <v>1072146</v>
      </c>
      <c r="E698" s="50">
        <f>E706+E707</f>
        <v>1322520</v>
      </c>
      <c r="G698" s="198"/>
      <c r="H698" s="197"/>
    </row>
    <row r="699" spans="1:8" ht="15.75" thickBot="1" x14ac:dyDescent="0.3">
      <c r="A699" s="4" t="s">
        <v>24</v>
      </c>
      <c r="B699" s="6">
        <f>B698/B697</f>
        <v>5002.6769230769232</v>
      </c>
      <c r="C699" s="6">
        <f>C698/C697</f>
        <v>5380.7250000000004</v>
      </c>
      <c r="D699" s="6">
        <f>D698/D697</f>
        <v>6700.9125000000004</v>
      </c>
      <c r="E699" s="6">
        <f>E698/E697</f>
        <v>12022.90909090909</v>
      </c>
    </row>
    <row r="700" spans="1:8" ht="15.75" thickBot="1" x14ac:dyDescent="0.3">
      <c r="A700" s="4" t="s">
        <v>17</v>
      </c>
      <c r="B700" s="294" t="s">
        <v>23</v>
      </c>
      <c r="C700" s="7">
        <f>C697/B697-1</f>
        <v>1.4615384615384617</v>
      </c>
      <c r="D700" s="7">
        <f t="shared" ref="D700:E702" si="17">D697/C697-1</f>
        <v>0</v>
      </c>
      <c r="E700" s="7">
        <f t="shared" si="17"/>
        <v>-0.3125</v>
      </c>
    </row>
    <row r="701" spans="1:8" ht="15.75" thickBot="1" x14ac:dyDescent="0.3">
      <c r="A701" s="4" t="s">
        <v>18</v>
      </c>
      <c r="B701" s="294" t="s">
        <v>23</v>
      </c>
      <c r="C701" s="7">
        <f>C698/B698-1</f>
        <v>1.647554847558538</v>
      </c>
      <c r="D701" s="7">
        <f t="shared" si="17"/>
        <v>0.24535494752101261</v>
      </c>
      <c r="E701" s="7">
        <f t="shared" si="17"/>
        <v>0.23352603096966273</v>
      </c>
    </row>
    <row r="702" spans="1:8" ht="15.75" customHeight="1" thickBot="1" x14ac:dyDescent="0.3">
      <c r="A702" s="4" t="s">
        <v>19</v>
      </c>
      <c r="B702" s="294" t="s">
        <v>23</v>
      </c>
      <c r="C702" s="7">
        <f>C699/B699-1</f>
        <v>7.5569156820656014E-2</v>
      </c>
      <c r="D702" s="7">
        <f t="shared" si="17"/>
        <v>0.24535494752101239</v>
      </c>
      <c r="E702" s="7">
        <f t="shared" si="17"/>
        <v>0.79421968141041832</v>
      </c>
    </row>
    <row r="703" spans="1:8" ht="15.75" thickBot="1" x14ac:dyDescent="0.3">
      <c r="A703" s="362" t="s">
        <v>112</v>
      </c>
      <c r="B703" s="363"/>
      <c r="C703" s="363"/>
      <c r="D703" s="363"/>
      <c r="E703" s="364"/>
    </row>
    <row r="704" spans="1:8" x14ac:dyDescent="0.25">
      <c r="A704" s="342"/>
      <c r="B704" s="19">
        <v>2018</v>
      </c>
      <c r="C704" s="19">
        <v>2019</v>
      </c>
      <c r="D704" s="19">
        <v>2020</v>
      </c>
      <c r="E704" s="19">
        <v>2021</v>
      </c>
    </row>
    <row r="705" spans="1:8" ht="15.75" thickBot="1" x14ac:dyDescent="0.3">
      <c r="A705" s="343"/>
      <c r="B705" s="20" t="s">
        <v>6</v>
      </c>
      <c r="C705" s="20" t="s">
        <v>7</v>
      </c>
      <c r="D705" s="20" t="s">
        <v>7</v>
      </c>
      <c r="E705" s="20" t="s">
        <v>7</v>
      </c>
    </row>
    <row r="706" spans="1:8" ht="15.75" thickBot="1" x14ac:dyDescent="0.3">
      <c r="A706" s="1" t="s">
        <v>46</v>
      </c>
      <c r="B706" s="1"/>
      <c r="C706" s="8">
        <v>0</v>
      </c>
      <c r="D706" s="8">
        <v>0</v>
      </c>
      <c r="E706" s="8">
        <v>0</v>
      </c>
      <c r="G706" s="203"/>
      <c r="H706" s="203"/>
    </row>
    <row r="707" spans="1:8" ht="15.75" thickBot="1" x14ac:dyDescent="0.3">
      <c r="A707" s="1" t="s">
        <v>47</v>
      </c>
      <c r="B707" s="11">
        <v>325174</v>
      </c>
      <c r="C707" s="52">
        <f>C708+C709+C710+C711</f>
        <v>860916</v>
      </c>
      <c r="D707" s="52">
        <f>D708+D709+D710+D711</f>
        <v>1072146</v>
      </c>
      <c r="E707" s="52">
        <f>E708+E709+E710+E711</f>
        <v>1322520</v>
      </c>
      <c r="G707" s="208"/>
      <c r="H707" s="203"/>
    </row>
    <row r="708" spans="1:8" ht="15.75" thickBot="1" x14ac:dyDescent="0.3">
      <c r="A708" s="10" t="s">
        <v>55</v>
      </c>
      <c r="B708" s="11"/>
      <c r="C708" s="52">
        <v>0</v>
      </c>
      <c r="D708" s="52">
        <v>0</v>
      </c>
      <c r="E708" s="52">
        <v>0</v>
      </c>
      <c r="G708" s="208"/>
      <c r="H708" s="203"/>
    </row>
    <row r="709" spans="1:8" ht="15.75" thickBot="1" x14ac:dyDescent="0.3">
      <c r="A709" s="10" t="s">
        <v>62</v>
      </c>
      <c r="B709" s="11">
        <f>B707</f>
        <v>325174</v>
      </c>
      <c r="C709" s="52">
        <v>645687</v>
      </c>
      <c r="D709" s="52">
        <v>623503</v>
      </c>
      <c r="E709" s="52">
        <v>816410</v>
      </c>
      <c r="G709" s="239"/>
      <c r="H709" s="203"/>
    </row>
    <row r="710" spans="1:8" ht="15.75" thickBot="1" x14ac:dyDescent="0.3">
      <c r="A710" s="10" t="s">
        <v>63</v>
      </c>
      <c r="B710" s="11"/>
      <c r="C710" s="52">
        <v>214589</v>
      </c>
      <c r="D710" s="52">
        <v>448643</v>
      </c>
      <c r="E710" s="52">
        <v>506110</v>
      </c>
      <c r="G710" s="239"/>
      <c r="H710" s="203"/>
    </row>
    <row r="711" spans="1:8" ht="15.75" thickBot="1" x14ac:dyDescent="0.3">
      <c r="A711" s="10" t="s">
        <v>64</v>
      </c>
      <c r="B711" s="11"/>
      <c r="C711" s="52">
        <v>640</v>
      </c>
      <c r="D711" s="52">
        <v>0</v>
      </c>
      <c r="E711" s="52">
        <v>0</v>
      </c>
      <c r="G711" s="239"/>
      <c r="H711" s="203"/>
    </row>
    <row r="712" spans="1:8" ht="15.75" thickBot="1" x14ac:dyDescent="0.3">
      <c r="A712" s="240" t="s">
        <v>35</v>
      </c>
      <c r="B712" s="24">
        <f>B707+B706</f>
        <v>325174</v>
      </c>
      <c r="C712" s="24">
        <f>C707+C706</f>
        <v>860916</v>
      </c>
      <c r="D712" s="24">
        <f>D707+D706</f>
        <v>1072146</v>
      </c>
      <c r="E712" s="24">
        <f>E707+E706</f>
        <v>1322520</v>
      </c>
    </row>
    <row r="713" spans="1:8" ht="54.75" customHeight="1" thickBot="1" x14ac:dyDescent="0.3">
      <c r="A713" s="21" t="s">
        <v>407</v>
      </c>
      <c r="B713" s="443" t="s">
        <v>430</v>
      </c>
      <c r="C713" s="444"/>
      <c r="D713" s="54" t="s">
        <v>58</v>
      </c>
      <c r="E713" s="242"/>
      <c r="G713" s="203"/>
      <c r="H713" s="203"/>
    </row>
    <row r="714" spans="1:8" ht="39" customHeight="1" thickBot="1" x14ac:dyDescent="0.3">
      <c r="A714" s="4" t="s">
        <v>10</v>
      </c>
      <c r="B714" s="506" t="s">
        <v>431</v>
      </c>
      <c r="C714" s="507"/>
      <c r="D714" s="507"/>
      <c r="E714" s="508"/>
    </row>
    <row r="715" spans="1:8" ht="23.25" customHeight="1" thickBot="1" x14ac:dyDescent="0.3">
      <c r="A715" s="4" t="s">
        <v>15</v>
      </c>
      <c r="B715" s="359" t="s">
        <v>349</v>
      </c>
      <c r="C715" s="360"/>
      <c r="D715" s="360"/>
      <c r="E715" s="361"/>
    </row>
    <row r="716" spans="1:8" ht="15.75" thickBot="1" x14ac:dyDescent="0.3">
      <c r="A716" s="294"/>
      <c r="B716" s="20" t="s">
        <v>6</v>
      </c>
      <c r="C716" s="20" t="s">
        <v>7</v>
      </c>
      <c r="D716" s="20" t="s">
        <v>7</v>
      </c>
      <c r="E716" s="20" t="s">
        <v>7</v>
      </c>
    </row>
    <row r="717" spans="1:8" ht="15.75" thickBot="1" x14ac:dyDescent="0.3">
      <c r="A717" s="4" t="s">
        <v>9</v>
      </c>
      <c r="B717" s="6">
        <v>0</v>
      </c>
      <c r="C717" s="6">
        <v>80</v>
      </c>
      <c r="D717" s="6">
        <v>50</v>
      </c>
      <c r="E717" s="6">
        <v>50</v>
      </c>
    </row>
    <row r="718" spans="1:8" ht="15.75" thickBot="1" x14ac:dyDescent="0.3">
      <c r="A718" s="4" t="s">
        <v>16</v>
      </c>
      <c r="B718" s="6">
        <v>0</v>
      </c>
      <c r="C718" s="50">
        <f>C726+C727</f>
        <v>800853</v>
      </c>
      <c r="D718" s="50">
        <f>D726+D727</f>
        <v>997343</v>
      </c>
      <c r="E718" s="50">
        <f>E726+E727</f>
        <v>1230251</v>
      </c>
    </row>
    <row r="719" spans="1:8" ht="15.75" thickBot="1" x14ac:dyDescent="0.3">
      <c r="A719" s="4" t="s">
        <v>24</v>
      </c>
      <c r="B719" s="6" t="e">
        <f>B718/B717</f>
        <v>#DIV/0!</v>
      </c>
      <c r="C719" s="6">
        <f>C718/C717</f>
        <v>10010.6625</v>
      </c>
      <c r="D719" s="6">
        <f>D718/D717</f>
        <v>19946.86</v>
      </c>
      <c r="E719" s="6">
        <f>E718/E717</f>
        <v>24605.02</v>
      </c>
    </row>
    <row r="720" spans="1:8" ht="15.75" thickBot="1" x14ac:dyDescent="0.3">
      <c r="A720" s="4" t="s">
        <v>17</v>
      </c>
      <c r="B720" s="294" t="s">
        <v>23</v>
      </c>
      <c r="C720" s="7" t="e">
        <f t="shared" ref="C720:E722" si="18">C717/B717-1</f>
        <v>#DIV/0!</v>
      </c>
      <c r="D720" s="7">
        <f t="shared" si="18"/>
        <v>-0.375</v>
      </c>
      <c r="E720" s="7">
        <f t="shared" si="18"/>
        <v>0</v>
      </c>
    </row>
    <row r="721" spans="1:9" ht="15.75" thickBot="1" x14ac:dyDescent="0.3">
      <c r="A721" s="4" t="s">
        <v>18</v>
      </c>
      <c r="B721" s="294" t="s">
        <v>23</v>
      </c>
      <c r="C721" s="7" t="e">
        <f t="shared" si="18"/>
        <v>#DIV/0!</v>
      </c>
      <c r="D721" s="7">
        <f t="shared" si="18"/>
        <v>0.24535089460862358</v>
      </c>
      <c r="E721" s="7">
        <f t="shared" si="18"/>
        <v>0.23352848518513691</v>
      </c>
    </row>
    <row r="722" spans="1:9" ht="15.75" customHeight="1" thickBot="1" x14ac:dyDescent="0.3">
      <c r="A722" s="4" t="s">
        <v>19</v>
      </c>
      <c r="B722" s="294" t="s">
        <v>23</v>
      </c>
      <c r="C722" s="7" t="e">
        <f t="shared" si="18"/>
        <v>#DIV/0!</v>
      </c>
      <c r="D722" s="7">
        <f t="shared" si="18"/>
        <v>0.9925614313737976</v>
      </c>
      <c r="E722" s="7">
        <f t="shared" si="18"/>
        <v>0.23352848518513691</v>
      </c>
    </row>
    <row r="723" spans="1:9" ht="15.75" thickBot="1" x14ac:dyDescent="0.3">
      <c r="A723" s="362" t="s">
        <v>410</v>
      </c>
      <c r="B723" s="363"/>
      <c r="C723" s="363"/>
      <c r="D723" s="363"/>
      <c r="E723" s="364"/>
    </row>
    <row r="724" spans="1:9" x14ac:dyDescent="0.25">
      <c r="A724" s="342"/>
      <c r="B724" s="19">
        <v>2018</v>
      </c>
      <c r="C724" s="19">
        <v>2019</v>
      </c>
      <c r="D724" s="19">
        <v>2020</v>
      </c>
      <c r="E724" s="19">
        <v>2021</v>
      </c>
    </row>
    <row r="725" spans="1:9" ht="15.75" thickBot="1" x14ac:dyDescent="0.3">
      <c r="A725" s="343"/>
      <c r="B725" s="20" t="s">
        <v>6</v>
      </c>
      <c r="C725" s="20" t="s">
        <v>7</v>
      </c>
      <c r="D725" s="20" t="s">
        <v>7</v>
      </c>
      <c r="E725" s="20" t="s">
        <v>7</v>
      </c>
    </row>
    <row r="726" spans="1:9" ht="15.75" thickBot="1" x14ac:dyDescent="0.3">
      <c r="A726" s="1" t="s">
        <v>46</v>
      </c>
      <c r="B726" s="8"/>
      <c r="C726" s="8">
        <v>0</v>
      </c>
      <c r="D726" s="8">
        <v>0</v>
      </c>
      <c r="E726" s="8">
        <v>0</v>
      </c>
      <c r="G726" s="243"/>
      <c r="H726" s="442"/>
      <c r="I726" s="442"/>
    </row>
    <row r="727" spans="1:9" ht="15.75" thickBot="1" x14ac:dyDescent="0.3">
      <c r="A727" s="1" t="s">
        <v>47</v>
      </c>
      <c r="B727" s="11"/>
      <c r="C727" s="52">
        <f>C728+C729+C730+C731</f>
        <v>800853</v>
      </c>
      <c r="D727" s="52">
        <f>D728+D729+D730+D731</f>
        <v>997343</v>
      </c>
      <c r="E727" s="52">
        <f>E728+E729+E730+E731</f>
        <v>1230251</v>
      </c>
    </row>
    <row r="728" spans="1:9" ht="15.75" thickBot="1" x14ac:dyDescent="0.3">
      <c r="A728" s="10" t="s">
        <v>55</v>
      </c>
      <c r="B728" s="11"/>
      <c r="C728" s="52">
        <v>0</v>
      </c>
      <c r="D728" s="52">
        <v>0</v>
      </c>
      <c r="E728" s="52">
        <v>0</v>
      </c>
    </row>
    <row r="729" spans="1:9" ht="15.75" thickBot="1" x14ac:dyDescent="0.3">
      <c r="A729" s="10" t="s">
        <v>62</v>
      </c>
      <c r="B729" s="11"/>
      <c r="C729" s="52">
        <v>600640</v>
      </c>
      <c r="D729" s="52">
        <v>580003</v>
      </c>
      <c r="E729" s="52">
        <v>759451</v>
      </c>
    </row>
    <row r="730" spans="1:9" ht="15.75" thickBot="1" x14ac:dyDescent="0.3">
      <c r="A730" s="10" t="s">
        <v>63</v>
      </c>
      <c r="B730" s="11"/>
      <c r="C730" s="52">
        <v>200213</v>
      </c>
      <c r="D730" s="52">
        <v>417340</v>
      </c>
      <c r="E730" s="52">
        <v>470800</v>
      </c>
    </row>
    <row r="731" spans="1:9" ht="15.75" thickBot="1" x14ac:dyDescent="0.3">
      <c r="A731" s="10" t="s">
        <v>64</v>
      </c>
      <c r="B731" s="11"/>
      <c r="C731" s="52">
        <v>0</v>
      </c>
      <c r="D731" s="52"/>
      <c r="E731" s="8"/>
    </row>
    <row r="732" spans="1:9" ht="15.75" thickBot="1" x14ac:dyDescent="0.3">
      <c r="A732" s="240" t="s">
        <v>125</v>
      </c>
      <c r="B732" s="24">
        <f>B727+B726</f>
        <v>0</v>
      </c>
      <c r="C732" s="24">
        <f>C727+C726</f>
        <v>800853</v>
      </c>
      <c r="D732" s="24">
        <f>D727+D726</f>
        <v>997343</v>
      </c>
      <c r="E732" s="24">
        <f>E727+E726</f>
        <v>1230251</v>
      </c>
    </row>
    <row r="733" spans="1:9" ht="30.75" customHeight="1" thickBot="1" x14ac:dyDescent="0.3">
      <c r="A733" s="21" t="s">
        <v>280</v>
      </c>
      <c r="B733" s="443" t="s">
        <v>432</v>
      </c>
      <c r="C733" s="444"/>
      <c r="D733" s="54" t="s">
        <v>58</v>
      </c>
      <c r="E733" s="244"/>
    </row>
    <row r="734" spans="1:9" ht="36" customHeight="1" thickBot="1" x14ac:dyDescent="0.3">
      <c r="A734" s="4" t="s">
        <v>10</v>
      </c>
      <c r="B734" s="506" t="s">
        <v>433</v>
      </c>
      <c r="C734" s="507"/>
      <c r="D734" s="507"/>
      <c r="E734" s="508"/>
      <c r="G734" s="9"/>
    </row>
    <row r="735" spans="1:9" ht="15.75" thickBot="1" x14ac:dyDescent="0.3">
      <c r="A735" s="4" t="s">
        <v>15</v>
      </c>
      <c r="B735" s="359" t="s">
        <v>349</v>
      </c>
      <c r="C735" s="360"/>
      <c r="D735" s="360"/>
      <c r="E735" s="361"/>
    </row>
    <row r="736" spans="1:9" ht="15.75" thickBot="1" x14ac:dyDescent="0.3">
      <c r="A736" s="294"/>
      <c r="B736" s="20" t="s">
        <v>6</v>
      </c>
      <c r="C736" s="20" t="s">
        <v>7</v>
      </c>
      <c r="D736" s="20" t="s">
        <v>7</v>
      </c>
      <c r="E736" s="20" t="s">
        <v>7</v>
      </c>
    </row>
    <row r="737" spans="1:5" ht="15.75" thickBot="1" x14ac:dyDescent="0.3">
      <c r="A737" s="4" t="s">
        <v>9</v>
      </c>
      <c r="B737" s="6">
        <v>0</v>
      </c>
      <c r="C737" s="6">
        <v>80</v>
      </c>
      <c r="D737" s="6">
        <v>50</v>
      </c>
      <c r="E737" s="6">
        <v>40</v>
      </c>
    </row>
    <row r="738" spans="1:5" ht="15.75" thickBot="1" x14ac:dyDescent="0.3">
      <c r="A738" s="4" t="s">
        <v>16</v>
      </c>
      <c r="B738" s="6">
        <v>0</v>
      </c>
      <c r="C738" s="50">
        <f>C746+C747</f>
        <v>340362</v>
      </c>
      <c r="D738" s="50">
        <f>D746+D747</f>
        <v>423871</v>
      </c>
      <c r="E738" s="50">
        <f>E746+E747</f>
        <v>522857</v>
      </c>
    </row>
    <row r="739" spans="1:5" ht="15.75" thickBot="1" x14ac:dyDescent="0.3">
      <c r="A739" s="4" t="s">
        <v>24</v>
      </c>
      <c r="B739" s="6" t="e">
        <f>B738/B737</f>
        <v>#DIV/0!</v>
      </c>
      <c r="C739" s="6">
        <f>C738/C737</f>
        <v>4254.5249999999996</v>
      </c>
      <c r="D739" s="6">
        <f>D738/D737</f>
        <v>8477.42</v>
      </c>
      <c r="E739" s="6">
        <f>E738/E737</f>
        <v>13071.424999999999</v>
      </c>
    </row>
    <row r="740" spans="1:5" ht="15.75" thickBot="1" x14ac:dyDescent="0.3">
      <c r="A740" s="4" t="s">
        <v>17</v>
      </c>
      <c r="B740" s="294" t="s">
        <v>23</v>
      </c>
      <c r="C740" s="7" t="e">
        <f t="shared" ref="C740:E742" si="19">C737/B737-1</f>
        <v>#DIV/0!</v>
      </c>
      <c r="D740" s="7">
        <f t="shared" si="19"/>
        <v>-0.375</v>
      </c>
      <c r="E740" s="7">
        <f t="shared" si="19"/>
        <v>-0.19999999999999996</v>
      </c>
    </row>
    <row r="741" spans="1:5" ht="15.75" thickBot="1" x14ac:dyDescent="0.3">
      <c r="A741" s="4" t="s">
        <v>18</v>
      </c>
      <c r="B741" s="294" t="s">
        <v>23</v>
      </c>
      <c r="C741" s="7" t="e">
        <f t="shared" si="19"/>
        <v>#DIV/0!</v>
      </c>
      <c r="D741" s="7">
        <f t="shared" si="19"/>
        <v>0.24535347659256912</v>
      </c>
      <c r="E741" s="7">
        <f t="shared" si="19"/>
        <v>0.23352859714394247</v>
      </c>
    </row>
    <row r="742" spans="1:5" ht="15.75" customHeight="1" thickBot="1" x14ac:dyDescent="0.3">
      <c r="A742" s="4" t="s">
        <v>19</v>
      </c>
      <c r="B742" s="294" t="s">
        <v>23</v>
      </c>
      <c r="C742" s="7" t="e">
        <f t="shared" si="19"/>
        <v>#DIV/0!</v>
      </c>
      <c r="D742" s="7">
        <f t="shared" si="19"/>
        <v>0.99256556254811068</v>
      </c>
      <c r="E742" s="7">
        <f t="shared" si="19"/>
        <v>0.54191074642992798</v>
      </c>
    </row>
    <row r="743" spans="1:5" ht="15.75" thickBot="1" x14ac:dyDescent="0.3">
      <c r="A743" s="362" t="s">
        <v>434</v>
      </c>
      <c r="B743" s="363"/>
      <c r="C743" s="363"/>
      <c r="D743" s="363"/>
      <c r="E743" s="364"/>
    </row>
    <row r="744" spans="1:5" x14ac:dyDescent="0.25">
      <c r="A744" s="342"/>
      <c r="B744" s="19">
        <v>2018</v>
      </c>
      <c r="C744" s="19">
        <v>2019</v>
      </c>
      <c r="D744" s="19">
        <v>2020</v>
      </c>
      <c r="E744" s="19">
        <v>2021</v>
      </c>
    </row>
    <row r="745" spans="1:5" ht="15.75" thickBot="1" x14ac:dyDescent="0.3">
      <c r="A745" s="343"/>
      <c r="B745" s="20" t="s">
        <v>6</v>
      </c>
      <c r="C745" s="20" t="s">
        <v>7</v>
      </c>
      <c r="D745" s="20" t="s">
        <v>7</v>
      </c>
      <c r="E745" s="20" t="s">
        <v>7</v>
      </c>
    </row>
    <row r="746" spans="1:5" ht="15.75" thickBot="1" x14ac:dyDescent="0.3">
      <c r="A746" s="1" t="s">
        <v>46</v>
      </c>
      <c r="B746" s="8"/>
      <c r="C746" s="8">
        <v>0</v>
      </c>
      <c r="D746" s="8">
        <v>0</v>
      </c>
      <c r="E746" s="8">
        <v>0</v>
      </c>
    </row>
    <row r="747" spans="1:5" ht="15.75" thickBot="1" x14ac:dyDescent="0.3">
      <c r="A747" s="1" t="s">
        <v>47</v>
      </c>
      <c r="B747" s="11"/>
      <c r="C747" s="52">
        <f>C748+C749+C750+C751</f>
        <v>340362</v>
      </c>
      <c r="D747" s="52">
        <f>D748+D749+D750+D751</f>
        <v>423871</v>
      </c>
      <c r="E747" s="52">
        <f>E748+E749+E750+E751</f>
        <v>522857</v>
      </c>
    </row>
    <row r="748" spans="1:5" ht="15.75" thickBot="1" x14ac:dyDescent="0.3">
      <c r="A748" s="10" t="s">
        <v>55</v>
      </c>
      <c r="B748" s="11"/>
      <c r="C748" s="52">
        <v>0</v>
      </c>
      <c r="D748" s="52">
        <v>0</v>
      </c>
      <c r="E748" s="52">
        <v>0</v>
      </c>
    </row>
    <row r="749" spans="1:5" ht="15.75" thickBot="1" x14ac:dyDescent="0.3">
      <c r="A749" s="10" t="s">
        <v>62</v>
      </c>
      <c r="B749" s="11"/>
      <c r="C749" s="52">
        <v>255271</v>
      </c>
      <c r="D749" s="52">
        <v>246501</v>
      </c>
      <c r="E749" s="52">
        <v>322767</v>
      </c>
    </row>
    <row r="750" spans="1:5" ht="15.75" thickBot="1" x14ac:dyDescent="0.3">
      <c r="A750" s="10" t="s">
        <v>63</v>
      </c>
      <c r="B750" s="11"/>
      <c r="C750" s="52">
        <v>85091</v>
      </c>
      <c r="D750" s="52">
        <v>177370</v>
      </c>
      <c r="E750" s="52">
        <v>200090</v>
      </c>
    </row>
    <row r="751" spans="1:5" ht="15.75" thickBot="1" x14ac:dyDescent="0.3">
      <c r="A751" s="10" t="s">
        <v>64</v>
      </c>
      <c r="B751" s="11"/>
      <c r="C751" s="52">
        <v>0</v>
      </c>
      <c r="D751" s="52">
        <v>0</v>
      </c>
      <c r="E751" s="8">
        <v>0</v>
      </c>
    </row>
    <row r="752" spans="1:5" ht="15.75" thickBot="1" x14ac:dyDescent="0.3">
      <c r="A752" s="245" t="s">
        <v>210</v>
      </c>
      <c r="B752" s="246">
        <f>B747+B746</f>
        <v>0</v>
      </c>
      <c r="C752" s="246">
        <f>C747+C746</f>
        <v>340362</v>
      </c>
      <c r="D752" s="246">
        <f>D747+D746</f>
        <v>423871</v>
      </c>
      <c r="E752" s="246">
        <f>E747+E746</f>
        <v>522857</v>
      </c>
    </row>
    <row r="753" spans="1:8" ht="15.75" thickBot="1" x14ac:dyDescent="0.3">
      <c r="A753" s="28"/>
      <c r="B753" s="29"/>
      <c r="C753" s="29"/>
      <c r="D753" s="29"/>
      <c r="E753" s="29"/>
      <c r="G753" s="9"/>
    </row>
    <row r="754" spans="1:8" ht="24.75" thickBot="1" x14ac:dyDescent="0.3">
      <c r="A754" s="14" t="s">
        <v>52</v>
      </c>
      <c r="B754" s="15">
        <f>B757+B760+B763+B775+B778+B783</f>
        <v>5261066</v>
      </c>
      <c r="C754" s="15">
        <f>C757+C760+C763+C775+C778+C783</f>
        <v>3640932</v>
      </c>
      <c r="D754" s="15">
        <f>D757+D760+D763+D775+D778+D783</f>
        <v>3444173</v>
      </c>
      <c r="E754" s="15">
        <f>E757+E760+E763+E775+E778+E783</f>
        <v>4077628</v>
      </c>
    </row>
    <row r="755" spans="1:8" ht="24.75" thickBot="1" x14ac:dyDescent="0.3">
      <c r="A755" s="14" t="s">
        <v>53</v>
      </c>
      <c r="B755" s="15">
        <f>B757+B760+B763+B775+B778+B783</f>
        <v>5261066</v>
      </c>
      <c r="C755" s="15">
        <f>C757+C760+C763+C775+C778+C783</f>
        <v>3640932</v>
      </c>
      <c r="D755" s="15">
        <f>D757+D760+D763+D775+D778+D783</f>
        <v>3444173</v>
      </c>
      <c r="E755" s="15">
        <f>E757+E760+E763+E775+E778+E783</f>
        <v>4077628</v>
      </c>
    </row>
    <row r="756" spans="1:8" ht="15.75" thickBot="1" x14ac:dyDescent="0.3">
      <c r="A756" s="247" t="s">
        <v>435</v>
      </c>
      <c r="B756" s="248"/>
      <c r="C756" s="249">
        <f>C755/B755-1</f>
        <v>-0.30794785695522542</v>
      </c>
      <c r="D756" s="249">
        <f>D755/C755-1</f>
        <v>-5.4040833500872854E-2</v>
      </c>
      <c r="E756" s="249">
        <f>E755/D755-1</f>
        <v>0.18392078446698235</v>
      </c>
    </row>
    <row r="757" spans="1:8" ht="15.75" thickBot="1" x14ac:dyDescent="0.3">
      <c r="A757" s="1" t="s">
        <v>0</v>
      </c>
      <c r="B757" s="8">
        <f>B41+B78+B115+B152+B189+B226+B263+B300+B337+B374+B411</f>
        <v>144100</v>
      </c>
      <c r="C757" s="8">
        <f>C41+C78+C115+C152+C189+C226+C263+C300+C337+C374+C411</f>
        <v>144100</v>
      </c>
      <c r="D757" s="8">
        <f>D41+D78+D115+D152+D189+D226+D263+D300+D337+D374+D411</f>
        <v>157000</v>
      </c>
      <c r="E757" s="8">
        <f>E41+E78+E115+E152+E189+E226+E263+E300+E337+E374+E411</f>
        <v>157000</v>
      </c>
      <c r="F757" s="250"/>
    </row>
    <row r="758" spans="1:8" ht="15.75" thickBot="1" x14ac:dyDescent="0.3">
      <c r="A758" s="10" t="s">
        <v>55</v>
      </c>
      <c r="B758" s="8"/>
      <c r="C758" s="8">
        <f t="shared" ref="C758:E774" si="20">C42+C79+C116+C153+C190+C227+C264+C301+C338+C375+C412</f>
        <v>137600</v>
      </c>
      <c r="D758" s="8">
        <f t="shared" si="20"/>
        <v>150000</v>
      </c>
      <c r="E758" s="8">
        <f t="shared" si="20"/>
        <v>150000</v>
      </c>
      <c r="F758" s="250"/>
    </row>
    <row r="759" spans="1:8" ht="15.75" thickBot="1" x14ac:dyDescent="0.3">
      <c r="A759" s="10" t="s">
        <v>59</v>
      </c>
      <c r="B759" s="8"/>
      <c r="C759" s="8">
        <f t="shared" si="20"/>
        <v>6500</v>
      </c>
      <c r="D759" s="8">
        <f t="shared" si="20"/>
        <v>7000</v>
      </c>
      <c r="E759" s="8">
        <f t="shared" si="20"/>
        <v>7000</v>
      </c>
      <c r="F759" s="250"/>
      <c r="H759" s="9"/>
    </row>
    <row r="760" spans="1:8" ht="15.75" thickBot="1" x14ac:dyDescent="0.3">
      <c r="A760" s="1" t="s">
        <v>33</v>
      </c>
      <c r="B760" s="8">
        <f>B44+B81+B118+B155+B192+B229+B266+B303+B340+B377+B414</f>
        <v>26500</v>
      </c>
      <c r="C760" s="8">
        <f t="shared" si="20"/>
        <v>26500</v>
      </c>
      <c r="D760" s="8">
        <f t="shared" si="20"/>
        <v>27100</v>
      </c>
      <c r="E760" s="8">
        <f t="shared" si="20"/>
        <v>27100</v>
      </c>
      <c r="F760" s="251"/>
    </row>
    <row r="761" spans="1:8" ht="15.75" thickBot="1" x14ac:dyDescent="0.3">
      <c r="A761" s="10" t="s">
        <v>55</v>
      </c>
      <c r="B761" s="8"/>
      <c r="C761" s="8">
        <f t="shared" si="20"/>
        <v>25480</v>
      </c>
      <c r="D761" s="8">
        <f t="shared" si="20"/>
        <v>26000</v>
      </c>
      <c r="E761" s="8">
        <f t="shared" si="20"/>
        <v>26000</v>
      </c>
      <c r="F761" s="251"/>
    </row>
    <row r="762" spans="1:8" ht="15.75" thickBot="1" x14ac:dyDescent="0.3">
      <c r="A762" s="10" t="s">
        <v>59</v>
      </c>
      <c r="B762" s="11"/>
      <c r="C762" s="8">
        <f t="shared" si="20"/>
        <v>1020</v>
      </c>
      <c r="D762" s="8">
        <f t="shared" si="20"/>
        <v>1100</v>
      </c>
      <c r="E762" s="8">
        <f t="shared" si="20"/>
        <v>1100</v>
      </c>
    </row>
    <row r="763" spans="1:8" ht="15.75" thickBot="1" x14ac:dyDescent="0.3">
      <c r="A763" s="1" t="s">
        <v>1</v>
      </c>
      <c r="B763" s="8">
        <f>B47+B84+B121+B158+B195+B232+B269+B306+B343+B380+B417</f>
        <v>189700</v>
      </c>
      <c r="C763" s="8">
        <f t="shared" si="20"/>
        <v>85650</v>
      </c>
      <c r="D763" s="8">
        <f t="shared" si="20"/>
        <v>130000</v>
      </c>
      <c r="E763" s="8">
        <f t="shared" si="20"/>
        <v>130000</v>
      </c>
    </row>
    <row r="764" spans="1:8" ht="15.75" thickBot="1" x14ac:dyDescent="0.3">
      <c r="A764" s="10" t="s">
        <v>55</v>
      </c>
      <c r="B764" s="52"/>
      <c r="C764" s="52">
        <f t="shared" si="20"/>
        <v>85650</v>
      </c>
      <c r="D764" s="52">
        <f t="shared" si="20"/>
        <v>130000</v>
      </c>
      <c r="E764" s="52">
        <f t="shared" si="20"/>
        <v>130000</v>
      </c>
    </row>
    <row r="765" spans="1:8" ht="15.75" thickBot="1" x14ac:dyDescent="0.3">
      <c r="A765" s="10" t="s">
        <v>59</v>
      </c>
      <c r="B765" s="52">
        <f>B49+B86+B123+B160+B197+B234+B271+B308+B345+B382+B419</f>
        <v>0</v>
      </c>
      <c r="C765" s="52">
        <f t="shared" si="20"/>
        <v>0</v>
      </c>
      <c r="D765" s="52">
        <f t="shared" si="20"/>
        <v>0</v>
      </c>
      <c r="E765" s="52">
        <f t="shared" si="20"/>
        <v>0</v>
      </c>
    </row>
    <row r="766" spans="1:8" ht="15.75" thickBot="1" x14ac:dyDescent="0.3">
      <c r="A766" s="1" t="s">
        <v>2</v>
      </c>
      <c r="B766" s="8">
        <v>0</v>
      </c>
      <c r="C766" s="52">
        <f t="shared" si="20"/>
        <v>0</v>
      </c>
      <c r="D766" s="52">
        <f t="shared" si="20"/>
        <v>0</v>
      </c>
      <c r="E766" s="52">
        <f t="shared" si="20"/>
        <v>0</v>
      </c>
    </row>
    <row r="767" spans="1:8" ht="15.75" thickBot="1" x14ac:dyDescent="0.3">
      <c r="A767" s="10" t="s">
        <v>55</v>
      </c>
      <c r="B767" s="8"/>
      <c r="C767" s="52">
        <f t="shared" si="20"/>
        <v>0</v>
      </c>
      <c r="D767" s="52">
        <f t="shared" si="20"/>
        <v>0</v>
      </c>
      <c r="E767" s="52">
        <f t="shared" si="20"/>
        <v>0</v>
      </c>
    </row>
    <row r="768" spans="1:8" ht="15.75" thickBot="1" x14ac:dyDescent="0.3">
      <c r="A768" s="10" t="s">
        <v>59</v>
      </c>
      <c r="B768" s="11"/>
      <c r="C768" s="52">
        <f t="shared" si="20"/>
        <v>0</v>
      </c>
      <c r="D768" s="52">
        <f t="shared" si="20"/>
        <v>0</v>
      </c>
      <c r="E768" s="52">
        <f t="shared" si="20"/>
        <v>0</v>
      </c>
    </row>
    <row r="769" spans="1:7" ht="15.75" thickBot="1" x14ac:dyDescent="0.3">
      <c r="A769" s="1" t="s">
        <v>25</v>
      </c>
      <c r="B769" s="8">
        <v>0</v>
      </c>
      <c r="C769" s="52">
        <f t="shared" si="20"/>
        <v>0</v>
      </c>
      <c r="D769" s="52">
        <f t="shared" si="20"/>
        <v>0</v>
      </c>
      <c r="E769" s="52">
        <f t="shared" si="20"/>
        <v>0</v>
      </c>
    </row>
    <row r="770" spans="1:7" ht="15.75" thickBot="1" x14ac:dyDescent="0.3">
      <c r="A770" s="10" t="s">
        <v>55</v>
      </c>
      <c r="B770" s="8"/>
      <c r="C770" s="52">
        <f t="shared" si="20"/>
        <v>0</v>
      </c>
      <c r="D770" s="52">
        <f t="shared" si="20"/>
        <v>0</v>
      </c>
      <c r="E770" s="52">
        <f t="shared" si="20"/>
        <v>0</v>
      </c>
    </row>
    <row r="771" spans="1:7" ht="15.75" thickBot="1" x14ac:dyDescent="0.3">
      <c r="A771" s="10" t="s">
        <v>59</v>
      </c>
      <c r="B771" s="11"/>
      <c r="C771" s="52">
        <f t="shared" si="20"/>
        <v>0</v>
      </c>
      <c r="D771" s="52">
        <f t="shared" si="20"/>
        <v>0</v>
      </c>
      <c r="E771" s="52">
        <f t="shared" si="20"/>
        <v>0</v>
      </c>
    </row>
    <row r="772" spans="1:7" ht="15.75" thickBot="1" x14ac:dyDescent="0.3">
      <c r="A772" s="1" t="s">
        <v>26</v>
      </c>
      <c r="B772" s="8">
        <v>0</v>
      </c>
      <c r="C772" s="52">
        <f t="shared" si="20"/>
        <v>0</v>
      </c>
      <c r="D772" s="52">
        <f t="shared" si="20"/>
        <v>0</v>
      </c>
      <c r="E772" s="52">
        <f t="shared" si="20"/>
        <v>0</v>
      </c>
    </row>
    <row r="773" spans="1:7" ht="15.75" thickBot="1" x14ac:dyDescent="0.3">
      <c r="A773" s="10" t="s">
        <v>55</v>
      </c>
      <c r="B773" s="8"/>
      <c r="C773" s="52">
        <f t="shared" si="20"/>
        <v>0</v>
      </c>
      <c r="D773" s="52">
        <f t="shared" si="20"/>
        <v>0</v>
      </c>
      <c r="E773" s="52">
        <f t="shared" si="20"/>
        <v>0</v>
      </c>
    </row>
    <row r="774" spans="1:7" ht="15.75" thickBot="1" x14ac:dyDescent="0.3">
      <c r="A774" s="10" t="s">
        <v>59</v>
      </c>
      <c r="B774" s="11"/>
      <c r="C774" s="52">
        <f t="shared" si="20"/>
        <v>0</v>
      </c>
      <c r="D774" s="52">
        <f t="shared" si="20"/>
        <v>0</v>
      </c>
      <c r="E774" s="52">
        <f t="shared" si="20"/>
        <v>0</v>
      </c>
    </row>
    <row r="775" spans="1:7" ht="15.75" thickBot="1" x14ac:dyDescent="0.3">
      <c r="A775" s="1" t="s">
        <v>3</v>
      </c>
      <c r="B775" s="8">
        <f>B59+B96+B133+B170+B207</f>
        <v>2565018</v>
      </c>
      <c r="C775" s="8">
        <f>C59+C96+C133+C170+C207</f>
        <v>600000</v>
      </c>
      <c r="D775" s="52">
        <f>D59+D96+D133+D170+D207+D244+D281+D318+D355+D392+D429</f>
        <v>615900</v>
      </c>
      <c r="E775" s="8">
        <f>E59+E96+E133+E170+E207</f>
        <v>685900</v>
      </c>
    </row>
    <row r="776" spans="1:7" ht="15.75" thickBot="1" x14ac:dyDescent="0.3">
      <c r="A776" s="10" t="s">
        <v>55</v>
      </c>
      <c r="B776" s="8"/>
      <c r="C776" s="8">
        <f t="shared" ref="C776:E777" si="21">C60+C99+C134+C171+C208</f>
        <v>600000</v>
      </c>
      <c r="D776" s="8">
        <f t="shared" si="21"/>
        <v>615900</v>
      </c>
      <c r="E776" s="8">
        <f t="shared" si="21"/>
        <v>685900</v>
      </c>
    </row>
    <row r="777" spans="1:7" ht="15.75" thickBot="1" x14ac:dyDescent="0.3">
      <c r="A777" s="10" t="s">
        <v>59</v>
      </c>
      <c r="B777" s="11"/>
      <c r="C777" s="8">
        <f t="shared" si="21"/>
        <v>0</v>
      </c>
      <c r="D777" s="8">
        <f t="shared" si="21"/>
        <v>0</v>
      </c>
      <c r="E777" s="8">
        <f t="shared" si="21"/>
        <v>0</v>
      </c>
    </row>
    <row r="778" spans="1:7" ht="15.75" thickBot="1" x14ac:dyDescent="0.3">
      <c r="A778" s="1" t="s">
        <v>20</v>
      </c>
      <c r="B778" s="8">
        <f>B451</f>
        <v>3103.6129999999998</v>
      </c>
      <c r="C778" s="8">
        <v>0</v>
      </c>
      <c r="D778" s="8">
        <v>0</v>
      </c>
      <c r="E778" s="8">
        <v>0</v>
      </c>
    </row>
    <row r="779" spans="1:7" ht="15.75" thickBot="1" x14ac:dyDescent="0.3">
      <c r="A779" s="10" t="s">
        <v>55</v>
      </c>
      <c r="B779" s="8"/>
      <c r="C779" s="8">
        <v>0</v>
      </c>
      <c r="D779" s="8">
        <v>0</v>
      </c>
      <c r="E779" s="8">
        <v>0</v>
      </c>
    </row>
    <row r="780" spans="1:7" ht="15.75" thickBot="1" x14ac:dyDescent="0.3">
      <c r="A780" s="10" t="s">
        <v>62</v>
      </c>
      <c r="B780" s="8"/>
      <c r="C780" s="8">
        <v>0</v>
      </c>
      <c r="D780" s="8">
        <v>0</v>
      </c>
      <c r="E780" s="8">
        <v>0</v>
      </c>
    </row>
    <row r="781" spans="1:7" ht="15.75" thickBot="1" x14ac:dyDescent="0.3">
      <c r="A781" s="10" t="s">
        <v>63</v>
      </c>
      <c r="B781" s="8"/>
      <c r="C781" s="8">
        <v>0</v>
      </c>
      <c r="D781" s="8">
        <v>0</v>
      </c>
      <c r="E781" s="8">
        <v>0</v>
      </c>
      <c r="G781" s="9"/>
    </row>
    <row r="782" spans="1:7" ht="15.75" thickBot="1" x14ac:dyDescent="0.3">
      <c r="A782" s="10" t="s">
        <v>64</v>
      </c>
      <c r="B782" s="11"/>
      <c r="C782" s="8">
        <v>0</v>
      </c>
      <c r="D782" s="8">
        <v>0</v>
      </c>
      <c r="E782" s="8">
        <v>0</v>
      </c>
    </row>
    <row r="783" spans="1:7" ht="15.75" thickBot="1" x14ac:dyDescent="0.3">
      <c r="A783" s="1" t="s">
        <v>21</v>
      </c>
      <c r="B783" s="8">
        <f>B456+B479+B501+B525+B550+B572+B596+B617+B639+B660+B682+B707+B727+B747</f>
        <v>2332644.3870000001</v>
      </c>
      <c r="C783" s="8">
        <f>C456+C479+C501+C525+C550+C572+C596+C617+C639+C660+C682+C707+C727+C747</f>
        <v>2784682</v>
      </c>
      <c r="D783" s="8">
        <f>D456+D479+D501+D525+D550+D572+D596+D617+D639+D660+D682+D707+D727+D747</f>
        <v>2514173</v>
      </c>
      <c r="E783" s="8">
        <f>E456+E479+E501+E525+E550+E572+E596+E617+E639+E660+E682+E707+E727+E747</f>
        <v>3077628</v>
      </c>
      <c r="G783" s="9"/>
    </row>
    <row r="784" spans="1:7" ht="15.75" thickBot="1" x14ac:dyDescent="0.3">
      <c r="A784" s="10" t="s">
        <v>55</v>
      </c>
      <c r="B784" s="83">
        <v>0</v>
      </c>
      <c r="C784" s="8">
        <f>C461+C480+C502+C526+C551+C573+C597+C618+C640+C661+C683+C708+C728+C748</f>
        <v>42240</v>
      </c>
      <c r="D784" s="8">
        <f>D461+D480+D502+D526+D551+D573+D597+D618+D640+D661+D683+D708+D728+D748</f>
        <v>2000</v>
      </c>
      <c r="E784" s="8">
        <f>E461+E480+E502+E526+E551+E573+E597+E618+E640+E661+E683+E708+E728+E748</f>
        <v>2000</v>
      </c>
    </row>
    <row r="785" spans="1:7" ht="15.75" thickBot="1" x14ac:dyDescent="0.3">
      <c r="A785" s="10" t="s">
        <v>62</v>
      </c>
      <c r="B785" s="83">
        <v>0</v>
      </c>
      <c r="C785" s="8">
        <f t="shared" ref="C785:E786" si="22">C462+C481+C503+C527+C552+C574+C598+C619+C641+C662+C690+C709+C729+C749</f>
        <v>1865682</v>
      </c>
      <c r="D785" s="8">
        <f t="shared" si="22"/>
        <v>1465682</v>
      </c>
      <c r="E785" s="8">
        <f t="shared" si="22"/>
        <v>1898628</v>
      </c>
      <c r="G785" s="9"/>
    </row>
    <row r="786" spans="1:7" ht="15.75" thickBot="1" x14ac:dyDescent="0.3">
      <c r="A786" s="10" t="s">
        <v>63</v>
      </c>
      <c r="B786" s="83">
        <v>0</v>
      </c>
      <c r="C786" s="8">
        <f t="shared" si="22"/>
        <v>872500</v>
      </c>
      <c r="D786" s="8">
        <f t="shared" si="22"/>
        <v>1043353</v>
      </c>
      <c r="E786" s="8">
        <f t="shared" si="22"/>
        <v>1177000</v>
      </c>
    </row>
    <row r="787" spans="1:7" ht="15.75" thickBot="1" x14ac:dyDescent="0.3">
      <c r="A787" s="10" t="s">
        <v>64</v>
      </c>
      <c r="B787" s="99">
        <v>0</v>
      </c>
      <c r="C787" s="8">
        <f>C483+C505+C529+C554+C576+C600+C621+C643+C664+C685+C711+C731+C751</f>
        <v>4260</v>
      </c>
      <c r="D787" s="8">
        <f t="shared" ref="D787:E787" si="23">D483+D505+D529+D554+D576+D600+D621+D643+D664+D685+D711+D731+D751</f>
        <v>3138</v>
      </c>
      <c r="E787" s="8">
        <f t="shared" si="23"/>
        <v>0</v>
      </c>
    </row>
    <row r="788" spans="1:7" ht="15.75" thickBot="1" x14ac:dyDescent="0.3">
      <c r="A788" s="26" t="s">
        <v>37</v>
      </c>
      <c r="B788" s="27">
        <f>IF(B755-B754=0,0,"Error")</f>
        <v>0</v>
      </c>
      <c r="C788" s="27">
        <f>IF(C755-C754=0,0,"Error")</f>
        <v>0</v>
      </c>
      <c r="D788" s="27">
        <f>D754-D755</f>
        <v>0</v>
      </c>
      <c r="E788" s="27">
        <f>E754-E755</f>
        <v>0</v>
      </c>
    </row>
    <row r="789" spans="1:7" x14ac:dyDescent="0.25">
      <c r="A789" s="35"/>
      <c r="B789" s="33"/>
      <c r="C789" s="34"/>
      <c r="D789" s="35"/>
      <c r="E789" s="35"/>
    </row>
    <row r="790" spans="1:7" x14ac:dyDescent="0.25">
      <c r="A790" s="35"/>
      <c r="B790" s="33"/>
      <c r="C790" s="34"/>
      <c r="D790" s="35"/>
      <c r="E790" s="35"/>
    </row>
    <row r="791" spans="1:7" x14ac:dyDescent="0.25">
      <c r="A791" s="35"/>
      <c r="B791" s="33"/>
      <c r="C791" s="34"/>
      <c r="D791" s="35"/>
      <c r="E791" s="35"/>
    </row>
    <row r="792" spans="1:7" x14ac:dyDescent="0.25">
      <c r="A792" s="35"/>
      <c r="B792" s="33"/>
      <c r="C792" s="34"/>
      <c r="D792" s="35"/>
      <c r="E792" s="35"/>
    </row>
    <row r="793" spans="1:7" x14ac:dyDescent="0.25">
      <c r="A793" s="35"/>
      <c r="B793" s="33"/>
      <c r="C793" s="34"/>
      <c r="D793" s="35"/>
      <c r="E793" s="35"/>
    </row>
    <row r="794" spans="1:7" x14ac:dyDescent="0.25">
      <c r="A794" s="35"/>
      <c r="B794" s="33"/>
      <c r="C794" s="34"/>
      <c r="D794" s="35"/>
      <c r="E794" s="35"/>
    </row>
    <row r="795" spans="1:7" x14ac:dyDescent="0.25">
      <c r="A795" s="35"/>
      <c r="B795" s="33"/>
      <c r="C795" s="34"/>
      <c r="D795" s="35"/>
      <c r="E795" s="35"/>
    </row>
    <row r="796" spans="1:7" x14ac:dyDescent="0.25">
      <c r="A796" s="35"/>
      <c r="B796" s="33"/>
      <c r="C796" s="34"/>
      <c r="D796" s="35"/>
      <c r="E796" s="35"/>
    </row>
    <row r="797" spans="1:7" x14ac:dyDescent="0.25">
      <c r="A797" s="35"/>
      <c r="B797" s="33"/>
      <c r="C797" s="34"/>
      <c r="D797" s="35"/>
      <c r="E797" s="35"/>
    </row>
  </sheetData>
  <mergeCells count="179">
    <mergeCell ref="B735:E735"/>
    <mergeCell ref="A743:E743"/>
    <mergeCell ref="A744:A745"/>
    <mergeCell ref="B666:E666"/>
    <mergeCell ref="A723:E723"/>
    <mergeCell ref="A724:A725"/>
    <mergeCell ref="A678:E678"/>
    <mergeCell ref="A679:A680"/>
    <mergeCell ref="B685:E685"/>
    <mergeCell ref="A686:E686"/>
    <mergeCell ref="A691:E691"/>
    <mergeCell ref="B692:E692"/>
    <mergeCell ref="B693:C693"/>
    <mergeCell ref="B734:E734"/>
    <mergeCell ref="B714:E714"/>
    <mergeCell ref="B535:C535"/>
    <mergeCell ref="B536:E536"/>
    <mergeCell ref="B537:E537"/>
    <mergeCell ref="B580:E580"/>
    <mergeCell ref="B556:E556"/>
    <mergeCell ref="A578:E578"/>
    <mergeCell ref="A579:E579"/>
    <mergeCell ref="B623:E623"/>
    <mergeCell ref="B581:C581"/>
    <mergeCell ref="B582:E582"/>
    <mergeCell ref="B583:E583"/>
    <mergeCell ref="A584:A585"/>
    <mergeCell ref="A592:E592"/>
    <mergeCell ref="A593:A594"/>
    <mergeCell ref="B602:C602"/>
    <mergeCell ref="B603:E603"/>
    <mergeCell ref="B604:E604"/>
    <mergeCell ref="A605:A606"/>
    <mergeCell ref="A613:E613"/>
    <mergeCell ref="A538:A539"/>
    <mergeCell ref="A546:E546"/>
    <mergeCell ref="A547:A548"/>
    <mergeCell ref="B557:C557"/>
    <mergeCell ref="B558:E558"/>
    <mergeCell ref="A497:E497"/>
    <mergeCell ref="A498:A499"/>
    <mergeCell ref="B534:E534"/>
    <mergeCell ref="B509:E509"/>
    <mergeCell ref="A508:E508"/>
    <mergeCell ref="B510:C510"/>
    <mergeCell ref="B511:E511"/>
    <mergeCell ref="B512:E512"/>
    <mergeCell ref="A513:A514"/>
    <mergeCell ref="A521:E521"/>
    <mergeCell ref="A522:A523"/>
    <mergeCell ref="A532:E532"/>
    <mergeCell ref="A533:E533"/>
    <mergeCell ref="D437:E437"/>
    <mergeCell ref="B438:E438"/>
    <mergeCell ref="B439:E439"/>
    <mergeCell ref="B463:E463"/>
    <mergeCell ref="B486:C486"/>
    <mergeCell ref="B487:E487"/>
    <mergeCell ref="B488:E488"/>
    <mergeCell ref="A489:A490"/>
    <mergeCell ref="A440:A441"/>
    <mergeCell ref="A448:E448"/>
    <mergeCell ref="A449:A450"/>
    <mergeCell ref="B464:C464"/>
    <mergeCell ref="B465:E465"/>
    <mergeCell ref="B466:E466"/>
    <mergeCell ref="A467:A468"/>
    <mergeCell ref="A475:E475"/>
    <mergeCell ref="A476:A477"/>
    <mergeCell ref="B361:E361"/>
    <mergeCell ref="B362:E362"/>
    <mergeCell ref="A363:A364"/>
    <mergeCell ref="A371:E371"/>
    <mergeCell ref="A372:A373"/>
    <mergeCell ref="B436:E436"/>
    <mergeCell ref="B397:E397"/>
    <mergeCell ref="B398:E398"/>
    <mergeCell ref="B399:E399"/>
    <mergeCell ref="A400:A401"/>
    <mergeCell ref="A408:E408"/>
    <mergeCell ref="A409:A410"/>
    <mergeCell ref="A434:E434"/>
    <mergeCell ref="A435:E435"/>
    <mergeCell ref="B287:E287"/>
    <mergeCell ref="B288:E288"/>
    <mergeCell ref="A289:A290"/>
    <mergeCell ref="A297:E297"/>
    <mergeCell ref="A298:A299"/>
    <mergeCell ref="B360:E360"/>
    <mergeCell ref="B323:E323"/>
    <mergeCell ref="B324:E324"/>
    <mergeCell ref="B325:E325"/>
    <mergeCell ref="A326:A327"/>
    <mergeCell ref="A334:E334"/>
    <mergeCell ref="A335:A336"/>
    <mergeCell ref="B214:E214"/>
    <mergeCell ref="A215:A216"/>
    <mergeCell ref="A223:E223"/>
    <mergeCell ref="A224:A225"/>
    <mergeCell ref="B286:E286"/>
    <mergeCell ref="B249:E249"/>
    <mergeCell ref="B250:E250"/>
    <mergeCell ref="B251:E251"/>
    <mergeCell ref="A252:A253"/>
    <mergeCell ref="A260:E260"/>
    <mergeCell ref="A261:A262"/>
    <mergeCell ref="A149:E149"/>
    <mergeCell ref="A150:A151"/>
    <mergeCell ref="B212:E212"/>
    <mergeCell ref="B176:E176"/>
    <mergeCell ref="B177:E177"/>
    <mergeCell ref="A178:A179"/>
    <mergeCell ref="A186:E186"/>
    <mergeCell ref="A187:A188"/>
    <mergeCell ref="B213:E213"/>
    <mergeCell ref="A76:A77"/>
    <mergeCell ref="B102:E102"/>
    <mergeCell ref="B103:E103"/>
    <mergeCell ref="A104:A105"/>
    <mergeCell ref="A112:E112"/>
    <mergeCell ref="A113:A114"/>
    <mergeCell ref="B139:E139"/>
    <mergeCell ref="B140:E140"/>
    <mergeCell ref="A141:A142"/>
    <mergeCell ref="H40:J40"/>
    <mergeCell ref="B65:E65"/>
    <mergeCell ref="B66:E66"/>
    <mergeCell ref="A67:A68"/>
    <mergeCell ref="A75:E75"/>
    <mergeCell ref="A26:E26"/>
    <mergeCell ref="B28:E28"/>
    <mergeCell ref="B29:E29"/>
    <mergeCell ref="A30:A31"/>
    <mergeCell ref="A38:E38"/>
    <mergeCell ref="A39:A40"/>
    <mergeCell ref="B27:E27"/>
    <mergeCell ref="A8:E10"/>
    <mergeCell ref="B11:E11"/>
    <mergeCell ref="A12:A13"/>
    <mergeCell ref="B19:E19"/>
    <mergeCell ref="A20:E20"/>
    <mergeCell ref="A25:E25"/>
    <mergeCell ref="A1:E1"/>
    <mergeCell ref="A2:E2"/>
    <mergeCell ref="B4:E4"/>
    <mergeCell ref="B5:E5"/>
    <mergeCell ref="B6:E6"/>
    <mergeCell ref="A7:E7"/>
    <mergeCell ref="B559:E559"/>
    <mergeCell ref="A560:A561"/>
    <mergeCell ref="A568:E568"/>
    <mergeCell ref="A569:A570"/>
    <mergeCell ref="A614:A615"/>
    <mergeCell ref="B624:C624"/>
    <mergeCell ref="D624:E624"/>
    <mergeCell ref="B625:E625"/>
    <mergeCell ref="B626:E626"/>
    <mergeCell ref="H726:I726"/>
    <mergeCell ref="B733:C733"/>
    <mergeCell ref="A627:A628"/>
    <mergeCell ref="A635:E635"/>
    <mergeCell ref="A636:A637"/>
    <mergeCell ref="B645:C645"/>
    <mergeCell ref="B695:E695"/>
    <mergeCell ref="A703:E703"/>
    <mergeCell ref="A704:A705"/>
    <mergeCell ref="B713:C713"/>
    <mergeCell ref="B715:E715"/>
    <mergeCell ref="B646:E646"/>
    <mergeCell ref="B647:E647"/>
    <mergeCell ref="A648:A649"/>
    <mergeCell ref="A656:E656"/>
    <mergeCell ref="A657:A658"/>
    <mergeCell ref="B694:E694"/>
    <mergeCell ref="A690:E690"/>
    <mergeCell ref="B667:C667"/>
    <mergeCell ref="B668:E668"/>
    <mergeCell ref="B669:E669"/>
    <mergeCell ref="A670:A67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56"/>
  <sheetViews>
    <sheetView view="pageBreakPreview" topLeftCell="A616" zoomScale="60" zoomScaleNormal="120" workbookViewId="0">
      <selection activeCell="A2" sqref="A2:E2"/>
    </sheetView>
  </sheetViews>
  <sheetFormatPr defaultRowHeight="15" x14ac:dyDescent="0.25"/>
  <cols>
    <col min="1" max="1" width="28.5703125" customWidth="1"/>
    <col min="2" max="3" width="11.7109375" customWidth="1"/>
    <col min="4" max="4" width="16.140625" customWidth="1"/>
    <col min="5" max="5" width="16" customWidth="1"/>
    <col min="6" max="6" width="29.42578125" customWidth="1"/>
  </cols>
  <sheetData>
    <row r="2" spans="1:6" x14ac:dyDescent="0.25">
      <c r="A2" s="375" t="s">
        <v>43</v>
      </c>
      <c r="B2" s="375"/>
      <c r="C2" s="375"/>
      <c r="D2" s="375"/>
      <c r="E2" s="375"/>
      <c r="F2" s="189"/>
    </row>
    <row r="3" spans="1:6" x14ac:dyDescent="0.25">
      <c r="A3" s="325" t="s">
        <v>60</v>
      </c>
      <c r="B3" s="325"/>
      <c r="C3" s="325"/>
      <c r="D3" s="325"/>
      <c r="E3" s="325"/>
      <c r="F3" s="63"/>
    </row>
    <row r="4" spans="1:6" ht="15.75" thickBot="1" x14ac:dyDescent="0.3">
      <c r="A4" s="114"/>
      <c r="B4" s="114"/>
      <c r="C4" s="114"/>
      <c r="D4" s="114"/>
      <c r="E4" s="114"/>
      <c r="F4" s="114"/>
    </row>
    <row r="5" spans="1:6" ht="30.75" thickBot="1" x14ac:dyDescent="0.3">
      <c r="A5" s="115" t="s">
        <v>22</v>
      </c>
      <c r="B5" s="509" t="s">
        <v>235</v>
      </c>
      <c r="C5" s="509"/>
      <c r="D5" s="509"/>
      <c r="E5" s="509"/>
      <c r="F5" s="114"/>
    </row>
    <row r="6" spans="1:6" ht="15.75" thickBot="1" x14ac:dyDescent="0.3">
      <c r="A6" s="115" t="s">
        <v>4</v>
      </c>
      <c r="B6" s="510" t="s">
        <v>236</v>
      </c>
      <c r="C6" s="511"/>
      <c r="D6" s="511"/>
      <c r="E6" s="512"/>
      <c r="F6" s="114"/>
    </row>
    <row r="7" spans="1:6" ht="30.75" thickBot="1" x14ac:dyDescent="0.3">
      <c r="A7" s="115" t="s">
        <v>27</v>
      </c>
      <c r="B7" s="513" t="s">
        <v>5</v>
      </c>
      <c r="C7" s="514"/>
      <c r="D7" s="514"/>
      <c r="E7" s="515"/>
      <c r="F7" s="114"/>
    </row>
    <row r="8" spans="1:6" ht="15.75" thickBot="1" x14ac:dyDescent="0.3">
      <c r="A8" s="516" t="s">
        <v>8</v>
      </c>
      <c r="B8" s="517"/>
      <c r="C8" s="517"/>
      <c r="D8" s="517"/>
      <c r="E8" s="518"/>
      <c r="F8" s="114"/>
    </row>
    <row r="9" spans="1:6" ht="15.75" thickBot="1" x14ac:dyDescent="0.3">
      <c r="A9" s="536" t="s">
        <v>237</v>
      </c>
      <c r="B9" s="537"/>
      <c r="C9" s="537"/>
      <c r="D9" s="537"/>
      <c r="E9" s="538"/>
      <c r="F9" s="114"/>
    </row>
    <row r="10" spans="1:6" ht="15.75" thickBot="1" x14ac:dyDescent="0.3">
      <c r="A10" s="536"/>
      <c r="B10" s="537"/>
      <c r="C10" s="537"/>
      <c r="D10" s="537"/>
      <c r="E10" s="538"/>
      <c r="F10" s="114"/>
    </row>
    <row r="11" spans="1:6" ht="72.75" customHeight="1" thickBot="1" x14ac:dyDescent="0.3">
      <c r="A11" s="536"/>
      <c r="B11" s="537"/>
      <c r="C11" s="537"/>
      <c r="D11" s="537"/>
      <c r="E11" s="538"/>
      <c r="F11" s="114"/>
    </row>
    <row r="12" spans="1:6" ht="55.5" customHeight="1" thickBot="1" x14ac:dyDescent="0.3">
      <c r="A12" s="116" t="s">
        <v>11</v>
      </c>
      <c r="B12" s="539" t="s">
        <v>238</v>
      </c>
      <c r="C12" s="523"/>
      <c r="D12" s="523"/>
      <c r="E12" s="524"/>
      <c r="F12" s="114"/>
    </row>
    <row r="13" spans="1:6" x14ac:dyDescent="0.25">
      <c r="A13" s="531" t="s">
        <v>12</v>
      </c>
      <c r="B13" s="117">
        <v>2018</v>
      </c>
      <c r="C13" s="117">
        <v>2019</v>
      </c>
      <c r="D13" s="117">
        <v>2020</v>
      </c>
      <c r="E13" s="117">
        <v>2021</v>
      </c>
      <c r="F13" s="114"/>
    </row>
    <row r="14" spans="1:6" ht="15.75" thickBot="1" x14ac:dyDescent="0.3">
      <c r="A14" s="532"/>
      <c r="B14" s="118" t="s">
        <v>6</v>
      </c>
      <c r="C14" s="118" t="s">
        <v>7</v>
      </c>
      <c r="D14" s="118" t="s">
        <v>7</v>
      </c>
      <c r="E14" s="118" t="s">
        <v>7</v>
      </c>
      <c r="F14" s="114"/>
    </row>
    <row r="15" spans="1:6" ht="30.75" thickBot="1" x14ac:dyDescent="0.3">
      <c r="A15" s="119" t="s">
        <v>239</v>
      </c>
      <c r="B15" s="120">
        <v>0.22</v>
      </c>
      <c r="C15" s="121" t="s">
        <v>76</v>
      </c>
      <c r="D15" s="121" t="s">
        <v>76</v>
      </c>
      <c r="E15" s="122" t="s">
        <v>76</v>
      </c>
      <c r="F15" s="114"/>
    </row>
    <row r="16" spans="1:6" ht="60.75" thickBot="1" x14ac:dyDescent="0.3">
      <c r="A16" s="123" t="s">
        <v>240</v>
      </c>
      <c r="B16" s="121">
        <v>0.06</v>
      </c>
      <c r="C16" s="121" t="s">
        <v>76</v>
      </c>
      <c r="D16" s="121" t="s">
        <v>76</v>
      </c>
      <c r="E16" s="122" t="s">
        <v>76</v>
      </c>
      <c r="F16" s="114"/>
    </row>
    <row r="17" spans="1:6" ht="60.75" thickBot="1" x14ac:dyDescent="0.3">
      <c r="A17" s="124" t="s">
        <v>241</v>
      </c>
      <c r="B17" s="125">
        <v>0.21</v>
      </c>
      <c r="C17" s="121" t="s">
        <v>76</v>
      </c>
      <c r="D17" s="121" t="s">
        <v>76</v>
      </c>
      <c r="E17" s="122" t="s">
        <v>76</v>
      </c>
      <c r="F17" s="114"/>
    </row>
    <row r="18" spans="1:6" ht="60.75" thickBot="1" x14ac:dyDescent="0.3">
      <c r="A18" s="126" t="s">
        <v>242</v>
      </c>
      <c r="B18" s="125">
        <v>0.9</v>
      </c>
      <c r="C18" s="121" t="s">
        <v>76</v>
      </c>
      <c r="D18" s="121" t="s">
        <v>76</v>
      </c>
      <c r="E18" s="122" t="s">
        <v>76</v>
      </c>
      <c r="F18" s="114"/>
    </row>
    <row r="19" spans="1:6" ht="60.75" thickBot="1" x14ac:dyDescent="0.3">
      <c r="A19" s="126" t="s">
        <v>243</v>
      </c>
      <c r="B19" s="125">
        <v>0.1</v>
      </c>
      <c r="C19" s="121" t="s">
        <v>76</v>
      </c>
      <c r="D19" s="121" t="s">
        <v>76</v>
      </c>
      <c r="E19" s="122" t="s">
        <v>76</v>
      </c>
      <c r="F19" s="114"/>
    </row>
    <row r="20" spans="1:6" ht="45.75" thickBot="1" x14ac:dyDescent="0.3">
      <c r="A20" s="126" t="s">
        <v>244</v>
      </c>
      <c r="B20" s="121">
        <v>0.9</v>
      </c>
      <c r="C20" s="121" t="s">
        <v>76</v>
      </c>
      <c r="D20" s="121" t="s">
        <v>76</v>
      </c>
      <c r="E20" s="122" t="s">
        <v>76</v>
      </c>
      <c r="F20" s="114"/>
    </row>
    <row r="21" spans="1:6" ht="30.75" thickBot="1" x14ac:dyDescent="0.3">
      <c r="A21" s="127" t="s">
        <v>13</v>
      </c>
      <c r="B21" s="522" t="s">
        <v>245</v>
      </c>
      <c r="C21" s="539"/>
      <c r="D21" s="539"/>
      <c r="E21" s="540"/>
      <c r="F21" s="114"/>
    </row>
    <row r="22" spans="1:6" ht="15.75" thickBot="1" x14ac:dyDescent="0.3">
      <c r="A22" s="513" t="s">
        <v>14</v>
      </c>
      <c r="B22" s="514"/>
      <c r="C22" s="514"/>
      <c r="D22" s="514"/>
      <c r="E22" s="515"/>
      <c r="F22" s="114"/>
    </row>
    <row r="23" spans="1:6" ht="30.75" thickBot="1" x14ac:dyDescent="0.3">
      <c r="A23" s="128" t="s">
        <v>246</v>
      </c>
      <c r="B23" s="129">
        <v>15</v>
      </c>
      <c r="C23" s="129" t="s">
        <v>76</v>
      </c>
      <c r="D23" s="129" t="s">
        <v>76</v>
      </c>
      <c r="E23" s="129" t="s">
        <v>76</v>
      </c>
      <c r="F23" s="114"/>
    </row>
    <row r="24" spans="1:6" ht="60.75" thickBot="1" x14ac:dyDescent="0.3">
      <c r="A24" s="130" t="s">
        <v>247</v>
      </c>
      <c r="B24" s="121">
        <v>0.13300000000000001</v>
      </c>
      <c r="C24" s="121" t="s">
        <v>76</v>
      </c>
      <c r="D24" s="121" t="s">
        <v>76</v>
      </c>
      <c r="E24" s="122" t="s">
        <v>76</v>
      </c>
      <c r="F24" s="114"/>
    </row>
    <row r="25" spans="1:6" ht="90.75" thickBot="1" x14ac:dyDescent="0.3">
      <c r="A25" s="131" t="s">
        <v>248</v>
      </c>
      <c r="B25" s="132">
        <v>0.21</v>
      </c>
      <c r="C25" s="133" t="s">
        <v>76</v>
      </c>
      <c r="D25" s="133" t="s">
        <v>76</v>
      </c>
      <c r="E25" s="134" t="s">
        <v>76</v>
      </c>
      <c r="F25" s="114"/>
    </row>
    <row r="26" spans="1:6" ht="15.75" thickBot="1" x14ac:dyDescent="0.3">
      <c r="A26" s="135"/>
      <c r="B26" s="136"/>
      <c r="C26" s="137"/>
      <c r="D26" s="137"/>
      <c r="E26" s="138"/>
      <c r="F26" s="114"/>
    </row>
    <row r="27" spans="1:6" ht="15.75" thickBot="1" x14ac:dyDescent="0.3">
      <c r="A27" s="519" t="s">
        <v>34</v>
      </c>
      <c r="B27" s="520"/>
      <c r="C27" s="520"/>
      <c r="D27" s="520"/>
      <c r="E27" s="521"/>
      <c r="F27" s="114"/>
    </row>
    <row r="28" spans="1:6" ht="15.75" thickBot="1" x14ac:dyDescent="0.3">
      <c r="A28" s="519" t="s">
        <v>49</v>
      </c>
      <c r="B28" s="520"/>
      <c r="C28" s="520"/>
      <c r="D28" s="520"/>
      <c r="E28" s="521"/>
      <c r="F28" s="114"/>
    </row>
    <row r="29" spans="1:6" ht="15.75" thickBot="1" x14ac:dyDescent="0.3">
      <c r="A29" s="139" t="s">
        <v>29</v>
      </c>
      <c r="B29" s="522" t="s">
        <v>249</v>
      </c>
      <c r="C29" s="523"/>
      <c r="D29" s="523"/>
      <c r="E29" s="524"/>
      <c r="F29" s="114"/>
    </row>
    <row r="30" spans="1:6" ht="15.75" thickBot="1" x14ac:dyDescent="0.3">
      <c r="A30" s="140" t="s">
        <v>10</v>
      </c>
      <c r="B30" s="525" t="s">
        <v>250</v>
      </c>
      <c r="C30" s="526"/>
      <c r="D30" s="526"/>
      <c r="E30" s="527"/>
      <c r="F30" s="114"/>
    </row>
    <row r="31" spans="1:6" ht="15.75" thickBot="1" x14ac:dyDescent="0.3">
      <c r="A31" s="140" t="s">
        <v>15</v>
      </c>
      <c r="B31" s="528" t="s">
        <v>251</v>
      </c>
      <c r="C31" s="529"/>
      <c r="D31" s="529"/>
      <c r="E31" s="530"/>
      <c r="F31" s="114"/>
    </row>
    <row r="32" spans="1:6" x14ac:dyDescent="0.25">
      <c r="A32" s="531"/>
      <c r="B32" s="141">
        <v>2018</v>
      </c>
      <c r="C32" s="141">
        <v>2019</v>
      </c>
      <c r="D32" s="141">
        <v>2020</v>
      </c>
      <c r="E32" s="141">
        <v>2021</v>
      </c>
      <c r="F32" s="114"/>
    </row>
    <row r="33" spans="1:6" ht="15.75" thickBot="1" x14ac:dyDescent="0.3">
      <c r="A33" s="532"/>
      <c r="B33" s="142" t="s">
        <v>6</v>
      </c>
      <c r="C33" s="142" t="s">
        <v>7</v>
      </c>
      <c r="D33" s="142" t="s">
        <v>7</v>
      </c>
      <c r="E33" s="142" t="s">
        <v>7</v>
      </c>
      <c r="F33" s="114"/>
    </row>
    <row r="34" spans="1:6" ht="15.75" thickBot="1" x14ac:dyDescent="0.3">
      <c r="A34" s="140" t="s">
        <v>9</v>
      </c>
      <c r="B34" s="142">
        <v>18000</v>
      </c>
      <c r="C34" s="142">
        <v>19000</v>
      </c>
      <c r="D34" s="142">
        <v>20000</v>
      </c>
      <c r="E34" s="142">
        <v>21000</v>
      </c>
      <c r="F34" s="114"/>
    </row>
    <row r="35" spans="1:6" ht="15.75" thickBot="1" x14ac:dyDescent="0.3">
      <c r="A35" s="140" t="s">
        <v>16</v>
      </c>
      <c r="B35" s="143">
        <f>B64</f>
        <v>165300</v>
      </c>
      <c r="C35" s="143">
        <f t="shared" ref="C35:E35" si="0">C64</f>
        <v>164488</v>
      </c>
      <c r="D35" s="143">
        <f t="shared" si="0"/>
        <v>164488</v>
      </c>
      <c r="E35" s="143">
        <f t="shared" si="0"/>
        <v>164488</v>
      </c>
      <c r="F35" s="114"/>
    </row>
    <row r="36" spans="1:6" ht="15.75" thickBot="1" x14ac:dyDescent="0.3">
      <c r="A36" s="140" t="s">
        <v>24</v>
      </c>
      <c r="B36" s="143">
        <f>B35/B34</f>
        <v>9.1833333333333336</v>
      </c>
      <c r="C36" s="143">
        <f t="shared" ref="C36:E36" si="1">C35/C34</f>
        <v>8.6572631578947377</v>
      </c>
      <c r="D36" s="143">
        <f t="shared" si="1"/>
        <v>8.2243999999999993</v>
      </c>
      <c r="E36" s="143">
        <f t="shared" si="1"/>
        <v>7.832761904761905</v>
      </c>
      <c r="F36" s="114"/>
    </row>
    <row r="37" spans="1:6" ht="15.75" thickBot="1" x14ac:dyDescent="0.3">
      <c r="A37" s="140" t="s">
        <v>17</v>
      </c>
      <c r="B37" s="144" t="s">
        <v>23</v>
      </c>
      <c r="C37" s="145">
        <f>C34/B34-1</f>
        <v>5.555555555555558E-2</v>
      </c>
      <c r="D37" s="145">
        <f t="shared" ref="D37:E39" si="2">D34/C34-1</f>
        <v>5.2631578947368363E-2</v>
      </c>
      <c r="E37" s="145">
        <f t="shared" si="2"/>
        <v>5.0000000000000044E-2</v>
      </c>
      <c r="F37" s="114"/>
    </row>
    <row r="38" spans="1:6" ht="15.75" thickBot="1" x14ac:dyDescent="0.3">
      <c r="A38" s="140" t="s">
        <v>18</v>
      </c>
      <c r="B38" s="144" t="s">
        <v>23</v>
      </c>
      <c r="C38" s="145">
        <f>C35/B35-1</f>
        <v>-4.9122807017544234E-3</v>
      </c>
      <c r="D38" s="145">
        <f t="shared" si="2"/>
        <v>0</v>
      </c>
      <c r="E38" s="145">
        <f t="shared" si="2"/>
        <v>0</v>
      </c>
      <c r="F38" s="114"/>
    </row>
    <row r="39" spans="1:6" ht="30.75" thickBot="1" x14ac:dyDescent="0.3">
      <c r="A39" s="140" t="s">
        <v>19</v>
      </c>
      <c r="B39" s="144" t="s">
        <v>23</v>
      </c>
      <c r="C39" s="145">
        <f>C36/B36-1</f>
        <v>-5.7285318559556764E-2</v>
      </c>
      <c r="D39" s="145">
        <f t="shared" si="2"/>
        <v>-5.0000000000000155E-2</v>
      </c>
      <c r="E39" s="145">
        <f t="shared" si="2"/>
        <v>-4.761904761904745E-2</v>
      </c>
      <c r="F39" s="114"/>
    </row>
    <row r="40" spans="1:6" ht="15.75" thickBot="1" x14ac:dyDescent="0.3">
      <c r="A40" s="533" t="s">
        <v>252</v>
      </c>
      <c r="B40" s="534"/>
      <c r="C40" s="534"/>
      <c r="D40" s="534"/>
      <c r="E40" s="535"/>
      <c r="F40" s="114"/>
    </row>
    <row r="41" spans="1:6" x14ac:dyDescent="0.25">
      <c r="A41" s="531"/>
      <c r="B41" s="141">
        <v>2018</v>
      </c>
      <c r="C41" s="141">
        <v>2019</v>
      </c>
      <c r="D41" s="141">
        <v>2020</v>
      </c>
      <c r="E41" s="141">
        <v>2021</v>
      </c>
      <c r="F41" s="114"/>
    </row>
    <row r="42" spans="1:6" ht="15.75" thickBot="1" x14ac:dyDescent="0.3">
      <c r="A42" s="532"/>
      <c r="B42" s="142" t="s">
        <v>6</v>
      </c>
      <c r="C42" s="142" t="s">
        <v>7</v>
      </c>
      <c r="D42" s="142" t="s">
        <v>7</v>
      </c>
      <c r="E42" s="142" t="s">
        <v>7</v>
      </c>
      <c r="F42" s="114"/>
    </row>
    <row r="43" spans="1:6" ht="15.75" thickBot="1" x14ac:dyDescent="0.3">
      <c r="A43" s="146" t="s">
        <v>0</v>
      </c>
      <c r="B43" s="147">
        <f>SUM(B44:B45)</f>
        <v>139650</v>
      </c>
      <c r="C43" s="147">
        <f t="shared" ref="C43:E43" si="3">SUM(C44:C45)</f>
        <v>138950</v>
      </c>
      <c r="D43" s="147">
        <f t="shared" si="3"/>
        <v>138950</v>
      </c>
      <c r="E43" s="147">
        <f t="shared" si="3"/>
        <v>138950</v>
      </c>
      <c r="F43" s="114"/>
    </row>
    <row r="44" spans="1:6" ht="15.75" thickBot="1" x14ac:dyDescent="0.3">
      <c r="A44" s="148" t="s">
        <v>55</v>
      </c>
      <c r="B44" s="147">
        <v>118950</v>
      </c>
      <c r="C44" s="147">
        <v>118250</v>
      </c>
      <c r="D44" s="147">
        <v>118250</v>
      </c>
      <c r="E44" s="147">
        <v>118250</v>
      </c>
      <c r="F44" s="114"/>
    </row>
    <row r="45" spans="1:6" ht="15.75" thickBot="1" x14ac:dyDescent="0.3">
      <c r="A45" s="148" t="s">
        <v>56</v>
      </c>
      <c r="B45" s="149">
        <v>20700</v>
      </c>
      <c r="C45" s="149">
        <v>20700</v>
      </c>
      <c r="D45" s="149">
        <v>20700</v>
      </c>
      <c r="E45" s="149">
        <v>20700</v>
      </c>
      <c r="F45" s="114"/>
    </row>
    <row r="46" spans="1:6" ht="30.75" thickBot="1" x14ac:dyDescent="0.3">
      <c r="A46" s="146" t="s">
        <v>33</v>
      </c>
      <c r="B46" s="147">
        <f>SUM(B47:B48)</f>
        <v>25650</v>
      </c>
      <c r="C46" s="147">
        <f t="shared" ref="C46:E46" si="4">SUM(C47:C48)</f>
        <v>25538</v>
      </c>
      <c r="D46" s="147">
        <f t="shared" si="4"/>
        <v>25538</v>
      </c>
      <c r="E46" s="147">
        <f t="shared" si="4"/>
        <v>25538</v>
      </c>
      <c r="F46" s="114"/>
    </row>
    <row r="47" spans="1:6" ht="15.75" thickBot="1" x14ac:dyDescent="0.3">
      <c r="A47" s="148" t="s">
        <v>55</v>
      </c>
      <c r="B47" s="147">
        <v>22200</v>
      </c>
      <c r="C47" s="147">
        <v>22088</v>
      </c>
      <c r="D47" s="147">
        <v>22088</v>
      </c>
      <c r="E47" s="147">
        <v>22088</v>
      </c>
      <c r="F47" s="114"/>
    </row>
    <row r="48" spans="1:6" ht="15.75" thickBot="1" x14ac:dyDescent="0.3">
      <c r="A48" s="148" t="s">
        <v>56</v>
      </c>
      <c r="B48" s="149">
        <v>3450</v>
      </c>
      <c r="C48" s="147">
        <v>3450</v>
      </c>
      <c r="D48" s="147">
        <v>3450</v>
      </c>
      <c r="E48" s="147">
        <v>3450</v>
      </c>
      <c r="F48" s="114"/>
    </row>
    <row r="49" spans="1:6" ht="15.75" thickBot="1" x14ac:dyDescent="0.3">
      <c r="A49" s="146" t="s">
        <v>1</v>
      </c>
      <c r="B49" s="149">
        <v>0</v>
      </c>
      <c r="C49" s="147">
        <v>0</v>
      </c>
      <c r="D49" s="147">
        <v>0</v>
      </c>
      <c r="E49" s="147">
        <v>0</v>
      </c>
      <c r="F49" s="114"/>
    </row>
    <row r="50" spans="1:6" ht="15.75" thickBot="1" x14ac:dyDescent="0.3">
      <c r="A50" s="148" t="s">
        <v>55</v>
      </c>
      <c r="B50" s="149"/>
      <c r="C50" s="147"/>
      <c r="D50" s="147"/>
      <c r="E50" s="147"/>
      <c r="F50" s="114"/>
    </row>
    <row r="51" spans="1:6" ht="15.75" thickBot="1" x14ac:dyDescent="0.3">
      <c r="A51" s="148" t="s">
        <v>56</v>
      </c>
      <c r="B51" s="149"/>
      <c r="C51" s="147"/>
      <c r="D51" s="147"/>
      <c r="E51" s="147"/>
      <c r="F51" s="114"/>
    </row>
    <row r="52" spans="1:6" ht="15.75" thickBot="1" x14ac:dyDescent="0.3">
      <c r="A52" s="146" t="s">
        <v>2</v>
      </c>
      <c r="B52" s="149"/>
      <c r="C52" s="147"/>
      <c r="D52" s="147"/>
      <c r="E52" s="147"/>
      <c r="F52" s="114"/>
    </row>
    <row r="53" spans="1:6" ht="15.75" thickBot="1" x14ac:dyDescent="0.3">
      <c r="A53" s="148" t="s">
        <v>55</v>
      </c>
      <c r="B53" s="149"/>
      <c r="C53" s="147"/>
      <c r="D53" s="147"/>
      <c r="E53" s="147"/>
      <c r="F53" s="114"/>
    </row>
    <row r="54" spans="1:6" ht="15.75" thickBot="1" x14ac:dyDescent="0.3">
      <c r="A54" s="148" t="s">
        <v>56</v>
      </c>
      <c r="B54" s="149"/>
      <c r="C54" s="147"/>
      <c r="D54" s="147"/>
      <c r="E54" s="147"/>
      <c r="F54" s="114"/>
    </row>
    <row r="55" spans="1:6" ht="15.75" thickBot="1" x14ac:dyDescent="0.3">
      <c r="A55" s="146" t="s">
        <v>25</v>
      </c>
      <c r="B55" s="149"/>
      <c r="C55" s="147"/>
      <c r="D55" s="147"/>
      <c r="E55" s="147"/>
      <c r="F55" s="114"/>
    </row>
    <row r="56" spans="1:6" ht="15.75" thickBot="1" x14ac:dyDescent="0.3">
      <c r="A56" s="148" t="s">
        <v>55</v>
      </c>
      <c r="B56" s="149"/>
      <c r="C56" s="147"/>
      <c r="D56" s="147"/>
      <c r="E56" s="147"/>
      <c r="F56" s="114"/>
    </row>
    <row r="57" spans="1:6" ht="15.75" thickBot="1" x14ac:dyDescent="0.3">
      <c r="A57" s="148" t="s">
        <v>56</v>
      </c>
      <c r="B57" s="149"/>
      <c r="C57" s="147"/>
      <c r="D57" s="147"/>
      <c r="E57" s="147"/>
      <c r="F57" s="114"/>
    </row>
    <row r="58" spans="1:6" ht="15.75" thickBot="1" x14ac:dyDescent="0.3">
      <c r="A58" s="146" t="s">
        <v>26</v>
      </c>
      <c r="B58" s="149"/>
      <c r="C58" s="147"/>
      <c r="D58" s="147"/>
      <c r="E58" s="147"/>
      <c r="F58" s="114"/>
    </row>
    <row r="59" spans="1:6" ht="15.75" thickBot="1" x14ac:dyDescent="0.3">
      <c r="A59" s="148" t="s">
        <v>55</v>
      </c>
      <c r="B59" s="149"/>
      <c r="C59" s="147"/>
      <c r="D59" s="147"/>
      <c r="E59" s="147"/>
      <c r="F59" s="114"/>
    </row>
    <row r="60" spans="1:6" ht="15.75" thickBot="1" x14ac:dyDescent="0.3">
      <c r="A60" s="148" t="s">
        <v>56</v>
      </c>
      <c r="B60" s="149"/>
      <c r="C60" s="147"/>
      <c r="D60" s="147"/>
      <c r="E60" s="147"/>
      <c r="F60" s="114"/>
    </row>
    <row r="61" spans="1:6" ht="30.75" thickBot="1" x14ac:dyDescent="0.3">
      <c r="A61" s="146" t="s">
        <v>3</v>
      </c>
      <c r="B61" s="149">
        <v>0</v>
      </c>
      <c r="C61" s="147">
        <v>0</v>
      </c>
      <c r="D61" s="147">
        <f>C61*1.03*0.99</f>
        <v>0</v>
      </c>
      <c r="E61" s="147">
        <f>D61*1.03*0.99</f>
        <v>0</v>
      </c>
      <c r="F61" s="114"/>
    </row>
    <row r="62" spans="1:6" ht="26.25" customHeight="1" thickBot="1" x14ac:dyDescent="0.3">
      <c r="A62" s="148" t="s">
        <v>55</v>
      </c>
      <c r="B62" s="149"/>
      <c r="C62" s="151"/>
      <c r="D62" s="151"/>
      <c r="E62" s="151"/>
      <c r="F62" s="114"/>
    </row>
    <row r="63" spans="1:6" ht="15.75" thickBot="1" x14ac:dyDescent="0.3">
      <c r="A63" s="152" t="s">
        <v>56</v>
      </c>
      <c r="B63" s="149"/>
      <c r="C63" s="153"/>
      <c r="D63" s="151"/>
      <c r="E63" s="151"/>
      <c r="F63" s="114"/>
    </row>
    <row r="64" spans="1:6" ht="12.75" customHeight="1" thickBot="1" x14ac:dyDescent="0.3">
      <c r="A64" s="154" t="s">
        <v>35</v>
      </c>
      <c r="B64" s="149">
        <f>B61+B58+B55+B52+B49+B46+B43</f>
        <v>165300</v>
      </c>
      <c r="C64" s="149">
        <f t="shared" ref="C64:E64" si="5">C61+C58+C55+C52+C49+C46+C43</f>
        <v>164488</v>
      </c>
      <c r="D64" s="149">
        <f t="shared" si="5"/>
        <v>164488</v>
      </c>
      <c r="E64" s="149">
        <f t="shared" si="5"/>
        <v>164488</v>
      </c>
      <c r="F64" s="114"/>
    </row>
    <row r="65" spans="1:6" ht="15.75" thickBot="1" x14ac:dyDescent="0.3">
      <c r="A65" s="155" t="s">
        <v>37</v>
      </c>
      <c r="B65" s="156">
        <f>IF(B64-B35=0,0,"Error")</f>
        <v>0</v>
      </c>
      <c r="C65" s="156">
        <f>IF(C64-C35=0,0,"Error")</f>
        <v>0</v>
      </c>
      <c r="D65" s="156">
        <f>IF(D64-D35=0,0,"Error")</f>
        <v>0</v>
      </c>
      <c r="E65" s="156">
        <f>IF(E64-E35=0,0,"Error")</f>
        <v>0</v>
      </c>
      <c r="F65" s="114"/>
    </row>
    <row r="66" spans="1:6" ht="15.75" thickBot="1" x14ac:dyDescent="0.3">
      <c r="A66" s="157" t="s">
        <v>61</v>
      </c>
      <c r="B66" s="528" t="s">
        <v>253</v>
      </c>
      <c r="C66" s="529"/>
      <c r="D66" s="529"/>
      <c r="E66" s="530"/>
      <c r="F66" s="114"/>
    </row>
    <row r="67" spans="1:6" ht="15.75" thickBot="1" x14ac:dyDescent="0.3">
      <c r="A67" s="140" t="s">
        <v>10</v>
      </c>
      <c r="B67" s="513" t="s">
        <v>254</v>
      </c>
      <c r="C67" s="514"/>
      <c r="D67" s="514"/>
      <c r="E67" s="515"/>
      <c r="F67" s="114"/>
    </row>
    <row r="68" spans="1:6" ht="15.75" thickBot="1" x14ac:dyDescent="0.3">
      <c r="A68" s="140" t="s">
        <v>15</v>
      </c>
      <c r="B68" s="528" t="s">
        <v>255</v>
      </c>
      <c r="C68" s="529"/>
      <c r="D68" s="529"/>
      <c r="E68" s="530"/>
      <c r="F68" s="114"/>
    </row>
    <row r="69" spans="1:6" x14ac:dyDescent="0.25">
      <c r="A69" s="531"/>
      <c r="B69" s="141">
        <v>2018</v>
      </c>
      <c r="C69" s="141">
        <v>2019</v>
      </c>
      <c r="D69" s="141">
        <v>2020</v>
      </c>
      <c r="E69" s="141">
        <v>2021</v>
      </c>
      <c r="F69" s="114"/>
    </row>
    <row r="70" spans="1:6" ht="15.75" thickBot="1" x14ac:dyDescent="0.3">
      <c r="A70" s="532"/>
      <c r="B70" s="142" t="s">
        <v>6</v>
      </c>
      <c r="C70" s="142" t="s">
        <v>7</v>
      </c>
      <c r="D70" s="142" t="s">
        <v>7</v>
      </c>
      <c r="E70" s="142" t="s">
        <v>7</v>
      </c>
      <c r="F70" s="114"/>
    </row>
    <row r="71" spans="1:6" ht="15.75" thickBot="1" x14ac:dyDescent="0.3">
      <c r="A71" s="140" t="s">
        <v>9</v>
      </c>
      <c r="B71" s="143">
        <v>229</v>
      </c>
      <c r="C71" s="143">
        <v>252</v>
      </c>
      <c r="D71" s="143">
        <v>252</v>
      </c>
      <c r="E71" s="143">
        <v>252</v>
      </c>
      <c r="F71" s="114"/>
    </row>
    <row r="72" spans="1:6" ht="15.75" thickBot="1" x14ac:dyDescent="0.3">
      <c r="A72" s="140" t="s">
        <v>16</v>
      </c>
      <c r="B72" s="143">
        <f>B101</f>
        <v>50600</v>
      </c>
      <c r="C72" s="143">
        <f>C101</f>
        <v>53150</v>
      </c>
      <c r="D72" s="143">
        <v>65150</v>
      </c>
      <c r="E72" s="143">
        <v>75150</v>
      </c>
      <c r="F72" s="114"/>
    </row>
    <row r="73" spans="1:6" ht="15.75" thickBot="1" x14ac:dyDescent="0.3">
      <c r="A73" s="140" t="s">
        <v>24</v>
      </c>
      <c r="B73" s="143">
        <f>B72/B71</f>
        <v>220.96069868995633</v>
      </c>
      <c r="C73" s="143">
        <f>C72/C71</f>
        <v>210.9126984126984</v>
      </c>
      <c r="D73" s="143">
        <f>D72/D71</f>
        <v>258.53174603174602</v>
      </c>
      <c r="E73" s="143">
        <f>E72/E71</f>
        <v>298.21428571428572</v>
      </c>
      <c r="F73" s="114"/>
    </row>
    <row r="74" spans="1:6" ht="15.75" thickBot="1" x14ac:dyDescent="0.3">
      <c r="A74" s="140" t="s">
        <v>17</v>
      </c>
      <c r="B74" s="144"/>
      <c r="C74" s="145">
        <f>C71/B71-1</f>
        <v>0.10043668122270732</v>
      </c>
      <c r="D74" s="145">
        <f>D71/C71-1</f>
        <v>0</v>
      </c>
      <c r="E74" s="145">
        <f>E71/D71-1</f>
        <v>0</v>
      </c>
      <c r="F74" s="114"/>
    </row>
    <row r="75" spans="1:6" ht="15.75" thickBot="1" x14ac:dyDescent="0.3">
      <c r="A75" s="140" t="s">
        <v>18</v>
      </c>
      <c r="B75" s="144"/>
      <c r="C75" s="145">
        <f>C72/B72-1</f>
        <v>5.039525691699609E-2</v>
      </c>
      <c r="D75" s="145">
        <f t="shared" ref="D75:E76" si="6">D72/C72-1</f>
        <v>0.22577610536218251</v>
      </c>
      <c r="E75" s="145">
        <f t="shared" si="6"/>
        <v>0.15349194167306224</v>
      </c>
      <c r="F75" s="114"/>
    </row>
    <row r="76" spans="1:6" ht="30.75" thickBot="1" x14ac:dyDescent="0.3">
      <c r="A76" s="140" t="s">
        <v>19</v>
      </c>
      <c r="B76" s="144"/>
      <c r="C76" s="145">
        <f>C73/B73-1</f>
        <v>-4.5474151452412404E-2</v>
      </c>
      <c r="D76" s="145">
        <f t="shared" si="6"/>
        <v>0.22577610536218251</v>
      </c>
      <c r="E76" s="145">
        <f t="shared" si="6"/>
        <v>0.15349194167306224</v>
      </c>
      <c r="F76" s="114"/>
    </row>
    <row r="77" spans="1:6" ht="15.75" thickBot="1" x14ac:dyDescent="0.3">
      <c r="A77" s="533" t="s">
        <v>256</v>
      </c>
      <c r="B77" s="534"/>
      <c r="C77" s="534"/>
      <c r="D77" s="534"/>
      <c r="E77" s="535"/>
      <c r="F77" s="114"/>
    </row>
    <row r="78" spans="1:6" x14ac:dyDescent="0.25">
      <c r="A78" s="531"/>
      <c r="B78" s="141">
        <v>2018</v>
      </c>
      <c r="C78" s="141">
        <v>2019</v>
      </c>
      <c r="D78" s="141">
        <v>2020</v>
      </c>
      <c r="E78" s="141">
        <v>2021</v>
      </c>
      <c r="F78" s="114"/>
    </row>
    <row r="79" spans="1:6" ht="15.75" thickBot="1" x14ac:dyDescent="0.3">
      <c r="A79" s="532"/>
      <c r="B79" s="142" t="s">
        <v>6</v>
      </c>
      <c r="C79" s="142" t="s">
        <v>7</v>
      </c>
      <c r="D79" s="142" t="s">
        <v>7</v>
      </c>
      <c r="E79" s="142" t="s">
        <v>7</v>
      </c>
      <c r="F79" s="114"/>
    </row>
    <row r="80" spans="1:6" ht="15.75" thickBot="1" x14ac:dyDescent="0.3">
      <c r="A80" s="146" t="s">
        <v>0</v>
      </c>
      <c r="B80" s="147"/>
      <c r="C80" s="147"/>
      <c r="D80" s="147"/>
      <c r="E80" s="147"/>
      <c r="F80" s="114"/>
    </row>
    <row r="81" spans="1:6" ht="15.75" thickBot="1" x14ac:dyDescent="0.3">
      <c r="A81" s="148" t="s">
        <v>55</v>
      </c>
      <c r="B81" s="149"/>
      <c r="C81" s="150"/>
      <c r="D81" s="150"/>
      <c r="E81" s="150"/>
      <c r="F81" s="114"/>
    </row>
    <row r="82" spans="1:6" ht="15.75" thickBot="1" x14ac:dyDescent="0.3">
      <c r="A82" s="148" t="s">
        <v>56</v>
      </c>
      <c r="B82" s="149"/>
      <c r="C82" s="150"/>
      <c r="D82" s="150"/>
      <c r="E82" s="150"/>
      <c r="F82" s="114"/>
    </row>
    <row r="83" spans="1:6" ht="30.75" thickBot="1" x14ac:dyDescent="0.3">
      <c r="A83" s="146" t="s">
        <v>33</v>
      </c>
      <c r="B83" s="147"/>
      <c r="C83" s="147"/>
      <c r="D83" s="147"/>
      <c r="E83" s="147"/>
      <c r="F83" s="114"/>
    </row>
    <row r="84" spans="1:6" ht="15.75" thickBot="1" x14ac:dyDescent="0.3">
      <c r="A84" s="148" t="s">
        <v>55</v>
      </c>
      <c r="B84" s="149"/>
      <c r="C84" s="147"/>
      <c r="D84" s="147"/>
      <c r="E84" s="147"/>
      <c r="F84" s="114"/>
    </row>
    <row r="85" spans="1:6" ht="15.75" thickBot="1" x14ac:dyDescent="0.3">
      <c r="A85" s="148" t="s">
        <v>56</v>
      </c>
      <c r="B85" s="149"/>
      <c r="C85" s="147"/>
      <c r="D85" s="147"/>
      <c r="E85" s="147"/>
      <c r="F85" s="114"/>
    </row>
    <row r="86" spans="1:6" ht="15.75" thickBot="1" x14ac:dyDescent="0.3">
      <c r="A86" s="146" t="s">
        <v>1</v>
      </c>
      <c r="B86" s="149">
        <f>B87+B88</f>
        <v>50600</v>
      </c>
      <c r="C86" s="149">
        <f t="shared" ref="C86:E86" si="7">C87+C88</f>
        <v>53150</v>
      </c>
      <c r="D86" s="149">
        <f t="shared" si="7"/>
        <v>65150</v>
      </c>
      <c r="E86" s="149">
        <f t="shared" si="7"/>
        <v>75150</v>
      </c>
      <c r="F86" s="114"/>
    </row>
    <row r="87" spans="1:6" ht="15.75" thickBot="1" x14ac:dyDescent="0.3">
      <c r="A87" s="148" t="s">
        <v>55</v>
      </c>
      <c r="B87" s="160">
        <f>-7000+50600</f>
        <v>43600</v>
      </c>
      <c r="C87" s="147">
        <v>46150</v>
      </c>
      <c r="D87" s="158">
        <v>58150</v>
      </c>
      <c r="E87" s="158">
        <v>68150</v>
      </c>
      <c r="F87" s="114"/>
    </row>
    <row r="88" spans="1:6" ht="15.75" thickBot="1" x14ac:dyDescent="0.3">
      <c r="A88" s="148" t="s">
        <v>56</v>
      </c>
      <c r="B88" s="160">
        <v>7000</v>
      </c>
      <c r="C88" s="147">
        <v>7000</v>
      </c>
      <c r="D88" s="158">
        <v>7000</v>
      </c>
      <c r="E88" s="158">
        <v>7000</v>
      </c>
      <c r="F88" s="114"/>
    </row>
    <row r="89" spans="1:6" ht="15.75" thickBot="1" x14ac:dyDescent="0.3">
      <c r="A89" s="146" t="s">
        <v>2</v>
      </c>
      <c r="B89" s="149"/>
      <c r="C89" s="147"/>
      <c r="D89" s="158"/>
      <c r="E89" s="158"/>
      <c r="F89" s="114"/>
    </row>
    <row r="90" spans="1:6" ht="15.75" thickBot="1" x14ac:dyDescent="0.3">
      <c r="A90" s="148" t="s">
        <v>55</v>
      </c>
      <c r="B90" s="149"/>
      <c r="C90" s="147"/>
      <c r="D90" s="158"/>
      <c r="E90" s="158"/>
      <c r="F90" s="114"/>
    </row>
    <row r="91" spans="1:6" ht="15.75" thickBot="1" x14ac:dyDescent="0.3">
      <c r="A91" s="148" t="s">
        <v>56</v>
      </c>
      <c r="B91" s="149"/>
      <c r="C91" s="147"/>
      <c r="D91" s="158"/>
      <c r="E91" s="158"/>
      <c r="F91" s="114"/>
    </row>
    <row r="92" spans="1:6" ht="15.75" thickBot="1" x14ac:dyDescent="0.3">
      <c r="A92" s="146" t="s">
        <v>25</v>
      </c>
      <c r="B92" s="149"/>
      <c r="C92" s="147"/>
      <c r="D92" s="158"/>
      <c r="E92" s="158"/>
      <c r="F92" s="114"/>
    </row>
    <row r="93" spans="1:6" ht="15.75" thickBot="1" x14ac:dyDescent="0.3">
      <c r="A93" s="148" t="s">
        <v>55</v>
      </c>
      <c r="B93" s="149"/>
      <c r="C93" s="147"/>
      <c r="D93" s="158"/>
      <c r="E93" s="158"/>
      <c r="F93" s="114"/>
    </row>
    <row r="94" spans="1:6" ht="15.75" thickBot="1" x14ac:dyDescent="0.3">
      <c r="A94" s="148" t="s">
        <v>56</v>
      </c>
      <c r="B94" s="149"/>
      <c r="C94" s="147"/>
      <c r="D94" s="158"/>
      <c r="E94" s="158"/>
      <c r="F94" s="114"/>
    </row>
    <row r="95" spans="1:6" ht="15.75" thickBot="1" x14ac:dyDescent="0.3">
      <c r="A95" s="146" t="s">
        <v>26</v>
      </c>
      <c r="B95" s="149"/>
      <c r="C95" s="147"/>
      <c r="D95" s="158"/>
      <c r="E95" s="158"/>
      <c r="F95" s="114"/>
    </row>
    <row r="96" spans="1:6" ht="15.75" thickBot="1" x14ac:dyDescent="0.3">
      <c r="A96" s="148" t="s">
        <v>55</v>
      </c>
      <c r="B96" s="149"/>
      <c r="C96" s="147"/>
      <c r="D96" s="158"/>
      <c r="E96" s="158"/>
      <c r="F96" s="114"/>
    </row>
    <row r="97" spans="1:6" ht="15.75" thickBot="1" x14ac:dyDescent="0.3">
      <c r="A97" s="148" t="s">
        <v>56</v>
      </c>
      <c r="B97" s="149"/>
      <c r="C97" s="147"/>
      <c r="D97" s="158"/>
      <c r="E97" s="158"/>
      <c r="F97" s="114"/>
    </row>
    <row r="98" spans="1:6" ht="30.75" thickBot="1" x14ac:dyDescent="0.3">
      <c r="A98" s="146" t="s">
        <v>3</v>
      </c>
      <c r="B98" s="149"/>
      <c r="C98" s="147"/>
      <c r="D98" s="158"/>
      <c r="E98" s="158"/>
      <c r="F98" s="114"/>
    </row>
    <row r="99" spans="1:6" ht="15.75" thickBot="1" x14ac:dyDescent="0.3">
      <c r="A99" s="148" t="s">
        <v>55</v>
      </c>
      <c r="B99" s="149"/>
      <c r="C99" s="147"/>
      <c r="D99" s="158"/>
      <c r="E99" s="158"/>
      <c r="F99" s="114"/>
    </row>
    <row r="100" spans="1:6" ht="15.75" thickBot="1" x14ac:dyDescent="0.3">
      <c r="A100" s="152" t="s">
        <v>56</v>
      </c>
      <c r="B100" s="149"/>
      <c r="C100" s="147"/>
      <c r="D100" s="158"/>
      <c r="E100" s="158"/>
      <c r="F100" s="114"/>
    </row>
    <row r="101" spans="1:6" ht="15.75" thickBot="1" x14ac:dyDescent="0.3">
      <c r="A101" s="159" t="s">
        <v>125</v>
      </c>
      <c r="B101" s="149">
        <f>B98+B95+B92+B89+B86+B83+B80</f>
        <v>50600</v>
      </c>
      <c r="C101" s="149">
        <f t="shared" ref="C101:E101" si="8">C98+C95+C92+C89+C86+C83+C80</f>
        <v>53150</v>
      </c>
      <c r="D101" s="160">
        <f t="shared" si="8"/>
        <v>65150</v>
      </c>
      <c r="E101" s="160">
        <f t="shared" si="8"/>
        <v>75150</v>
      </c>
      <c r="F101" s="114"/>
    </row>
    <row r="102" spans="1:6" ht="15.75" thickBot="1" x14ac:dyDescent="0.3">
      <c r="A102" s="155" t="s">
        <v>37</v>
      </c>
      <c r="B102" s="156">
        <f>IF(B101-B72=0,0,"Error")</f>
        <v>0</v>
      </c>
      <c r="C102" s="156">
        <f>IF(C101-C72=0,0,"Error")</f>
        <v>0</v>
      </c>
      <c r="D102" s="156">
        <f>IF(D101-D72=0,0,"Error")</f>
        <v>0</v>
      </c>
      <c r="E102" s="156">
        <f>IF(E101-E72=0,0,"Error")</f>
        <v>0</v>
      </c>
      <c r="F102" s="114"/>
    </row>
    <row r="103" spans="1:6" ht="15.75" thickBot="1" x14ac:dyDescent="0.3">
      <c r="A103" s="157" t="s">
        <v>90</v>
      </c>
      <c r="B103" s="541" t="s">
        <v>257</v>
      </c>
      <c r="C103" s="523"/>
      <c r="D103" s="523"/>
      <c r="E103" s="524"/>
      <c r="F103" s="114"/>
    </row>
    <row r="104" spans="1:6" ht="15.75" thickBot="1" x14ac:dyDescent="0.3">
      <c r="A104" s="140" t="s">
        <v>10</v>
      </c>
      <c r="B104" s="513" t="s">
        <v>258</v>
      </c>
      <c r="C104" s="514"/>
      <c r="D104" s="514"/>
      <c r="E104" s="515"/>
      <c r="F104" s="114"/>
    </row>
    <row r="105" spans="1:6" ht="15.75" thickBot="1" x14ac:dyDescent="0.3">
      <c r="A105" s="140" t="s">
        <v>15</v>
      </c>
      <c r="B105" s="528" t="s">
        <v>251</v>
      </c>
      <c r="C105" s="529"/>
      <c r="D105" s="529"/>
      <c r="E105" s="530"/>
      <c r="F105" s="114"/>
    </row>
    <row r="106" spans="1:6" x14ac:dyDescent="0.25">
      <c r="A106" s="531"/>
      <c r="B106" s="141">
        <v>2018</v>
      </c>
      <c r="C106" s="141">
        <v>2019</v>
      </c>
      <c r="D106" s="141">
        <v>2020</v>
      </c>
      <c r="E106" s="141">
        <v>2021</v>
      </c>
      <c r="F106" s="114"/>
    </row>
    <row r="107" spans="1:6" ht="15.75" thickBot="1" x14ac:dyDescent="0.3">
      <c r="A107" s="532"/>
      <c r="B107" s="142" t="s">
        <v>6</v>
      </c>
      <c r="C107" s="142" t="s">
        <v>7</v>
      </c>
      <c r="D107" s="142" t="s">
        <v>7</v>
      </c>
      <c r="E107" s="142" t="s">
        <v>7</v>
      </c>
      <c r="F107" s="114"/>
    </row>
    <row r="108" spans="1:6" ht="15.75" thickBot="1" x14ac:dyDescent="0.3">
      <c r="A108" s="140" t="s">
        <v>9</v>
      </c>
      <c r="B108" s="143">
        <v>250</v>
      </c>
      <c r="C108" s="143">
        <v>270</v>
      </c>
      <c r="D108" s="143">
        <v>290</v>
      </c>
      <c r="E108" s="161">
        <v>320</v>
      </c>
      <c r="F108" s="114"/>
    </row>
    <row r="109" spans="1:6" ht="15.75" thickBot="1" x14ac:dyDescent="0.3">
      <c r="A109" s="140" t="s">
        <v>16</v>
      </c>
      <c r="B109" s="143">
        <f>B138</f>
        <v>1400</v>
      </c>
      <c r="C109" s="143">
        <f t="shared" ref="C109:E109" si="9">C138</f>
        <v>1550</v>
      </c>
      <c r="D109" s="143">
        <f t="shared" si="9"/>
        <v>1550</v>
      </c>
      <c r="E109" s="143">
        <f t="shared" si="9"/>
        <v>1550</v>
      </c>
      <c r="F109" s="114"/>
    </row>
    <row r="110" spans="1:6" ht="15.75" thickBot="1" x14ac:dyDescent="0.3">
      <c r="A110" s="140" t="s">
        <v>24</v>
      </c>
      <c r="B110" s="143">
        <f>B109/B108</f>
        <v>5.6</v>
      </c>
      <c r="C110" s="143">
        <f>C109/C108</f>
        <v>5.7407407407407405</v>
      </c>
      <c r="D110" s="143">
        <f>D109/D108</f>
        <v>5.3448275862068968</v>
      </c>
      <c r="E110" s="143">
        <f>E109/E108</f>
        <v>4.84375</v>
      </c>
      <c r="F110" s="114"/>
    </row>
    <row r="111" spans="1:6" ht="15.75" thickBot="1" x14ac:dyDescent="0.3">
      <c r="A111" s="140" t="s">
        <v>17</v>
      </c>
      <c r="B111" s="144"/>
      <c r="C111" s="145">
        <f>C108/B108-1</f>
        <v>8.0000000000000071E-2</v>
      </c>
      <c r="D111" s="145">
        <f>D108/C108-1</f>
        <v>7.4074074074074181E-2</v>
      </c>
      <c r="E111" s="145">
        <f>E108/D108-1</f>
        <v>0.10344827586206895</v>
      </c>
      <c r="F111" s="114"/>
    </row>
    <row r="112" spans="1:6" ht="15.75" thickBot="1" x14ac:dyDescent="0.3">
      <c r="A112" s="140" t="s">
        <v>18</v>
      </c>
      <c r="B112" s="144"/>
      <c r="C112" s="145">
        <f>C109/B109-1</f>
        <v>0.10714285714285721</v>
      </c>
      <c r="D112" s="145">
        <f t="shared" ref="D112:E113" si="10">D109/C109-1</f>
        <v>0</v>
      </c>
      <c r="E112" s="145">
        <f t="shared" si="10"/>
        <v>0</v>
      </c>
      <c r="F112" s="114"/>
    </row>
    <row r="113" spans="1:6" ht="30.75" thickBot="1" x14ac:dyDescent="0.3">
      <c r="A113" s="140" t="s">
        <v>19</v>
      </c>
      <c r="B113" s="144"/>
      <c r="C113" s="145">
        <f>C110/B110-1</f>
        <v>2.5132275132275117E-2</v>
      </c>
      <c r="D113" s="145">
        <f t="shared" si="10"/>
        <v>-6.8965517241379226E-2</v>
      </c>
      <c r="E113" s="145">
        <f t="shared" si="10"/>
        <v>-9.375E-2</v>
      </c>
      <c r="F113" s="114"/>
    </row>
    <row r="114" spans="1:6" ht="15.75" thickBot="1" x14ac:dyDescent="0.3">
      <c r="A114" s="533" t="s">
        <v>259</v>
      </c>
      <c r="B114" s="534"/>
      <c r="C114" s="534"/>
      <c r="D114" s="534"/>
      <c r="E114" s="535"/>
      <c r="F114" s="114"/>
    </row>
    <row r="115" spans="1:6" x14ac:dyDescent="0.25">
      <c r="A115" s="531"/>
      <c r="B115" s="141">
        <v>2018</v>
      </c>
      <c r="C115" s="141">
        <v>2019</v>
      </c>
      <c r="D115" s="141">
        <v>2020</v>
      </c>
      <c r="E115" s="141">
        <v>2021</v>
      </c>
      <c r="F115" s="114"/>
    </row>
    <row r="116" spans="1:6" ht="15.75" thickBot="1" x14ac:dyDescent="0.3">
      <c r="A116" s="532"/>
      <c r="B116" s="142" t="s">
        <v>6</v>
      </c>
      <c r="C116" s="142" t="s">
        <v>7</v>
      </c>
      <c r="D116" s="142" t="s">
        <v>7</v>
      </c>
      <c r="E116" s="142" t="s">
        <v>7</v>
      </c>
      <c r="F116" s="114"/>
    </row>
    <row r="117" spans="1:6" ht="15.75" thickBot="1" x14ac:dyDescent="0.3">
      <c r="A117" s="146" t="s">
        <v>0</v>
      </c>
      <c r="B117" s="147"/>
      <c r="C117" s="147"/>
      <c r="D117" s="147"/>
      <c r="E117" s="147"/>
      <c r="F117" s="114"/>
    </row>
    <row r="118" spans="1:6" ht="15.75" thickBot="1" x14ac:dyDescent="0.3">
      <c r="A118" s="148" t="s">
        <v>55</v>
      </c>
      <c r="B118" s="149"/>
      <c r="C118" s="150"/>
      <c r="D118" s="150"/>
      <c r="E118" s="150"/>
      <c r="F118" s="114"/>
    </row>
    <row r="119" spans="1:6" ht="15.75" thickBot="1" x14ac:dyDescent="0.3">
      <c r="A119" s="148" t="s">
        <v>56</v>
      </c>
      <c r="B119" s="149"/>
      <c r="C119" s="150"/>
      <c r="D119" s="150"/>
      <c r="E119" s="150"/>
      <c r="F119" s="114"/>
    </row>
    <row r="120" spans="1:6" ht="30.75" thickBot="1" x14ac:dyDescent="0.3">
      <c r="A120" s="146" t="s">
        <v>33</v>
      </c>
      <c r="B120" s="147"/>
      <c r="C120" s="147"/>
      <c r="D120" s="147"/>
      <c r="E120" s="147"/>
      <c r="F120" s="114"/>
    </row>
    <row r="121" spans="1:6" ht="15.75" thickBot="1" x14ac:dyDescent="0.3">
      <c r="A121" s="148" t="s">
        <v>55</v>
      </c>
      <c r="B121" s="149"/>
      <c r="C121" s="147"/>
      <c r="D121" s="147"/>
      <c r="E121" s="147"/>
      <c r="F121" s="114"/>
    </row>
    <row r="122" spans="1:6" ht="15.75" thickBot="1" x14ac:dyDescent="0.3">
      <c r="A122" s="148" t="s">
        <v>56</v>
      </c>
      <c r="B122" s="149"/>
      <c r="C122" s="147"/>
      <c r="D122" s="147"/>
      <c r="E122" s="147"/>
      <c r="F122" s="114"/>
    </row>
    <row r="123" spans="1:6" ht="15.75" thickBot="1" x14ac:dyDescent="0.3">
      <c r="A123" s="146" t="s">
        <v>1</v>
      </c>
      <c r="B123" s="162">
        <f>B124+B125</f>
        <v>1400</v>
      </c>
      <c r="C123" s="162">
        <f t="shared" ref="C123:E123" si="11">C124+C125</f>
        <v>1550</v>
      </c>
      <c r="D123" s="162">
        <f t="shared" si="11"/>
        <v>1550</v>
      </c>
      <c r="E123" s="162">
        <f t="shared" si="11"/>
        <v>1550</v>
      </c>
      <c r="F123" s="114"/>
    </row>
    <row r="124" spans="1:6" ht="15.75" thickBot="1" x14ac:dyDescent="0.3">
      <c r="A124" s="148" t="s">
        <v>55</v>
      </c>
      <c r="B124" s="162">
        <v>1400</v>
      </c>
      <c r="C124" s="163">
        <v>1550</v>
      </c>
      <c r="D124" s="163">
        <v>1550</v>
      </c>
      <c r="E124" s="163">
        <v>1550</v>
      </c>
      <c r="F124" s="114"/>
    </row>
    <row r="125" spans="1:6" ht="15.75" thickBot="1" x14ac:dyDescent="0.3">
      <c r="A125" s="148" t="s">
        <v>56</v>
      </c>
      <c r="B125" s="149"/>
      <c r="C125" s="147"/>
      <c r="D125" s="147"/>
      <c r="E125" s="147"/>
      <c r="F125" s="114"/>
    </row>
    <row r="126" spans="1:6" ht="15.75" thickBot="1" x14ac:dyDescent="0.3">
      <c r="A126" s="146" t="s">
        <v>2</v>
      </c>
      <c r="B126" s="149"/>
      <c r="C126" s="147"/>
      <c r="D126" s="147"/>
      <c r="E126" s="147"/>
      <c r="F126" s="114"/>
    </row>
    <row r="127" spans="1:6" ht="15.75" thickBot="1" x14ac:dyDescent="0.3">
      <c r="A127" s="148" t="s">
        <v>55</v>
      </c>
      <c r="B127" s="149"/>
      <c r="C127" s="147"/>
      <c r="D127" s="147"/>
      <c r="E127" s="147"/>
      <c r="F127" s="114"/>
    </row>
    <row r="128" spans="1:6" ht="15.75" thickBot="1" x14ac:dyDescent="0.3">
      <c r="A128" s="148" t="s">
        <v>56</v>
      </c>
      <c r="B128" s="149"/>
      <c r="C128" s="147"/>
      <c r="D128" s="147"/>
      <c r="E128" s="147"/>
      <c r="F128" s="114"/>
    </row>
    <row r="129" spans="1:6" ht="15.75" thickBot="1" x14ac:dyDescent="0.3">
      <c r="A129" s="146" t="s">
        <v>25</v>
      </c>
      <c r="B129" s="149"/>
      <c r="C129" s="147"/>
      <c r="D129" s="147"/>
      <c r="E129" s="147"/>
      <c r="F129" s="114"/>
    </row>
    <row r="130" spans="1:6" ht="15.75" thickBot="1" x14ac:dyDescent="0.3">
      <c r="A130" s="148" t="s">
        <v>55</v>
      </c>
      <c r="B130" s="149"/>
      <c r="C130" s="147"/>
      <c r="D130" s="147"/>
      <c r="E130" s="147"/>
      <c r="F130" s="114"/>
    </row>
    <row r="131" spans="1:6" ht="15.75" thickBot="1" x14ac:dyDescent="0.3">
      <c r="A131" s="148" t="s">
        <v>56</v>
      </c>
      <c r="B131" s="149"/>
      <c r="C131" s="147"/>
      <c r="D131" s="147"/>
      <c r="E131" s="147"/>
      <c r="F131" s="114"/>
    </row>
    <row r="132" spans="1:6" ht="15.75" thickBot="1" x14ac:dyDescent="0.3">
      <c r="A132" s="146" t="s">
        <v>26</v>
      </c>
      <c r="B132" s="149">
        <v>0</v>
      </c>
      <c r="C132" s="147">
        <v>0</v>
      </c>
      <c r="D132" s="147">
        <v>0</v>
      </c>
      <c r="E132" s="147">
        <v>0</v>
      </c>
      <c r="F132" s="114"/>
    </row>
    <row r="133" spans="1:6" ht="15.75" thickBot="1" x14ac:dyDescent="0.3">
      <c r="A133" s="148" t="s">
        <v>55</v>
      </c>
      <c r="B133" s="149"/>
      <c r="C133" s="147"/>
      <c r="D133" s="147"/>
      <c r="E133" s="147"/>
      <c r="F133" s="114"/>
    </row>
    <row r="134" spans="1:6" ht="15.75" thickBot="1" x14ac:dyDescent="0.3">
      <c r="A134" s="148" t="s">
        <v>56</v>
      </c>
      <c r="B134" s="149"/>
      <c r="C134" s="147"/>
      <c r="D134" s="147"/>
      <c r="E134" s="147"/>
      <c r="F134" s="114"/>
    </row>
    <row r="135" spans="1:6" ht="30.75" thickBot="1" x14ac:dyDescent="0.3">
      <c r="A135" s="146" t="s">
        <v>3</v>
      </c>
      <c r="B135" s="149"/>
      <c r="C135" s="147"/>
      <c r="D135" s="147"/>
      <c r="E135" s="147"/>
      <c r="F135" s="114"/>
    </row>
    <row r="136" spans="1:6" ht="15.75" thickBot="1" x14ac:dyDescent="0.3">
      <c r="A136" s="148" t="s">
        <v>55</v>
      </c>
      <c r="B136" s="149"/>
      <c r="C136" s="147"/>
      <c r="D136" s="147"/>
      <c r="E136" s="147"/>
      <c r="F136" s="114"/>
    </row>
    <row r="137" spans="1:6" ht="15.75" thickBot="1" x14ac:dyDescent="0.3">
      <c r="A137" s="152" t="s">
        <v>56</v>
      </c>
      <c r="B137" s="149"/>
      <c r="C137" s="147"/>
      <c r="D137" s="147"/>
      <c r="E137" s="147"/>
      <c r="F137" s="114"/>
    </row>
    <row r="138" spans="1:6" ht="15.75" customHeight="1" thickBot="1" x14ac:dyDescent="0.3">
      <c r="A138" s="159" t="s">
        <v>210</v>
      </c>
      <c r="B138" s="149">
        <f>B135+B132+B129+B126+B123+B120+B117</f>
        <v>1400</v>
      </c>
      <c r="C138" s="149">
        <f t="shared" ref="C138:E138" si="12">C135+C132+C129+C126+C123+C120+C117</f>
        <v>1550</v>
      </c>
      <c r="D138" s="149">
        <f t="shared" si="12"/>
        <v>1550</v>
      </c>
      <c r="E138" s="149">
        <f t="shared" si="12"/>
        <v>1550</v>
      </c>
      <c r="F138" s="114"/>
    </row>
    <row r="139" spans="1:6" ht="15.75" thickBot="1" x14ac:dyDescent="0.3">
      <c r="A139" s="155" t="s">
        <v>37</v>
      </c>
      <c r="B139" s="156">
        <f>IF(B138-B109=0,0,"Error")</f>
        <v>0</v>
      </c>
      <c r="C139" s="156">
        <f>IF(C138-C109=0,0,"Error")</f>
        <v>0</v>
      </c>
      <c r="D139" s="156">
        <f>IF(D138-D109=0,0,"Error")</f>
        <v>0</v>
      </c>
      <c r="E139" s="156">
        <f>IF(E138-E109=0,0,"Error")</f>
        <v>0</v>
      </c>
      <c r="F139" s="114"/>
    </row>
    <row r="140" spans="1:6" ht="15.75" thickBot="1" x14ac:dyDescent="0.3">
      <c r="A140" s="157" t="s">
        <v>211</v>
      </c>
      <c r="B140" s="522" t="s">
        <v>260</v>
      </c>
      <c r="C140" s="539"/>
      <c r="D140" s="539"/>
      <c r="E140" s="540"/>
      <c r="F140" s="114"/>
    </row>
    <row r="141" spans="1:6" ht="15.75" thickBot="1" x14ac:dyDescent="0.3">
      <c r="A141" s="140" t="s">
        <v>10</v>
      </c>
      <c r="B141" s="513" t="s">
        <v>261</v>
      </c>
      <c r="C141" s="514"/>
      <c r="D141" s="514"/>
      <c r="E141" s="515"/>
      <c r="F141" s="114"/>
    </row>
    <row r="142" spans="1:6" ht="15.75" thickBot="1" x14ac:dyDescent="0.3">
      <c r="A142" s="140" t="s">
        <v>15</v>
      </c>
      <c r="B142" s="528" t="s">
        <v>251</v>
      </c>
      <c r="C142" s="529"/>
      <c r="D142" s="529"/>
      <c r="E142" s="530"/>
      <c r="F142" s="114"/>
    </row>
    <row r="143" spans="1:6" x14ac:dyDescent="0.25">
      <c r="A143" s="531"/>
      <c r="B143" s="141">
        <v>2018</v>
      </c>
      <c r="C143" s="141">
        <v>2019</v>
      </c>
      <c r="D143" s="141">
        <v>2020</v>
      </c>
      <c r="E143" s="141">
        <v>2021</v>
      </c>
      <c r="F143" s="114"/>
    </row>
    <row r="144" spans="1:6" ht="15.75" thickBot="1" x14ac:dyDescent="0.3">
      <c r="A144" s="532"/>
      <c r="B144" s="142" t="s">
        <v>6</v>
      </c>
      <c r="C144" s="142" t="s">
        <v>7</v>
      </c>
      <c r="D144" s="142" t="s">
        <v>7</v>
      </c>
      <c r="E144" s="142" t="s">
        <v>7</v>
      </c>
      <c r="F144" s="114"/>
    </row>
    <row r="145" spans="1:6" ht="15.75" thickBot="1" x14ac:dyDescent="0.3">
      <c r="A145" s="140" t="s">
        <v>9</v>
      </c>
      <c r="B145" s="164"/>
      <c r="C145" s="143">
        <v>4210</v>
      </c>
      <c r="D145" s="143">
        <v>4230</v>
      </c>
      <c r="E145" s="161">
        <v>4250</v>
      </c>
      <c r="F145" s="114"/>
    </row>
    <row r="146" spans="1:6" ht="15.75" thickBot="1" x14ac:dyDescent="0.3">
      <c r="A146" s="140" t="s">
        <v>16</v>
      </c>
      <c r="B146" s="143">
        <f>B175</f>
        <v>0</v>
      </c>
      <c r="C146" s="143">
        <f t="shared" ref="C146:E146" si="13">C175</f>
        <v>218812</v>
      </c>
      <c r="D146" s="143">
        <f t="shared" si="13"/>
        <v>218812</v>
      </c>
      <c r="E146" s="143">
        <f t="shared" si="13"/>
        <v>218812</v>
      </c>
      <c r="F146" s="114"/>
    </row>
    <row r="147" spans="1:6" ht="15.75" thickBot="1" x14ac:dyDescent="0.3">
      <c r="A147" s="140" t="s">
        <v>24</v>
      </c>
      <c r="B147" s="143" t="e">
        <f>B146/B145</f>
        <v>#DIV/0!</v>
      </c>
      <c r="C147" s="143">
        <f>C146/C145</f>
        <v>51.97434679334917</v>
      </c>
      <c r="D147" s="143">
        <f>D146/D145</f>
        <v>51.72860520094563</v>
      </c>
      <c r="E147" s="143">
        <f>E146/E145</f>
        <v>51.485176470588236</v>
      </c>
      <c r="F147" s="114"/>
    </row>
    <row r="148" spans="1:6" ht="15.75" thickBot="1" x14ac:dyDescent="0.3">
      <c r="A148" s="140" t="s">
        <v>17</v>
      </c>
      <c r="B148" s="144"/>
      <c r="C148" s="145" t="e">
        <f>C145/B145-1</f>
        <v>#DIV/0!</v>
      </c>
      <c r="D148" s="145">
        <f>D145/C145-1</f>
        <v>4.7505938242280443E-3</v>
      </c>
      <c r="E148" s="145">
        <f>E145/D145-1</f>
        <v>4.7281323877068626E-3</v>
      </c>
      <c r="F148" s="114"/>
    </row>
    <row r="149" spans="1:6" ht="15.75" thickBot="1" x14ac:dyDescent="0.3">
      <c r="A149" s="140" t="s">
        <v>18</v>
      </c>
      <c r="B149" s="144"/>
      <c r="C149" s="145" t="e">
        <f>C146/B146-1</f>
        <v>#DIV/0!</v>
      </c>
      <c r="D149" s="145">
        <f t="shared" ref="D149:E150" si="14">D146/C146-1</f>
        <v>0</v>
      </c>
      <c r="E149" s="145">
        <f t="shared" si="14"/>
        <v>0</v>
      </c>
      <c r="F149" s="114"/>
    </row>
    <row r="150" spans="1:6" ht="30.75" thickBot="1" x14ac:dyDescent="0.3">
      <c r="A150" s="140" t="s">
        <v>19</v>
      </c>
      <c r="B150" s="144"/>
      <c r="C150" s="145" t="e">
        <f>C147/B147-1</f>
        <v>#DIV/0!</v>
      </c>
      <c r="D150" s="145">
        <f t="shared" si="14"/>
        <v>-4.7281323877068626E-3</v>
      </c>
      <c r="E150" s="145">
        <f t="shared" si="14"/>
        <v>-4.7058823529412264E-3</v>
      </c>
      <c r="F150" s="114"/>
    </row>
    <row r="151" spans="1:6" ht="15.75" thickBot="1" x14ac:dyDescent="0.3">
      <c r="A151" s="533" t="s">
        <v>262</v>
      </c>
      <c r="B151" s="534"/>
      <c r="C151" s="534"/>
      <c r="D151" s="534"/>
      <c r="E151" s="535"/>
      <c r="F151" s="114"/>
    </row>
    <row r="152" spans="1:6" x14ac:dyDescent="0.25">
      <c r="A152" s="531"/>
      <c r="B152" s="141">
        <v>2018</v>
      </c>
      <c r="C152" s="141">
        <v>2019</v>
      </c>
      <c r="D152" s="141">
        <v>2020</v>
      </c>
      <c r="E152" s="141">
        <v>2021</v>
      </c>
      <c r="F152" s="114"/>
    </row>
    <row r="153" spans="1:6" ht="15.75" thickBot="1" x14ac:dyDescent="0.3">
      <c r="A153" s="532"/>
      <c r="B153" s="142" t="s">
        <v>6</v>
      </c>
      <c r="C153" s="142" t="s">
        <v>7</v>
      </c>
      <c r="D153" s="142" t="s">
        <v>7</v>
      </c>
      <c r="E153" s="142" t="s">
        <v>7</v>
      </c>
      <c r="F153" s="114"/>
    </row>
    <row r="154" spans="1:6" ht="15.75" thickBot="1" x14ac:dyDescent="0.3">
      <c r="A154" s="146" t="s">
        <v>0</v>
      </c>
      <c r="B154" s="147"/>
      <c r="C154" s="147">
        <v>187500</v>
      </c>
      <c r="D154" s="147">
        <v>187500</v>
      </c>
      <c r="E154" s="147">
        <v>187500</v>
      </c>
      <c r="F154" s="114"/>
    </row>
    <row r="155" spans="1:6" ht="15.75" thickBot="1" x14ac:dyDescent="0.3">
      <c r="A155" s="148" t="s">
        <v>55</v>
      </c>
      <c r="B155" s="149"/>
      <c r="C155" s="147">
        <v>187500</v>
      </c>
      <c r="D155" s="147">
        <v>187500</v>
      </c>
      <c r="E155" s="147">
        <v>187500</v>
      </c>
      <c r="F155" s="114"/>
    </row>
    <row r="156" spans="1:6" ht="15.75" thickBot="1" x14ac:dyDescent="0.3">
      <c r="A156" s="148" t="s">
        <v>56</v>
      </c>
      <c r="B156" s="149"/>
      <c r="C156" s="150"/>
      <c r="D156" s="150"/>
      <c r="E156" s="150"/>
      <c r="F156" s="114"/>
    </row>
    <row r="157" spans="1:6" ht="30.75" thickBot="1" x14ac:dyDescent="0.3">
      <c r="A157" s="146" t="s">
        <v>33</v>
      </c>
      <c r="B157" s="147"/>
      <c r="C157" s="147">
        <v>31312</v>
      </c>
      <c r="D157" s="147">
        <v>31312</v>
      </c>
      <c r="E157" s="147">
        <v>31312</v>
      </c>
      <c r="F157" s="114"/>
    </row>
    <row r="158" spans="1:6" ht="15.75" thickBot="1" x14ac:dyDescent="0.3">
      <c r="A158" s="148" t="s">
        <v>55</v>
      </c>
      <c r="B158" s="149"/>
      <c r="C158" s="147">
        <v>31312</v>
      </c>
      <c r="D158" s="147">
        <v>31312</v>
      </c>
      <c r="E158" s="147">
        <v>31312</v>
      </c>
      <c r="F158" s="114"/>
    </row>
    <row r="159" spans="1:6" ht="15.75" thickBot="1" x14ac:dyDescent="0.3">
      <c r="A159" s="148" t="s">
        <v>56</v>
      </c>
      <c r="B159" s="149"/>
      <c r="C159" s="147"/>
      <c r="D159" s="147"/>
      <c r="E159" s="147"/>
      <c r="F159" s="114"/>
    </row>
    <row r="160" spans="1:6" ht="15.75" thickBot="1" x14ac:dyDescent="0.3">
      <c r="A160" s="146" t="s">
        <v>1</v>
      </c>
      <c r="B160" s="162">
        <v>0</v>
      </c>
      <c r="C160" s="163">
        <v>0</v>
      </c>
      <c r="D160" s="163">
        <v>0</v>
      </c>
      <c r="E160" s="163">
        <v>0</v>
      </c>
      <c r="F160" s="114"/>
    </row>
    <row r="161" spans="1:6" ht="15.75" thickBot="1" x14ac:dyDescent="0.3">
      <c r="A161" s="148" t="s">
        <v>55</v>
      </c>
      <c r="B161" s="149"/>
      <c r="C161" s="147"/>
      <c r="D161" s="147"/>
      <c r="E161" s="147"/>
      <c r="F161" s="114"/>
    </row>
    <row r="162" spans="1:6" ht="15.75" thickBot="1" x14ac:dyDescent="0.3">
      <c r="A162" s="148" t="s">
        <v>56</v>
      </c>
      <c r="B162" s="149"/>
      <c r="C162" s="147"/>
      <c r="D162" s="147"/>
      <c r="E162" s="147"/>
      <c r="F162" s="114"/>
    </row>
    <row r="163" spans="1:6" ht="15.75" thickBot="1" x14ac:dyDescent="0.3">
      <c r="A163" s="146" t="s">
        <v>2</v>
      </c>
      <c r="B163" s="149"/>
      <c r="C163" s="147"/>
      <c r="D163" s="147"/>
      <c r="E163" s="147"/>
      <c r="F163" s="114"/>
    </row>
    <row r="164" spans="1:6" ht="15.75" thickBot="1" x14ac:dyDescent="0.3">
      <c r="A164" s="148" t="s">
        <v>55</v>
      </c>
      <c r="B164" s="149"/>
      <c r="C164" s="147"/>
      <c r="D164" s="147"/>
      <c r="E164" s="147"/>
      <c r="F164" s="114"/>
    </row>
    <row r="165" spans="1:6" ht="15.75" thickBot="1" x14ac:dyDescent="0.3">
      <c r="A165" s="148" t="s">
        <v>56</v>
      </c>
      <c r="B165" s="149"/>
      <c r="C165" s="147"/>
      <c r="D165" s="147"/>
      <c r="E165" s="147"/>
      <c r="F165" s="114"/>
    </row>
    <row r="166" spans="1:6" ht="15.75" thickBot="1" x14ac:dyDescent="0.3">
      <c r="A166" s="146" t="s">
        <v>25</v>
      </c>
      <c r="B166" s="149"/>
      <c r="C166" s="147"/>
      <c r="D166" s="147"/>
      <c r="E166" s="147"/>
      <c r="F166" s="114"/>
    </row>
    <row r="167" spans="1:6" ht="15.75" thickBot="1" x14ac:dyDescent="0.3">
      <c r="A167" s="148" t="s">
        <v>55</v>
      </c>
      <c r="B167" s="149"/>
      <c r="C167" s="147"/>
      <c r="D167" s="147"/>
      <c r="E167" s="147"/>
      <c r="F167" s="114"/>
    </row>
    <row r="168" spans="1:6" ht="15.75" thickBot="1" x14ac:dyDescent="0.3">
      <c r="A168" s="148" t="s">
        <v>56</v>
      </c>
      <c r="B168" s="149"/>
      <c r="C168" s="147"/>
      <c r="D168" s="147"/>
      <c r="E168" s="147"/>
      <c r="F168" s="114"/>
    </row>
    <row r="169" spans="1:6" ht="15.75" thickBot="1" x14ac:dyDescent="0.3">
      <c r="A169" s="146" t="s">
        <v>26</v>
      </c>
      <c r="B169" s="149">
        <v>0</v>
      </c>
      <c r="C169" s="147">
        <v>0</v>
      </c>
      <c r="D169" s="147">
        <v>0</v>
      </c>
      <c r="E169" s="147">
        <v>0</v>
      </c>
      <c r="F169" s="114"/>
    </row>
    <row r="170" spans="1:6" ht="15.75" thickBot="1" x14ac:dyDescent="0.3">
      <c r="A170" s="148" t="s">
        <v>55</v>
      </c>
      <c r="B170" s="149"/>
      <c r="C170" s="147"/>
      <c r="D170" s="147"/>
      <c r="E170" s="147"/>
      <c r="F170" s="114"/>
    </row>
    <row r="171" spans="1:6" ht="15.75" thickBot="1" x14ac:dyDescent="0.3">
      <c r="A171" s="148" t="s">
        <v>56</v>
      </c>
      <c r="B171" s="149"/>
      <c r="C171" s="147"/>
      <c r="D171" s="147"/>
      <c r="E171" s="147"/>
      <c r="F171" s="114"/>
    </row>
    <row r="172" spans="1:6" ht="30.75" thickBot="1" x14ac:dyDescent="0.3">
      <c r="A172" s="146" t="s">
        <v>3</v>
      </c>
      <c r="B172" s="149"/>
      <c r="C172" s="147"/>
      <c r="D172" s="147"/>
      <c r="E172" s="147"/>
      <c r="F172" s="114"/>
    </row>
    <row r="173" spans="1:6" ht="15.75" thickBot="1" x14ac:dyDescent="0.3">
      <c r="A173" s="148" t="s">
        <v>55</v>
      </c>
      <c r="B173" s="149"/>
      <c r="C173" s="147"/>
      <c r="D173" s="147"/>
      <c r="E173" s="147"/>
      <c r="F173" s="114"/>
    </row>
    <row r="174" spans="1:6" ht="15.75" thickBot="1" x14ac:dyDescent="0.3">
      <c r="A174" s="152" t="s">
        <v>56</v>
      </c>
      <c r="B174" s="149"/>
      <c r="C174" s="147"/>
      <c r="D174" s="147"/>
      <c r="E174" s="147"/>
      <c r="F174" s="114"/>
    </row>
    <row r="175" spans="1:6" ht="15.75" thickBot="1" x14ac:dyDescent="0.3">
      <c r="A175" s="159" t="s">
        <v>216</v>
      </c>
      <c r="B175" s="149">
        <f>B172+B169+B166+B163+B160+B157+B154</f>
        <v>0</v>
      </c>
      <c r="C175" s="149">
        <f>C172+C169+C166+C163+C160+C157+C154</f>
        <v>218812</v>
      </c>
      <c r="D175" s="149">
        <f t="shared" ref="D175:E175" si="15">D172+D169+D166+D163+D160+D157+D154</f>
        <v>218812</v>
      </c>
      <c r="E175" s="149">
        <f t="shared" si="15"/>
        <v>218812</v>
      </c>
      <c r="F175" s="114"/>
    </row>
    <row r="176" spans="1:6" ht="15.75" thickBot="1" x14ac:dyDescent="0.3">
      <c r="A176" s="155" t="s">
        <v>37</v>
      </c>
      <c r="B176" s="156">
        <f>IF(B175-B146=0,0,"Error")</f>
        <v>0</v>
      </c>
      <c r="C176" s="156">
        <f>IF(C175-C146=0,0,"Error")</f>
        <v>0</v>
      </c>
      <c r="D176" s="156">
        <f>IF(D175-D146=0,0,"Error")</f>
        <v>0</v>
      </c>
      <c r="E176" s="156">
        <f>IF(E175-E146=0,0,"Error")</f>
        <v>0</v>
      </c>
      <c r="F176" s="114"/>
    </row>
    <row r="177" spans="1:6" ht="15.75" thickBot="1" x14ac:dyDescent="0.3">
      <c r="A177" s="157" t="s">
        <v>263</v>
      </c>
      <c r="B177" s="541" t="s">
        <v>264</v>
      </c>
      <c r="C177" s="523"/>
      <c r="D177" s="523"/>
      <c r="E177" s="524"/>
      <c r="F177" s="114"/>
    </row>
    <row r="178" spans="1:6" ht="15.75" thickBot="1" x14ac:dyDescent="0.3">
      <c r="A178" s="140" t="s">
        <v>10</v>
      </c>
      <c r="B178" s="513" t="s">
        <v>265</v>
      </c>
      <c r="C178" s="514"/>
      <c r="D178" s="514"/>
      <c r="E178" s="515"/>
      <c r="F178" s="114"/>
    </row>
    <row r="179" spans="1:6" ht="15.75" thickBot="1" x14ac:dyDescent="0.3">
      <c r="A179" s="140" t="s">
        <v>15</v>
      </c>
      <c r="B179" s="528" t="s">
        <v>251</v>
      </c>
      <c r="C179" s="529"/>
      <c r="D179" s="529"/>
      <c r="E179" s="530"/>
      <c r="F179" s="114"/>
    </row>
    <row r="180" spans="1:6" x14ac:dyDescent="0.25">
      <c r="A180" s="531"/>
      <c r="B180" s="141">
        <v>2018</v>
      </c>
      <c r="C180" s="141">
        <v>2019</v>
      </c>
      <c r="D180" s="141">
        <v>2020</v>
      </c>
      <c r="E180" s="141">
        <v>2021</v>
      </c>
      <c r="F180" s="114"/>
    </row>
    <row r="181" spans="1:6" ht="15.75" thickBot="1" x14ac:dyDescent="0.3">
      <c r="A181" s="532"/>
      <c r="B181" s="142" t="s">
        <v>6</v>
      </c>
      <c r="C181" s="142" t="s">
        <v>7</v>
      </c>
      <c r="D181" s="142" t="s">
        <v>7</v>
      </c>
      <c r="E181" s="142" t="s">
        <v>7</v>
      </c>
      <c r="F181" s="114"/>
    </row>
    <row r="182" spans="1:6" ht="15.75" thickBot="1" x14ac:dyDescent="0.3">
      <c r="A182" s="140" t="s">
        <v>9</v>
      </c>
      <c r="B182" s="164"/>
      <c r="C182" s="143">
        <v>71000</v>
      </c>
      <c r="D182" s="143">
        <v>72000</v>
      </c>
      <c r="E182" s="161">
        <v>73000</v>
      </c>
      <c r="F182" s="114"/>
    </row>
    <row r="183" spans="1:6" ht="15.75" thickBot="1" x14ac:dyDescent="0.3">
      <c r="A183" s="140" t="s">
        <v>16</v>
      </c>
      <c r="B183" s="143">
        <f>B212</f>
        <v>0</v>
      </c>
      <c r="C183" s="143">
        <f t="shared" ref="C183:E183" si="16">C212</f>
        <v>50000</v>
      </c>
      <c r="D183" s="143">
        <f t="shared" si="16"/>
        <v>70000</v>
      </c>
      <c r="E183" s="143">
        <f t="shared" si="16"/>
        <v>90000</v>
      </c>
      <c r="F183" s="114"/>
    </row>
    <row r="184" spans="1:6" ht="15.75" thickBot="1" x14ac:dyDescent="0.3">
      <c r="A184" s="140" t="s">
        <v>24</v>
      </c>
      <c r="B184" s="143">
        <v>0</v>
      </c>
      <c r="C184" s="143">
        <f>C183/C182</f>
        <v>0.70422535211267601</v>
      </c>
      <c r="D184" s="143">
        <f>D183/D182</f>
        <v>0.97222222222222221</v>
      </c>
      <c r="E184" s="143">
        <f>E183/E182</f>
        <v>1.2328767123287672</v>
      </c>
      <c r="F184" s="114"/>
    </row>
    <row r="185" spans="1:6" ht="15.75" thickBot="1" x14ac:dyDescent="0.3">
      <c r="A185" s="140" t="s">
        <v>17</v>
      </c>
      <c r="B185" s="144"/>
      <c r="C185" s="145" t="e">
        <f>C182/B182-1</f>
        <v>#DIV/0!</v>
      </c>
      <c r="D185" s="145">
        <f>D182/C182-1</f>
        <v>1.4084507042253502E-2</v>
      </c>
      <c r="E185" s="145">
        <f>E182/D182-1</f>
        <v>1.388888888888884E-2</v>
      </c>
      <c r="F185" s="114"/>
    </row>
    <row r="186" spans="1:6" ht="15.75" thickBot="1" x14ac:dyDescent="0.3">
      <c r="A186" s="140" t="s">
        <v>18</v>
      </c>
      <c r="B186" s="144"/>
      <c r="C186" s="145" t="e">
        <f>C183/B183-1</f>
        <v>#DIV/0!</v>
      </c>
      <c r="D186" s="145">
        <f t="shared" ref="D186:E187" si="17">D183/C183-1</f>
        <v>0.39999999999999991</v>
      </c>
      <c r="E186" s="145">
        <f t="shared" si="17"/>
        <v>0.28571428571428581</v>
      </c>
      <c r="F186" s="114"/>
    </row>
    <row r="187" spans="1:6" ht="30.75" thickBot="1" x14ac:dyDescent="0.3">
      <c r="A187" s="140" t="s">
        <v>19</v>
      </c>
      <c r="B187" s="144"/>
      <c r="C187" s="145" t="e">
        <f>C184/B184-1</f>
        <v>#DIV/0!</v>
      </c>
      <c r="D187" s="145">
        <f t="shared" si="17"/>
        <v>0.38055555555555554</v>
      </c>
      <c r="E187" s="145">
        <f t="shared" si="17"/>
        <v>0.26810176125244634</v>
      </c>
      <c r="F187" s="114"/>
    </row>
    <row r="188" spans="1:6" ht="15.75" thickBot="1" x14ac:dyDescent="0.3">
      <c r="A188" s="533" t="s">
        <v>266</v>
      </c>
      <c r="B188" s="534"/>
      <c r="C188" s="534"/>
      <c r="D188" s="534"/>
      <c r="E188" s="535"/>
      <c r="F188" s="114"/>
    </row>
    <row r="189" spans="1:6" x14ac:dyDescent="0.25">
      <c r="A189" s="531"/>
      <c r="B189" s="141">
        <v>2018</v>
      </c>
      <c r="C189" s="141">
        <v>2019</v>
      </c>
      <c r="D189" s="141">
        <v>2020</v>
      </c>
      <c r="E189" s="141">
        <v>2021</v>
      </c>
      <c r="F189" s="114"/>
    </row>
    <row r="190" spans="1:6" ht="15.75" thickBot="1" x14ac:dyDescent="0.3">
      <c r="A190" s="532"/>
      <c r="B190" s="142" t="s">
        <v>6</v>
      </c>
      <c r="C190" s="142" t="s">
        <v>7</v>
      </c>
      <c r="D190" s="142" t="s">
        <v>7</v>
      </c>
      <c r="E190" s="142" t="s">
        <v>7</v>
      </c>
      <c r="F190" s="114"/>
    </row>
    <row r="191" spans="1:6" ht="15.75" thickBot="1" x14ac:dyDescent="0.3">
      <c r="A191" s="146" t="s">
        <v>0</v>
      </c>
      <c r="B191" s="147"/>
      <c r="C191" s="147"/>
      <c r="D191" s="147"/>
      <c r="E191" s="147"/>
      <c r="F191" s="114"/>
    </row>
    <row r="192" spans="1:6" ht="15.75" thickBot="1" x14ac:dyDescent="0.3">
      <c r="A192" s="148" t="s">
        <v>55</v>
      </c>
      <c r="B192" s="149"/>
      <c r="C192" s="150"/>
      <c r="D192" s="150"/>
      <c r="E192" s="150"/>
      <c r="F192" s="114"/>
    </row>
    <row r="193" spans="1:6" ht="15.75" thickBot="1" x14ac:dyDescent="0.3">
      <c r="A193" s="148" t="s">
        <v>56</v>
      </c>
      <c r="B193" s="149"/>
      <c r="C193" s="150"/>
      <c r="D193" s="150"/>
      <c r="E193" s="150"/>
      <c r="F193" s="114"/>
    </row>
    <row r="194" spans="1:6" ht="30.75" thickBot="1" x14ac:dyDescent="0.3">
      <c r="A194" s="146" t="s">
        <v>33</v>
      </c>
      <c r="B194" s="147"/>
      <c r="C194" s="147"/>
      <c r="D194" s="147"/>
      <c r="E194" s="147"/>
      <c r="F194" s="114"/>
    </row>
    <row r="195" spans="1:6" ht="15.75" thickBot="1" x14ac:dyDescent="0.3">
      <c r="A195" s="148" t="s">
        <v>55</v>
      </c>
      <c r="B195" s="149"/>
      <c r="C195" s="147"/>
      <c r="D195" s="147"/>
      <c r="E195" s="147"/>
      <c r="F195" s="114"/>
    </row>
    <row r="196" spans="1:6" ht="15.75" thickBot="1" x14ac:dyDescent="0.3">
      <c r="A196" s="148" t="s">
        <v>56</v>
      </c>
      <c r="B196" s="149"/>
      <c r="C196" s="147"/>
      <c r="D196" s="147"/>
      <c r="E196" s="147"/>
      <c r="F196" s="114"/>
    </row>
    <row r="197" spans="1:6" ht="15.75" thickBot="1" x14ac:dyDescent="0.3">
      <c r="A197" s="146" t="s">
        <v>1</v>
      </c>
      <c r="B197" s="162">
        <v>0</v>
      </c>
      <c r="C197" s="163">
        <v>50000</v>
      </c>
      <c r="D197" s="158">
        <v>70000</v>
      </c>
      <c r="E197" s="158">
        <v>90000</v>
      </c>
      <c r="F197" s="114"/>
    </row>
    <row r="198" spans="1:6" ht="15.75" thickBot="1" x14ac:dyDescent="0.3">
      <c r="A198" s="148" t="s">
        <v>55</v>
      </c>
      <c r="B198" s="149"/>
      <c r="C198" s="163">
        <v>50000</v>
      </c>
      <c r="D198" s="158">
        <v>70000</v>
      </c>
      <c r="E198" s="158">
        <v>90000</v>
      </c>
      <c r="F198" s="114"/>
    </row>
    <row r="199" spans="1:6" ht="15.75" thickBot="1" x14ac:dyDescent="0.3">
      <c r="A199" s="148" t="s">
        <v>56</v>
      </c>
      <c r="B199" s="149"/>
      <c r="C199" s="147"/>
      <c r="D199" s="158"/>
      <c r="E199" s="158"/>
      <c r="F199" s="114"/>
    </row>
    <row r="200" spans="1:6" ht="15.75" thickBot="1" x14ac:dyDescent="0.3">
      <c r="A200" s="146" t="s">
        <v>2</v>
      </c>
      <c r="B200" s="149"/>
      <c r="C200" s="147"/>
      <c r="D200" s="158"/>
      <c r="E200" s="158"/>
      <c r="F200" s="114"/>
    </row>
    <row r="201" spans="1:6" ht="15.75" thickBot="1" x14ac:dyDescent="0.3">
      <c r="A201" s="148" t="s">
        <v>55</v>
      </c>
      <c r="B201" s="149"/>
      <c r="C201" s="147"/>
      <c r="D201" s="158"/>
      <c r="E201" s="158"/>
      <c r="F201" s="114"/>
    </row>
    <row r="202" spans="1:6" ht="15.75" thickBot="1" x14ac:dyDescent="0.3">
      <c r="A202" s="148" t="s">
        <v>56</v>
      </c>
      <c r="B202" s="149"/>
      <c r="C202" s="147"/>
      <c r="D202" s="158"/>
      <c r="E202" s="158"/>
      <c r="F202" s="114"/>
    </row>
    <row r="203" spans="1:6" ht="15.75" thickBot="1" x14ac:dyDescent="0.3">
      <c r="A203" s="146" t="s">
        <v>25</v>
      </c>
      <c r="B203" s="149"/>
      <c r="C203" s="147"/>
      <c r="D203" s="158"/>
      <c r="E203" s="158"/>
      <c r="F203" s="114"/>
    </row>
    <row r="204" spans="1:6" ht="15.75" thickBot="1" x14ac:dyDescent="0.3">
      <c r="A204" s="148" t="s">
        <v>55</v>
      </c>
      <c r="B204" s="149"/>
      <c r="C204" s="147"/>
      <c r="D204" s="158"/>
      <c r="E204" s="158"/>
      <c r="F204" s="114"/>
    </row>
    <row r="205" spans="1:6" ht="15.75" thickBot="1" x14ac:dyDescent="0.3">
      <c r="A205" s="148" t="s">
        <v>56</v>
      </c>
      <c r="B205" s="149"/>
      <c r="C205" s="147"/>
      <c r="D205" s="158"/>
      <c r="E205" s="158"/>
      <c r="F205" s="114"/>
    </row>
    <row r="206" spans="1:6" ht="15.75" thickBot="1" x14ac:dyDescent="0.3">
      <c r="A206" s="146" t="s">
        <v>26</v>
      </c>
      <c r="B206" s="149">
        <v>0</v>
      </c>
      <c r="C206" s="147">
        <v>0</v>
      </c>
      <c r="D206" s="158">
        <v>0</v>
      </c>
      <c r="E206" s="158">
        <v>0</v>
      </c>
      <c r="F206" s="114"/>
    </row>
    <row r="207" spans="1:6" ht="15.75" thickBot="1" x14ac:dyDescent="0.3">
      <c r="A207" s="148" t="s">
        <v>55</v>
      </c>
      <c r="B207" s="149"/>
      <c r="C207" s="147"/>
      <c r="D207" s="158"/>
      <c r="E207" s="158"/>
      <c r="F207" s="114"/>
    </row>
    <row r="208" spans="1:6" ht="15.75" thickBot="1" x14ac:dyDescent="0.3">
      <c r="A208" s="148" t="s">
        <v>56</v>
      </c>
      <c r="B208" s="149"/>
      <c r="C208" s="147"/>
      <c r="D208" s="158"/>
      <c r="E208" s="158"/>
      <c r="F208" s="114"/>
    </row>
    <row r="209" spans="1:6" ht="30.75" thickBot="1" x14ac:dyDescent="0.3">
      <c r="A209" s="146" t="s">
        <v>3</v>
      </c>
      <c r="B209" s="149"/>
      <c r="C209" s="147"/>
      <c r="D209" s="158"/>
      <c r="E209" s="158"/>
      <c r="F209" s="114"/>
    </row>
    <row r="210" spans="1:6" ht="15.75" thickBot="1" x14ac:dyDescent="0.3">
      <c r="A210" s="148" t="s">
        <v>55</v>
      </c>
      <c r="B210" s="149"/>
      <c r="C210" s="147"/>
      <c r="D210" s="158"/>
      <c r="E210" s="158"/>
      <c r="F210" s="114"/>
    </row>
    <row r="211" spans="1:6" ht="15.75" thickBot="1" x14ac:dyDescent="0.3">
      <c r="A211" s="148" t="s">
        <v>56</v>
      </c>
      <c r="B211" s="149"/>
      <c r="C211" s="147"/>
      <c r="D211" s="158"/>
      <c r="E211" s="158"/>
      <c r="F211" s="114"/>
    </row>
    <row r="212" spans="1:6" ht="15.75" thickBot="1" x14ac:dyDescent="0.3">
      <c r="A212" s="165" t="s">
        <v>267</v>
      </c>
      <c r="B212" s="149">
        <f>B209+B206+B203+B200+B197+B194+B191</f>
        <v>0</v>
      </c>
      <c r="C212" s="149">
        <f t="shared" ref="C212:E212" si="18">C209+C206+C203+C200+C197+C194+C191</f>
        <v>50000</v>
      </c>
      <c r="D212" s="160">
        <f t="shared" si="18"/>
        <v>70000</v>
      </c>
      <c r="E212" s="160">
        <f t="shared" si="18"/>
        <v>90000</v>
      </c>
      <c r="F212" s="114"/>
    </row>
    <row r="213" spans="1:6" ht="15.75" thickBot="1" x14ac:dyDescent="0.3">
      <c r="A213" s="166"/>
      <c r="B213" s="156">
        <f>IF(B212-B183=0,0,"Error")</f>
        <v>0</v>
      </c>
      <c r="C213" s="156">
        <f>IF(C212-C183=0,0,"Error")</f>
        <v>0</v>
      </c>
      <c r="D213" s="156">
        <f>IF(D212-D183=0,0,"Error")</f>
        <v>0</v>
      </c>
      <c r="E213" s="156">
        <f>IF(E212-E183=0,0,"Error")</f>
        <v>0</v>
      </c>
      <c r="F213" s="114"/>
    </row>
    <row r="214" spans="1:6" ht="15.75" thickBot="1" x14ac:dyDescent="0.3">
      <c r="A214" s="519" t="s">
        <v>50</v>
      </c>
      <c r="B214" s="520"/>
      <c r="C214" s="520"/>
      <c r="D214" s="520"/>
      <c r="E214" s="521"/>
      <c r="F214" s="114"/>
    </row>
    <row r="215" spans="1:6" ht="15.75" thickBot="1" x14ac:dyDescent="0.3">
      <c r="A215" s="519" t="s">
        <v>45</v>
      </c>
      <c r="B215" s="520"/>
      <c r="C215" s="520"/>
      <c r="D215" s="520"/>
      <c r="E215" s="521"/>
      <c r="F215" s="114"/>
    </row>
    <row r="216" spans="1:6" ht="30.75" thickBot="1" x14ac:dyDescent="0.3">
      <c r="A216" s="167" t="s">
        <v>30</v>
      </c>
      <c r="B216" s="542" t="s">
        <v>268</v>
      </c>
      <c r="C216" s="543"/>
      <c r="D216" s="543"/>
      <c r="E216" s="544"/>
      <c r="F216" s="114"/>
    </row>
    <row r="217" spans="1:6" ht="75.75" thickBot="1" x14ac:dyDescent="0.3">
      <c r="A217" s="139" t="s">
        <v>57</v>
      </c>
      <c r="B217" s="168" t="s">
        <v>269</v>
      </c>
      <c r="C217" s="169" t="s">
        <v>58</v>
      </c>
      <c r="D217" s="170"/>
      <c r="E217" s="171"/>
      <c r="F217" s="114"/>
    </row>
    <row r="218" spans="1:6" ht="15.75" thickBot="1" x14ac:dyDescent="0.3">
      <c r="A218" s="140" t="s">
        <v>10</v>
      </c>
      <c r="B218" s="513" t="s">
        <v>270</v>
      </c>
      <c r="C218" s="514"/>
      <c r="D218" s="514"/>
      <c r="E218" s="515"/>
      <c r="F218" s="114"/>
    </row>
    <row r="219" spans="1:6" ht="15.75" thickBot="1" x14ac:dyDescent="0.3">
      <c r="A219" s="140" t="s">
        <v>15</v>
      </c>
      <c r="B219" s="528" t="s">
        <v>271</v>
      </c>
      <c r="C219" s="529"/>
      <c r="D219" s="529"/>
      <c r="E219" s="530"/>
      <c r="F219" s="114"/>
    </row>
    <row r="220" spans="1:6" x14ac:dyDescent="0.25">
      <c r="A220" s="531"/>
      <c r="B220" s="141">
        <v>2018</v>
      </c>
      <c r="C220" s="141">
        <v>2019</v>
      </c>
      <c r="D220" s="141">
        <v>2020</v>
      </c>
      <c r="E220" s="141">
        <v>2021</v>
      </c>
      <c r="F220" s="114"/>
    </row>
    <row r="221" spans="1:6" ht="15.75" thickBot="1" x14ac:dyDescent="0.3">
      <c r="A221" s="532"/>
      <c r="B221" s="142" t="s">
        <v>6</v>
      </c>
      <c r="C221" s="142" t="s">
        <v>7</v>
      </c>
      <c r="D221" s="142" t="s">
        <v>7</v>
      </c>
      <c r="E221" s="142" t="s">
        <v>7</v>
      </c>
      <c r="F221" s="114"/>
    </row>
    <row r="222" spans="1:6" ht="15.75" thickBot="1" x14ac:dyDescent="0.3">
      <c r="A222" s="140" t="s">
        <v>9</v>
      </c>
      <c r="B222" s="140"/>
      <c r="C222" s="144">
        <v>4</v>
      </c>
      <c r="D222" s="140"/>
      <c r="E222" s="140"/>
      <c r="F222" s="114"/>
    </row>
    <row r="223" spans="1:6" ht="15.75" thickBot="1" x14ac:dyDescent="0.3">
      <c r="A223" s="140" t="s">
        <v>16</v>
      </c>
      <c r="B223" s="143">
        <f>B241</f>
        <v>0</v>
      </c>
      <c r="C223" s="143">
        <v>1000</v>
      </c>
      <c r="D223" s="143">
        <f t="shared" ref="D223:E223" si="19">D241</f>
        <v>0</v>
      </c>
      <c r="E223" s="143">
        <f t="shared" si="19"/>
        <v>0</v>
      </c>
      <c r="F223" s="114"/>
    </row>
    <row r="224" spans="1:6" ht="15.75" thickBot="1" x14ac:dyDescent="0.3">
      <c r="A224" s="140" t="s">
        <v>24</v>
      </c>
      <c r="B224" s="143" t="e">
        <f>B223/B222</f>
        <v>#DIV/0!</v>
      </c>
      <c r="C224" s="143">
        <f t="shared" ref="C224:E224" si="20">C223/C222</f>
        <v>250</v>
      </c>
      <c r="D224" s="143" t="e">
        <f t="shared" si="20"/>
        <v>#DIV/0!</v>
      </c>
      <c r="E224" s="143" t="e">
        <f t="shared" si="20"/>
        <v>#DIV/0!</v>
      </c>
      <c r="F224" s="114"/>
    </row>
    <row r="225" spans="1:6" ht="15.75" thickBot="1" x14ac:dyDescent="0.3">
      <c r="A225" s="140" t="s">
        <v>17</v>
      </c>
      <c r="B225" s="144" t="s">
        <v>23</v>
      </c>
      <c r="C225" s="145" t="e">
        <f>C222/B222-1</f>
        <v>#DIV/0!</v>
      </c>
      <c r="D225" s="145">
        <f t="shared" ref="D225:E227" si="21">D222/C222-1</f>
        <v>-1</v>
      </c>
      <c r="E225" s="145" t="e">
        <f t="shared" si="21"/>
        <v>#DIV/0!</v>
      </c>
      <c r="F225" s="114"/>
    </row>
    <row r="226" spans="1:6" ht="15.75" thickBot="1" x14ac:dyDescent="0.3">
      <c r="A226" s="140" t="s">
        <v>18</v>
      </c>
      <c r="B226" s="144" t="s">
        <v>23</v>
      </c>
      <c r="C226" s="145" t="e">
        <f>C223/B223-1</f>
        <v>#DIV/0!</v>
      </c>
      <c r="D226" s="145">
        <f t="shared" si="21"/>
        <v>-1</v>
      </c>
      <c r="E226" s="145" t="e">
        <f t="shared" si="21"/>
        <v>#DIV/0!</v>
      </c>
      <c r="F226" s="114"/>
    </row>
    <row r="227" spans="1:6" ht="30.75" thickBot="1" x14ac:dyDescent="0.3">
      <c r="A227" s="140" t="s">
        <v>19</v>
      </c>
      <c r="B227" s="144" t="s">
        <v>23</v>
      </c>
      <c r="C227" s="145" t="e">
        <f>C224/B224-1</f>
        <v>#DIV/0!</v>
      </c>
      <c r="D227" s="145" t="e">
        <f t="shared" si="21"/>
        <v>#DIV/0!</v>
      </c>
      <c r="E227" s="145" t="e">
        <f t="shared" si="21"/>
        <v>#DIV/0!</v>
      </c>
      <c r="F227" s="114"/>
    </row>
    <row r="228" spans="1:6" ht="15.75" thickBot="1" x14ac:dyDescent="0.3">
      <c r="A228" s="533" t="s">
        <v>252</v>
      </c>
      <c r="B228" s="534"/>
      <c r="C228" s="534"/>
      <c r="D228" s="534"/>
      <c r="E228" s="535"/>
      <c r="F228" s="114"/>
    </row>
    <row r="229" spans="1:6" x14ac:dyDescent="0.25">
      <c r="A229" s="531"/>
      <c r="B229" s="141">
        <v>2018</v>
      </c>
      <c r="C229" s="141">
        <v>2019</v>
      </c>
      <c r="D229" s="141">
        <v>2020</v>
      </c>
      <c r="E229" s="141">
        <v>2021</v>
      </c>
      <c r="F229" s="114"/>
    </row>
    <row r="230" spans="1:6" ht="15.75" thickBot="1" x14ac:dyDescent="0.3">
      <c r="A230" s="532"/>
      <c r="B230" s="142" t="s">
        <v>6</v>
      </c>
      <c r="C230" s="142" t="s">
        <v>7</v>
      </c>
      <c r="D230" s="142" t="s">
        <v>7</v>
      </c>
      <c r="E230" s="142" t="s">
        <v>7</v>
      </c>
      <c r="F230" s="114"/>
    </row>
    <row r="231" spans="1:6" ht="15.75" thickBot="1" x14ac:dyDescent="0.3">
      <c r="A231" s="146" t="s">
        <v>46</v>
      </c>
      <c r="B231" s="147">
        <f>B232+B233+B234+B235</f>
        <v>0</v>
      </c>
      <c r="C231" s="147">
        <f t="shared" ref="C231:E231" si="22">C232+C233+C234+C235</f>
        <v>0</v>
      </c>
      <c r="D231" s="147">
        <f t="shared" si="22"/>
        <v>0</v>
      </c>
      <c r="E231" s="147">
        <f t="shared" si="22"/>
        <v>0</v>
      </c>
      <c r="F231" s="114"/>
    </row>
    <row r="232" spans="1:6" ht="15.75" thickBot="1" x14ac:dyDescent="0.3">
      <c r="A232" s="148" t="s">
        <v>55</v>
      </c>
      <c r="B232" s="147"/>
      <c r="C232" s="147"/>
      <c r="D232" s="147"/>
      <c r="E232" s="147"/>
      <c r="F232" s="114"/>
    </row>
    <row r="233" spans="1:6" ht="15.75" thickBot="1" x14ac:dyDescent="0.3">
      <c r="A233" s="148" t="s">
        <v>62</v>
      </c>
      <c r="B233" s="147"/>
      <c r="C233" s="147"/>
      <c r="D233" s="147"/>
      <c r="E233" s="147"/>
      <c r="F233" s="114"/>
    </row>
    <row r="234" spans="1:6" ht="15.75" thickBot="1" x14ac:dyDescent="0.3">
      <c r="A234" s="148" t="s">
        <v>63</v>
      </c>
      <c r="B234" s="147"/>
      <c r="C234" s="147"/>
      <c r="D234" s="147"/>
      <c r="E234" s="147"/>
      <c r="F234" s="114"/>
    </row>
    <row r="235" spans="1:6" ht="15.75" thickBot="1" x14ac:dyDescent="0.3">
      <c r="A235" s="148" t="s">
        <v>64</v>
      </c>
      <c r="B235" s="147"/>
      <c r="C235" s="147"/>
      <c r="D235" s="147"/>
      <c r="E235" s="147"/>
      <c r="F235" s="114"/>
    </row>
    <row r="236" spans="1:6" ht="15.75" thickBot="1" x14ac:dyDescent="0.3">
      <c r="A236" s="146" t="s">
        <v>47</v>
      </c>
      <c r="B236" s="149">
        <f>B237+B238+B239+B240</f>
        <v>0</v>
      </c>
      <c r="C236" s="149">
        <f t="shared" ref="C236:E236" si="23">C237+C238+C239+C240</f>
        <v>1000</v>
      </c>
      <c r="D236" s="149">
        <f t="shared" si="23"/>
        <v>0</v>
      </c>
      <c r="E236" s="149">
        <f t="shared" si="23"/>
        <v>0</v>
      </c>
      <c r="F236" s="114"/>
    </row>
    <row r="237" spans="1:6" ht="15.75" thickBot="1" x14ac:dyDescent="0.3">
      <c r="A237" s="148" t="s">
        <v>55</v>
      </c>
      <c r="B237" s="149"/>
      <c r="C237" s="149">
        <v>1000</v>
      </c>
      <c r="D237" s="149"/>
      <c r="E237" s="149"/>
      <c r="F237" s="114"/>
    </row>
    <row r="238" spans="1:6" ht="15.75" thickBot="1" x14ac:dyDescent="0.3">
      <c r="A238" s="148" t="s">
        <v>62</v>
      </c>
      <c r="B238" s="149"/>
      <c r="C238" s="149"/>
      <c r="D238" s="149"/>
      <c r="E238" s="149"/>
      <c r="F238" s="114"/>
    </row>
    <row r="239" spans="1:6" ht="15.75" thickBot="1" x14ac:dyDescent="0.3">
      <c r="A239" s="148" t="s">
        <v>63</v>
      </c>
      <c r="B239" s="149"/>
      <c r="C239" s="149"/>
      <c r="D239" s="149"/>
      <c r="E239" s="149"/>
      <c r="F239" s="114"/>
    </row>
    <row r="240" spans="1:6" ht="15.75" thickBot="1" x14ac:dyDescent="0.3">
      <c r="A240" s="148" t="s">
        <v>64</v>
      </c>
      <c r="B240" s="149"/>
      <c r="C240" s="149"/>
      <c r="D240" s="149"/>
      <c r="E240" s="149"/>
      <c r="F240" s="114"/>
    </row>
    <row r="241" spans="1:6" ht="15.75" thickBot="1" x14ac:dyDescent="0.3">
      <c r="A241" s="172" t="s">
        <v>35</v>
      </c>
      <c r="B241" s="149">
        <f>B231+B236</f>
        <v>0</v>
      </c>
      <c r="C241" s="149">
        <f t="shared" ref="C241:E241" si="24">C231+C236</f>
        <v>1000</v>
      </c>
      <c r="D241" s="149">
        <f t="shared" si="24"/>
        <v>0</v>
      </c>
      <c r="E241" s="149">
        <f t="shared" si="24"/>
        <v>0</v>
      </c>
      <c r="F241" s="114"/>
    </row>
    <row r="242" spans="1:6" ht="15.75" thickBot="1" x14ac:dyDescent="0.3">
      <c r="A242" s="519" t="s">
        <v>44</v>
      </c>
      <c r="B242" s="520"/>
      <c r="C242" s="520"/>
      <c r="D242" s="520"/>
      <c r="E242" s="521"/>
      <c r="F242" s="114"/>
    </row>
    <row r="243" spans="1:6" ht="15.75" thickBot="1" x14ac:dyDescent="0.3">
      <c r="A243" s="519" t="s">
        <v>48</v>
      </c>
      <c r="B243" s="520"/>
      <c r="C243" s="520"/>
      <c r="D243" s="520"/>
      <c r="E243" s="521"/>
      <c r="F243" s="114"/>
    </row>
    <row r="244" spans="1:6" ht="30.75" thickBot="1" x14ac:dyDescent="0.3">
      <c r="A244" s="139" t="s">
        <v>51</v>
      </c>
      <c r="B244" s="542" t="s">
        <v>272</v>
      </c>
      <c r="C244" s="545"/>
      <c r="D244" s="543"/>
      <c r="E244" s="544"/>
      <c r="F244" s="114"/>
    </row>
    <row r="245" spans="1:6" ht="75.75" customHeight="1" thickBot="1" x14ac:dyDescent="0.3">
      <c r="A245" s="139" t="s">
        <v>57</v>
      </c>
      <c r="B245" s="173" t="s">
        <v>273</v>
      </c>
      <c r="C245" s="174" t="s">
        <v>58</v>
      </c>
      <c r="D245" s="543"/>
      <c r="E245" s="544"/>
      <c r="F245" s="114"/>
    </row>
    <row r="246" spans="1:6" ht="15.75" thickBot="1" x14ac:dyDescent="0.3">
      <c r="A246" s="175"/>
      <c r="B246" s="542"/>
      <c r="C246" s="546"/>
      <c r="D246" s="543"/>
      <c r="E246" s="544"/>
      <c r="F246" s="114"/>
    </row>
    <row r="247" spans="1:6" ht="15.75" thickBot="1" x14ac:dyDescent="0.3">
      <c r="A247" s="140" t="s">
        <v>10</v>
      </c>
      <c r="B247" s="513" t="s">
        <v>274</v>
      </c>
      <c r="C247" s="514"/>
      <c r="D247" s="514"/>
      <c r="E247" s="515"/>
      <c r="F247" s="114"/>
    </row>
    <row r="248" spans="1:6" ht="15.75" thickBot="1" x14ac:dyDescent="0.3">
      <c r="A248" s="140" t="s">
        <v>15</v>
      </c>
      <c r="B248" s="528" t="s">
        <v>228</v>
      </c>
      <c r="C248" s="529"/>
      <c r="D248" s="529"/>
      <c r="E248" s="530"/>
      <c r="F248" s="114"/>
    </row>
    <row r="249" spans="1:6" x14ac:dyDescent="0.25">
      <c r="A249" s="531"/>
      <c r="B249" s="141">
        <v>2018</v>
      </c>
      <c r="C249" s="141">
        <v>2019</v>
      </c>
      <c r="D249" s="141">
        <v>2020</v>
      </c>
      <c r="E249" s="141">
        <v>2021</v>
      </c>
      <c r="F249" s="114"/>
    </row>
    <row r="250" spans="1:6" ht="15.75" thickBot="1" x14ac:dyDescent="0.3">
      <c r="A250" s="532"/>
      <c r="B250" s="142" t="s">
        <v>6</v>
      </c>
      <c r="C250" s="142" t="s">
        <v>7</v>
      </c>
      <c r="D250" s="142" t="s">
        <v>7</v>
      </c>
      <c r="E250" s="142" t="s">
        <v>7</v>
      </c>
      <c r="F250" s="114"/>
    </row>
    <row r="251" spans="1:6" ht="15.75" thickBot="1" x14ac:dyDescent="0.3">
      <c r="A251" s="140" t="s">
        <v>9</v>
      </c>
      <c r="B251" s="143"/>
      <c r="C251" s="143">
        <v>1</v>
      </c>
      <c r="D251" s="143"/>
      <c r="E251" s="143"/>
      <c r="F251" s="114"/>
    </row>
    <row r="252" spans="1:6" ht="15.75" thickBot="1" x14ac:dyDescent="0.3">
      <c r="A252" s="140" t="s">
        <v>16</v>
      </c>
      <c r="B252" s="143">
        <f>B315-B277</f>
        <v>0</v>
      </c>
      <c r="C252" s="143">
        <v>420</v>
      </c>
      <c r="D252" s="143">
        <f t="shared" ref="D252:E252" si="25">D315-D277</f>
        <v>0</v>
      </c>
      <c r="E252" s="143">
        <f t="shared" si="25"/>
        <v>0</v>
      </c>
      <c r="F252" s="114"/>
    </row>
    <row r="253" spans="1:6" ht="15.75" thickBot="1" x14ac:dyDescent="0.3">
      <c r="A253" s="140" t="s">
        <v>24</v>
      </c>
      <c r="B253" s="143" t="e">
        <f>B252/B251</f>
        <v>#DIV/0!</v>
      </c>
      <c r="C253" s="143">
        <f t="shared" ref="C253:E253" si="26">C252/C251</f>
        <v>420</v>
      </c>
      <c r="D253" s="143" t="e">
        <f t="shared" si="26"/>
        <v>#DIV/0!</v>
      </c>
      <c r="E253" s="143" t="e">
        <f t="shared" si="26"/>
        <v>#DIV/0!</v>
      </c>
      <c r="F253" s="114"/>
    </row>
    <row r="254" spans="1:6" ht="15.75" thickBot="1" x14ac:dyDescent="0.3">
      <c r="A254" s="140" t="s">
        <v>17</v>
      </c>
      <c r="B254" s="144" t="s">
        <v>23</v>
      </c>
      <c r="C254" s="145" t="e">
        <f>C251/B251-1</f>
        <v>#DIV/0!</v>
      </c>
      <c r="D254" s="145">
        <f t="shared" ref="D254:E256" si="27">D251/C251-1</f>
        <v>-1</v>
      </c>
      <c r="E254" s="145" t="e">
        <f t="shared" si="27"/>
        <v>#DIV/0!</v>
      </c>
      <c r="F254" s="114"/>
    </row>
    <row r="255" spans="1:6" ht="15.75" thickBot="1" x14ac:dyDescent="0.3">
      <c r="A255" s="140" t="s">
        <v>18</v>
      </c>
      <c r="B255" s="144" t="s">
        <v>23</v>
      </c>
      <c r="C255" s="145" t="e">
        <f>C252/B252-1</f>
        <v>#DIV/0!</v>
      </c>
      <c r="D255" s="145">
        <f t="shared" si="27"/>
        <v>-1</v>
      </c>
      <c r="E255" s="145" t="e">
        <f t="shared" si="27"/>
        <v>#DIV/0!</v>
      </c>
      <c r="F255" s="114"/>
    </row>
    <row r="256" spans="1:6" ht="30.75" thickBot="1" x14ac:dyDescent="0.3">
      <c r="A256" s="140" t="s">
        <v>19</v>
      </c>
      <c r="B256" s="144" t="s">
        <v>23</v>
      </c>
      <c r="C256" s="145" t="e">
        <f>C253/B253-1</f>
        <v>#DIV/0!</v>
      </c>
      <c r="D256" s="145" t="e">
        <f t="shared" si="27"/>
        <v>#DIV/0!</v>
      </c>
      <c r="E256" s="145" t="e">
        <f t="shared" si="27"/>
        <v>#DIV/0!</v>
      </c>
      <c r="F256" s="114"/>
    </row>
    <row r="257" spans="1:6" ht="15.75" thickBot="1" x14ac:dyDescent="0.3">
      <c r="A257" s="533" t="s">
        <v>275</v>
      </c>
      <c r="B257" s="534"/>
      <c r="C257" s="534"/>
      <c r="D257" s="534"/>
      <c r="E257" s="535"/>
      <c r="F257" s="114"/>
    </row>
    <row r="258" spans="1:6" x14ac:dyDescent="0.25">
      <c r="A258" s="531"/>
      <c r="B258" s="141">
        <v>2018</v>
      </c>
      <c r="C258" s="141">
        <v>2019</v>
      </c>
      <c r="D258" s="141">
        <v>2020</v>
      </c>
      <c r="E258" s="141">
        <v>2021</v>
      </c>
      <c r="F258" s="114"/>
    </row>
    <row r="259" spans="1:6" ht="15.75" thickBot="1" x14ac:dyDescent="0.3">
      <c r="A259" s="532"/>
      <c r="B259" s="142" t="s">
        <v>6</v>
      </c>
      <c r="C259" s="142" t="s">
        <v>7</v>
      </c>
      <c r="D259" s="142" t="s">
        <v>7</v>
      </c>
      <c r="E259" s="142" t="s">
        <v>7</v>
      </c>
      <c r="F259" s="114"/>
    </row>
    <row r="260" spans="1:6" ht="15.75" thickBot="1" x14ac:dyDescent="0.3">
      <c r="A260" s="146" t="s">
        <v>46</v>
      </c>
      <c r="B260" s="147">
        <f>B261+B262+B263+B264</f>
        <v>0</v>
      </c>
      <c r="C260" s="147">
        <f t="shared" ref="C260:E260" si="28">C261+C262+C263+C264</f>
        <v>420</v>
      </c>
      <c r="D260" s="147">
        <f t="shared" si="28"/>
        <v>0</v>
      </c>
      <c r="E260" s="147">
        <f t="shared" si="28"/>
        <v>0</v>
      </c>
      <c r="F260" s="114"/>
    </row>
    <row r="261" spans="1:6" ht="15.75" thickBot="1" x14ac:dyDescent="0.3">
      <c r="A261" s="148" t="s">
        <v>55</v>
      </c>
      <c r="B261" s="147"/>
      <c r="C261" s="147">
        <v>420</v>
      </c>
      <c r="D261" s="147"/>
      <c r="E261" s="147"/>
      <c r="F261" s="114"/>
    </row>
    <row r="262" spans="1:6" ht="15.75" thickBot="1" x14ac:dyDescent="0.3">
      <c r="A262" s="148" t="s">
        <v>62</v>
      </c>
      <c r="B262" s="147"/>
      <c r="C262" s="147"/>
      <c r="D262" s="147"/>
      <c r="E262" s="147"/>
      <c r="F262" s="114"/>
    </row>
    <row r="263" spans="1:6" ht="15.75" thickBot="1" x14ac:dyDescent="0.3">
      <c r="A263" s="148" t="s">
        <v>63</v>
      </c>
      <c r="B263" s="147"/>
      <c r="C263" s="147"/>
      <c r="D263" s="147"/>
      <c r="E263" s="147"/>
      <c r="F263" s="114"/>
    </row>
    <row r="264" spans="1:6" ht="15.75" thickBot="1" x14ac:dyDescent="0.3">
      <c r="A264" s="148" t="s">
        <v>64</v>
      </c>
      <c r="B264" s="147"/>
      <c r="C264" s="147"/>
      <c r="D264" s="147"/>
      <c r="E264" s="147"/>
      <c r="F264" s="114"/>
    </row>
    <row r="265" spans="1:6" ht="15.75" thickBot="1" x14ac:dyDescent="0.3">
      <c r="A265" s="146" t="s">
        <v>47</v>
      </c>
      <c r="B265" s="149">
        <f>B266+B267+B268+B269</f>
        <v>0</v>
      </c>
      <c r="C265" s="149">
        <f t="shared" ref="C265:E265" si="29">C266+C267+C268+C269</f>
        <v>0</v>
      </c>
      <c r="D265" s="149">
        <f t="shared" si="29"/>
        <v>0</v>
      </c>
      <c r="E265" s="149">
        <f t="shared" si="29"/>
        <v>0</v>
      </c>
      <c r="F265" s="114"/>
    </row>
    <row r="266" spans="1:6" ht="15.75" thickBot="1" x14ac:dyDescent="0.3">
      <c r="A266" s="148" t="s">
        <v>55</v>
      </c>
      <c r="B266" s="149"/>
      <c r="C266" s="147"/>
      <c r="D266" s="147"/>
      <c r="E266" s="147"/>
      <c r="F266" s="114"/>
    </row>
    <row r="267" spans="1:6" ht="15.75" thickBot="1" x14ac:dyDescent="0.3">
      <c r="A267" s="148" t="s">
        <v>62</v>
      </c>
      <c r="B267" s="149"/>
      <c r="C267" s="147"/>
      <c r="D267" s="147"/>
      <c r="E267" s="147"/>
      <c r="F267" s="114"/>
    </row>
    <row r="268" spans="1:6" ht="15.75" thickBot="1" x14ac:dyDescent="0.3">
      <c r="A268" s="148" t="s">
        <v>63</v>
      </c>
      <c r="B268" s="149"/>
      <c r="C268" s="147"/>
      <c r="D268" s="147"/>
      <c r="E268" s="147"/>
      <c r="F268" s="114"/>
    </row>
    <row r="269" spans="1:6" ht="15.75" thickBot="1" x14ac:dyDescent="0.3">
      <c r="A269" s="148" t="s">
        <v>64</v>
      </c>
      <c r="B269" s="149"/>
      <c r="C269" s="147"/>
      <c r="D269" s="147"/>
      <c r="E269" s="147"/>
      <c r="F269" s="114"/>
    </row>
    <row r="270" spans="1:6" ht="15.75" thickBot="1" x14ac:dyDescent="0.3">
      <c r="A270" s="176" t="s">
        <v>35</v>
      </c>
      <c r="B270" s="149">
        <f>B260+B265</f>
        <v>0</v>
      </c>
      <c r="C270" s="149">
        <f t="shared" ref="C270:E270" si="30">C260+C265</f>
        <v>420</v>
      </c>
      <c r="D270" s="149">
        <f t="shared" si="30"/>
        <v>0</v>
      </c>
      <c r="E270" s="149">
        <f t="shared" si="30"/>
        <v>0</v>
      </c>
      <c r="F270" s="114"/>
    </row>
    <row r="271" spans="1:6" ht="105.75" thickBot="1" x14ac:dyDescent="0.3">
      <c r="A271" s="139" t="s">
        <v>61</v>
      </c>
      <c r="B271" s="177" t="s">
        <v>276</v>
      </c>
      <c r="C271" s="174" t="s">
        <v>58</v>
      </c>
      <c r="D271" s="543"/>
      <c r="E271" s="544"/>
      <c r="F271" s="114"/>
    </row>
    <row r="272" spans="1:6" ht="15.75" thickBot="1" x14ac:dyDescent="0.3">
      <c r="A272" s="140" t="s">
        <v>10</v>
      </c>
      <c r="B272" s="513" t="s">
        <v>277</v>
      </c>
      <c r="C272" s="514"/>
      <c r="D272" s="514"/>
      <c r="E272" s="515"/>
      <c r="F272" s="114"/>
    </row>
    <row r="273" spans="1:6" ht="15.75" thickBot="1" x14ac:dyDescent="0.3">
      <c r="A273" s="140" t="s">
        <v>15</v>
      </c>
      <c r="B273" s="528" t="s">
        <v>278</v>
      </c>
      <c r="C273" s="529"/>
      <c r="D273" s="529"/>
      <c r="E273" s="530"/>
      <c r="F273" s="114"/>
    </row>
    <row r="274" spans="1:6" x14ac:dyDescent="0.25">
      <c r="A274" s="531"/>
      <c r="B274" s="141">
        <v>2018</v>
      </c>
      <c r="C274" s="141">
        <v>2019</v>
      </c>
      <c r="D274" s="141">
        <v>2020</v>
      </c>
      <c r="E274" s="141">
        <v>2021</v>
      </c>
      <c r="F274" s="114"/>
    </row>
    <row r="275" spans="1:6" ht="15.75" thickBot="1" x14ac:dyDescent="0.3">
      <c r="A275" s="532"/>
      <c r="B275" s="142" t="s">
        <v>6</v>
      </c>
      <c r="C275" s="142" t="s">
        <v>7</v>
      </c>
      <c r="D275" s="142" t="s">
        <v>7</v>
      </c>
      <c r="E275" s="142" t="s">
        <v>7</v>
      </c>
      <c r="F275" s="114"/>
    </row>
    <row r="276" spans="1:6" ht="15.75" thickBot="1" x14ac:dyDescent="0.3">
      <c r="A276" s="140" t="s">
        <v>9</v>
      </c>
      <c r="B276" s="140"/>
      <c r="C276" s="143">
        <v>500</v>
      </c>
      <c r="D276" s="140"/>
      <c r="E276" s="140"/>
      <c r="F276" s="114"/>
    </row>
    <row r="277" spans="1:6" ht="15.75" thickBot="1" x14ac:dyDescent="0.3">
      <c r="A277" s="140" t="s">
        <v>16</v>
      </c>
      <c r="B277" s="143"/>
      <c r="C277" s="143">
        <v>8500</v>
      </c>
      <c r="D277" s="143"/>
      <c r="E277" s="143"/>
      <c r="F277" s="114"/>
    </row>
    <row r="278" spans="1:6" ht="15.75" thickBot="1" x14ac:dyDescent="0.3">
      <c r="A278" s="140" t="s">
        <v>24</v>
      </c>
      <c r="B278" s="143" t="e">
        <f>B277/B276</f>
        <v>#DIV/0!</v>
      </c>
      <c r="C278" s="143">
        <f t="shared" ref="C278:E278" si="31">C277/C276</f>
        <v>17</v>
      </c>
      <c r="D278" s="143" t="e">
        <f t="shared" si="31"/>
        <v>#DIV/0!</v>
      </c>
      <c r="E278" s="143" t="e">
        <f t="shared" si="31"/>
        <v>#DIV/0!</v>
      </c>
      <c r="F278" s="114"/>
    </row>
    <row r="279" spans="1:6" ht="15.75" thickBot="1" x14ac:dyDescent="0.3">
      <c r="A279" s="140" t="s">
        <v>17</v>
      </c>
      <c r="B279" s="144" t="s">
        <v>23</v>
      </c>
      <c r="C279" s="145" t="e">
        <f>C276/B276-1</f>
        <v>#DIV/0!</v>
      </c>
      <c r="D279" s="145">
        <f t="shared" ref="D279:E281" si="32">D276/C276-1</f>
        <v>-1</v>
      </c>
      <c r="E279" s="145" t="e">
        <f t="shared" si="32"/>
        <v>#DIV/0!</v>
      </c>
      <c r="F279" s="114"/>
    </row>
    <row r="280" spans="1:6" ht="15.75" thickBot="1" x14ac:dyDescent="0.3">
      <c r="A280" s="140" t="s">
        <v>18</v>
      </c>
      <c r="B280" s="144" t="s">
        <v>23</v>
      </c>
      <c r="C280" s="145" t="e">
        <f>C277/B277-1</f>
        <v>#DIV/0!</v>
      </c>
      <c r="D280" s="145">
        <f t="shared" si="32"/>
        <v>-1</v>
      </c>
      <c r="E280" s="145" t="e">
        <f t="shared" si="32"/>
        <v>#DIV/0!</v>
      </c>
      <c r="F280" s="114"/>
    </row>
    <row r="281" spans="1:6" ht="30.75" thickBot="1" x14ac:dyDescent="0.3">
      <c r="A281" s="140" t="s">
        <v>19</v>
      </c>
      <c r="B281" s="144" t="s">
        <v>23</v>
      </c>
      <c r="C281" s="145" t="e">
        <f>C278/B278-1</f>
        <v>#DIV/0!</v>
      </c>
      <c r="D281" s="145" t="e">
        <f t="shared" si="32"/>
        <v>#DIV/0!</v>
      </c>
      <c r="E281" s="145" t="e">
        <f t="shared" si="32"/>
        <v>#DIV/0!</v>
      </c>
      <c r="F281" s="114"/>
    </row>
    <row r="282" spans="1:6" ht="15.75" thickBot="1" x14ac:dyDescent="0.3">
      <c r="A282" s="533" t="s">
        <v>279</v>
      </c>
      <c r="B282" s="534"/>
      <c r="C282" s="534"/>
      <c r="D282" s="534"/>
      <c r="E282" s="535"/>
      <c r="F282" s="114"/>
    </row>
    <row r="283" spans="1:6" x14ac:dyDescent="0.25">
      <c r="A283" s="531"/>
      <c r="B283" s="141">
        <v>2018</v>
      </c>
      <c r="C283" s="141">
        <v>2019</v>
      </c>
      <c r="D283" s="141">
        <v>2020</v>
      </c>
      <c r="E283" s="141">
        <v>2021</v>
      </c>
      <c r="F283" s="114"/>
    </row>
    <row r="284" spans="1:6" ht="15.75" thickBot="1" x14ac:dyDescent="0.3">
      <c r="A284" s="532"/>
      <c r="B284" s="142" t="s">
        <v>6</v>
      </c>
      <c r="C284" s="142" t="s">
        <v>7</v>
      </c>
      <c r="D284" s="142" t="s">
        <v>7</v>
      </c>
      <c r="E284" s="142" t="s">
        <v>7</v>
      </c>
      <c r="F284" s="114"/>
    </row>
    <row r="285" spans="1:6" ht="15.75" thickBot="1" x14ac:dyDescent="0.3">
      <c r="A285" s="146" t="s">
        <v>46</v>
      </c>
      <c r="B285" s="147">
        <f>B286+B287+B288+B289</f>
        <v>0</v>
      </c>
      <c r="C285" s="147">
        <f t="shared" ref="C285:E285" si="33">C286+C287+C288+C289</f>
        <v>0</v>
      </c>
      <c r="D285" s="147">
        <f t="shared" si="33"/>
        <v>0</v>
      </c>
      <c r="E285" s="147">
        <f t="shared" si="33"/>
        <v>0</v>
      </c>
      <c r="F285" s="114"/>
    </row>
    <row r="286" spans="1:6" ht="15.75" thickBot="1" x14ac:dyDescent="0.3">
      <c r="A286" s="148" t="s">
        <v>55</v>
      </c>
      <c r="B286" s="147"/>
      <c r="C286" s="147"/>
      <c r="D286" s="147"/>
      <c r="E286" s="147"/>
      <c r="F286" s="114"/>
    </row>
    <row r="287" spans="1:6" ht="15.75" thickBot="1" x14ac:dyDescent="0.3">
      <c r="A287" s="148" t="s">
        <v>62</v>
      </c>
      <c r="B287" s="147"/>
      <c r="C287" s="147"/>
      <c r="D287" s="147"/>
      <c r="E287" s="147"/>
      <c r="F287" s="114"/>
    </row>
    <row r="288" spans="1:6" ht="15.75" thickBot="1" x14ac:dyDescent="0.3">
      <c r="A288" s="148" t="s">
        <v>63</v>
      </c>
      <c r="B288" s="147"/>
      <c r="C288" s="147"/>
      <c r="D288" s="147"/>
      <c r="E288" s="147"/>
      <c r="F288" s="114"/>
    </row>
    <row r="289" spans="1:6" ht="15.75" thickBot="1" x14ac:dyDescent="0.3">
      <c r="A289" s="148" t="s">
        <v>64</v>
      </c>
      <c r="B289" s="147"/>
      <c r="C289" s="147"/>
      <c r="D289" s="147"/>
      <c r="E289" s="147"/>
      <c r="F289" s="114"/>
    </row>
    <row r="290" spans="1:6" ht="15.75" thickBot="1" x14ac:dyDescent="0.3">
      <c r="A290" s="146" t="s">
        <v>47</v>
      </c>
      <c r="B290" s="149">
        <f>B291+B292+B293+B294</f>
        <v>0</v>
      </c>
      <c r="C290" s="149">
        <f t="shared" ref="C290:E290" si="34">C291+C292+C293+C294</f>
        <v>8500</v>
      </c>
      <c r="D290" s="149">
        <f t="shared" si="34"/>
        <v>0</v>
      </c>
      <c r="E290" s="149">
        <f t="shared" si="34"/>
        <v>0</v>
      </c>
      <c r="F290" s="114"/>
    </row>
    <row r="291" spans="1:6" ht="15.75" thickBot="1" x14ac:dyDescent="0.3">
      <c r="A291" s="148" t="s">
        <v>55</v>
      </c>
      <c r="B291" s="149"/>
      <c r="C291" s="147">
        <v>8500</v>
      </c>
      <c r="D291" s="147"/>
      <c r="E291" s="147"/>
      <c r="F291" s="114"/>
    </row>
    <row r="292" spans="1:6" ht="15.75" thickBot="1" x14ac:dyDescent="0.3">
      <c r="A292" s="148" t="s">
        <v>62</v>
      </c>
      <c r="B292" s="149"/>
      <c r="C292" s="147"/>
      <c r="D292" s="147"/>
      <c r="E292" s="147"/>
      <c r="F292" s="114"/>
    </row>
    <row r="293" spans="1:6" ht="15.75" thickBot="1" x14ac:dyDescent="0.3">
      <c r="A293" s="148" t="s">
        <v>63</v>
      </c>
      <c r="B293" s="149"/>
      <c r="C293" s="147"/>
      <c r="D293" s="147"/>
      <c r="E293" s="147"/>
      <c r="F293" s="114"/>
    </row>
    <row r="294" spans="1:6" ht="15.75" thickBot="1" x14ac:dyDescent="0.3">
      <c r="A294" s="148" t="s">
        <v>64</v>
      </c>
      <c r="B294" s="149"/>
      <c r="C294" s="147"/>
      <c r="D294" s="147"/>
      <c r="E294" s="147"/>
      <c r="F294" s="114"/>
    </row>
    <row r="295" spans="1:6" ht="15.75" thickBot="1" x14ac:dyDescent="0.3">
      <c r="A295" s="176" t="s">
        <v>68</v>
      </c>
      <c r="B295" s="149">
        <f>B285+B290</f>
        <v>0</v>
      </c>
      <c r="C295" s="149">
        <f t="shared" ref="C295:E295" si="35">C285+C290</f>
        <v>8500</v>
      </c>
      <c r="D295" s="149">
        <f t="shared" si="35"/>
        <v>0</v>
      </c>
      <c r="E295" s="149">
        <f t="shared" si="35"/>
        <v>0</v>
      </c>
      <c r="F295" s="114"/>
    </row>
    <row r="296" spans="1:6" ht="75.75" thickBot="1" x14ac:dyDescent="0.3">
      <c r="A296" s="139" t="s">
        <v>280</v>
      </c>
      <c r="B296" s="168" t="s">
        <v>281</v>
      </c>
      <c r="C296" s="169" t="s">
        <v>58</v>
      </c>
      <c r="D296" s="170"/>
      <c r="E296" s="171"/>
      <c r="F296" s="114"/>
    </row>
    <row r="297" spans="1:6" ht="15.75" thickBot="1" x14ac:dyDescent="0.3">
      <c r="A297" s="140" t="s">
        <v>10</v>
      </c>
      <c r="B297" s="513" t="s">
        <v>282</v>
      </c>
      <c r="C297" s="514"/>
      <c r="D297" s="514"/>
      <c r="E297" s="515"/>
      <c r="F297" s="114"/>
    </row>
    <row r="298" spans="1:6" ht="15.75" thickBot="1" x14ac:dyDescent="0.3">
      <c r="A298" s="140" t="s">
        <v>15</v>
      </c>
      <c r="B298" s="528" t="s">
        <v>576</v>
      </c>
      <c r="C298" s="529"/>
      <c r="D298" s="529"/>
      <c r="E298" s="530"/>
      <c r="F298" s="114"/>
    </row>
    <row r="299" spans="1:6" x14ac:dyDescent="0.25">
      <c r="A299" s="531"/>
      <c r="B299" s="141">
        <v>2018</v>
      </c>
      <c r="C299" s="141">
        <v>2019</v>
      </c>
      <c r="D299" s="141">
        <v>2020</v>
      </c>
      <c r="E299" s="141">
        <v>2021</v>
      </c>
      <c r="F299" s="114"/>
    </row>
    <row r="300" spans="1:6" ht="15.75" thickBot="1" x14ac:dyDescent="0.3">
      <c r="A300" s="532"/>
      <c r="B300" s="142" t="s">
        <v>6</v>
      </c>
      <c r="C300" s="142" t="s">
        <v>7</v>
      </c>
      <c r="D300" s="142" t="s">
        <v>7</v>
      </c>
      <c r="E300" s="142" t="s">
        <v>7</v>
      </c>
      <c r="F300" s="114"/>
    </row>
    <row r="301" spans="1:6" ht="15.75" thickBot="1" x14ac:dyDescent="0.3">
      <c r="A301" s="140" t="s">
        <v>9</v>
      </c>
      <c r="B301" s="140"/>
      <c r="C301" s="143">
        <v>600</v>
      </c>
      <c r="D301" s="140"/>
      <c r="E301" s="140"/>
      <c r="F301" s="114"/>
    </row>
    <row r="302" spans="1:6" ht="15.75" thickBot="1" x14ac:dyDescent="0.3">
      <c r="A302" s="140" t="s">
        <v>16</v>
      </c>
      <c r="B302" s="143">
        <f>B320</f>
        <v>0</v>
      </c>
      <c r="C302" s="143">
        <v>3000</v>
      </c>
      <c r="D302" s="143">
        <f t="shared" ref="D302:E302" si="36">D320</f>
        <v>0</v>
      </c>
      <c r="E302" s="143">
        <f t="shared" si="36"/>
        <v>0</v>
      </c>
      <c r="F302" s="114"/>
    </row>
    <row r="303" spans="1:6" ht="15.75" thickBot="1" x14ac:dyDescent="0.3">
      <c r="A303" s="140" t="s">
        <v>24</v>
      </c>
      <c r="B303" s="143" t="e">
        <f>B302/B301</f>
        <v>#DIV/0!</v>
      </c>
      <c r="C303" s="143">
        <f t="shared" ref="C303:E303" si="37">C302/C301</f>
        <v>5</v>
      </c>
      <c r="D303" s="143" t="e">
        <f t="shared" si="37"/>
        <v>#DIV/0!</v>
      </c>
      <c r="E303" s="143" t="e">
        <f t="shared" si="37"/>
        <v>#DIV/0!</v>
      </c>
      <c r="F303" s="114"/>
    </row>
    <row r="304" spans="1:6" ht="15.75" thickBot="1" x14ac:dyDescent="0.3">
      <c r="A304" s="140" t="s">
        <v>17</v>
      </c>
      <c r="B304" s="144" t="s">
        <v>23</v>
      </c>
      <c r="C304" s="145" t="e">
        <f>C301/B301-1</f>
        <v>#DIV/0!</v>
      </c>
      <c r="D304" s="145">
        <f t="shared" ref="D304:E306" si="38">D301/C301-1</f>
        <v>-1</v>
      </c>
      <c r="E304" s="145" t="e">
        <f t="shared" si="38"/>
        <v>#DIV/0!</v>
      </c>
      <c r="F304" s="114"/>
    </row>
    <row r="305" spans="1:6" ht="15.75" thickBot="1" x14ac:dyDescent="0.3">
      <c r="A305" s="140" t="s">
        <v>18</v>
      </c>
      <c r="B305" s="144" t="s">
        <v>23</v>
      </c>
      <c r="C305" s="145" t="e">
        <f>C302/B302-1</f>
        <v>#DIV/0!</v>
      </c>
      <c r="D305" s="145">
        <f t="shared" si="38"/>
        <v>-1</v>
      </c>
      <c r="E305" s="145" t="e">
        <f t="shared" si="38"/>
        <v>#DIV/0!</v>
      </c>
      <c r="F305" s="114"/>
    </row>
    <row r="306" spans="1:6" ht="30.75" thickBot="1" x14ac:dyDescent="0.3">
      <c r="A306" s="140" t="s">
        <v>19</v>
      </c>
      <c r="B306" s="144" t="s">
        <v>23</v>
      </c>
      <c r="C306" s="145" t="e">
        <f>C303/B303-1</f>
        <v>#DIV/0!</v>
      </c>
      <c r="D306" s="145" t="e">
        <f t="shared" si="38"/>
        <v>#DIV/0!</v>
      </c>
      <c r="E306" s="145" t="e">
        <f t="shared" si="38"/>
        <v>#DIV/0!</v>
      </c>
      <c r="F306" s="114"/>
    </row>
    <row r="307" spans="1:6" ht="15.75" thickBot="1" x14ac:dyDescent="0.3">
      <c r="A307" s="533" t="s">
        <v>284</v>
      </c>
      <c r="B307" s="534"/>
      <c r="C307" s="534"/>
      <c r="D307" s="534"/>
      <c r="E307" s="535"/>
      <c r="F307" s="114"/>
    </row>
    <row r="308" spans="1:6" x14ac:dyDescent="0.25">
      <c r="A308" s="531"/>
      <c r="B308" s="141">
        <v>2018</v>
      </c>
      <c r="C308" s="141">
        <v>2019</v>
      </c>
      <c r="D308" s="141">
        <v>2020</v>
      </c>
      <c r="E308" s="141">
        <v>2021</v>
      </c>
      <c r="F308" s="114"/>
    </row>
    <row r="309" spans="1:6" ht="15.75" thickBot="1" x14ac:dyDescent="0.3">
      <c r="A309" s="532"/>
      <c r="B309" s="142" t="s">
        <v>6</v>
      </c>
      <c r="C309" s="142" t="s">
        <v>7</v>
      </c>
      <c r="D309" s="142" t="s">
        <v>7</v>
      </c>
      <c r="E309" s="142" t="s">
        <v>7</v>
      </c>
      <c r="F309" s="114"/>
    </row>
    <row r="310" spans="1:6" ht="15.75" thickBot="1" x14ac:dyDescent="0.3">
      <c r="A310" s="146" t="s">
        <v>46</v>
      </c>
      <c r="B310" s="147">
        <f>B311+B312+B313+B314</f>
        <v>0</v>
      </c>
      <c r="C310" s="147">
        <f t="shared" ref="C310:E310" si="39">C311+C312+C313+C314</f>
        <v>0</v>
      </c>
      <c r="D310" s="147">
        <f t="shared" si="39"/>
        <v>0</v>
      </c>
      <c r="E310" s="147">
        <f t="shared" si="39"/>
        <v>0</v>
      </c>
      <c r="F310" s="114"/>
    </row>
    <row r="311" spans="1:6" ht="15.75" thickBot="1" x14ac:dyDescent="0.3">
      <c r="A311" s="148" t="s">
        <v>55</v>
      </c>
      <c r="B311" s="147"/>
      <c r="C311" s="147"/>
      <c r="D311" s="147"/>
      <c r="E311" s="147"/>
      <c r="F311" s="114"/>
    </row>
    <row r="312" spans="1:6" ht="15.75" thickBot="1" x14ac:dyDescent="0.3">
      <c r="A312" s="148" t="s">
        <v>62</v>
      </c>
      <c r="B312" s="147"/>
      <c r="C312" s="147"/>
      <c r="D312" s="147"/>
      <c r="E312" s="147"/>
      <c r="F312" s="114"/>
    </row>
    <row r="313" spans="1:6" ht="15.75" thickBot="1" x14ac:dyDescent="0.3">
      <c r="A313" s="148" t="s">
        <v>63</v>
      </c>
      <c r="B313" s="147"/>
      <c r="C313" s="147"/>
      <c r="D313" s="147"/>
      <c r="E313" s="147"/>
      <c r="F313" s="114"/>
    </row>
    <row r="314" spans="1:6" ht="15.75" thickBot="1" x14ac:dyDescent="0.3">
      <c r="A314" s="148" t="s">
        <v>64</v>
      </c>
      <c r="B314" s="147"/>
      <c r="C314" s="147"/>
      <c r="D314" s="147"/>
      <c r="E314" s="147"/>
      <c r="F314" s="114"/>
    </row>
    <row r="315" spans="1:6" ht="15.75" thickBot="1" x14ac:dyDescent="0.3">
      <c r="A315" s="146" t="s">
        <v>47</v>
      </c>
      <c r="B315" s="149">
        <f>B316+B317+B318+B319</f>
        <v>0</v>
      </c>
      <c r="C315" s="149">
        <f t="shared" ref="C315:E315" si="40">C316+C317+C318+C319</f>
        <v>3000</v>
      </c>
      <c r="D315" s="149">
        <f t="shared" si="40"/>
        <v>0</v>
      </c>
      <c r="E315" s="149">
        <f t="shared" si="40"/>
        <v>0</v>
      </c>
      <c r="F315" s="114"/>
    </row>
    <row r="316" spans="1:6" ht="15.75" thickBot="1" x14ac:dyDescent="0.3">
      <c r="A316" s="148" t="s">
        <v>55</v>
      </c>
      <c r="B316" s="149"/>
      <c r="C316" s="147">
        <v>3000</v>
      </c>
      <c r="D316" s="147"/>
      <c r="E316" s="147"/>
      <c r="F316" s="114"/>
    </row>
    <row r="317" spans="1:6" ht="15.75" thickBot="1" x14ac:dyDescent="0.3">
      <c r="A317" s="148" t="s">
        <v>62</v>
      </c>
      <c r="B317" s="149"/>
      <c r="C317" s="147"/>
      <c r="D317" s="147"/>
      <c r="E317" s="147"/>
      <c r="F317" s="114"/>
    </row>
    <row r="318" spans="1:6" ht="15.75" thickBot="1" x14ac:dyDescent="0.3">
      <c r="A318" s="148" t="s">
        <v>63</v>
      </c>
      <c r="B318" s="149"/>
      <c r="C318" s="147"/>
      <c r="D318" s="147"/>
      <c r="E318" s="147"/>
      <c r="F318" s="114"/>
    </row>
    <row r="319" spans="1:6" ht="15.75" thickBot="1" x14ac:dyDescent="0.3">
      <c r="A319" s="148" t="s">
        <v>64</v>
      </c>
      <c r="B319" s="149"/>
      <c r="C319" s="147"/>
      <c r="D319" s="147"/>
      <c r="E319" s="147"/>
      <c r="F319" s="114"/>
    </row>
    <row r="320" spans="1:6" ht="15.75" thickBot="1" x14ac:dyDescent="0.3">
      <c r="A320" s="172" t="s">
        <v>210</v>
      </c>
      <c r="B320" s="149">
        <f>B310+B315</f>
        <v>0</v>
      </c>
      <c r="C320" s="149">
        <f t="shared" ref="C320:E320" si="41">C310+C315</f>
        <v>3000</v>
      </c>
      <c r="D320" s="149">
        <f t="shared" si="41"/>
        <v>0</v>
      </c>
      <c r="E320" s="149">
        <f t="shared" si="41"/>
        <v>0</v>
      </c>
      <c r="F320" s="114"/>
    </row>
    <row r="321" spans="1:6" ht="75.75" thickBot="1" x14ac:dyDescent="0.3">
      <c r="A321" s="178" t="s">
        <v>211</v>
      </c>
      <c r="B321" s="179" t="s">
        <v>285</v>
      </c>
      <c r="C321" s="169" t="s">
        <v>58</v>
      </c>
      <c r="D321" s="170"/>
      <c r="E321" s="171"/>
      <c r="F321" s="114"/>
    </row>
    <row r="322" spans="1:6" ht="15.75" thickBot="1" x14ac:dyDescent="0.3">
      <c r="A322" s="140" t="s">
        <v>10</v>
      </c>
      <c r="B322" s="513" t="s">
        <v>286</v>
      </c>
      <c r="C322" s="514"/>
      <c r="D322" s="514"/>
      <c r="E322" s="515"/>
      <c r="F322" s="114"/>
    </row>
    <row r="323" spans="1:6" ht="15.75" thickBot="1" x14ac:dyDescent="0.3">
      <c r="A323" s="140" t="s">
        <v>15</v>
      </c>
      <c r="B323" s="528" t="s">
        <v>271</v>
      </c>
      <c r="C323" s="529"/>
      <c r="D323" s="529"/>
      <c r="E323" s="530"/>
      <c r="F323" s="114"/>
    </row>
    <row r="324" spans="1:6" x14ac:dyDescent="0.25">
      <c r="A324" s="531"/>
      <c r="B324" s="141">
        <v>2018</v>
      </c>
      <c r="C324" s="141">
        <v>2019</v>
      </c>
      <c r="D324" s="141">
        <v>2020</v>
      </c>
      <c r="E324" s="141">
        <v>2021</v>
      </c>
      <c r="F324" s="114"/>
    </row>
    <row r="325" spans="1:6" ht="15.75" thickBot="1" x14ac:dyDescent="0.3">
      <c r="A325" s="532"/>
      <c r="B325" s="142" t="s">
        <v>6</v>
      </c>
      <c r="C325" s="142" t="s">
        <v>7</v>
      </c>
      <c r="D325" s="142" t="s">
        <v>7</v>
      </c>
      <c r="E325" s="142" t="s">
        <v>7</v>
      </c>
      <c r="F325" s="114"/>
    </row>
    <row r="326" spans="1:6" ht="15.75" thickBot="1" x14ac:dyDescent="0.3">
      <c r="A326" s="140" t="s">
        <v>9</v>
      </c>
      <c r="B326" s="140"/>
      <c r="C326" s="143"/>
      <c r="D326" s="144">
        <v>1</v>
      </c>
      <c r="E326" s="140"/>
      <c r="F326" s="114"/>
    </row>
    <row r="327" spans="1:6" ht="15.75" thickBot="1" x14ac:dyDescent="0.3">
      <c r="A327" s="140" t="s">
        <v>16</v>
      </c>
      <c r="B327" s="143">
        <f>B345</f>
        <v>0</v>
      </c>
      <c r="C327" s="143"/>
      <c r="D327" s="143">
        <v>10000</v>
      </c>
      <c r="E327" s="143">
        <f t="shared" ref="E327" si="42">E345</f>
        <v>0</v>
      </c>
      <c r="F327" s="114"/>
    </row>
    <row r="328" spans="1:6" ht="15.75" thickBot="1" x14ac:dyDescent="0.3">
      <c r="A328" s="140" t="s">
        <v>24</v>
      </c>
      <c r="B328" s="143" t="e">
        <f>B327/B326</f>
        <v>#DIV/0!</v>
      </c>
      <c r="C328" s="143" t="e">
        <f t="shared" ref="C328:E328" si="43">C327/C326</f>
        <v>#DIV/0!</v>
      </c>
      <c r="D328" s="143">
        <f t="shared" si="43"/>
        <v>10000</v>
      </c>
      <c r="E328" s="143" t="e">
        <f t="shared" si="43"/>
        <v>#DIV/0!</v>
      </c>
      <c r="F328" s="114"/>
    </row>
    <row r="329" spans="1:6" ht="15.75" thickBot="1" x14ac:dyDescent="0.3">
      <c r="A329" s="140" t="s">
        <v>17</v>
      </c>
      <c r="B329" s="144" t="s">
        <v>23</v>
      </c>
      <c r="C329" s="145" t="e">
        <f>C326/B326-1</f>
        <v>#DIV/0!</v>
      </c>
      <c r="D329" s="145" t="e">
        <f t="shared" ref="D329:E331" si="44">D326/C326-1</f>
        <v>#DIV/0!</v>
      </c>
      <c r="E329" s="145">
        <f t="shared" si="44"/>
        <v>-1</v>
      </c>
      <c r="F329" s="114"/>
    </row>
    <row r="330" spans="1:6" ht="15.75" thickBot="1" x14ac:dyDescent="0.3">
      <c r="A330" s="140" t="s">
        <v>18</v>
      </c>
      <c r="B330" s="144" t="s">
        <v>23</v>
      </c>
      <c r="C330" s="145" t="e">
        <f>C327/B327-1</f>
        <v>#DIV/0!</v>
      </c>
      <c r="D330" s="145" t="e">
        <f t="shared" si="44"/>
        <v>#DIV/0!</v>
      </c>
      <c r="E330" s="145">
        <f t="shared" si="44"/>
        <v>-1</v>
      </c>
      <c r="F330" s="114"/>
    </row>
    <row r="331" spans="1:6" ht="30.75" thickBot="1" x14ac:dyDescent="0.3">
      <c r="A331" s="140" t="s">
        <v>19</v>
      </c>
      <c r="B331" s="144" t="s">
        <v>23</v>
      </c>
      <c r="C331" s="145" t="e">
        <f>C328/B328-1</f>
        <v>#DIV/0!</v>
      </c>
      <c r="D331" s="145" t="e">
        <f t="shared" si="44"/>
        <v>#DIV/0!</v>
      </c>
      <c r="E331" s="145" t="e">
        <f t="shared" si="44"/>
        <v>#DIV/0!</v>
      </c>
      <c r="F331" s="114"/>
    </row>
    <row r="332" spans="1:6" ht="15.75" thickBot="1" x14ac:dyDescent="0.3">
      <c r="A332" s="533" t="s">
        <v>287</v>
      </c>
      <c r="B332" s="534"/>
      <c r="C332" s="534"/>
      <c r="D332" s="534"/>
      <c r="E332" s="535"/>
      <c r="F332" s="114"/>
    </row>
    <row r="333" spans="1:6" x14ac:dyDescent="0.25">
      <c r="A333" s="531"/>
      <c r="B333" s="141">
        <v>2018</v>
      </c>
      <c r="C333" s="141">
        <v>2019</v>
      </c>
      <c r="D333" s="141">
        <v>2020</v>
      </c>
      <c r="E333" s="141">
        <v>2021</v>
      </c>
      <c r="F333" s="114"/>
    </row>
    <row r="334" spans="1:6" ht="15.75" thickBot="1" x14ac:dyDescent="0.3">
      <c r="A334" s="532"/>
      <c r="B334" s="142" t="s">
        <v>6</v>
      </c>
      <c r="C334" s="142" t="s">
        <v>7</v>
      </c>
      <c r="D334" s="142" t="s">
        <v>7</v>
      </c>
      <c r="E334" s="142" t="s">
        <v>7</v>
      </c>
      <c r="F334" s="114"/>
    </row>
    <row r="335" spans="1:6" ht="15.75" thickBot="1" x14ac:dyDescent="0.3">
      <c r="A335" s="146" t="s">
        <v>46</v>
      </c>
      <c r="B335" s="147">
        <f>B336+B337+B338+B339</f>
        <v>0</v>
      </c>
      <c r="C335" s="147">
        <f t="shared" ref="C335:E335" si="45">C336+C337+C338+C339</f>
        <v>0</v>
      </c>
      <c r="D335" s="147">
        <f t="shared" si="45"/>
        <v>0</v>
      </c>
      <c r="E335" s="147">
        <f t="shared" si="45"/>
        <v>0</v>
      </c>
      <c r="F335" s="114"/>
    </row>
    <row r="336" spans="1:6" ht="15.75" thickBot="1" x14ac:dyDescent="0.3">
      <c r="A336" s="148" t="s">
        <v>55</v>
      </c>
      <c r="B336" s="147"/>
      <c r="C336" s="147"/>
      <c r="D336" s="147"/>
      <c r="E336" s="147"/>
      <c r="F336" s="114"/>
    </row>
    <row r="337" spans="1:6" ht="15.75" thickBot="1" x14ac:dyDescent="0.3">
      <c r="A337" s="148" t="s">
        <v>62</v>
      </c>
      <c r="B337" s="147"/>
      <c r="C337" s="147"/>
      <c r="D337" s="147"/>
      <c r="E337" s="147"/>
      <c r="F337" s="114"/>
    </row>
    <row r="338" spans="1:6" ht="15.75" thickBot="1" x14ac:dyDescent="0.3">
      <c r="A338" s="148" t="s">
        <v>63</v>
      </c>
      <c r="B338" s="147"/>
      <c r="C338" s="147"/>
      <c r="D338" s="147"/>
      <c r="E338" s="147"/>
      <c r="F338" s="114"/>
    </row>
    <row r="339" spans="1:6" ht="15.75" thickBot="1" x14ac:dyDescent="0.3">
      <c r="A339" s="148" t="s">
        <v>64</v>
      </c>
      <c r="B339" s="147"/>
      <c r="C339" s="147"/>
      <c r="D339" s="147"/>
      <c r="E339" s="147"/>
      <c r="F339" s="114"/>
    </row>
    <row r="340" spans="1:6" ht="15.75" thickBot="1" x14ac:dyDescent="0.3">
      <c r="A340" s="146" t="s">
        <v>47</v>
      </c>
      <c r="B340" s="149">
        <f>B341+B342+B343+B344</f>
        <v>0</v>
      </c>
      <c r="C340" s="149">
        <f t="shared" ref="C340:E340" si="46">C341+C342+C343+C344</f>
        <v>0</v>
      </c>
      <c r="D340" s="149">
        <f t="shared" si="46"/>
        <v>10000</v>
      </c>
      <c r="E340" s="149">
        <f t="shared" si="46"/>
        <v>0</v>
      </c>
      <c r="F340" s="114"/>
    </row>
    <row r="341" spans="1:6" ht="15.75" thickBot="1" x14ac:dyDescent="0.3">
      <c r="A341" s="148" t="s">
        <v>55</v>
      </c>
      <c r="B341" s="149"/>
      <c r="C341" s="147"/>
      <c r="D341" s="147">
        <v>10000</v>
      </c>
      <c r="E341" s="147"/>
      <c r="F341" s="114"/>
    </row>
    <row r="342" spans="1:6" ht="15.75" thickBot="1" x14ac:dyDescent="0.3">
      <c r="A342" s="148" t="s">
        <v>62</v>
      </c>
      <c r="B342" s="149"/>
      <c r="C342" s="147"/>
      <c r="D342" s="147"/>
      <c r="E342" s="147"/>
      <c r="F342" s="114"/>
    </row>
    <row r="343" spans="1:6" ht="15.75" thickBot="1" x14ac:dyDescent="0.3">
      <c r="A343" s="148" t="s">
        <v>63</v>
      </c>
      <c r="B343" s="149"/>
      <c r="C343" s="147"/>
      <c r="D343" s="147"/>
      <c r="E343" s="147"/>
      <c r="F343" s="114"/>
    </row>
    <row r="344" spans="1:6" ht="15.75" thickBot="1" x14ac:dyDescent="0.3">
      <c r="A344" s="148" t="s">
        <v>64</v>
      </c>
      <c r="B344" s="149"/>
      <c r="C344" s="147"/>
      <c r="D344" s="147"/>
      <c r="E344" s="147"/>
      <c r="F344" s="114"/>
    </row>
    <row r="345" spans="1:6" ht="15.75" thickBot="1" x14ac:dyDescent="0.3">
      <c r="A345" s="172" t="s">
        <v>216</v>
      </c>
      <c r="B345" s="149">
        <f>B335+B340</f>
        <v>0</v>
      </c>
      <c r="C345" s="149">
        <f t="shared" ref="C345:E345" si="47">C335+C340</f>
        <v>0</v>
      </c>
      <c r="D345" s="149">
        <f t="shared" si="47"/>
        <v>10000</v>
      </c>
      <c r="E345" s="149">
        <f t="shared" si="47"/>
        <v>0</v>
      </c>
      <c r="F345" s="114"/>
    </row>
    <row r="346" spans="1:6" ht="90.75" thickBot="1" x14ac:dyDescent="0.3">
      <c r="A346" s="178" t="s">
        <v>263</v>
      </c>
      <c r="B346" s="179" t="s">
        <v>288</v>
      </c>
      <c r="C346" s="169" t="s">
        <v>58</v>
      </c>
      <c r="D346" s="170"/>
      <c r="E346" s="171"/>
      <c r="F346" s="114"/>
    </row>
    <row r="347" spans="1:6" ht="15.75" thickBot="1" x14ac:dyDescent="0.3">
      <c r="A347" s="140" t="s">
        <v>10</v>
      </c>
      <c r="B347" s="513" t="s">
        <v>289</v>
      </c>
      <c r="C347" s="514"/>
      <c r="D347" s="514"/>
      <c r="E347" s="515"/>
      <c r="F347" s="114"/>
    </row>
    <row r="348" spans="1:6" ht="15.75" thickBot="1" x14ac:dyDescent="0.3">
      <c r="A348" s="140" t="s">
        <v>15</v>
      </c>
      <c r="B348" s="528" t="s">
        <v>283</v>
      </c>
      <c r="C348" s="529"/>
      <c r="D348" s="529"/>
      <c r="E348" s="530"/>
      <c r="F348" s="114"/>
    </row>
    <row r="349" spans="1:6" x14ac:dyDescent="0.25">
      <c r="A349" s="531"/>
      <c r="B349" s="141">
        <v>2018</v>
      </c>
      <c r="C349" s="141">
        <v>2019</v>
      </c>
      <c r="D349" s="141">
        <v>2020</v>
      </c>
      <c r="E349" s="141">
        <v>2021</v>
      </c>
      <c r="F349" s="114"/>
    </row>
    <row r="350" spans="1:6" ht="15.75" thickBot="1" x14ac:dyDescent="0.3">
      <c r="A350" s="532"/>
      <c r="B350" s="142" t="s">
        <v>6</v>
      </c>
      <c r="C350" s="142" t="s">
        <v>7</v>
      </c>
      <c r="D350" s="142" t="s">
        <v>7</v>
      </c>
      <c r="E350" s="142" t="s">
        <v>7</v>
      </c>
      <c r="F350" s="114"/>
    </row>
    <row r="351" spans="1:6" ht="15.75" thickBot="1" x14ac:dyDescent="0.3">
      <c r="A351" s="140" t="s">
        <v>9</v>
      </c>
      <c r="B351" s="140"/>
      <c r="C351" s="143"/>
      <c r="D351" s="143">
        <v>1040</v>
      </c>
      <c r="E351" s="140"/>
      <c r="F351" s="114"/>
    </row>
    <row r="352" spans="1:6" ht="15.75" thickBot="1" x14ac:dyDescent="0.3">
      <c r="A352" s="140" t="s">
        <v>16</v>
      </c>
      <c r="B352" s="143">
        <f>B370</f>
        <v>0</v>
      </c>
      <c r="C352" s="143"/>
      <c r="D352" s="143">
        <v>2500</v>
      </c>
      <c r="E352" s="143">
        <f t="shared" ref="E352" si="48">E370</f>
        <v>0</v>
      </c>
      <c r="F352" s="114"/>
    </row>
    <row r="353" spans="1:6" ht="15.75" thickBot="1" x14ac:dyDescent="0.3">
      <c r="A353" s="140" t="s">
        <v>24</v>
      </c>
      <c r="B353" s="143" t="e">
        <f>B352/B351</f>
        <v>#DIV/0!</v>
      </c>
      <c r="C353" s="143" t="e">
        <f t="shared" ref="C353:E353" si="49">C352/C351</f>
        <v>#DIV/0!</v>
      </c>
      <c r="D353" s="143">
        <f t="shared" si="49"/>
        <v>2.4038461538461537</v>
      </c>
      <c r="E353" s="143" t="e">
        <f t="shared" si="49"/>
        <v>#DIV/0!</v>
      </c>
      <c r="F353" s="114"/>
    </row>
    <row r="354" spans="1:6" ht="15.75" thickBot="1" x14ac:dyDescent="0.3">
      <c r="A354" s="140" t="s">
        <v>17</v>
      </c>
      <c r="B354" s="144" t="s">
        <v>23</v>
      </c>
      <c r="C354" s="145" t="e">
        <f>C351/B351-1</f>
        <v>#DIV/0!</v>
      </c>
      <c r="D354" s="145" t="e">
        <f t="shared" ref="D354:E356" si="50">D351/C351-1</f>
        <v>#DIV/0!</v>
      </c>
      <c r="E354" s="145">
        <f t="shared" si="50"/>
        <v>-1</v>
      </c>
      <c r="F354" s="114"/>
    </row>
    <row r="355" spans="1:6" ht="15.75" thickBot="1" x14ac:dyDescent="0.3">
      <c r="A355" s="140" t="s">
        <v>18</v>
      </c>
      <c r="B355" s="144" t="s">
        <v>23</v>
      </c>
      <c r="C355" s="145" t="e">
        <f>C352/B352-1</f>
        <v>#DIV/0!</v>
      </c>
      <c r="D355" s="145" t="e">
        <f t="shared" si="50"/>
        <v>#DIV/0!</v>
      </c>
      <c r="E355" s="145">
        <f t="shared" si="50"/>
        <v>-1</v>
      </c>
      <c r="F355" s="114"/>
    </row>
    <row r="356" spans="1:6" ht="30.75" thickBot="1" x14ac:dyDescent="0.3">
      <c r="A356" s="140" t="s">
        <v>19</v>
      </c>
      <c r="B356" s="144" t="s">
        <v>23</v>
      </c>
      <c r="C356" s="145" t="e">
        <f>C353/B353-1</f>
        <v>#DIV/0!</v>
      </c>
      <c r="D356" s="145" t="e">
        <f t="shared" si="50"/>
        <v>#DIV/0!</v>
      </c>
      <c r="E356" s="145" t="e">
        <f t="shared" si="50"/>
        <v>#DIV/0!</v>
      </c>
      <c r="F356" s="114"/>
    </row>
    <row r="357" spans="1:6" ht="15.75" thickBot="1" x14ac:dyDescent="0.3">
      <c r="A357" s="533" t="s">
        <v>290</v>
      </c>
      <c r="B357" s="534"/>
      <c r="C357" s="534"/>
      <c r="D357" s="534"/>
      <c r="E357" s="535"/>
      <c r="F357" s="114"/>
    </row>
    <row r="358" spans="1:6" x14ac:dyDescent="0.25">
      <c r="A358" s="531"/>
      <c r="B358" s="141">
        <v>2018</v>
      </c>
      <c r="C358" s="141">
        <v>2019</v>
      </c>
      <c r="D358" s="141">
        <v>2020</v>
      </c>
      <c r="E358" s="141">
        <v>2021</v>
      </c>
      <c r="F358" s="114"/>
    </row>
    <row r="359" spans="1:6" ht="15.75" thickBot="1" x14ac:dyDescent="0.3">
      <c r="A359" s="532"/>
      <c r="B359" s="142" t="s">
        <v>6</v>
      </c>
      <c r="C359" s="142" t="s">
        <v>7</v>
      </c>
      <c r="D359" s="142" t="s">
        <v>7</v>
      </c>
      <c r="E359" s="142" t="s">
        <v>7</v>
      </c>
      <c r="F359" s="114"/>
    </row>
    <row r="360" spans="1:6" ht="15.75" thickBot="1" x14ac:dyDescent="0.3">
      <c r="A360" s="146" t="s">
        <v>46</v>
      </c>
      <c r="B360" s="147">
        <f>B361+B362+B363+B364</f>
        <v>0</v>
      </c>
      <c r="C360" s="147">
        <f t="shared" ref="C360:E360" si="51">C361+C362+C363+C364</f>
        <v>0</v>
      </c>
      <c r="D360" s="147">
        <f t="shared" si="51"/>
        <v>0</v>
      </c>
      <c r="E360" s="147">
        <f t="shared" si="51"/>
        <v>0</v>
      </c>
      <c r="F360" s="114"/>
    </row>
    <row r="361" spans="1:6" ht="15.75" thickBot="1" x14ac:dyDescent="0.3">
      <c r="A361" s="148" t="s">
        <v>55</v>
      </c>
      <c r="B361" s="147"/>
      <c r="C361" s="147"/>
      <c r="D361" s="147"/>
      <c r="E361" s="147"/>
      <c r="F361" s="114"/>
    </row>
    <row r="362" spans="1:6" ht="15.75" thickBot="1" x14ac:dyDescent="0.3">
      <c r="A362" s="148" t="s">
        <v>62</v>
      </c>
      <c r="B362" s="147"/>
      <c r="C362" s="147"/>
      <c r="D362" s="147"/>
      <c r="E362" s="147"/>
      <c r="F362" s="114"/>
    </row>
    <row r="363" spans="1:6" ht="15.75" thickBot="1" x14ac:dyDescent="0.3">
      <c r="A363" s="148" t="s">
        <v>63</v>
      </c>
      <c r="B363" s="147"/>
      <c r="C363" s="147"/>
      <c r="D363" s="147"/>
      <c r="E363" s="147"/>
      <c r="F363" s="114"/>
    </row>
    <row r="364" spans="1:6" ht="15.75" thickBot="1" x14ac:dyDescent="0.3">
      <c r="A364" s="148" t="s">
        <v>64</v>
      </c>
      <c r="B364" s="147"/>
      <c r="C364" s="147"/>
      <c r="D364" s="147"/>
      <c r="E364" s="147"/>
      <c r="F364" s="114"/>
    </row>
    <row r="365" spans="1:6" ht="15.75" thickBot="1" x14ac:dyDescent="0.3">
      <c r="A365" s="146" t="s">
        <v>47</v>
      </c>
      <c r="B365" s="149">
        <f>B366+B367+B368+B369</f>
        <v>0</v>
      </c>
      <c r="C365" s="149">
        <f t="shared" ref="C365:E365" si="52">C366+C367+C368+C369</f>
        <v>0</v>
      </c>
      <c r="D365" s="149">
        <f t="shared" si="52"/>
        <v>2500</v>
      </c>
      <c r="E365" s="149">
        <f t="shared" si="52"/>
        <v>0</v>
      </c>
      <c r="F365" s="114"/>
    </row>
    <row r="366" spans="1:6" ht="15.75" thickBot="1" x14ac:dyDescent="0.3">
      <c r="A366" s="148" t="s">
        <v>55</v>
      </c>
      <c r="B366" s="149"/>
      <c r="C366" s="147"/>
      <c r="D366" s="147">
        <v>2500</v>
      </c>
      <c r="E366" s="147"/>
      <c r="F366" s="114"/>
    </row>
    <row r="367" spans="1:6" ht="15.75" thickBot="1" x14ac:dyDescent="0.3">
      <c r="A367" s="148" t="s">
        <v>62</v>
      </c>
      <c r="B367" s="149"/>
      <c r="C367" s="147"/>
      <c r="D367" s="147"/>
      <c r="E367" s="147"/>
      <c r="F367" s="114"/>
    </row>
    <row r="368" spans="1:6" ht="15.75" thickBot="1" x14ac:dyDescent="0.3">
      <c r="A368" s="148" t="s">
        <v>63</v>
      </c>
      <c r="B368" s="149"/>
      <c r="C368" s="147"/>
      <c r="D368" s="147"/>
      <c r="E368" s="147"/>
      <c r="F368" s="114"/>
    </row>
    <row r="369" spans="1:6" ht="15.75" thickBot="1" x14ac:dyDescent="0.3">
      <c r="A369" s="148" t="s">
        <v>64</v>
      </c>
      <c r="B369" s="149"/>
      <c r="C369" s="147"/>
      <c r="D369" s="147"/>
      <c r="E369" s="147"/>
      <c r="F369" s="114"/>
    </row>
    <row r="370" spans="1:6" ht="15.75" thickBot="1" x14ac:dyDescent="0.3">
      <c r="A370" s="172" t="s">
        <v>267</v>
      </c>
      <c r="B370" s="149">
        <f>B360+B365</f>
        <v>0</v>
      </c>
      <c r="C370" s="149">
        <f t="shared" ref="C370:E370" si="53">C360+C365</f>
        <v>0</v>
      </c>
      <c r="D370" s="149">
        <f t="shared" si="53"/>
        <v>2500</v>
      </c>
      <c r="E370" s="149">
        <f t="shared" si="53"/>
        <v>0</v>
      </c>
      <c r="F370" s="114"/>
    </row>
    <row r="371" spans="1:6" ht="75.75" thickBot="1" x14ac:dyDescent="0.3">
      <c r="A371" s="178" t="s">
        <v>145</v>
      </c>
      <c r="B371" s="179" t="s">
        <v>291</v>
      </c>
      <c r="C371" s="169" t="s">
        <v>58</v>
      </c>
      <c r="D371" s="170"/>
      <c r="E371" s="171"/>
      <c r="F371" s="114"/>
    </row>
    <row r="372" spans="1:6" ht="15.75" thickBot="1" x14ac:dyDescent="0.3">
      <c r="A372" s="140" t="s">
        <v>10</v>
      </c>
      <c r="B372" s="513" t="s">
        <v>292</v>
      </c>
      <c r="C372" s="514"/>
      <c r="D372" s="514"/>
      <c r="E372" s="515"/>
      <c r="F372" s="114"/>
    </row>
    <row r="373" spans="1:6" ht="15.75" thickBot="1" x14ac:dyDescent="0.3">
      <c r="A373" s="140" t="s">
        <v>15</v>
      </c>
      <c r="B373" s="528" t="s">
        <v>283</v>
      </c>
      <c r="C373" s="529"/>
      <c r="D373" s="529"/>
      <c r="E373" s="530"/>
      <c r="F373" s="114"/>
    </row>
    <row r="374" spans="1:6" x14ac:dyDescent="0.25">
      <c r="A374" s="531"/>
      <c r="B374" s="141">
        <v>2018</v>
      </c>
      <c r="C374" s="141">
        <v>2019</v>
      </c>
      <c r="D374" s="141">
        <v>2020</v>
      </c>
      <c r="E374" s="141">
        <v>2021</v>
      </c>
      <c r="F374" s="114"/>
    </row>
    <row r="375" spans="1:6" ht="15.75" thickBot="1" x14ac:dyDescent="0.3">
      <c r="A375" s="532"/>
      <c r="B375" s="142" t="s">
        <v>6</v>
      </c>
      <c r="C375" s="142" t="s">
        <v>7</v>
      </c>
      <c r="D375" s="142" t="s">
        <v>7</v>
      </c>
      <c r="E375" s="142" t="s">
        <v>7</v>
      </c>
      <c r="F375" s="114"/>
    </row>
    <row r="376" spans="1:6" ht="15.75" thickBot="1" x14ac:dyDescent="0.3">
      <c r="A376" s="140" t="s">
        <v>9</v>
      </c>
      <c r="B376" s="140"/>
      <c r="C376" s="143"/>
      <c r="D376" s="143"/>
      <c r="E376" s="143">
        <v>5500</v>
      </c>
      <c r="F376" s="114"/>
    </row>
    <row r="377" spans="1:6" ht="15.75" thickBot="1" x14ac:dyDescent="0.3">
      <c r="A377" s="140" t="s">
        <v>16</v>
      </c>
      <c r="B377" s="143">
        <f>B395</f>
        <v>0</v>
      </c>
      <c r="C377" s="143"/>
      <c r="D377" s="143"/>
      <c r="E377" s="143">
        <v>16000</v>
      </c>
      <c r="F377" s="114"/>
    </row>
    <row r="378" spans="1:6" ht="15.75" thickBot="1" x14ac:dyDescent="0.3">
      <c r="A378" s="140" t="s">
        <v>24</v>
      </c>
      <c r="B378" s="143" t="e">
        <f>B377/B376</f>
        <v>#DIV/0!</v>
      </c>
      <c r="C378" s="143" t="e">
        <f t="shared" ref="C378:E378" si="54">C377/C376</f>
        <v>#DIV/0!</v>
      </c>
      <c r="D378" s="143" t="e">
        <f t="shared" si="54"/>
        <v>#DIV/0!</v>
      </c>
      <c r="E378" s="143">
        <f t="shared" si="54"/>
        <v>2.9090909090909092</v>
      </c>
      <c r="F378" s="114"/>
    </row>
    <row r="379" spans="1:6" ht="15.75" thickBot="1" x14ac:dyDescent="0.3">
      <c r="A379" s="140" t="s">
        <v>17</v>
      </c>
      <c r="B379" s="144" t="s">
        <v>23</v>
      </c>
      <c r="C379" s="145" t="e">
        <f>C376/B376-1</f>
        <v>#DIV/0!</v>
      </c>
      <c r="D379" s="145" t="e">
        <f t="shared" ref="D379:E381" si="55">D376/C376-1</f>
        <v>#DIV/0!</v>
      </c>
      <c r="E379" s="145" t="e">
        <f t="shared" si="55"/>
        <v>#DIV/0!</v>
      </c>
      <c r="F379" s="114"/>
    </row>
    <row r="380" spans="1:6" ht="15.75" thickBot="1" x14ac:dyDescent="0.3">
      <c r="A380" s="140" t="s">
        <v>18</v>
      </c>
      <c r="B380" s="144" t="s">
        <v>23</v>
      </c>
      <c r="C380" s="145" t="e">
        <f>C377/B377-1</f>
        <v>#DIV/0!</v>
      </c>
      <c r="D380" s="145" t="e">
        <f t="shared" si="55"/>
        <v>#DIV/0!</v>
      </c>
      <c r="E380" s="145" t="e">
        <f t="shared" si="55"/>
        <v>#DIV/0!</v>
      </c>
      <c r="F380" s="114"/>
    </row>
    <row r="381" spans="1:6" ht="30.75" thickBot="1" x14ac:dyDescent="0.3">
      <c r="A381" s="140" t="s">
        <v>19</v>
      </c>
      <c r="B381" s="144" t="s">
        <v>23</v>
      </c>
      <c r="C381" s="145" t="e">
        <f>C378/B378-1</f>
        <v>#DIV/0!</v>
      </c>
      <c r="D381" s="145" t="e">
        <f t="shared" si="55"/>
        <v>#DIV/0!</v>
      </c>
      <c r="E381" s="145" t="e">
        <f t="shared" si="55"/>
        <v>#DIV/0!</v>
      </c>
      <c r="F381" s="114"/>
    </row>
    <row r="382" spans="1:6" ht="15.75" thickBot="1" x14ac:dyDescent="0.3">
      <c r="A382" s="533" t="s">
        <v>293</v>
      </c>
      <c r="B382" s="534"/>
      <c r="C382" s="534"/>
      <c r="D382" s="534"/>
      <c r="E382" s="535"/>
      <c r="F382" s="114"/>
    </row>
    <row r="383" spans="1:6" x14ac:dyDescent="0.25">
      <c r="A383" s="531"/>
      <c r="B383" s="141">
        <v>2018</v>
      </c>
      <c r="C383" s="141">
        <v>2019</v>
      </c>
      <c r="D383" s="141">
        <v>2020</v>
      </c>
      <c r="E383" s="141">
        <v>2021</v>
      </c>
      <c r="F383" s="114"/>
    </row>
    <row r="384" spans="1:6" ht="15.75" thickBot="1" x14ac:dyDescent="0.3">
      <c r="A384" s="532"/>
      <c r="B384" s="142" t="s">
        <v>6</v>
      </c>
      <c r="C384" s="142" t="s">
        <v>7</v>
      </c>
      <c r="D384" s="142" t="s">
        <v>7</v>
      </c>
      <c r="E384" s="142" t="s">
        <v>7</v>
      </c>
      <c r="F384" s="114"/>
    </row>
    <row r="385" spans="1:6" ht="15.75" thickBot="1" x14ac:dyDescent="0.3">
      <c r="A385" s="146" t="s">
        <v>46</v>
      </c>
      <c r="B385" s="147">
        <f>B386+B387+B388+B389</f>
        <v>0</v>
      </c>
      <c r="C385" s="147">
        <f t="shared" ref="C385:E385" si="56">C386+C387+C388+C389</f>
        <v>0</v>
      </c>
      <c r="D385" s="147">
        <f t="shared" si="56"/>
        <v>0</v>
      </c>
      <c r="E385" s="147">
        <f t="shared" si="56"/>
        <v>0</v>
      </c>
      <c r="F385" s="114"/>
    </row>
    <row r="386" spans="1:6" ht="15.75" thickBot="1" x14ac:dyDescent="0.3">
      <c r="A386" s="148" t="s">
        <v>55</v>
      </c>
      <c r="B386" s="147"/>
      <c r="C386" s="147"/>
      <c r="D386" s="147"/>
      <c r="E386" s="147"/>
      <c r="F386" s="114"/>
    </row>
    <row r="387" spans="1:6" ht="15.75" thickBot="1" x14ac:dyDescent="0.3">
      <c r="A387" s="148" t="s">
        <v>62</v>
      </c>
      <c r="B387" s="147"/>
      <c r="C387" s="147"/>
      <c r="D387" s="147"/>
      <c r="E387" s="147"/>
      <c r="F387" s="114"/>
    </row>
    <row r="388" spans="1:6" ht="15.75" thickBot="1" x14ac:dyDescent="0.3">
      <c r="A388" s="148" t="s">
        <v>63</v>
      </c>
      <c r="B388" s="147"/>
      <c r="C388" s="147"/>
      <c r="D388" s="147"/>
      <c r="E388" s="147"/>
      <c r="F388" s="114"/>
    </row>
    <row r="389" spans="1:6" ht="15.75" thickBot="1" x14ac:dyDescent="0.3">
      <c r="A389" s="148" t="s">
        <v>64</v>
      </c>
      <c r="B389" s="147"/>
      <c r="C389" s="147"/>
      <c r="D389" s="147"/>
      <c r="E389" s="147"/>
      <c r="F389" s="114"/>
    </row>
    <row r="390" spans="1:6" ht="15.75" thickBot="1" x14ac:dyDescent="0.3">
      <c r="A390" s="146" t="s">
        <v>47</v>
      </c>
      <c r="B390" s="149">
        <f>B391+B392+B393+B394</f>
        <v>0</v>
      </c>
      <c r="C390" s="149">
        <f t="shared" ref="C390:E390" si="57">C391+C392+C393+C394</f>
        <v>0</v>
      </c>
      <c r="D390" s="149">
        <f t="shared" si="57"/>
        <v>0</v>
      </c>
      <c r="E390" s="149">
        <f t="shared" si="57"/>
        <v>16000</v>
      </c>
      <c r="F390" s="114"/>
    </row>
    <row r="391" spans="1:6" ht="15.75" thickBot="1" x14ac:dyDescent="0.3">
      <c r="A391" s="148" t="s">
        <v>55</v>
      </c>
      <c r="B391" s="149"/>
      <c r="C391" s="147"/>
      <c r="D391" s="147"/>
      <c r="E391" s="147">
        <v>16000</v>
      </c>
      <c r="F391" s="114"/>
    </row>
    <row r="392" spans="1:6" ht="15.75" thickBot="1" x14ac:dyDescent="0.3">
      <c r="A392" s="148" t="s">
        <v>62</v>
      </c>
      <c r="B392" s="149"/>
      <c r="C392" s="147"/>
      <c r="D392" s="147"/>
      <c r="E392" s="147"/>
      <c r="F392" s="114"/>
    </row>
    <row r="393" spans="1:6" ht="15.75" thickBot="1" x14ac:dyDescent="0.3">
      <c r="A393" s="148" t="s">
        <v>63</v>
      </c>
      <c r="B393" s="149"/>
      <c r="C393" s="147"/>
      <c r="D393" s="147"/>
      <c r="E393" s="147"/>
      <c r="F393" s="114"/>
    </row>
    <row r="394" spans="1:6" ht="15.75" thickBot="1" x14ac:dyDescent="0.3">
      <c r="A394" s="148" t="s">
        <v>64</v>
      </c>
      <c r="B394" s="149"/>
      <c r="C394" s="147"/>
      <c r="D394" s="147"/>
      <c r="E394" s="147"/>
      <c r="F394" s="114"/>
    </row>
    <row r="395" spans="1:6" ht="15.75" thickBot="1" x14ac:dyDescent="0.3">
      <c r="A395" s="172" t="s">
        <v>294</v>
      </c>
      <c r="B395" s="149">
        <f>B385+B390</f>
        <v>0</v>
      </c>
      <c r="C395" s="149">
        <f t="shared" ref="C395:E395" si="58">C385+C390</f>
        <v>0</v>
      </c>
      <c r="D395" s="149">
        <f t="shared" si="58"/>
        <v>0</v>
      </c>
      <c r="E395" s="149">
        <f t="shared" si="58"/>
        <v>16000</v>
      </c>
      <c r="F395" s="114"/>
    </row>
    <row r="396" spans="1:6" ht="30.75" thickBot="1" x14ac:dyDescent="0.3">
      <c r="A396" s="167" t="s">
        <v>30</v>
      </c>
      <c r="B396" s="547" t="s">
        <v>295</v>
      </c>
      <c r="C396" s="548"/>
      <c r="D396" s="548"/>
      <c r="E396" s="549"/>
      <c r="F396" s="114"/>
    </row>
    <row r="397" spans="1:6" ht="105.75" thickBot="1" x14ac:dyDescent="0.3">
      <c r="A397" s="139" t="s">
        <v>57</v>
      </c>
      <c r="B397" s="168" t="s">
        <v>296</v>
      </c>
      <c r="C397" s="169" t="s">
        <v>58</v>
      </c>
      <c r="D397" s="170"/>
      <c r="E397" s="171"/>
      <c r="F397" s="114"/>
    </row>
    <row r="398" spans="1:6" ht="15.75" thickBot="1" x14ac:dyDescent="0.3">
      <c r="A398" s="140" t="s">
        <v>10</v>
      </c>
      <c r="B398" s="513" t="s">
        <v>297</v>
      </c>
      <c r="C398" s="514"/>
      <c r="D398" s="514"/>
      <c r="E398" s="515"/>
      <c r="F398" s="114"/>
    </row>
    <row r="399" spans="1:6" ht="15.75" thickBot="1" x14ac:dyDescent="0.3">
      <c r="A399" s="140" t="s">
        <v>15</v>
      </c>
      <c r="B399" s="528" t="s">
        <v>228</v>
      </c>
      <c r="C399" s="529"/>
      <c r="D399" s="529"/>
      <c r="E399" s="530"/>
      <c r="F399" s="114"/>
    </row>
    <row r="400" spans="1:6" x14ac:dyDescent="0.25">
      <c r="A400" s="531"/>
      <c r="B400" s="141">
        <v>2018</v>
      </c>
      <c r="C400" s="141">
        <v>2019</v>
      </c>
      <c r="D400" s="141">
        <v>2020</v>
      </c>
      <c r="E400" s="141">
        <v>2021</v>
      </c>
      <c r="F400" s="114"/>
    </row>
    <row r="401" spans="1:6" ht="15.75" thickBot="1" x14ac:dyDescent="0.3">
      <c r="A401" s="532"/>
      <c r="B401" s="142" t="s">
        <v>6</v>
      </c>
      <c r="C401" s="142" t="s">
        <v>7</v>
      </c>
      <c r="D401" s="142" t="s">
        <v>7</v>
      </c>
      <c r="E401" s="142" t="s">
        <v>7</v>
      </c>
      <c r="F401" s="114"/>
    </row>
    <row r="402" spans="1:6" ht="15.75" thickBot="1" x14ac:dyDescent="0.3">
      <c r="A402" s="140" t="s">
        <v>9</v>
      </c>
      <c r="B402" s="143">
        <v>11</v>
      </c>
      <c r="C402" s="140"/>
      <c r="D402" s="140"/>
      <c r="E402" s="140"/>
      <c r="F402" s="114"/>
    </row>
    <row r="403" spans="1:6" ht="15.75" thickBot="1" x14ac:dyDescent="0.3">
      <c r="A403" s="140" t="s">
        <v>16</v>
      </c>
      <c r="B403" s="143">
        <v>9000</v>
      </c>
      <c r="C403" s="143">
        <f t="shared" ref="C403:E403" si="59">C421</f>
        <v>0</v>
      </c>
      <c r="D403" s="143">
        <f t="shared" si="59"/>
        <v>0</v>
      </c>
      <c r="E403" s="143">
        <f t="shared" si="59"/>
        <v>0</v>
      </c>
      <c r="F403" s="114"/>
    </row>
    <row r="404" spans="1:6" ht="15.75" thickBot="1" x14ac:dyDescent="0.3">
      <c r="A404" s="140" t="s">
        <v>24</v>
      </c>
      <c r="B404" s="143">
        <f>B403/B402</f>
        <v>818.18181818181813</v>
      </c>
      <c r="C404" s="143" t="e">
        <f t="shared" ref="C404:E404" si="60">C403/C402</f>
        <v>#DIV/0!</v>
      </c>
      <c r="D404" s="143" t="e">
        <f t="shared" si="60"/>
        <v>#DIV/0!</v>
      </c>
      <c r="E404" s="143" t="e">
        <f t="shared" si="60"/>
        <v>#DIV/0!</v>
      </c>
      <c r="F404" s="114"/>
    </row>
    <row r="405" spans="1:6" ht="15.75" thickBot="1" x14ac:dyDescent="0.3">
      <c r="A405" s="140" t="s">
        <v>17</v>
      </c>
      <c r="B405" s="144" t="s">
        <v>23</v>
      </c>
      <c r="C405" s="145">
        <f>C402/B402-1</f>
        <v>-1</v>
      </c>
      <c r="D405" s="145" t="e">
        <f t="shared" ref="D405:E407" si="61">D402/C402-1</f>
        <v>#DIV/0!</v>
      </c>
      <c r="E405" s="145" t="e">
        <f t="shared" si="61"/>
        <v>#DIV/0!</v>
      </c>
      <c r="F405" s="114"/>
    </row>
    <row r="406" spans="1:6" ht="15.75" thickBot="1" x14ac:dyDescent="0.3">
      <c r="A406" s="140" t="s">
        <v>18</v>
      </c>
      <c r="B406" s="144" t="s">
        <v>23</v>
      </c>
      <c r="C406" s="145">
        <f>C403/B403-1</f>
        <v>-1</v>
      </c>
      <c r="D406" s="145" t="e">
        <f t="shared" si="61"/>
        <v>#DIV/0!</v>
      </c>
      <c r="E406" s="145" t="e">
        <f t="shared" si="61"/>
        <v>#DIV/0!</v>
      </c>
      <c r="F406" s="114"/>
    </row>
    <row r="407" spans="1:6" ht="30.75" thickBot="1" x14ac:dyDescent="0.3">
      <c r="A407" s="140" t="s">
        <v>19</v>
      </c>
      <c r="B407" s="144" t="s">
        <v>23</v>
      </c>
      <c r="C407" s="145" t="e">
        <f>C404/B404-1</f>
        <v>#DIV/0!</v>
      </c>
      <c r="D407" s="145" t="e">
        <f t="shared" si="61"/>
        <v>#DIV/0!</v>
      </c>
      <c r="E407" s="145" t="e">
        <f t="shared" si="61"/>
        <v>#DIV/0!</v>
      </c>
      <c r="F407" s="114"/>
    </row>
    <row r="408" spans="1:6" ht="15.75" thickBot="1" x14ac:dyDescent="0.3">
      <c r="A408" s="533" t="s">
        <v>252</v>
      </c>
      <c r="B408" s="534"/>
      <c r="C408" s="534"/>
      <c r="D408" s="534"/>
      <c r="E408" s="535"/>
      <c r="F408" s="114"/>
    </row>
    <row r="409" spans="1:6" x14ac:dyDescent="0.25">
      <c r="A409" s="531"/>
      <c r="B409" s="141">
        <v>2018</v>
      </c>
      <c r="C409" s="141">
        <v>2019</v>
      </c>
      <c r="D409" s="141">
        <v>2020</v>
      </c>
      <c r="E409" s="141">
        <v>2021</v>
      </c>
      <c r="F409" s="114"/>
    </row>
    <row r="410" spans="1:6" ht="15.75" thickBot="1" x14ac:dyDescent="0.3">
      <c r="A410" s="532"/>
      <c r="B410" s="142" t="s">
        <v>6</v>
      </c>
      <c r="C410" s="142" t="s">
        <v>7</v>
      </c>
      <c r="D410" s="142" t="s">
        <v>7</v>
      </c>
      <c r="E410" s="142" t="s">
        <v>7</v>
      </c>
      <c r="F410" s="114"/>
    </row>
    <row r="411" spans="1:6" ht="15.75" thickBot="1" x14ac:dyDescent="0.3">
      <c r="A411" s="146" t="s">
        <v>46</v>
      </c>
      <c r="B411" s="147">
        <f>B412+B413+B414+B415</f>
        <v>0</v>
      </c>
      <c r="C411" s="147">
        <f t="shared" ref="C411:E411" si="62">C412+C413+C414+C415</f>
        <v>0</v>
      </c>
      <c r="D411" s="147">
        <f t="shared" si="62"/>
        <v>0</v>
      </c>
      <c r="E411" s="147">
        <f t="shared" si="62"/>
        <v>0</v>
      </c>
      <c r="F411" s="114"/>
    </row>
    <row r="412" spans="1:6" ht="15.75" thickBot="1" x14ac:dyDescent="0.3">
      <c r="A412" s="148" t="s">
        <v>55</v>
      </c>
      <c r="B412" s="147"/>
      <c r="C412" s="147"/>
      <c r="D412" s="147"/>
      <c r="E412" s="147"/>
      <c r="F412" s="114"/>
    </row>
    <row r="413" spans="1:6" ht="15.75" thickBot="1" x14ac:dyDescent="0.3">
      <c r="A413" s="148" t="s">
        <v>62</v>
      </c>
      <c r="B413" s="147"/>
      <c r="C413" s="147"/>
      <c r="D413" s="147"/>
      <c r="E413" s="147"/>
      <c r="F413" s="114"/>
    </row>
    <row r="414" spans="1:6" ht="15.75" thickBot="1" x14ac:dyDescent="0.3">
      <c r="A414" s="148" t="s">
        <v>63</v>
      </c>
      <c r="B414" s="147"/>
      <c r="C414" s="147"/>
      <c r="D414" s="147"/>
      <c r="E414" s="147"/>
      <c r="F414" s="114"/>
    </row>
    <row r="415" spans="1:6" ht="15.75" thickBot="1" x14ac:dyDescent="0.3">
      <c r="A415" s="148" t="s">
        <v>64</v>
      </c>
      <c r="B415" s="147"/>
      <c r="C415" s="147"/>
      <c r="D415" s="147"/>
      <c r="E415" s="147"/>
      <c r="F415" s="114"/>
    </row>
    <row r="416" spans="1:6" ht="15.75" thickBot="1" x14ac:dyDescent="0.3">
      <c r="A416" s="146" t="s">
        <v>47</v>
      </c>
      <c r="B416" s="149">
        <f>B417+B418+B419+B420</f>
        <v>9000</v>
      </c>
      <c r="C416" s="149">
        <f t="shared" ref="C416:E416" si="63">C417+C418+C419+C420</f>
        <v>0</v>
      </c>
      <c r="D416" s="149">
        <f t="shared" si="63"/>
        <v>0</v>
      </c>
      <c r="E416" s="149">
        <f t="shared" si="63"/>
        <v>0</v>
      </c>
      <c r="F416" s="114"/>
    </row>
    <row r="417" spans="1:6" ht="15.75" thickBot="1" x14ac:dyDescent="0.3">
      <c r="A417" s="148" t="s">
        <v>55</v>
      </c>
      <c r="B417" s="149">
        <v>9000</v>
      </c>
      <c r="C417" s="149"/>
      <c r="D417" s="149"/>
      <c r="E417" s="149"/>
      <c r="F417" s="114"/>
    </row>
    <row r="418" spans="1:6" ht="15.75" thickBot="1" x14ac:dyDescent="0.3">
      <c r="A418" s="148" t="s">
        <v>62</v>
      </c>
      <c r="B418" s="149"/>
      <c r="C418" s="149"/>
      <c r="D418" s="149"/>
      <c r="E418" s="149"/>
      <c r="F418" s="114"/>
    </row>
    <row r="419" spans="1:6" ht="15.75" thickBot="1" x14ac:dyDescent="0.3">
      <c r="A419" s="148" t="s">
        <v>63</v>
      </c>
      <c r="B419" s="149"/>
      <c r="C419" s="149"/>
      <c r="D419" s="149"/>
      <c r="E419" s="149"/>
      <c r="F419" s="114"/>
    </row>
    <row r="420" spans="1:6" ht="15.75" thickBot="1" x14ac:dyDescent="0.3">
      <c r="A420" s="152" t="s">
        <v>64</v>
      </c>
      <c r="B420" s="149"/>
      <c r="C420" s="149"/>
      <c r="D420" s="149"/>
      <c r="E420" s="149"/>
      <c r="F420" s="114"/>
    </row>
    <row r="421" spans="1:6" ht="15.75" thickBot="1" x14ac:dyDescent="0.3">
      <c r="A421" s="154" t="s">
        <v>35</v>
      </c>
      <c r="B421" s="149">
        <f>B411+B416</f>
        <v>9000</v>
      </c>
      <c r="C421" s="149">
        <f t="shared" ref="C421:E421" si="64">C411+C416</f>
        <v>0</v>
      </c>
      <c r="D421" s="149">
        <f t="shared" si="64"/>
        <v>0</v>
      </c>
      <c r="E421" s="149">
        <f t="shared" si="64"/>
        <v>0</v>
      </c>
      <c r="F421" s="114"/>
    </row>
    <row r="422" spans="1:6" ht="75.75" thickBot="1" x14ac:dyDescent="0.3">
      <c r="A422" s="139" t="s">
        <v>61</v>
      </c>
      <c r="B422" s="168" t="s">
        <v>298</v>
      </c>
      <c r="C422" s="169" t="s">
        <v>58</v>
      </c>
      <c r="D422" s="170"/>
      <c r="E422" s="171"/>
      <c r="F422" s="114"/>
    </row>
    <row r="423" spans="1:6" ht="15.75" thickBot="1" x14ac:dyDescent="0.3">
      <c r="A423" s="140" t="s">
        <v>10</v>
      </c>
      <c r="B423" s="513" t="s">
        <v>299</v>
      </c>
      <c r="C423" s="514"/>
      <c r="D423" s="514"/>
      <c r="E423" s="515"/>
      <c r="F423" s="114"/>
    </row>
    <row r="424" spans="1:6" ht="15.75" thickBot="1" x14ac:dyDescent="0.3">
      <c r="A424" s="140" t="s">
        <v>15</v>
      </c>
      <c r="B424" s="528" t="s">
        <v>271</v>
      </c>
      <c r="C424" s="529"/>
      <c r="D424" s="529"/>
      <c r="E424" s="530"/>
      <c r="F424" s="114"/>
    </row>
    <row r="425" spans="1:6" x14ac:dyDescent="0.25">
      <c r="A425" s="531"/>
      <c r="B425" s="141">
        <v>2018</v>
      </c>
      <c r="C425" s="141">
        <v>2019</v>
      </c>
      <c r="D425" s="141">
        <v>2020</v>
      </c>
      <c r="E425" s="141">
        <v>2021</v>
      </c>
      <c r="F425" s="114"/>
    </row>
    <row r="426" spans="1:6" ht="15.75" thickBot="1" x14ac:dyDescent="0.3">
      <c r="A426" s="532"/>
      <c r="B426" s="142" t="s">
        <v>6</v>
      </c>
      <c r="C426" s="142" t="s">
        <v>7</v>
      </c>
      <c r="D426" s="142" t="s">
        <v>7</v>
      </c>
      <c r="E426" s="142" t="s">
        <v>7</v>
      </c>
      <c r="F426" s="114"/>
    </row>
    <row r="427" spans="1:6" ht="15.75" thickBot="1" x14ac:dyDescent="0.3">
      <c r="A427" s="140" t="s">
        <v>9</v>
      </c>
      <c r="B427" s="143">
        <v>1</v>
      </c>
      <c r="C427" s="140"/>
      <c r="D427" s="140"/>
      <c r="E427" s="140"/>
      <c r="F427" s="114"/>
    </row>
    <row r="428" spans="1:6" ht="15.75" thickBot="1" x14ac:dyDescent="0.3">
      <c r="A428" s="140" t="s">
        <v>16</v>
      </c>
      <c r="B428" s="143">
        <v>1000</v>
      </c>
      <c r="C428" s="143">
        <f t="shared" ref="C428:E428" si="65">C446</f>
        <v>0</v>
      </c>
      <c r="D428" s="143">
        <f t="shared" si="65"/>
        <v>0</v>
      </c>
      <c r="E428" s="143">
        <f t="shared" si="65"/>
        <v>0</v>
      </c>
      <c r="F428" s="114"/>
    </row>
    <row r="429" spans="1:6" ht="15.75" thickBot="1" x14ac:dyDescent="0.3">
      <c r="A429" s="140" t="s">
        <v>24</v>
      </c>
      <c r="B429" s="143">
        <f>B428/B427</f>
        <v>1000</v>
      </c>
      <c r="C429" s="143" t="e">
        <f t="shared" ref="C429:E429" si="66">C428/C427</f>
        <v>#DIV/0!</v>
      </c>
      <c r="D429" s="143" t="e">
        <f t="shared" si="66"/>
        <v>#DIV/0!</v>
      </c>
      <c r="E429" s="143" t="e">
        <f t="shared" si="66"/>
        <v>#DIV/0!</v>
      </c>
      <c r="F429" s="114"/>
    </row>
    <row r="430" spans="1:6" ht="15.75" thickBot="1" x14ac:dyDescent="0.3">
      <c r="A430" s="140" t="s">
        <v>17</v>
      </c>
      <c r="B430" s="144" t="s">
        <v>23</v>
      </c>
      <c r="C430" s="145">
        <f>C427/B427-1</f>
        <v>-1</v>
      </c>
      <c r="D430" s="145" t="e">
        <f t="shared" ref="D430:E432" si="67">D427/C427-1</f>
        <v>#DIV/0!</v>
      </c>
      <c r="E430" s="145" t="e">
        <f t="shared" si="67"/>
        <v>#DIV/0!</v>
      </c>
      <c r="F430" s="114"/>
    </row>
    <row r="431" spans="1:6" ht="15.75" thickBot="1" x14ac:dyDescent="0.3">
      <c r="A431" s="140" t="s">
        <v>18</v>
      </c>
      <c r="B431" s="144" t="s">
        <v>23</v>
      </c>
      <c r="C431" s="145">
        <f>C428/B428-1</f>
        <v>-1</v>
      </c>
      <c r="D431" s="145" t="e">
        <f t="shared" si="67"/>
        <v>#DIV/0!</v>
      </c>
      <c r="E431" s="145" t="e">
        <f t="shared" si="67"/>
        <v>#DIV/0!</v>
      </c>
      <c r="F431" s="114"/>
    </row>
    <row r="432" spans="1:6" ht="30.75" thickBot="1" x14ac:dyDescent="0.3">
      <c r="A432" s="140" t="s">
        <v>19</v>
      </c>
      <c r="B432" s="144" t="s">
        <v>23</v>
      </c>
      <c r="C432" s="145" t="e">
        <f>C429/B429-1</f>
        <v>#DIV/0!</v>
      </c>
      <c r="D432" s="145" t="e">
        <f t="shared" si="67"/>
        <v>#DIV/0!</v>
      </c>
      <c r="E432" s="145" t="e">
        <f t="shared" si="67"/>
        <v>#DIV/0!</v>
      </c>
      <c r="F432" s="114"/>
    </row>
    <row r="433" spans="1:6" ht="15.75" thickBot="1" x14ac:dyDescent="0.3">
      <c r="A433" s="533" t="s">
        <v>300</v>
      </c>
      <c r="B433" s="534"/>
      <c r="C433" s="534"/>
      <c r="D433" s="534"/>
      <c r="E433" s="535"/>
      <c r="F433" s="114"/>
    </row>
    <row r="434" spans="1:6" x14ac:dyDescent="0.25">
      <c r="A434" s="531"/>
      <c r="B434" s="141">
        <v>2018</v>
      </c>
      <c r="C434" s="141">
        <v>2019</v>
      </c>
      <c r="D434" s="141">
        <v>2020</v>
      </c>
      <c r="E434" s="141">
        <v>2021</v>
      </c>
      <c r="F434" s="114"/>
    </row>
    <row r="435" spans="1:6" ht="15.75" thickBot="1" x14ac:dyDescent="0.3">
      <c r="A435" s="532"/>
      <c r="B435" s="142" t="s">
        <v>6</v>
      </c>
      <c r="C435" s="142" t="s">
        <v>7</v>
      </c>
      <c r="D435" s="142" t="s">
        <v>7</v>
      </c>
      <c r="E435" s="142" t="s">
        <v>7</v>
      </c>
      <c r="F435" s="114"/>
    </row>
    <row r="436" spans="1:6" ht="15.75" thickBot="1" x14ac:dyDescent="0.3">
      <c r="A436" s="146" t="s">
        <v>46</v>
      </c>
      <c r="B436" s="147">
        <f>B437+B438+B439+B440</f>
        <v>0</v>
      </c>
      <c r="C436" s="147">
        <f t="shared" ref="C436:E436" si="68">C437+C438+C439+C440</f>
        <v>0</v>
      </c>
      <c r="D436" s="147">
        <f t="shared" si="68"/>
        <v>0</v>
      </c>
      <c r="E436" s="147">
        <f t="shared" si="68"/>
        <v>0</v>
      </c>
      <c r="F436" s="114"/>
    </row>
    <row r="437" spans="1:6" ht="15.75" thickBot="1" x14ac:dyDescent="0.3">
      <c r="A437" s="148" t="s">
        <v>55</v>
      </c>
      <c r="B437" s="147"/>
      <c r="C437" s="147"/>
      <c r="D437" s="147"/>
      <c r="E437" s="147"/>
      <c r="F437" s="114"/>
    </row>
    <row r="438" spans="1:6" ht="15.75" thickBot="1" x14ac:dyDescent="0.3">
      <c r="A438" s="148" t="s">
        <v>62</v>
      </c>
      <c r="B438" s="147"/>
      <c r="C438" s="147"/>
      <c r="D438" s="147"/>
      <c r="E438" s="147"/>
      <c r="F438" s="114"/>
    </row>
    <row r="439" spans="1:6" ht="15.75" thickBot="1" x14ac:dyDescent="0.3">
      <c r="A439" s="148" t="s">
        <v>63</v>
      </c>
      <c r="B439" s="147"/>
      <c r="C439" s="147"/>
      <c r="D439" s="147"/>
      <c r="E439" s="147"/>
      <c r="F439" s="114"/>
    </row>
    <row r="440" spans="1:6" ht="15.75" thickBot="1" x14ac:dyDescent="0.3">
      <c r="A440" s="148" t="s">
        <v>64</v>
      </c>
      <c r="B440" s="147"/>
      <c r="C440" s="147"/>
      <c r="D440" s="147"/>
      <c r="E440" s="147"/>
      <c r="F440" s="114"/>
    </row>
    <row r="441" spans="1:6" ht="15.75" thickBot="1" x14ac:dyDescent="0.3">
      <c r="A441" s="146" t="s">
        <v>47</v>
      </c>
      <c r="B441" s="149">
        <f>B442+B443+B444+B445</f>
        <v>1000</v>
      </c>
      <c r="C441" s="149">
        <f t="shared" ref="C441:E441" si="69">C442+C443+C444+C445</f>
        <v>0</v>
      </c>
      <c r="D441" s="149">
        <f t="shared" si="69"/>
        <v>0</v>
      </c>
      <c r="E441" s="149">
        <f t="shared" si="69"/>
        <v>0</v>
      </c>
      <c r="F441" s="114"/>
    </row>
    <row r="442" spans="1:6" ht="15.75" thickBot="1" x14ac:dyDescent="0.3">
      <c r="A442" s="148" t="s">
        <v>55</v>
      </c>
      <c r="B442" s="149">
        <v>1000</v>
      </c>
      <c r="C442" s="149"/>
      <c r="D442" s="149"/>
      <c r="E442" s="149"/>
      <c r="F442" s="114"/>
    </row>
    <row r="443" spans="1:6" ht="15.75" thickBot="1" x14ac:dyDescent="0.3">
      <c r="A443" s="148" t="s">
        <v>62</v>
      </c>
      <c r="B443" s="149"/>
      <c r="C443" s="149"/>
      <c r="D443" s="149"/>
      <c r="E443" s="149"/>
      <c r="F443" s="114"/>
    </row>
    <row r="444" spans="1:6" ht="15.75" thickBot="1" x14ac:dyDescent="0.3">
      <c r="A444" s="148" t="s">
        <v>63</v>
      </c>
      <c r="B444" s="149"/>
      <c r="C444" s="149"/>
      <c r="D444" s="149"/>
      <c r="E444" s="149"/>
      <c r="F444" s="114"/>
    </row>
    <row r="445" spans="1:6" ht="15.75" thickBot="1" x14ac:dyDescent="0.3">
      <c r="A445" s="148" t="s">
        <v>64</v>
      </c>
      <c r="B445" s="149"/>
      <c r="C445" s="149"/>
      <c r="D445" s="149"/>
      <c r="E445" s="149"/>
      <c r="F445" s="114"/>
    </row>
    <row r="446" spans="1:6" ht="15.75" thickBot="1" x14ac:dyDescent="0.3">
      <c r="A446" s="172" t="s">
        <v>125</v>
      </c>
      <c r="B446" s="149">
        <f>B436+B441</f>
        <v>1000</v>
      </c>
      <c r="C446" s="149">
        <f t="shared" ref="C446:E446" si="70">C436+C441</f>
        <v>0</v>
      </c>
      <c r="D446" s="149">
        <f t="shared" si="70"/>
        <v>0</v>
      </c>
      <c r="E446" s="149">
        <f t="shared" si="70"/>
        <v>0</v>
      </c>
      <c r="F446" s="114"/>
    </row>
    <row r="447" spans="1:6" ht="75.75" thickBot="1" x14ac:dyDescent="0.3">
      <c r="A447" s="178" t="s">
        <v>280</v>
      </c>
      <c r="B447" s="179" t="s">
        <v>301</v>
      </c>
      <c r="C447" s="169" t="s">
        <v>58</v>
      </c>
      <c r="D447" s="170"/>
      <c r="E447" s="171"/>
      <c r="F447" s="114"/>
    </row>
    <row r="448" spans="1:6" ht="15.75" thickBot="1" x14ac:dyDescent="0.3">
      <c r="A448" s="140" t="s">
        <v>10</v>
      </c>
      <c r="B448" s="513" t="s">
        <v>302</v>
      </c>
      <c r="C448" s="514"/>
      <c r="D448" s="514"/>
      <c r="E448" s="515"/>
      <c r="F448" s="114"/>
    </row>
    <row r="449" spans="1:6" ht="15.75" thickBot="1" x14ac:dyDescent="0.3">
      <c r="A449" s="140" t="s">
        <v>15</v>
      </c>
      <c r="B449" s="528" t="s">
        <v>228</v>
      </c>
      <c r="C449" s="529"/>
      <c r="D449" s="529"/>
      <c r="E449" s="530"/>
      <c r="F449" s="114"/>
    </row>
    <row r="450" spans="1:6" x14ac:dyDescent="0.25">
      <c r="A450" s="531"/>
      <c r="B450" s="141">
        <v>2018</v>
      </c>
      <c r="C450" s="141">
        <v>2019</v>
      </c>
      <c r="D450" s="141">
        <v>2020</v>
      </c>
      <c r="E450" s="141">
        <v>2021</v>
      </c>
      <c r="F450" s="114"/>
    </row>
    <row r="451" spans="1:6" ht="15.75" thickBot="1" x14ac:dyDescent="0.3">
      <c r="A451" s="532"/>
      <c r="B451" s="142" t="s">
        <v>6</v>
      </c>
      <c r="C451" s="142" t="s">
        <v>7</v>
      </c>
      <c r="D451" s="142" t="s">
        <v>7</v>
      </c>
      <c r="E451" s="142" t="s">
        <v>7</v>
      </c>
      <c r="F451" s="114"/>
    </row>
    <row r="452" spans="1:6" ht="15.75" thickBot="1" x14ac:dyDescent="0.3">
      <c r="A452" s="140" t="s">
        <v>9</v>
      </c>
      <c r="B452" s="143"/>
      <c r="C452" s="143">
        <v>5</v>
      </c>
      <c r="D452" s="140"/>
      <c r="E452" s="140"/>
      <c r="F452" s="114"/>
    </row>
    <row r="453" spans="1:6" ht="15.75" thickBot="1" x14ac:dyDescent="0.3">
      <c r="A453" s="140" t="s">
        <v>16</v>
      </c>
      <c r="B453" s="143"/>
      <c r="C453" s="143">
        <v>5580</v>
      </c>
      <c r="D453" s="143">
        <f t="shared" ref="D453:E453" si="71">D471</f>
        <v>0</v>
      </c>
      <c r="E453" s="143">
        <f t="shared" si="71"/>
        <v>0</v>
      </c>
      <c r="F453" s="114"/>
    </row>
    <row r="454" spans="1:6" ht="15.75" thickBot="1" x14ac:dyDescent="0.3">
      <c r="A454" s="140" t="s">
        <v>24</v>
      </c>
      <c r="B454" s="143" t="e">
        <f>B453/B452</f>
        <v>#DIV/0!</v>
      </c>
      <c r="C454" s="143">
        <f t="shared" ref="C454:E454" si="72">C453/C452</f>
        <v>1116</v>
      </c>
      <c r="D454" s="143" t="e">
        <f t="shared" si="72"/>
        <v>#DIV/0!</v>
      </c>
      <c r="E454" s="143" t="e">
        <f t="shared" si="72"/>
        <v>#DIV/0!</v>
      </c>
      <c r="F454" s="114"/>
    </row>
    <row r="455" spans="1:6" ht="15.75" thickBot="1" x14ac:dyDescent="0.3">
      <c r="A455" s="140" t="s">
        <v>17</v>
      </c>
      <c r="B455" s="144" t="s">
        <v>23</v>
      </c>
      <c r="C455" s="145" t="e">
        <f>C452/B452-1</f>
        <v>#DIV/0!</v>
      </c>
      <c r="D455" s="145">
        <f t="shared" ref="D455:E457" si="73">D452/C452-1</f>
        <v>-1</v>
      </c>
      <c r="E455" s="145" t="e">
        <f t="shared" si="73"/>
        <v>#DIV/0!</v>
      </c>
      <c r="F455" s="114"/>
    </row>
    <row r="456" spans="1:6" ht="15.75" thickBot="1" x14ac:dyDescent="0.3">
      <c r="A456" s="140" t="s">
        <v>18</v>
      </c>
      <c r="B456" s="144" t="s">
        <v>23</v>
      </c>
      <c r="C456" s="145" t="e">
        <f>C453/B453-1</f>
        <v>#DIV/0!</v>
      </c>
      <c r="D456" s="145">
        <f t="shared" si="73"/>
        <v>-1</v>
      </c>
      <c r="E456" s="145" t="e">
        <f t="shared" si="73"/>
        <v>#DIV/0!</v>
      </c>
      <c r="F456" s="114"/>
    </row>
    <row r="457" spans="1:6" ht="30.75" thickBot="1" x14ac:dyDescent="0.3">
      <c r="A457" s="140" t="s">
        <v>19</v>
      </c>
      <c r="B457" s="144" t="s">
        <v>23</v>
      </c>
      <c r="C457" s="145" t="e">
        <f>C454/B454-1</f>
        <v>#DIV/0!</v>
      </c>
      <c r="D457" s="145" t="e">
        <f t="shared" si="73"/>
        <v>#DIV/0!</v>
      </c>
      <c r="E457" s="145" t="e">
        <f t="shared" si="73"/>
        <v>#DIV/0!</v>
      </c>
      <c r="F457" s="114"/>
    </row>
    <row r="458" spans="1:6" ht="15.75" thickBot="1" x14ac:dyDescent="0.3">
      <c r="A458" s="533" t="s">
        <v>303</v>
      </c>
      <c r="B458" s="534"/>
      <c r="C458" s="534"/>
      <c r="D458" s="534"/>
      <c r="E458" s="535"/>
      <c r="F458" s="114"/>
    </row>
    <row r="459" spans="1:6" x14ac:dyDescent="0.25">
      <c r="A459" s="531"/>
      <c r="B459" s="141">
        <v>2018</v>
      </c>
      <c r="C459" s="141">
        <v>2019</v>
      </c>
      <c r="D459" s="141">
        <v>2020</v>
      </c>
      <c r="E459" s="141">
        <v>2021</v>
      </c>
      <c r="F459" s="114"/>
    </row>
    <row r="460" spans="1:6" ht="15.75" thickBot="1" x14ac:dyDescent="0.3">
      <c r="A460" s="532"/>
      <c r="B460" s="142" t="s">
        <v>6</v>
      </c>
      <c r="C460" s="142" t="s">
        <v>7</v>
      </c>
      <c r="D460" s="142" t="s">
        <v>7</v>
      </c>
      <c r="E460" s="142" t="s">
        <v>7</v>
      </c>
      <c r="F460" s="114"/>
    </row>
    <row r="461" spans="1:6" ht="15.75" thickBot="1" x14ac:dyDescent="0.3">
      <c r="A461" s="146" t="s">
        <v>46</v>
      </c>
      <c r="B461" s="147">
        <f>B462+B463+B464+B465</f>
        <v>0</v>
      </c>
      <c r="C461" s="147">
        <f t="shared" ref="C461:E461" si="74">C462+C463+C464+C465</f>
        <v>0</v>
      </c>
      <c r="D461" s="147">
        <f t="shared" si="74"/>
        <v>0</v>
      </c>
      <c r="E461" s="147">
        <f t="shared" si="74"/>
        <v>0</v>
      </c>
      <c r="F461" s="114"/>
    </row>
    <row r="462" spans="1:6" ht="15.75" thickBot="1" x14ac:dyDescent="0.3">
      <c r="A462" s="148" t="s">
        <v>55</v>
      </c>
      <c r="B462" s="147"/>
      <c r="C462" s="147"/>
      <c r="D462" s="147"/>
      <c r="E462" s="147"/>
      <c r="F462" s="114"/>
    </row>
    <row r="463" spans="1:6" ht="15.75" thickBot="1" x14ac:dyDescent="0.3">
      <c r="A463" s="148" t="s">
        <v>62</v>
      </c>
      <c r="B463" s="147"/>
      <c r="C463" s="147"/>
      <c r="D463" s="147"/>
      <c r="E463" s="147"/>
      <c r="F463" s="114"/>
    </row>
    <row r="464" spans="1:6" ht="15.75" thickBot="1" x14ac:dyDescent="0.3">
      <c r="A464" s="148" t="s">
        <v>63</v>
      </c>
      <c r="B464" s="147"/>
      <c r="C464" s="147"/>
      <c r="D464" s="147"/>
      <c r="E464" s="147"/>
      <c r="F464" s="114"/>
    </row>
    <row r="465" spans="1:6" ht="15.75" thickBot="1" x14ac:dyDescent="0.3">
      <c r="A465" s="148" t="s">
        <v>64</v>
      </c>
      <c r="B465" s="147"/>
      <c r="C465" s="147"/>
      <c r="D465" s="147"/>
      <c r="E465" s="147"/>
      <c r="F465" s="114"/>
    </row>
    <row r="466" spans="1:6" ht="15.75" thickBot="1" x14ac:dyDescent="0.3">
      <c r="A466" s="146" t="s">
        <v>47</v>
      </c>
      <c r="B466" s="149">
        <f>B467+B468+B469+B470</f>
        <v>0</v>
      </c>
      <c r="C466" s="149">
        <f t="shared" ref="C466:E466" si="75">C467+C468+C469+C470</f>
        <v>5580</v>
      </c>
      <c r="D466" s="149">
        <f t="shared" si="75"/>
        <v>0</v>
      </c>
      <c r="E466" s="149">
        <f t="shared" si="75"/>
        <v>0</v>
      </c>
      <c r="F466" s="114"/>
    </row>
    <row r="467" spans="1:6" ht="15.75" thickBot="1" x14ac:dyDescent="0.3">
      <c r="A467" s="148" t="s">
        <v>55</v>
      </c>
      <c r="B467" s="149"/>
      <c r="C467" s="149">
        <v>5580</v>
      </c>
      <c r="D467" s="149"/>
      <c r="E467" s="149"/>
      <c r="F467" s="114"/>
    </row>
    <row r="468" spans="1:6" ht="15.75" thickBot="1" x14ac:dyDescent="0.3">
      <c r="A468" s="148" t="s">
        <v>62</v>
      </c>
      <c r="B468" s="149"/>
      <c r="C468" s="149"/>
      <c r="D468" s="149"/>
      <c r="E468" s="149"/>
      <c r="F468" s="114"/>
    </row>
    <row r="469" spans="1:6" ht="15.75" thickBot="1" x14ac:dyDescent="0.3">
      <c r="A469" s="148" t="s">
        <v>63</v>
      </c>
      <c r="B469" s="149"/>
      <c r="C469" s="149"/>
      <c r="D469" s="149"/>
      <c r="E469" s="149"/>
      <c r="F469" s="114"/>
    </row>
    <row r="470" spans="1:6" ht="15.75" thickBot="1" x14ac:dyDescent="0.3">
      <c r="A470" s="148" t="s">
        <v>64</v>
      </c>
      <c r="B470" s="149"/>
      <c r="C470" s="149"/>
      <c r="D470" s="149"/>
      <c r="E470" s="149"/>
      <c r="F470" s="114"/>
    </row>
    <row r="471" spans="1:6" ht="15.75" thickBot="1" x14ac:dyDescent="0.3">
      <c r="A471" s="172" t="s">
        <v>210</v>
      </c>
      <c r="B471" s="149">
        <f>B461+B466</f>
        <v>0</v>
      </c>
      <c r="C471" s="149">
        <f t="shared" ref="C471:E471" si="76">C461+C466</f>
        <v>5580</v>
      </c>
      <c r="D471" s="149">
        <f t="shared" si="76"/>
        <v>0</v>
      </c>
      <c r="E471" s="149">
        <f t="shared" si="76"/>
        <v>0</v>
      </c>
      <c r="F471" s="114"/>
    </row>
    <row r="472" spans="1:6" ht="75.75" thickBot="1" x14ac:dyDescent="0.3">
      <c r="A472" s="178" t="s">
        <v>211</v>
      </c>
      <c r="B472" s="179" t="s">
        <v>304</v>
      </c>
      <c r="C472" s="169" t="s">
        <v>58</v>
      </c>
      <c r="D472" s="170"/>
      <c r="E472" s="171"/>
      <c r="F472" s="114"/>
    </row>
    <row r="473" spans="1:6" ht="15.75" thickBot="1" x14ac:dyDescent="0.3">
      <c r="A473" s="140" t="s">
        <v>10</v>
      </c>
      <c r="B473" s="513" t="s">
        <v>305</v>
      </c>
      <c r="C473" s="514"/>
      <c r="D473" s="514"/>
      <c r="E473" s="515"/>
      <c r="F473" s="114"/>
    </row>
    <row r="474" spans="1:6" ht="15.75" thickBot="1" x14ac:dyDescent="0.3">
      <c r="A474" s="140" t="s">
        <v>15</v>
      </c>
      <c r="B474" s="528" t="s">
        <v>228</v>
      </c>
      <c r="C474" s="529"/>
      <c r="D474" s="529"/>
      <c r="E474" s="530"/>
      <c r="F474" s="114"/>
    </row>
    <row r="475" spans="1:6" x14ac:dyDescent="0.25">
      <c r="A475" s="531"/>
      <c r="B475" s="141">
        <v>2018</v>
      </c>
      <c r="C475" s="141">
        <v>2019</v>
      </c>
      <c r="D475" s="141">
        <v>2020</v>
      </c>
      <c r="E475" s="141">
        <v>2021</v>
      </c>
      <c r="F475" s="114"/>
    </row>
    <row r="476" spans="1:6" ht="15.75" thickBot="1" x14ac:dyDescent="0.3">
      <c r="A476" s="532"/>
      <c r="B476" s="142" t="s">
        <v>6</v>
      </c>
      <c r="C476" s="142" t="s">
        <v>7</v>
      </c>
      <c r="D476" s="142" t="s">
        <v>7</v>
      </c>
      <c r="E476" s="142" t="s">
        <v>7</v>
      </c>
      <c r="F476" s="114"/>
    </row>
    <row r="477" spans="1:6" ht="15.75" thickBot="1" x14ac:dyDescent="0.3">
      <c r="A477" s="140" t="s">
        <v>9</v>
      </c>
      <c r="B477" s="143"/>
      <c r="C477" s="143">
        <v>2</v>
      </c>
      <c r="D477" s="140"/>
      <c r="E477" s="140"/>
      <c r="F477" s="114"/>
    </row>
    <row r="478" spans="1:6" ht="15.75" thickBot="1" x14ac:dyDescent="0.3">
      <c r="A478" s="140" t="s">
        <v>16</v>
      </c>
      <c r="B478" s="143"/>
      <c r="C478" s="143">
        <v>1500</v>
      </c>
      <c r="D478" s="143">
        <f t="shared" ref="D478:E478" si="77">D496</f>
        <v>0</v>
      </c>
      <c r="E478" s="143">
        <f t="shared" si="77"/>
        <v>0</v>
      </c>
      <c r="F478" s="114"/>
    </row>
    <row r="479" spans="1:6" ht="15.75" thickBot="1" x14ac:dyDescent="0.3">
      <c r="A479" s="140" t="s">
        <v>24</v>
      </c>
      <c r="B479" s="143" t="e">
        <f>B478/B477</f>
        <v>#DIV/0!</v>
      </c>
      <c r="C479" s="143">
        <f t="shared" ref="C479:E479" si="78">C478/C477</f>
        <v>750</v>
      </c>
      <c r="D479" s="143" t="e">
        <f t="shared" si="78"/>
        <v>#DIV/0!</v>
      </c>
      <c r="E479" s="143" t="e">
        <f t="shared" si="78"/>
        <v>#DIV/0!</v>
      </c>
      <c r="F479" s="114"/>
    </row>
    <row r="480" spans="1:6" ht="15.75" thickBot="1" x14ac:dyDescent="0.3">
      <c r="A480" s="140" t="s">
        <v>17</v>
      </c>
      <c r="B480" s="144" t="s">
        <v>23</v>
      </c>
      <c r="C480" s="145" t="e">
        <f>C477/B477-1</f>
        <v>#DIV/0!</v>
      </c>
      <c r="D480" s="145">
        <f t="shared" ref="D480:E482" si="79">D477/C477-1</f>
        <v>-1</v>
      </c>
      <c r="E480" s="145" t="e">
        <f t="shared" si="79"/>
        <v>#DIV/0!</v>
      </c>
      <c r="F480" s="114"/>
    </row>
    <row r="481" spans="1:6" ht="15.75" thickBot="1" x14ac:dyDescent="0.3">
      <c r="A481" s="140" t="s">
        <v>18</v>
      </c>
      <c r="B481" s="144" t="s">
        <v>23</v>
      </c>
      <c r="C481" s="145" t="e">
        <f>C478/B478-1</f>
        <v>#DIV/0!</v>
      </c>
      <c r="D481" s="145">
        <f t="shared" si="79"/>
        <v>-1</v>
      </c>
      <c r="E481" s="145" t="e">
        <f t="shared" si="79"/>
        <v>#DIV/0!</v>
      </c>
      <c r="F481" s="114"/>
    </row>
    <row r="482" spans="1:6" ht="30.75" thickBot="1" x14ac:dyDescent="0.3">
      <c r="A482" s="140" t="s">
        <v>19</v>
      </c>
      <c r="B482" s="144" t="s">
        <v>23</v>
      </c>
      <c r="C482" s="145" t="e">
        <f>C479/B479-1</f>
        <v>#DIV/0!</v>
      </c>
      <c r="D482" s="145" t="e">
        <f t="shared" si="79"/>
        <v>#DIV/0!</v>
      </c>
      <c r="E482" s="145" t="e">
        <f t="shared" si="79"/>
        <v>#DIV/0!</v>
      </c>
      <c r="F482" s="114"/>
    </row>
    <row r="483" spans="1:6" ht="15.75" thickBot="1" x14ac:dyDescent="0.3">
      <c r="A483" s="533" t="s">
        <v>306</v>
      </c>
      <c r="B483" s="534"/>
      <c r="C483" s="534"/>
      <c r="D483" s="534"/>
      <c r="E483" s="535"/>
      <c r="F483" s="114"/>
    </row>
    <row r="484" spans="1:6" x14ac:dyDescent="0.25">
      <c r="A484" s="531"/>
      <c r="B484" s="141">
        <v>2018</v>
      </c>
      <c r="C484" s="141">
        <v>2019</v>
      </c>
      <c r="D484" s="141">
        <v>2020</v>
      </c>
      <c r="E484" s="141">
        <v>2021</v>
      </c>
      <c r="F484" s="114"/>
    </row>
    <row r="485" spans="1:6" ht="15.75" thickBot="1" x14ac:dyDescent="0.3">
      <c r="A485" s="532"/>
      <c r="B485" s="142" t="s">
        <v>6</v>
      </c>
      <c r="C485" s="142" t="s">
        <v>7</v>
      </c>
      <c r="D485" s="142" t="s">
        <v>7</v>
      </c>
      <c r="E485" s="142" t="s">
        <v>7</v>
      </c>
      <c r="F485" s="114"/>
    </row>
    <row r="486" spans="1:6" ht="15.75" thickBot="1" x14ac:dyDescent="0.3">
      <c r="A486" s="146" t="s">
        <v>46</v>
      </c>
      <c r="B486" s="147">
        <f>B487+B488+B489+B490</f>
        <v>0</v>
      </c>
      <c r="C486" s="147">
        <f t="shared" ref="C486:E486" si="80">C487+C488+C489+C490</f>
        <v>0</v>
      </c>
      <c r="D486" s="147">
        <f t="shared" si="80"/>
        <v>0</v>
      </c>
      <c r="E486" s="147">
        <f t="shared" si="80"/>
        <v>0</v>
      </c>
      <c r="F486" s="114"/>
    </row>
    <row r="487" spans="1:6" ht="15.75" thickBot="1" x14ac:dyDescent="0.3">
      <c r="A487" s="148" t="s">
        <v>55</v>
      </c>
      <c r="B487" s="147"/>
      <c r="C487" s="147"/>
      <c r="D487" s="147"/>
      <c r="E487" s="147"/>
      <c r="F487" s="114"/>
    </row>
    <row r="488" spans="1:6" ht="15.75" thickBot="1" x14ac:dyDescent="0.3">
      <c r="A488" s="148" t="s">
        <v>62</v>
      </c>
      <c r="B488" s="147"/>
      <c r="C488" s="147"/>
      <c r="D488" s="147"/>
      <c r="E488" s="147"/>
      <c r="F488" s="114"/>
    </row>
    <row r="489" spans="1:6" ht="15.75" thickBot="1" x14ac:dyDescent="0.3">
      <c r="A489" s="148" t="s">
        <v>63</v>
      </c>
      <c r="B489" s="147"/>
      <c r="C489" s="147"/>
      <c r="D489" s="147"/>
      <c r="E489" s="147"/>
      <c r="F489" s="114"/>
    </row>
    <row r="490" spans="1:6" ht="15.75" thickBot="1" x14ac:dyDescent="0.3">
      <c r="A490" s="148" t="s">
        <v>64</v>
      </c>
      <c r="B490" s="147"/>
      <c r="C490" s="147"/>
      <c r="D490" s="147"/>
      <c r="E490" s="147"/>
      <c r="F490" s="114"/>
    </row>
    <row r="491" spans="1:6" ht="15.75" thickBot="1" x14ac:dyDescent="0.3">
      <c r="A491" s="146" t="s">
        <v>47</v>
      </c>
      <c r="B491" s="149">
        <f>B492+B493+B494+B495</f>
        <v>0</v>
      </c>
      <c r="C491" s="149">
        <f t="shared" ref="C491:E491" si="81">C492+C493+C494+C495</f>
        <v>1500</v>
      </c>
      <c r="D491" s="149">
        <f t="shared" si="81"/>
        <v>0</v>
      </c>
      <c r="E491" s="149">
        <f t="shared" si="81"/>
        <v>0</v>
      </c>
      <c r="F491" s="114"/>
    </row>
    <row r="492" spans="1:6" ht="15.75" thickBot="1" x14ac:dyDescent="0.3">
      <c r="A492" s="148" t="s">
        <v>55</v>
      </c>
      <c r="B492" s="149"/>
      <c r="C492" s="149">
        <v>1500</v>
      </c>
      <c r="D492" s="149"/>
      <c r="E492" s="149"/>
      <c r="F492" s="114"/>
    </row>
    <row r="493" spans="1:6" ht="15.75" thickBot="1" x14ac:dyDescent="0.3">
      <c r="A493" s="148" t="s">
        <v>62</v>
      </c>
      <c r="B493" s="149"/>
      <c r="C493" s="149"/>
      <c r="D493" s="149"/>
      <c r="E493" s="149"/>
      <c r="F493" s="114"/>
    </row>
    <row r="494" spans="1:6" ht="15.75" thickBot="1" x14ac:dyDescent="0.3">
      <c r="A494" s="148" t="s">
        <v>63</v>
      </c>
      <c r="B494" s="149"/>
      <c r="C494" s="149"/>
      <c r="D494" s="149"/>
      <c r="E494" s="149"/>
      <c r="F494" s="114"/>
    </row>
    <row r="495" spans="1:6" ht="15.75" thickBot="1" x14ac:dyDescent="0.3">
      <c r="A495" s="148" t="s">
        <v>64</v>
      </c>
      <c r="B495" s="149"/>
      <c r="C495" s="149"/>
      <c r="D495" s="149"/>
      <c r="E495" s="149"/>
      <c r="F495" s="114"/>
    </row>
    <row r="496" spans="1:6" ht="15.75" thickBot="1" x14ac:dyDescent="0.3">
      <c r="A496" s="172" t="s">
        <v>216</v>
      </c>
      <c r="B496" s="149">
        <f>B486+B491</f>
        <v>0</v>
      </c>
      <c r="C496" s="149">
        <f t="shared" ref="C496:E496" si="82">C486+C491</f>
        <v>1500</v>
      </c>
      <c r="D496" s="149">
        <f t="shared" si="82"/>
        <v>0</v>
      </c>
      <c r="E496" s="149">
        <f t="shared" si="82"/>
        <v>0</v>
      </c>
      <c r="F496" s="114"/>
    </row>
    <row r="497" spans="1:6" ht="75.75" thickBot="1" x14ac:dyDescent="0.3">
      <c r="A497" s="178" t="s">
        <v>263</v>
      </c>
      <c r="B497" s="179" t="s">
        <v>307</v>
      </c>
      <c r="C497" s="169" t="s">
        <v>58</v>
      </c>
      <c r="D497" s="170"/>
      <c r="E497" s="171"/>
      <c r="F497" s="114"/>
    </row>
    <row r="498" spans="1:6" ht="15.75" thickBot="1" x14ac:dyDescent="0.3">
      <c r="A498" s="140" t="s">
        <v>10</v>
      </c>
      <c r="B498" s="513" t="s">
        <v>308</v>
      </c>
      <c r="C498" s="514"/>
      <c r="D498" s="514"/>
      <c r="E498" s="515"/>
      <c r="F498" s="114"/>
    </row>
    <row r="499" spans="1:6" ht="15.75" thickBot="1" x14ac:dyDescent="0.3">
      <c r="A499" s="140" t="s">
        <v>15</v>
      </c>
      <c r="B499" s="528" t="s">
        <v>271</v>
      </c>
      <c r="C499" s="529"/>
      <c r="D499" s="529"/>
      <c r="E499" s="530"/>
      <c r="F499" s="114"/>
    </row>
    <row r="500" spans="1:6" x14ac:dyDescent="0.25">
      <c r="A500" s="531"/>
      <c r="B500" s="141">
        <v>2018</v>
      </c>
      <c r="C500" s="141">
        <v>2019</v>
      </c>
      <c r="D500" s="141">
        <v>2020</v>
      </c>
      <c r="E500" s="141">
        <v>2021</v>
      </c>
      <c r="F500" s="114"/>
    </row>
    <row r="501" spans="1:6" ht="15.75" thickBot="1" x14ac:dyDescent="0.3">
      <c r="A501" s="532"/>
      <c r="B501" s="142" t="s">
        <v>6</v>
      </c>
      <c r="C501" s="142" t="s">
        <v>7</v>
      </c>
      <c r="D501" s="142" t="s">
        <v>7</v>
      </c>
      <c r="E501" s="142" t="s">
        <v>7</v>
      </c>
      <c r="F501" s="114"/>
    </row>
    <row r="502" spans="1:6" ht="15.75" thickBot="1" x14ac:dyDescent="0.3">
      <c r="A502" s="140" t="s">
        <v>9</v>
      </c>
      <c r="B502" s="143"/>
      <c r="C502" s="143"/>
      <c r="D502" s="144">
        <v>1</v>
      </c>
      <c r="E502" s="140"/>
      <c r="F502" s="114"/>
    </row>
    <row r="503" spans="1:6" ht="15.75" thickBot="1" x14ac:dyDescent="0.3">
      <c r="A503" s="140" t="s">
        <v>16</v>
      </c>
      <c r="B503" s="143"/>
      <c r="C503" s="143"/>
      <c r="D503" s="143">
        <v>500</v>
      </c>
      <c r="E503" s="143">
        <f t="shared" ref="E503" si="83">E521</f>
        <v>0</v>
      </c>
      <c r="F503" s="114"/>
    </row>
    <row r="504" spans="1:6" ht="15.75" thickBot="1" x14ac:dyDescent="0.3">
      <c r="A504" s="140" t="s">
        <v>24</v>
      </c>
      <c r="B504" s="143" t="e">
        <f>B503/B502</f>
        <v>#DIV/0!</v>
      </c>
      <c r="C504" s="143" t="e">
        <f t="shared" ref="C504:E504" si="84">C503/C502</f>
        <v>#DIV/0!</v>
      </c>
      <c r="D504" s="143">
        <f t="shared" si="84"/>
        <v>500</v>
      </c>
      <c r="E504" s="143" t="e">
        <f t="shared" si="84"/>
        <v>#DIV/0!</v>
      </c>
      <c r="F504" s="114"/>
    </row>
    <row r="505" spans="1:6" ht="15.75" thickBot="1" x14ac:dyDescent="0.3">
      <c r="A505" s="140" t="s">
        <v>17</v>
      </c>
      <c r="B505" s="144" t="s">
        <v>23</v>
      </c>
      <c r="C505" s="145" t="e">
        <f>C502/B502-1</f>
        <v>#DIV/0!</v>
      </c>
      <c r="D505" s="145" t="e">
        <f t="shared" ref="D505:E507" si="85">D502/C502-1</f>
        <v>#DIV/0!</v>
      </c>
      <c r="E505" s="145">
        <f t="shared" si="85"/>
        <v>-1</v>
      </c>
      <c r="F505" s="114"/>
    </row>
    <row r="506" spans="1:6" ht="15.75" thickBot="1" x14ac:dyDescent="0.3">
      <c r="A506" s="140" t="s">
        <v>18</v>
      </c>
      <c r="B506" s="144" t="s">
        <v>23</v>
      </c>
      <c r="C506" s="145" t="e">
        <f>C503/B503-1</f>
        <v>#DIV/0!</v>
      </c>
      <c r="D506" s="145" t="e">
        <f t="shared" si="85"/>
        <v>#DIV/0!</v>
      </c>
      <c r="E506" s="145">
        <f t="shared" si="85"/>
        <v>-1</v>
      </c>
      <c r="F506" s="114"/>
    </row>
    <row r="507" spans="1:6" ht="30.75" thickBot="1" x14ac:dyDescent="0.3">
      <c r="A507" s="140" t="s">
        <v>19</v>
      </c>
      <c r="B507" s="144" t="s">
        <v>23</v>
      </c>
      <c r="C507" s="145" t="e">
        <f>C504/B504-1</f>
        <v>#DIV/0!</v>
      </c>
      <c r="D507" s="145" t="e">
        <f t="shared" si="85"/>
        <v>#DIV/0!</v>
      </c>
      <c r="E507" s="145" t="e">
        <f t="shared" si="85"/>
        <v>#DIV/0!</v>
      </c>
      <c r="F507" s="114"/>
    </row>
    <row r="508" spans="1:6" ht="15.75" thickBot="1" x14ac:dyDescent="0.3">
      <c r="A508" s="533" t="s">
        <v>309</v>
      </c>
      <c r="B508" s="534"/>
      <c r="C508" s="534"/>
      <c r="D508" s="534"/>
      <c r="E508" s="535"/>
      <c r="F508" s="114"/>
    </row>
    <row r="509" spans="1:6" x14ac:dyDescent="0.25">
      <c r="A509" s="531"/>
      <c r="B509" s="141">
        <v>2018</v>
      </c>
      <c r="C509" s="141">
        <v>2019</v>
      </c>
      <c r="D509" s="141">
        <v>2020</v>
      </c>
      <c r="E509" s="141">
        <v>2021</v>
      </c>
      <c r="F509" s="114"/>
    </row>
    <row r="510" spans="1:6" ht="15.75" thickBot="1" x14ac:dyDescent="0.3">
      <c r="A510" s="532"/>
      <c r="B510" s="142" t="s">
        <v>6</v>
      </c>
      <c r="C510" s="142" t="s">
        <v>7</v>
      </c>
      <c r="D510" s="142" t="s">
        <v>7</v>
      </c>
      <c r="E510" s="142" t="s">
        <v>7</v>
      </c>
      <c r="F510" s="114"/>
    </row>
    <row r="511" spans="1:6" ht="15.75" thickBot="1" x14ac:dyDescent="0.3">
      <c r="A511" s="146" t="s">
        <v>46</v>
      </c>
      <c r="B511" s="147">
        <f>B512+B513+B514+B515</f>
        <v>0</v>
      </c>
      <c r="C511" s="147">
        <f t="shared" ref="C511:E511" si="86">C512+C513+C514+C515</f>
        <v>0</v>
      </c>
      <c r="D511" s="147">
        <f t="shared" si="86"/>
        <v>0</v>
      </c>
      <c r="E511" s="147">
        <f t="shared" si="86"/>
        <v>0</v>
      </c>
      <c r="F511" s="114"/>
    </row>
    <row r="512" spans="1:6" ht="15.75" thickBot="1" x14ac:dyDescent="0.3">
      <c r="A512" s="148" t="s">
        <v>55</v>
      </c>
      <c r="B512" s="147"/>
      <c r="C512" s="147"/>
      <c r="D512" s="147"/>
      <c r="E512" s="147"/>
      <c r="F512" s="114"/>
    </row>
    <row r="513" spans="1:6" ht="15.75" thickBot="1" x14ac:dyDescent="0.3">
      <c r="A513" s="148" t="s">
        <v>62</v>
      </c>
      <c r="B513" s="147"/>
      <c r="C513" s="147"/>
      <c r="D513" s="147"/>
      <c r="E513" s="147"/>
      <c r="F513" s="114"/>
    </row>
    <row r="514" spans="1:6" ht="15.75" thickBot="1" x14ac:dyDescent="0.3">
      <c r="A514" s="148" t="s">
        <v>63</v>
      </c>
      <c r="B514" s="147"/>
      <c r="C514" s="147"/>
      <c r="D514" s="147"/>
      <c r="E514" s="147"/>
      <c r="F514" s="114"/>
    </row>
    <row r="515" spans="1:6" ht="15.75" thickBot="1" x14ac:dyDescent="0.3">
      <c r="A515" s="148" t="s">
        <v>64</v>
      </c>
      <c r="B515" s="147"/>
      <c r="C515" s="147"/>
      <c r="D515" s="147"/>
      <c r="E515" s="147"/>
      <c r="F515" s="114"/>
    </row>
    <row r="516" spans="1:6" ht="15.75" thickBot="1" x14ac:dyDescent="0.3">
      <c r="A516" s="146" t="s">
        <v>47</v>
      </c>
      <c r="B516" s="149">
        <f>B517+B518+B519+B520</f>
        <v>0</v>
      </c>
      <c r="C516" s="149">
        <f t="shared" ref="C516:E516" si="87">C517+C518+C519+C520</f>
        <v>0</v>
      </c>
      <c r="D516" s="149">
        <f t="shared" si="87"/>
        <v>500</v>
      </c>
      <c r="E516" s="149">
        <f t="shared" si="87"/>
        <v>0</v>
      </c>
      <c r="F516" s="114"/>
    </row>
    <row r="517" spans="1:6" ht="15.75" thickBot="1" x14ac:dyDescent="0.3">
      <c r="A517" s="148" t="s">
        <v>55</v>
      </c>
      <c r="B517" s="149"/>
      <c r="C517" s="149"/>
      <c r="D517" s="149">
        <v>500</v>
      </c>
      <c r="E517" s="149"/>
      <c r="F517" s="114"/>
    </row>
    <row r="518" spans="1:6" ht="15.75" thickBot="1" x14ac:dyDescent="0.3">
      <c r="A518" s="148" t="s">
        <v>62</v>
      </c>
      <c r="B518" s="149"/>
      <c r="C518" s="149"/>
      <c r="D518" s="149"/>
      <c r="E518" s="149"/>
      <c r="F518" s="114"/>
    </row>
    <row r="519" spans="1:6" ht="15.75" thickBot="1" x14ac:dyDescent="0.3">
      <c r="A519" s="148" t="s">
        <v>63</v>
      </c>
      <c r="B519" s="149"/>
      <c r="C519" s="149"/>
      <c r="D519" s="149"/>
      <c r="E519" s="149"/>
      <c r="F519" s="114"/>
    </row>
    <row r="520" spans="1:6" ht="15.75" thickBot="1" x14ac:dyDescent="0.3">
      <c r="A520" s="148" t="s">
        <v>64</v>
      </c>
      <c r="B520" s="149"/>
      <c r="C520" s="149"/>
      <c r="D520" s="149"/>
      <c r="E520" s="149"/>
      <c r="F520" s="114"/>
    </row>
    <row r="521" spans="1:6" ht="15.75" thickBot="1" x14ac:dyDescent="0.3">
      <c r="A521" s="172" t="s">
        <v>267</v>
      </c>
      <c r="B521" s="149">
        <f>B511+B516</f>
        <v>0</v>
      </c>
      <c r="C521" s="149">
        <f t="shared" ref="C521:E521" si="88">C511+C516</f>
        <v>0</v>
      </c>
      <c r="D521" s="149">
        <f t="shared" si="88"/>
        <v>500</v>
      </c>
      <c r="E521" s="149">
        <f t="shared" si="88"/>
        <v>0</v>
      </c>
      <c r="F521" s="114"/>
    </row>
    <row r="522" spans="1:6" ht="105.75" thickBot="1" x14ac:dyDescent="0.3">
      <c r="A522" s="178" t="s">
        <v>145</v>
      </c>
      <c r="B522" s="179" t="s">
        <v>310</v>
      </c>
      <c r="C522" s="169" t="s">
        <v>58</v>
      </c>
      <c r="D522" s="170"/>
      <c r="E522" s="171"/>
      <c r="F522" s="114"/>
    </row>
    <row r="523" spans="1:6" ht="15.75" thickBot="1" x14ac:dyDescent="0.3">
      <c r="A523" s="140" t="s">
        <v>10</v>
      </c>
      <c r="B523" s="513" t="s">
        <v>311</v>
      </c>
      <c r="C523" s="514"/>
      <c r="D523" s="514"/>
      <c r="E523" s="515"/>
      <c r="F523" s="114"/>
    </row>
    <row r="524" spans="1:6" ht="15.75" thickBot="1" x14ac:dyDescent="0.3">
      <c r="A524" s="140" t="s">
        <v>15</v>
      </c>
      <c r="B524" s="528" t="s">
        <v>271</v>
      </c>
      <c r="C524" s="529"/>
      <c r="D524" s="529"/>
      <c r="E524" s="530"/>
      <c r="F524" s="114"/>
    </row>
    <row r="525" spans="1:6" x14ac:dyDescent="0.25">
      <c r="A525" s="531"/>
      <c r="B525" s="141">
        <v>2018</v>
      </c>
      <c r="C525" s="141">
        <v>2019</v>
      </c>
      <c r="D525" s="141">
        <v>2020</v>
      </c>
      <c r="E525" s="141">
        <v>2021</v>
      </c>
      <c r="F525" s="114"/>
    </row>
    <row r="526" spans="1:6" ht="15.75" thickBot="1" x14ac:dyDescent="0.3">
      <c r="A526" s="532"/>
      <c r="B526" s="142" t="s">
        <v>6</v>
      </c>
      <c r="C526" s="142" t="s">
        <v>7</v>
      </c>
      <c r="D526" s="142" t="s">
        <v>7</v>
      </c>
      <c r="E526" s="142" t="s">
        <v>7</v>
      </c>
      <c r="F526" s="114"/>
    </row>
    <row r="527" spans="1:6" ht="15.75" thickBot="1" x14ac:dyDescent="0.3">
      <c r="A527" s="140" t="s">
        <v>9</v>
      </c>
      <c r="B527" s="143"/>
      <c r="C527" s="143"/>
      <c r="D527" s="144">
        <v>1</v>
      </c>
      <c r="E527" s="140"/>
      <c r="F527" s="114"/>
    </row>
    <row r="528" spans="1:6" ht="15.75" thickBot="1" x14ac:dyDescent="0.3">
      <c r="A528" s="140" t="s">
        <v>16</v>
      </c>
      <c r="B528" s="143"/>
      <c r="C528" s="143"/>
      <c r="D528" s="143">
        <v>2000</v>
      </c>
      <c r="E528" s="143">
        <f t="shared" ref="E528" si="89">E546</f>
        <v>0</v>
      </c>
      <c r="F528" s="114"/>
    </row>
    <row r="529" spans="1:6" ht="15.75" thickBot="1" x14ac:dyDescent="0.3">
      <c r="A529" s="140" t="s">
        <v>24</v>
      </c>
      <c r="B529" s="143" t="e">
        <f>B528/B527</f>
        <v>#DIV/0!</v>
      </c>
      <c r="C529" s="143" t="e">
        <f t="shared" ref="C529:E529" si="90">C528/C527</f>
        <v>#DIV/0!</v>
      </c>
      <c r="D529" s="143">
        <f t="shared" si="90"/>
        <v>2000</v>
      </c>
      <c r="E529" s="143" t="e">
        <f t="shared" si="90"/>
        <v>#DIV/0!</v>
      </c>
      <c r="F529" s="114"/>
    </row>
    <row r="530" spans="1:6" ht="15.75" thickBot="1" x14ac:dyDescent="0.3">
      <c r="A530" s="140" t="s">
        <v>17</v>
      </c>
      <c r="B530" s="144" t="s">
        <v>23</v>
      </c>
      <c r="C530" s="145" t="e">
        <f>C527/B527-1</f>
        <v>#DIV/0!</v>
      </c>
      <c r="D530" s="145" t="e">
        <f t="shared" ref="D530:E532" si="91">D527/C527-1</f>
        <v>#DIV/0!</v>
      </c>
      <c r="E530" s="145">
        <f t="shared" si="91"/>
        <v>-1</v>
      </c>
      <c r="F530" s="114"/>
    </row>
    <row r="531" spans="1:6" ht="15.75" thickBot="1" x14ac:dyDescent="0.3">
      <c r="A531" s="140" t="s">
        <v>18</v>
      </c>
      <c r="B531" s="144" t="s">
        <v>23</v>
      </c>
      <c r="C531" s="145" t="e">
        <f>C528/B528-1</f>
        <v>#DIV/0!</v>
      </c>
      <c r="D531" s="145" t="e">
        <f t="shared" si="91"/>
        <v>#DIV/0!</v>
      </c>
      <c r="E531" s="145">
        <f t="shared" si="91"/>
        <v>-1</v>
      </c>
      <c r="F531" s="114"/>
    </row>
    <row r="532" spans="1:6" ht="30.75" thickBot="1" x14ac:dyDescent="0.3">
      <c r="A532" s="140" t="s">
        <v>19</v>
      </c>
      <c r="B532" s="144" t="s">
        <v>23</v>
      </c>
      <c r="C532" s="145" t="e">
        <f>C529/B529-1</f>
        <v>#DIV/0!</v>
      </c>
      <c r="D532" s="145" t="e">
        <f t="shared" si="91"/>
        <v>#DIV/0!</v>
      </c>
      <c r="E532" s="145" t="e">
        <f t="shared" si="91"/>
        <v>#DIV/0!</v>
      </c>
      <c r="F532" s="114"/>
    </row>
    <row r="533" spans="1:6" ht="15.75" thickBot="1" x14ac:dyDescent="0.3">
      <c r="A533" s="533" t="s">
        <v>312</v>
      </c>
      <c r="B533" s="534"/>
      <c r="C533" s="534"/>
      <c r="D533" s="534"/>
      <c r="E533" s="535"/>
      <c r="F533" s="114"/>
    </row>
    <row r="534" spans="1:6" x14ac:dyDescent="0.25">
      <c r="A534" s="531"/>
      <c r="B534" s="141">
        <v>2018</v>
      </c>
      <c r="C534" s="141">
        <v>2019</v>
      </c>
      <c r="D534" s="141">
        <v>2020</v>
      </c>
      <c r="E534" s="141">
        <v>2021</v>
      </c>
      <c r="F534" s="114"/>
    </row>
    <row r="535" spans="1:6" ht="15.75" thickBot="1" x14ac:dyDescent="0.3">
      <c r="A535" s="532"/>
      <c r="B535" s="142" t="s">
        <v>6</v>
      </c>
      <c r="C535" s="142" t="s">
        <v>7</v>
      </c>
      <c r="D535" s="142" t="s">
        <v>7</v>
      </c>
      <c r="E535" s="142" t="s">
        <v>7</v>
      </c>
      <c r="F535" s="114"/>
    </row>
    <row r="536" spans="1:6" ht="15.75" thickBot="1" x14ac:dyDescent="0.3">
      <c r="A536" s="146" t="s">
        <v>46</v>
      </c>
      <c r="B536" s="147">
        <f>B537+B538+B539+B540</f>
        <v>0</v>
      </c>
      <c r="C536" s="147">
        <f t="shared" ref="C536:E536" si="92">C537+C538+C539+C540</f>
        <v>0</v>
      </c>
      <c r="D536" s="147">
        <f t="shared" si="92"/>
        <v>0</v>
      </c>
      <c r="E536" s="147">
        <f t="shared" si="92"/>
        <v>0</v>
      </c>
      <c r="F536" s="114"/>
    </row>
    <row r="537" spans="1:6" ht="15.75" thickBot="1" x14ac:dyDescent="0.3">
      <c r="A537" s="148" t="s">
        <v>55</v>
      </c>
      <c r="B537" s="147"/>
      <c r="C537" s="147"/>
      <c r="D537" s="147"/>
      <c r="E537" s="147"/>
      <c r="F537" s="114"/>
    </row>
    <row r="538" spans="1:6" ht="15.75" thickBot="1" x14ac:dyDescent="0.3">
      <c r="A538" s="148" t="s">
        <v>62</v>
      </c>
      <c r="B538" s="147"/>
      <c r="C538" s="147"/>
      <c r="D538" s="147"/>
      <c r="E538" s="147"/>
      <c r="F538" s="114"/>
    </row>
    <row r="539" spans="1:6" ht="15.75" thickBot="1" x14ac:dyDescent="0.3">
      <c r="A539" s="148" t="s">
        <v>63</v>
      </c>
      <c r="B539" s="147"/>
      <c r="C539" s="147"/>
      <c r="D539" s="147"/>
      <c r="E539" s="147"/>
      <c r="F539" s="114"/>
    </row>
    <row r="540" spans="1:6" ht="15.75" thickBot="1" x14ac:dyDescent="0.3">
      <c r="A540" s="148" t="s">
        <v>64</v>
      </c>
      <c r="B540" s="147"/>
      <c r="C540" s="147"/>
      <c r="D540" s="147"/>
      <c r="E540" s="147"/>
      <c r="F540" s="114"/>
    </row>
    <row r="541" spans="1:6" ht="15.75" thickBot="1" x14ac:dyDescent="0.3">
      <c r="A541" s="146" t="s">
        <v>47</v>
      </c>
      <c r="B541" s="149">
        <f>B542+B543+B544+B545</f>
        <v>0</v>
      </c>
      <c r="C541" s="149">
        <f t="shared" ref="C541:E541" si="93">C542+C543+C544+C545</f>
        <v>0</v>
      </c>
      <c r="D541" s="149">
        <f t="shared" si="93"/>
        <v>2000</v>
      </c>
      <c r="E541" s="149">
        <f t="shared" si="93"/>
        <v>0</v>
      </c>
      <c r="F541" s="114"/>
    </row>
    <row r="542" spans="1:6" ht="15.75" thickBot="1" x14ac:dyDescent="0.3">
      <c r="A542" s="148" t="s">
        <v>55</v>
      </c>
      <c r="B542" s="149"/>
      <c r="C542" s="149"/>
      <c r="D542" s="149">
        <v>2000</v>
      </c>
      <c r="E542" s="149"/>
      <c r="F542" s="114"/>
    </row>
    <row r="543" spans="1:6" ht="15.75" thickBot="1" x14ac:dyDescent="0.3">
      <c r="A543" s="148" t="s">
        <v>62</v>
      </c>
      <c r="B543" s="149"/>
      <c r="C543" s="149"/>
      <c r="D543" s="149"/>
      <c r="E543" s="149"/>
      <c r="F543" s="114"/>
    </row>
    <row r="544" spans="1:6" ht="15.75" thickBot="1" x14ac:dyDescent="0.3">
      <c r="A544" s="148" t="s">
        <v>63</v>
      </c>
      <c r="B544" s="149"/>
      <c r="C544" s="149"/>
      <c r="D544" s="149"/>
      <c r="E544" s="149"/>
      <c r="F544" s="114"/>
    </row>
    <row r="545" spans="1:6" ht="15.75" thickBot="1" x14ac:dyDescent="0.3">
      <c r="A545" s="148" t="s">
        <v>64</v>
      </c>
      <c r="B545" s="149"/>
      <c r="C545" s="149"/>
      <c r="D545" s="149"/>
      <c r="E545" s="149"/>
      <c r="F545" s="114"/>
    </row>
    <row r="546" spans="1:6" ht="15.75" thickBot="1" x14ac:dyDescent="0.3">
      <c r="A546" s="172" t="s">
        <v>294</v>
      </c>
      <c r="B546" s="149">
        <f>B536+B541</f>
        <v>0</v>
      </c>
      <c r="C546" s="149">
        <f t="shared" ref="C546:E546" si="94">C536+C541</f>
        <v>0</v>
      </c>
      <c r="D546" s="149">
        <f t="shared" si="94"/>
        <v>2000</v>
      </c>
      <c r="E546" s="149">
        <f t="shared" si="94"/>
        <v>0</v>
      </c>
      <c r="F546" s="114"/>
    </row>
    <row r="547" spans="1:6" ht="75.75" thickBot="1" x14ac:dyDescent="0.3">
      <c r="A547" s="178" t="s">
        <v>149</v>
      </c>
      <c r="B547" s="179" t="s">
        <v>313</v>
      </c>
      <c r="C547" s="169" t="s">
        <v>58</v>
      </c>
      <c r="D547" s="170"/>
      <c r="E547" s="171"/>
      <c r="F547" s="114"/>
    </row>
    <row r="548" spans="1:6" ht="15.75" thickBot="1" x14ac:dyDescent="0.3">
      <c r="A548" s="140" t="s">
        <v>10</v>
      </c>
      <c r="B548" s="513" t="s">
        <v>314</v>
      </c>
      <c r="C548" s="514"/>
      <c r="D548" s="514"/>
      <c r="E548" s="515"/>
      <c r="F548" s="114"/>
    </row>
    <row r="549" spans="1:6" ht="15.75" thickBot="1" x14ac:dyDescent="0.3">
      <c r="A549" s="140" t="s">
        <v>15</v>
      </c>
      <c r="B549" s="528" t="s">
        <v>271</v>
      </c>
      <c r="C549" s="529"/>
      <c r="D549" s="529"/>
      <c r="E549" s="530"/>
      <c r="F549" s="114"/>
    </row>
    <row r="550" spans="1:6" x14ac:dyDescent="0.25">
      <c r="A550" s="531"/>
      <c r="B550" s="141">
        <v>2018</v>
      </c>
      <c r="C550" s="141">
        <v>2019</v>
      </c>
      <c r="D550" s="141">
        <v>2020</v>
      </c>
      <c r="E550" s="141">
        <v>2021</v>
      </c>
      <c r="F550" s="114"/>
    </row>
    <row r="551" spans="1:6" ht="15.75" thickBot="1" x14ac:dyDescent="0.3">
      <c r="A551" s="532"/>
      <c r="B551" s="142" t="s">
        <v>6</v>
      </c>
      <c r="C551" s="142" t="s">
        <v>7</v>
      </c>
      <c r="D551" s="142" t="s">
        <v>7</v>
      </c>
      <c r="E551" s="142" t="s">
        <v>7</v>
      </c>
      <c r="F551" s="114"/>
    </row>
    <row r="552" spans="1:6" ht="15.75" thickBot="1" x14ac:dyDescent="0.3">
      <c r="A552" s="140" t="s">
        <v>9</v>
      </c>
      <c r="B552" s="143"/>
      <c r="C552" s="143"/>
      <c r="D552" s="143">
        <v>3</v>
      </c>
      <c r="E552" s="140"/>
      <c r="F552" s="114"/>
    </row>
    <row r="553" spans="1:6" ht="15.75" thickBot="1" x14ac:dyDescent="0.3">
      <c r="A553" s="140" t="s">
        <v>16</v>
      </c>
      <c r="B553" s="143"/>
      <c r="C553" s="143"/>
      <c r="D553" s="143">
        <v>3000</v>
      </c>
      <c r="E553" s="143">
        <f t="shared" ref="E553" si="95">E571</f>
        <v>0</v>
      </c>
      <c r="F553" s="114"/>
    </row>
    <row r="554" spans="1:6" ht="15.75" thickBot="1" x14ac:dyDescent="0.3">
      <c r="A554" s="140" t="s">
        <v>24</v>
      </c>
      <c r="B554" s="143" t="e">
        <f>B553/B552</f>
        <v>#DIV/0!</v>
      </c>
      <c r="C554" s="143" t="e">
        <f t="shared" ref="C554:E554" si="96">C553/C552</f>
        <v>#DIV/0!</v>
      </c>
      <c r="D554" s="143">
        <f t="shared" si="96"/>
        <v>1000</v>
      </c>
      <c r="E554" s="143" t="e">
        <f t="shared" si="96"/>
        <v>#DIV/0!</v>
      </c>
      <c r="F554" s="114"/>
    </row>
    <row r="555" spans="1:6" ht="15.75" thickBot="1" x14ac:dyDescent="0.3">
      <c r="A555" s="140" t="s">
        <v>17</v>
      </c>
      <c r="B555" s="144" t="s">
        <v>23</v>
      </c>
      <c r="C555" s="145" t="e">
        <f>C552/B552-1</f>
        <v>#DIV/0!</v>
      </c>
      <c r="D555" s="145" t="e">
        <f t="shared" ref="D555:E557" si="97">D552/C552-1</f>
        <v>#DIV/0!</v>
      </c>
      <c r="E555" s="145">
        <f t="shared" si="97"/>
        <v>-1</v>
      </c>
      <c r="F555" s="114"/>
    </row>
    <row r="556" spans="1:6" ht="15.75" thickBot="1" x14ac:dyDescent="0.3">
      <c r="A556" s="140" t="s">
        <v>18</v>
      </c>
      <c r="B556" s="144" t="s">
        <v>23</v>
      </c>
      <c r="C556" s="145" t="e">
        <f>C553/B553-1</f>
        <v>#DIV/0!</v>
      </c>
      <c r="D556" s="145" t="e">
        <f t="shared" si="97"/>
        <v>#DIV/0!</v>
      </c>
      <c r="E556" s="145">
        <f t="shared" si="97"/>
        <v>-1</v>
      </c>
      <c r="F556" s="114"/>
    </row>
    <row r="557" spans="1:6" ht="30.75" thickBot="1" x14ac:dyDescent="0.3">
      <c r="A557" s="140" t="s">
        <v>19</v>
      </c>
      <c r="B557" s="144" t="s">
        <v>23</v>
      </c>
      <c r="C557" s="145" t="e">
        <f>C554/B554-1</f>
        <v>#DIV/0!</v>
      </c>
      <c r="D557" s="145" t="e">
        <f t="shared" si="97"/>
        <v>#DIV/0!</v>
      </c>
      <c r="E557" s="145" t="e">
        <f t="shared" si="97"/>
        <v>#DIV/0!</v>
      </c>
      <c r="F557" s="114"/>
    </row>
    <row r="558" spans="1:6" ht="15.75" thickBot="1" x14ac:dyDescent="0.3">
      <c r="A558" s="533" t="s">
        <v>315</v>
      </c>
      <c r="B558" s="534"/>
      <c r="C558" s="534"/>
      <c r="D558" s="534"/>
      <c r="E558" s="535"/>
      <c r="F558" s="114"/>
    </row>
    <row r="559" spans="1:6" x14ac:dyDescent="0.25">
      <c r="A559" s="531"/>
      <c r="B559" s="141">
        <v>2018</v>
      </c>
      <c r="C559" s="141">
        <v>2019</v>
      </c>
      <c r="D559" s="141">
        <v>2020</v>
      </c>
      <c r="E559" s="141">
        <v>2021</v>
      </c>
      <c r="F559" s="114"/>
    </row>
    <row r="560" spans="1:6" ht="15.75" thickBot="1" x14ac:dyDescent="0.3">
      <c r="A560" s="532"/>
      <c r="B560" s="142" t="s">
        <v>6</v>
      </c>
      <c r="C560" s="142" t="s">
        <v>7</v>
      </c>
      <c r="D560" s="142" t="s">
        <v>7</v>
      </c>
      <c r="E560" s="142" t="s">
        <v>7</v>
      </c>
      <c r="F560" s="114"/>
    </row>
    <row r="561" spans="1:6" ht="15.75" thickBot="1" x14ac:dyDescent="0.3">
      <c r="A561" s="146" t="s">
        <v>46</v>
      </c>
      <c r="B561" s="147">
        <f>B562+B563+B564+B565</f>
        <v>0</v>
      </c>
      <c r="C561" s="147">
        <f t="shared" ref="C561:E561" si="98">C562+C563+C564+C565</f>
        <v>0</v>
      </c>
      <c r="D561" s="147">
        <f t="shared" si="98"/>
        <v>0</v>
      </c>
      <c r="E561" s="147">
        <f t="shared" si="98"/>
        <v>0</v>
      </c>
      <c r="F561" s="114"/>
    </row>
    <row r="562" spans="1:6" ht="15.75" thickBot="1" x14ac:dyDescent="0.3">
      <c r="A562" s="148" t="s">
        <v>55</v>
      </c>
      <c r="B562" s="147"/>
      <c r="C562" s="147"/>
      <c r="D562" s="147"/>
      <c r="E562" s="147"/>
      <c r="F562" s="114"/>
    </row>
    <row r="563" spans="1:6" ht="15.75" thickBot="1" x14ac:dyDescent="0.3">
      <c r="A563" s="148" t="s">
        <v>62</v>
      </c>
      <c r="B563" s="147"/>
      <c r="C563" s="147"/>
      <c r="D563" s="147"/>
      <c r="E563" s="147"/>
      <c r="F563" s="114"/>
    </row>
    <row r="564" spans="1:6" ht="15.75" thickBot="1" x14ac:dyDescent="0.3">
      <c r="A564" s="148" t="s">
        <v>63</v>
      </c>
      <c r="B564" s="147"/>
      <c r="C564" s="147"/>
      <c r="D564" s="147"/>
      <c r="E564" s="147"/>
      <c r="F564" s="114"/>
    </row>
    <row r="565" spans="1:6" ht="15.75" thickBot="1" x14ac:dyDescent="0.3">
      <c r="A565" s="148" t="s">
        <v>64</v>
      </c>
      <c r="B565" s="147"/>
      <c r="C565" s="147"/>
      <c r="D565" s="147"/>
      <c r="E565" s="147"/>
      <c r="F565" s="114"/>
    </row>
    <row r="566" spans="1:6" ht="15.75" thickBot="1" x14ac:dyDescent="0.3">
      <c r="A566" s="146" t="s">
        <v>47</v>
      </c>
      <c r="B566" s="149">
        <f>B567+B568+B569+B570</f>
        <v>0</v>
      </c>
      <c r="C566" s="149">
        <f t="shared" ref="C566:E566" si="99">C567+C568+C569+C570</f>
        <v>0</v>
      </c>
      <c r="D566" s="149">
        <f t="shared" si="99"/>
        <v>3000</v>
      </c>
      <c r="E566" s="149">
        <f t="shared" si="99"/>
        <v>0</v>
      </c>
      <c r="F566" s="114"/>
    </row>
    <row r="567" spans="1:6" ht="15.75" thickBot="1" x14ac:dyDescent="0.3">
      <c r="A567" s="148" t="s">
        <v>55</v>
      </c>
      <c r="B567" s="149"/>
      <c r="C567" s="149"/>
      <c r="D567" s="149">
        <v>3000</v>
      </c>
      <c r="E567" s="149"/>
      <c r="F567" s="114"/>
    </row>
    <row r="568" spans="1:6" ht="15.75" thickBot="1" x14ac:dyDescent="0.3">
      <c r="A568" s="148" t="s">
        <v>62</v>
      </c>
      <c r="B568" s="149"/>
      <c r="C568" s="149"/>
      <c r="D568" s="149"/>
      <c r="E568" s="149"/>
      <c r="F568" s="114"/>
    </row>
    <row r="569" spans="1:6" ht="15.75" thickBot="1" x14ac:dyDescent="0.3">
      <c r="A569" s="148" t="s">
        <v>63</v>
      </c>
      <c r="B569" s="149"/>
      <c r="C569" s="149"/>
      <c r="D569" s="149"/>
      <c r="E569" s="149"/>
      <c r="F569" s="114"/>
    </row>
    <row r="570" spans="1:6" ht="15.75" thickBot="1" x14ac:dyDescent="0.3">
      <c r="A570" s="148" t="s">
        <v>64</v>
      </c>
      <c r="B570" s="149"/>
      <c r="C570" s="149"/>
      <c r="D570" s="149"/>
      <c r="E570" s="149"/>
      <c r="F570" s="114"/>
    </row>
    <row r="571" spans="1:6" ht="15.75" thickBot="1" x14ac:dyDescent="0.3">
      <c r="A571" s="172" t="s">
        <v>316</v>
      </c>
      <c r="B571" s="149">
        <f>B561+B566</f>
        <v>0</v>
      </c>
      <c r="C571" s="149">
        <f t="shared" ref="C571:E571" si="100">C561+C566</f>
        <v>0</v>
      </c>
      <c r="D571" s="149">
        <f t="shared" si="100"/>
        <v>3000</v>
      </c>
      <c r="E571" s="149">
        <f t="shared" si="100"/>
        <v>0</v>
      </c>
      <c r="F571" s="114"/>
    </row>
    <row r="572" spans="1:6" ht="105.75" thickBot="1" x14ac:dyDescent="0.3">
      <c r="A572" s="178" t="s">
        <v>153</v>
      </c>
      <c r="B572" s="179" t="s">
        <v>317</v>
      </c>
      <c r="C572" s="169" t="s">
        <v>58</v>
      </c>
      <c r="D572" s="170"/>
      <c r="E572" s="171"/>
      <c r="F572" s="114"/>
    </row>
    <row r="573" spans="1:6" ht="15.75" thickBot="1" x14ac:dyDescent="0.3">
      <c r="A573" s="140" t="s">
        <v>10</v>
      </c>
      <c r="B573" s="513" t="s">
        <v>318</v>
      </c>
      <c r="C573" s="514"/>
      <c r="D573" s="514"/>
      <c r="E573" s="515"/>
      <c r="F573" s="114"/>
    </row>
    <row r="574" spans="1:6" ht="15.75" thickBot="1" x14ac:dyDescent="0.3">
      <c r="A574" s="140" t="s">
        <v>15</v>
      </c>
      <c r="B574" s="528" t="s">
        <v>271</v>
      </c>
      <c r="C574" s="529"/>
      <c r="D574" s="529"/>
      <c r="E574" s="530"/>
      <c r="F574" s="114"/>
    </row>
    <row r="575" spans="1:6" x14ac:dyDescent="0.25">
      <c r="A575" s="531"/>
      <c r="B575" s="141">
        <v>2018</v>
      </c>
      <c r="C575" s="141">
        <v>2019</v>
      </c>
      <c r="D575" s="141">
        <v>2020</v>
      </c>
      <c r="E575" s="141">
        <v>2021</v>
      </c>
      <c r="F575" s="114"/>
    </row>
    <row r="576" spans="1:6" ht="15.75" thickBot="1" x14ac:dyDescent="0.3">
      <c r="A576" s="532"/>
      <c r="B576" s="142" t="s">
        <v>6</v>
      </c>
      <c r="C576" s="142" t="s">
        <v>7</v>
      </c>
      <c r="D576" s="142" t="s">
        <v>7</v>
      </c>
      <c r="E576" s="142" t="s">
        <v>7</v>
      </c>
      <c r="F576" s="114"/>
    </row>
    <row r="577" spans="1:6" ht="15.75" thickBot="1" x14ac:dyDescent="0.3">
      <c r="A577" s="140" t="s">
        <v>9</v>
      </c>
      <c r="B577" s="143"/>
      <c r="C577" s="143"/>
      <c r="D577" s="143">
        <v>1</v>
      </c>
      <c r="E577" s="140"/>
      <c r="F577" s="114"/>
    </row>
    <row r="578" spans="1:6" ht="15.75" thickBot="1" x14ac:dyDescent="0.3">
      <c r="A578" s="140" t="s">
        <v>16</v>
      </c>
      <c r="B578" s="143"/>
      <c r="C578" s="143"/>
      <c r="D578" s="143">
        <v>2000</v>
      </c>
      <c r="E578" s="143">
        <f t="shared" ref="E578" si="101">E596</f>
        <v>0</v>
      </c>
      <c r="F578" s="114"/>
    </row>
    <row r="579" spans="1:6" ht="15.75" thickBot="1" x14ac:dyDescent="0.3">
      <c r="A579" s="140" t="s">
        <v>24</v>
      </c>
      <c r="B579" s="143" t="e">
        <f>B578/B577</f>
        <v>#DIV/0!</v>
      </c>
      <c r="C579" s="143" t="e">
        <f t="shared" ref="C579:E579" si="102">C578/C577</f>
        <v>#DIV/0!</v>
      </c>
      <c r="D579" s="143">
        <f t="shared" si="102"/>
        <v>2000</v>
      </c>
      <c r="E579" s="143" t="e">
        <f t="shared" si="102"/>
        <v>#DIV/0!</v>
      </c>
      <c r="F579" s="114"/>
    </row>
    <row r="580" spans="1:6" ht="15.75" thickBot="1" x14ac:dyDescent="0.3">
      <c r="A580" s="140" t="s">
        <v>17</v>
      </c>
      <c r="B580" s="144" t="s">
        <v>23</v>
      </c>
      <c r="C580" s="145" t="e">
        <f>C577/B577-1</f>
        <v>#DIV/0!</v>
      </c>
      <c r="D580" s="145" t="e">
        <f t="shared" ref="D580:E582" si="103">D577/C577-1</f>
        <v>#DIV/0!</v>
      </c>
      <c r="E580" s="145">
        <f t="shared" si="103"/>
        <v>-1</v>
      </c>
      <c r="F580" s="114"/>
    </row>
    <row r="581" spans="1:6" ht="15.75" thickBot="1" x14ac:dyDescent="0.3">
      <c r="A581" s="140" t="s">
        <v>18</v>
      </c>
      <c r="B581" s="144" t="s">
        <v>23</v>
      </c>
      <c r="C581" s="145" t="e">
        <f>C578/B578-1</f>
        <v>#DIV/0!</v>
      </c>
      <c r="D581" s="145" t="e">
        <f t="shared" si="103"/>
        <v>#DIV/0!</v>
      </c>
      <c r="E581" s="145">
        <f t="shared" si="103"/>
        <v>-1</v>
      </c>
      <c r="F581" s="114"/>
    </row>
    <row r="582" spans="1:6" ht="30.75" thickBot="1" x14ac:dyDescent="0.3">
      <c r="A582" s="140" t="s">
        <v>19</v>
      </c>
      <c r="B582" s="144" t="s">
        <v>23</v>
      </c>
      <c r="C582" s="145" t="e">
        <f>C579/B579-1</f>
        <v>#DIV/0!</v>
      </c>
      <c r="D582" s="145" t="e">
        <f t="shared" si="103"/>
        <v>#DIV/0!</v>
      </c>
      <c r="E582" s="145" t="e">
        <f t="shared" si="103"/>
        <v>#DIV/0!</v>
      </c>
      <c r="F582" s="114"/>
    </row>
    <row r="583" spans="1:6" ht="15.75" thickBot="1" x14ac:dyDescent="0.3">
      <c r="A583" s="533" t="s">
        <v>319</v>
      </c>
      <c r="B583" s="534"/>
      <c r="C583" s="534"/>
      <c r="D583" s="534"/>
      <c r="E583" s="535"/>
      <c r="F583" s="114"/>
    </row>
    <row r="584" spans="1:6" x14ac:dyDescent="0.25">
      <c r="A584" s="531"/>
      <c r="B584" s="141">
        <v>2018</v>
      </c>
      <c r="C584" s="141">
        <v>2019</v>
      </c>
      <c r="D584" s="141">
        <v>2020</v>
      </c>
      <c r="E584" s="141">
        <v>2021</v>
      </c>
      <c r="F584" s="114"/>
    </row>
    <row r="585" spans="1:6" ht="15.75" thickBot="1" x14ac:dyDescent="0.3">
      <c r="A585" s="532"/>
      <c r="B585" s="142" t="s">
        <v>6</v>
      </c>
      <c r="C585" s="142" t="s">
        <v>7</v>
      </c>
      <c r="D585" s="142" t="s">
        <v>7</v>
      </c>
      <c r="E585" s="142" t="s">
        <v>7</v>
      </c>
      <c r="F585" s="114"/>
    </row>
    <row r="586" spans="1:6" ht="15.75" thickBot="1" x14ac:dyDescent="0.3">
      <c r="A586" s="146" t="s">
        <v>46</v>
      </c>
      <c r="B586" s="147">
        <f>B587+B588+B589+B590</f>
        <v>0</v>
      </c>
      <c r="C586" s="147">
        <f t="shared" ref="C586:E586" si="104">C587+C588+C589+C590</f>
        <v>0</v>
      </c>
      <c r="D586" s="147">
        <f t="shared" si="104"/>
        <v>0</v>
      </c>
      <c r="E586" s="147">
        <f t="shared" si="104"/>
        <v>0</v>
      </c>
      <c r="F586" s="114"/>
    </row>
    <row r="587" spans="1:6" ht="15.75" thickBot="1" x14ac:dyDescent="0.3">
      <c r="A587" s="148" t="s">
        <v>55</v>
      </c>
      <c r="B587" s="147"/>
      <c r="C587" s="147"/>
      <c r="D587" s="147"/>
      <c r="E587" s="147"/>
      <c r="F587" s="114"/>
    </row>
    <row r="588" spans="1:6" ht="15.75" thickBot="1" x14ac:dyDescent="0.3">
      <c r="A588" s="148" t="s">
        <v>62</v>
      </c>
      <c r="B588" s="147"/>
      <c r="C588" s="147"/>
      <c r="D588" s="147"/>
      <c r="E588" s="147"/>
      <c r="F588" s="114"/>
    </row>
    <row r="589" spans="1:6" ht="15.75" thickBot="1" x14ac:dyDescent="0.3">
      <c r="A589" s="148" t="s">
        <v>63</v>
      </c>
      <c r="B589" s="147"/>
      <c r="C589" s="147"/>
      <c r="D589" s="147"/>
      <c r="E589" s="147"/>
      <c r="F589" s="114"/>
    </row>
    <row r="590" spans="1:6" ht="15.75" thickBot="1" x14ac:dyDescent="0.3">
      <c r="A590" s="148" t="s">
        <v>64</v>
      </c>
      <c r="B590" s="147"/>
      <c r="C590" s="147"/>
      <c r="D590" s="147"/>
      <c r="E590" s="147"/>
      <c r="F590" s="114"/>
    </row>
    <row r="591" spans="1:6" ht="15.75" thickBot="1" x14ac:dyDescent="0.3">
      <c r="A591" s="146" t="s">
        <v>47</v>
      </c>
      <c r="B591" s="149">
        <f>B592+B593+B594+B595</f>
        <v>0</v>
      </c>
      <c r="C591" s="149">
        <f t="shared" ref="C591:E591" si="105">C592+C593+C594+C595</f>
        <v>0</v>
      </c>
      <c r="D591" s="149">
        <f t="shared" si="105"/>
        <v>2000</v>
      </c>
      <c r="E591" s="149">
        <f t="shared" si="105"/>
        <v>0</v>
      </c>
      <c r="F591" s="114"/>
    </row>
    <row r="592" spans="1:6" ht="15.75" thickBot="1" x14ac:dyDescent="0.3">
      <c r="A592" s="148" t="s">
        <v>55</v>
      </c>
      <c r="B592" s="149"/>
      <c r="C592" s="149"/>
      <c r="D592" s="149">
        <v>2000</v>
      </c>
      <c r="E592" s="149"/>
      <c r="F592" s="114"/>
    </row>
    <row r="593" spans="1:6" ht="15.75" thickBot="1" x14ac:dyDescent="0.3">
      <c r="A593" s="148" t="s">
        <v>62</v>
      </c>
      <c r="B593" s="149"/>
      <c r="C593" s="149"/>
      <c r="D593" s="149"/>
      <c r="E593" s="149"/>
      <c r="F593" s="114"/>
    </row>
    <row r="594" spans="1:6" ht="15.75" thickBot="1" x14ac:dyDescent="0.3">
      <c r="A594" s="148" t="s">
        <v>63</v>
      </c>
      <c r="B594" s="149"/>
      <c r="C594" s="149"/>
      <c r="D594" s="149"/>
      <c r="E594" s="149"/>
      <c r="F594" s="114"/>
    </row>
    <row r="595" spans="1:6" ht="15.75" thickBot="1" x14ac:dyDescent="0.3">
      <c r="A595" s="148" t="s">
        <v>64</v>
      </c>
      <c r="B595" s="149"/>
      <c r="C595" s="149"/>
      <c r="D595" s="149"/>
      <c r="E595" s="149"/>
      <c r="F595" s="114"/>
    </row>
    <row r="596" spans="1:6" ht="15.75" thickBot="1" x14ac:dyDescent="0.3">
      <c r="A596" s="172" t="s">
        <v>320</v>
      </c>
      <c r="B596" s="149">
        <f>B586+B591</f>
        <v>0</v>
      </c>
      <c r="C596" s="149">
        <f t="shared" ref="C596:E596" si="106">C586+C591</f>
        <v>0</v>
      </c>
      <c r="D596" s="149">
        <f t="shared" si="106"/>
        <v>2000</v>
      </c>
      <c r="E596" s="149">
        <f t="shared" si="106"/>
        <v>0</v>
      </c>
      <c r="F596" s="114"/>
    </row>
    <row r="597" spans="1:6" ht="75.75" thickBot="1" x14ac:dyDescent="0.3">
      <c r="A597" s="178" t="s">
        <v>157</v>
      </c>
      <c r="B597" s="179" t="s">
        <v>321</v>
      </c>
      <c r="C597" s="169" t="s">
        <v>58</v>
      </c>
      <c r="D597" s="170"/>
      <c r="E597" s="171"/>
      <c r="F597" s="114"/>
    </row>
    <row r="598" spans="1:6" ht="15.75" thickBot="1" x14ac:dyDescent="0.3">
      <c r="A598" s="140" t="s">
        <v>10</v>
      </c>
      <c r="B598" s="513" t="s">
        <v>322</v>
      </c>
      <c r="C598" s="514"/>
      <c r="D598" s="514"/>
      <c r="E598" s="515"/>
      <c r="F598" s="114"/>
    </row>
    <row r="599" spans="1:6" ht="15.75" thickBot="1" x14ac:dyDescent="0.3">
      <c r="A599" s="140" t="s">
        <v>15</v>
      </c>
      <c r="B599" s="528" t="s">
        <v>228</v>
      </c>
      <c r="C599" s="529"/>
      <c r="D599" s="529"/>
      <c r="E599" s="530"/>
      <c r="F599" s="114"/>
    </row>
    <row r="600" spans="1:6" x14ac:dyDescent="0.25">
      <c r="A600" s="531"/>
      <c r="B600" s="141">
        <v>2018</v>
      </c>
      <c r="C600" s="141">
        <v>2019</v>
      </c>
      <c r="D600" s="141">
        <v>2020</v>
      </c>
      <c r="E600" s="141">
        <v>2021</v>
      </c>
      <c r="F600" s="114"/>
    </row>
    <row r="601" spans="1:6" ht="15.75" thickBot="1" x14ac:dyDescent="0.3">
      <c r="A601" s="532"/>
      <c r="B601" s="142" t="s">
        <v>6</v>
      </c>
      <c r="C601" s="142" t="s">
        <v>7</v>
      </c>
      <c r="D601" s="142" t="s">
        <v>7</v>
      </c>
      <c r="E601" s="142" t="s">
        <v>7</v>
      </c>
      <c r="F601" s="114"/>
    </row>
    <row r="602" spans="1:6" ht="15.75" thickBot="1" x14ac:dyDescent="0.3">
      <c r="A602" s="140" t="s">
        <v>9</v>
      </c>
      <c r="B602" s="143"/>
      <c r="C602" s="143"/>
      <c r="D602" s="143"/>
      <c r="E602" s="143">
        <v>4</v>
      </c>
      <c r="F602" s="114"/>
    </row>
    <row r="603" spans="1:6" ht="15.75" thickBot="1" x14ac:dyDescent="0.3">
      <c r="A603" s="140" t="s">
        <v>16</v>
      </c>
      <c r="B603" s="143"/>
      <c r="C603" s="143"/>
      <c r="D603" s="143"/>
      <c r="E603" s="143">
        <v>4000</v>
      </c>
      <c r="F603" s="114"/>
    </row>
    <row r="604" spans="1:6" ht="15.75" thickBot="1" x14ac:dyDescent="0.3">
      <c r="A604" s="140" t="s">
        <v>24</v>
      </c>
      <c r="B604" s="143" t="e">
        <f>B603/B602</f>
        <v>#DIV/0!</v>
      </c>
      <c r="C604" s="143" t="e">
        <f t="shared" ref="C604:E604" si="107">C603/C602</f>
        <v>#DIV/0!</v>
      </c>
      <c r="D604" s="143" t="e">
        <f t="shared" si="107"/>
        <v>#DIV/0!</v>
      </c>
      <c r="E604" s="143">
        <f t="shared" si="107"/>
        <v>1000</v>
      </c>
      <c r="F604" s="114"/>
    </row>
    <row r="605" spans="1:6" ht="15.75" thickBot="1" x14ac:dyDescent="0.3">
      <c r="A605" s="140" t="s">
        <v>17</v>
      </c>
      <c r="B605" s="144" t="s">
        <v>23</v>
      </c>
      <c r="C605" s="145" t="e">
        <f>C602/B602-1</f>
        <v>#DIV/0!</v>
      </c>
      <c r="D605" s="145" t="e">
        <f t="shared" ref="D605:E607" si="108">D602/C602-1</f>
        <v>#DIV/0!</v>
      </c>
      <c r="E605" s="145" t="e">
        <f t="shared" si="108"/>
        <v>#DIV/0!</v>
      </c>
      <c r="F605" s="114"/>
    </row>
    <row r="606" spans="1:6" ht="15.75" thickBot="1" x14ac:dyDescent="0.3">
      <c r="A606" s="140" t="s">
        <v>18</v>
      </c>
      <c r="B606" s="144" t="s">
        <v>23</v>
      </c>
      <c r="C606" s="145" t="e">
        <f>C603/B603-1</f>
        <v>#DIV/0!</v>
      </c>
      <c r="D606" s="145" t="e">
        <f t="shared" si="108"/>
        <v>#DIV/0!</v>
      </c>
      <c r="E606" s="145" t="e">
        <f t="shared" si="108"/>
        <v>#DIV/0!</v>
      </c>
      <c r="F606" s="114"/>
    </row>
    <row r="607" spans="1:6" ht="30.75" thickBot="1" x14ac:dyDescent="0.3">
      <c r="A607" s="140" t="s">
        <v>19</v>
      </c>
      <c r="B607" s="144" t="s">
        <v>23</v>
      </c>
      <c r="C607" s="145" t="e">
        <f>C604/B604-1</f>
        <v>#DIV/0!</v>
      </c>
      <c r="D607" s="145" t="e">
        <f t="shared" si="108"/>
        <v>#DIV/0!</v>
      </c>
      <c r="E607" s="145" t="e">
        <f t="shared" si="108"/>
        <v>#DIV/0!</v>
      </c>
      <c r="F607" s="114"/>
    </row>
    <row r="608" spans="1:6" ht="15.75" thickBot="1" x14ac:dyDescent="0.3">
      <c r="A608" s="533" t="s">
        <v>323</v>
      </c>
      <c r="B608" s="534"/>
      <c r="C608" s="534"/>
      <c r="D608" s="534"/>
      <c r="E608" s="535"/>
      <c r="F608" s="114"/>
    </row>
    <row r="609" spans="1:6" x14ac:dyDescent="0.25">
      <c r="A609" s="531"/>
      <c r="B609" s="141">
        <v>2018</v>
      </c>
      <c r="C609" s="141">
        <v>2019</v>
      </c>
      <c r="D609" s="141">
        <v>2020</v>
      </c>
      <c r="E609" s="141">
        <v>2021</v>
      </c>
      <c r="F609" s="114"/>
    </row>
    <row r="610" spans="1:6" ht="15.75" thickBot="1" x14ac:dyDescent="0.3">
      <c r="A610" s="532"/>
      <c r="B610" s="142" t="s">
        <v>6</v>
      </c>
      <c r="C610" s="142" t="s">
        <v>7</v>
      </c>
      <c r="D610" s="142" t="s">
        <v>7</v>
      </c>
      <c r="E610" s="142" t="s">
        <v>7</v>
      </c>
      <c r="F610" s="114"/>
    </row>
    <row r="611" spans="1:6" ht="15.75" thickBot="1" x14ac:dyDescent="0.3">
      <c r="A611" s="146" t="s">
        <v>46</v>
      </c>
      <c r="B611" s="147">
        <f>B612+B613+B614+B615</f>
        <v>0</v>
      </c>
      <c r="C611" s="147">
        <f t="shared" ref="C611:E611" si="109">C612+C613+C614+C615</f>
        <v>0</v>
      </c>
      <c r="D611" s="147">
        <f t="shared" si="109"/>
        <v>0</v>
      </c>
      <c r="E611" s="147">
        <f t="shared" si="109"/>
        <v>0</v>
      </c>
      <c r="F611" s="114"/>
    </row>
    <row r="612" spans="1:6" ht="15.75" thickBot="1" x14ac:dyDescent="0.3">
      <c r="A612" s="148" t="s">
        <v>55</v>
      </c>
      <c r="B612" s="147"/>
      <c r="C612" s="147"/>
      <c r="D612" s="147"/>
      <c r="E612" s="147"/>
      <c r="F612" s="114"/>
    </row>
    <row r="613" spans="1:6" ht="15.75" thickBot="1" x14ac:dyDescent="0.3">
      <c r="A613" s="148" t="s">
        <v>62</v>
      </c>
      <c r="B613" s="147"/>
      <c r="C613" s="147"/>
      <c r="D613" s="147"/>
      <c r="E613" s="147"/>
      <c r="F613" s="114"/>
    </row>
    <row r="614" spans="1:6" ht="15.75" thickBot="1" x14ac:dyDescent="0.3">
      <c r="A614" s="148" t="s">
        <v>63</v>
      </c>
      <c r="B614" s="147"/>
      <c r="C614" s="147"/>
      <c r="D614" s="147"/>
      <c r="E614" s="147"/>
      <c r="F614" s="114"/>
    </row>
    <row r="615" spans="1:6" ht="15.75" thickBot="1" x14ac:dyDescent="0.3">
      <c r="A615" s="148" t="s">
        <v>64</v>
      </c>
      <c r="B615" s="147"/>
      <c r="C615" s="147"/>
      <c r="D615" s="147"/>
      <c r="E615" s="147"/>
      <c r="F615" s="114"/>
    </row>
    <row r="616" spans="1:6" ht="15.75" thickBot="1" x14ac:dyDescent="0.3">
      <c r="A616" s="146" t="s">
        <v>47</v>
      </c>
      <c r="B616" s="149">
        <f>B617+B618+B619+B620</f>
        <v>0</v>
      </c>
      <c r="C616" s="149">
        <f t="shared" ref="C616:E616" si="110">C617+C618+C619+C620</f>
        <v>0</v>
      </c>
      <c r="D616" s="149">
        <f t="shared" si="110"/>
        <v>0</v>
      </c>
      <c r="E616" s="149">
        <f t="shared" si="110"/>
        <v>4000</v>
      </c>
      <c r="F616" s="114"/>
    </row>
    <row r="617" spans="1:6" ht="15.75" thickBot="1" x14ac:dyDescent="0.3">
      <c r="A617" s="148" t="s">
        <v>55</v>
      </c>
      <c r="B617" s="149"/>
      <c r="C617" s="149"/>
      <c r="D617" s="149"/>
      <c r="E617" s="149">
        <v>4000</v>
      </c>
      <c r="F617" s="114"/>
    </row>
    <row r="618" spans="1:6" ht="15.75" thickBot="1" x14ac:dyDescent="0.3">
      <c r="A618" s="148" t="s">
        <v>62</v>
      </c>
      <c r="B618" s="149"/>
      <c r="C618" s="149"/>
      <c r="D618" s="149"/>
      <c r="E618" s="149"/>
      <c r="F618" s="114"/>
    </row>
    <row r="619" spans="1:6" ht="15.75" thickBot="1" x14ac:dyDescent="0.3">
      <c r="A619" s="148" t="s">
        <v>63</v>
      </c>
      <c r="B619" s="149"/>
      <c r="C619" s="149"/>
      <c r="D619" s="149"/>
      <c r="E619" s="149"/>
      <c r="F619" s="114"/>
    </row>
    <row r="620" spans="1:6" ht="15.75" thickBot="1" x14ac:dyDescent="0.3">
      <c r="A620" s="148" t="s">
        <v>64</v>
      </c>
      <c r="B620" s="149"/>
      <c r="C620" s="149"/>
      <c r="D620" s="149"/>
      <c r="E620" s="149"/>
      <c r="F620" s="114"/>
    </row>
    <row r="621" spans="1:6" ht="15.75" thickBot="1" x14ac:dyDescent="0.3">
      <c r="A621" s="172" t="s">
        <v>324</v>
      </c>
      <c r="B621" s="149">
        <f>B611+B616</f>
        <v>0</v>
      </c>
      <c r="C621" s="149">
        <f t="shared" ref="C621:E621" si="111">C611+C616</f>
        <v>0</v>
      </c>
      <c r="D621" s="149">
        <f t="shared" si="111"/>
        <v>0</v>
      </c>
      <c r="E621" s="149">
        <f t="shared" si="111"/>
        <v>4000</v>
      </c>
      <c r="F621" s="114"/>
    </row>
    <row r="622" spans="1:6" ht="15.75" thickBot="1" x14ac:dyDescent="0.3">
      <c r="A622" s="180"/>
      <c r="B622" s="181"/>
      <c r="C622" s="181"/>
      <c r="D622" s="181"/>
      <c r="E622" s="181"/>
      <c r="F622" s="114"/>
    </row>
    <row r="623" spans="1:6" ht="45.75" thickBot="1" x14ac:dyDescent="0.3">
      <c r="A623" s="127" t="s">
        <v>52</v>
      </c>
      <c r="B623" s="182">
        <f>B35+B72+B109+B146+B183+B223+B252+B277+B302+B327+B352+B377+B403+B428+B453+B478+B503+B528+B553+B578+B603</f>
        <v>227300</v>
      </c>
      <c r="C623" s="182">
        <f>C35+C72+C109+C146+C183+C223+C252+C277+C302+C327+C352+C377+C403+C428+C453+C478+C503+C528+C553+C578+C603</f>
        <v>508000</v>
      </c>
      <c r="D623" s="182">
        <f t="shared" ref="D623:E623" si="112">D35+D72+D109+D146+D183+D223+D252+D277+D302+D327+D352+D377+D403+D428+D453+D478+D503+D528+D553+D578+D603</f>
        <v>540000</v>
      </c>
      <c r="E623" s="182">
        <f t="shared" si="112"/>
        <v>570000</v>
      </c>
      <c r="F623" s="114"/>
    </row>
    <row r="624" spans="1:6" ht="45.75" thickBot="1" x14ac:dyDescent="0.3">
      <c r="A624" s="127" t="s">
        <v>53</v>
      </c>
      <c r="B624" s="182">
        <f>B625+B628+B631+B637+B651</f>
        <v>227300</v>
      </c>
      <c r="C624" s="182">
        <f>C64+C101+C138+C175+C212+C241+C270+C295+C320+C345+C370+C395+C421+C446+C471+C496+C521+C546+C571+C596+C621</f>
        <v>508000</v>
      </c>
      <c r="D624" s="182">
        <f t="shared" ref="D624:E624" si="113">D64+D101+D138+D175+D212+D241+D270+D295+D320+D345+D370+D395+D421+D446+D471+D496+D521+D546+D571+D596+D621</f>
        <v>540000</v>
      </c>
      <c r="E624" s="182">
        <f t="shared" si="113"/>
        <v>570000</v>
      </c>
      <c r="F624" s="321"/>
    </row>
    <row r="625" spans="1:6" ht="15.75" thickBot="1" x14ac:dyDescent="0.3">
      <c r="A625" s="146" t="s">
        <v>0</v>
      </c>
      <c r="B625" s="183">
        <f>SUM(B626:B627)</f>
        <v>139650</v>
      </c>
      <c r="C625" s="183">
        <f t="shared" ref="C625:E625" si="114">SUM(C626:C627)</f>
        <v>326450</v>
      </c>
      <c r="D625" s="183">
        <f t="shared" si="114"/>
        <v>326450</v>
      </c>
      <c r="E625" s="183">
        <f t="shared" si="114"/>
        <v>326450</v>
      </c>
      <c r="F625" s="114"/>
    </row>
    <row r="626" spans="1:6" ht="15.75" thickBot="1" x14ac:dyDescent="0.3">
      <c r="A626" s="148" t="s">
        <v>55</v>
      </c>
      <c r="B626" s="149">
        <f>B44+B81+B118+B155+B192</f>
        <v>118950</v>
      </c>
      <c r="C626" s="149">
        <f>C44+C81+C118+C155+C192</f>
        <v>305750</v>
      </c>
      <c r="D626" s="149">
        <f t="shared" ref="D626:E626" si="115">D44+D81+D118+D155+D192</f>
        <v>305750</v>
      </c>
      <c r="E626" s="149">
        <f t="shared" si="115"/>
        <v>305750</v>
      </c>
      <c r="F626" s="114"/>
    </row>
    <row r="627" spans="1:6" ht="15.75" thickBot="1" x14ac:dyDescent="0.3">
      <c r="A627" s="148" t="s">
        <v>59</v>
      </c>
      <c r="B627" s="149">
        <f>B45</f>
        <v>20700</v>
      </c>
      <c r="C627" s="149">
        <f t="shared" ref="C627:E627" si="116">C45</f>
        <v>20700</v>
      </c>
      <c r="D627" s="149">
        <f t="shared" si="116"/>
        <v>20700</v>
      </c>
      <c r="E627" s="149">
        <f t="shared" si="116"/>
        <v>20700</v>
      </c>
      <c r="F627" s="114"/>
    </row>
    <row r="628" spans="1:6" ht="30.75" thickBot="1" x14ac:dyDescent="0.3">
      <c r="A628" s="146" t="s">
        <v>33</v>
      </c>
      <c r="B628" s="183">
        <f>SUM(B629:B630)</f>
        <v>25650</v>
      </c>
      <c r="C628" s="183">
        <f t="shared" ref="C628:E628" si="117">SUM(C629:C630)</f>
        <v>56850</v>
      </c>
      <c r="D628" s="183">
        <f t="shared" si="117"/>
        <v>56850</v>
      </c>
      <c r="E628" s="183">
        <f t="shared" si="117"/>
        <v>56850</v>
      </c>
      <c r="F628" s="321"/>
    </row>
    <row r="629" spans="1:6" ht="15.75" thickBot="1" x14ac:dyDescent="0.3">
      <c r="A629" s="148" t="s">
        <v>55</v>
      </c>
      <c r="B629" s="147">
        <f>B47+B84+B121+B158+B195</f>
        <v>22200</v>
      </c>
      <c r="C629" s="147">
        <f t="shared" ref="C629:E630" si="118">C47+C84+C121+C158+C195</f>
        <v>53400</v>
      </c>
      <c r="D629" s="147">
        <f t="shared" si="118"/>
        <v>53400</v>
      </c>
      <c r="E629" s="147">
        <f t="shared" si="118"/>
        <v>53400</v>
      </c>
      <c r="F629" s="114"/>
    </row>
    <row r="630" spans="1:6" ht="15.75" thickBot="1" x14ac:dyDescent="0.3">
      <c r="A630" s="148" t="s">
        <v>59</v>
      </c>
      <c r="B630" s="149">
        <f>B48+B85+B122+B159+B196</f>
        <v>3450</v>
      </c>
      <c r="C630" s="149">
        <f t="shared" si="118"/>
        <v>3450</v>
      </c>
      <c r="D630" s="149">
        <f t="shared" si="118"/>
        <v>3450</v>
      </c>
      <c r="E630" s="149">
        <f t="shared" si="118"/>
        <v>3450</v>
      </c>
      <c r="F630" s="114"/>
    </row>
    <row r="631" spans="1:6" ht="15.75" thickBot="1" x14ac:dyDescent="0.3">
      <c r="A631" s="146" t="s">
        <v>1</v>
      </c>
      <c r="B631" s="183">
        <f>B632+B633</f>
        <v>52000</v>
      </c>
      <c r="C631" s="183">
        <f t="shared" ref="C631:E631" si="119">C632+C633</f>
        <v>104700</v>
      </c>
      <c r="D631" s="183">
        <f t="shared" si="119"/>
        <v>136700</v>
      </c>
      <c r="E631" s="183">
        <f t="shared" si="119"/>
        <v>166700</v>
      </c>
      <c r="F631" s="114"/>
    </row>
    <row r="632" spans="1:6" ht="15.75" thickBot="1" x14ac:dyDescent="0.3">
      <c r="A632" s="148" t="s">
        <v>55</v>
      </c>
      <c r="B632" s="149">
        <f>B87+B124</f>
        <v>45000</v>
      </c>
      <c r="C632" s="149">
        <f t="shared" ref="C632:E633" si="120">C50+C87+C124+C161+C198</f>
        <v>97700</v>
      </c>
      <c r="D632" s="149">
        <f t="shared" si="120"/>
        <v>129700</v>
      </c>
      <c r="E632" s="149">
        <f t="shared" si="120"/>
        <v>159700</v>
      </c>
      <c r="F632" s="114"/>
    </row>
    <row r="633" spans="1:6" ht="15.75" thickBot="1" x14ac:dyDescent="0.3">
      <c r="A633" s="148" t="s">
        <v>59</v>
      </c>
      <c r="B633" s="149">
        <v>7000</v>
      </c>
      <c r="C633" s="149">
        <f t="shared" si="120"/>
        <v>7000</v>
      </c>
      <c r="D633" s="149">
        <f t="shared" si="120"/>
        <v>7000</v>
      </c>
      <c r="E633" s="149">
        <f t="shared" si="120"/>
        <v>7000</v>
      </c>
      <c r="F633" s="114"/>
    </row>
    <row r="634" spans="1:6" ht="15.75" thickBot="1" x14ac:dyDescent="0.3">
      <c r="A634" s="146" t="s">
        <v>2</v>
      </c>
      <c r="B634" s="183">
        <v>0</v>
      </c>
      <c r="C634" s="183">
        <v>0</v>
      </c>
      <c r="D634" s="183">
        <v>0</v>
      </c>
      <c r="E634" s="183">
        <v>0</v>
      </c>
      <c r="F634" s="114"/>
    </row>
    <row r="635" spans="1:6" ht="15.75" thickBot="1" x14ac:dyDescent="0.3">
      <c r="A635" s="148" t="s">
        <v>55</v>
      </c>
      <c r="B635" s="147">
        <v>0</v>
      </c>
      <c r="C635" s="147">
        <v>0</v>
      </c>
      <c r="D635" s="147">
        <v>0</v>
      </c>
      <c r="E635" s="147">
        <v>0</v>
      </c>
      <c r="F635" s="114"/>
    </row>
    <row r="636" spans="1:6" ht="15.75" thickBot="1" x14ac:dyDescent="0.3">
      <c r="A636" s="148" t="s">
        <v>59</v>
      </c>
      <c r="B636" s="149">
        <v>0</v>
      </c>
      <c r="C636" s="149">
        <v>0</v>
      </c>
      <c r="D636" s="149">
        <v>0</v>
      </c>
      <c r="E636" s="149">
        <v>0</v>
      </c>
      <c r="F636" s="114"/>
    </row>
    <row r="637" spans="1:6" ht="15.75" thickBot="1" x14ac:dyDescent="0.3">
      <c r="A637" s="146" t="s">
        <v>25</v>
      </c>
      <c r="B637" s="183">
        <f>B638+B639</f>
        <v>0</v>
      </c>
      <c r="C637" s="183">
        <f t="shared" ref="C637:E637" si="121">C638+C639</f>
        <v>0</v>
      </c>
      <c r="D637" s="183">
        <f t="shared" si="121"/>
        <v>0</v>
      </c>
      <c r="E637" s="183">
        <f t="shared" si="121"/>
        <v>0</v>
      </c>
      <c r="F637" s="114"/>
    </row>
    <row r="638" spans="1:6" ht="15.75" thickBot="1" x14ac:dyDescent="0.3">
      <c r="A638" s="148" t="s">
        <v>55</v>
      </c>
      <c r="B638" s="147">
        <v>0</v>
      </c>
      <c r="C638" s="147">
        <f>C51+C125</f>
        <v>0</v>
      </c>
      <c r="D638" s="147">
        <f t="shared" ref="D638:E638" si="122">D51+D125</f>
        <v>0</v>
      </c>
      <c r="E638" s="147">
        <f t="shared" si="122"/>
        <v>0</v>
      </c>
      <c r="F638" s="114"/>
    </row>
    <row r="639" spans="1:6" ht="15.75" thickBot="1" x14ac:dyDescent="0.3">
      <c r="A639" s="148" t="s">
        <v>59</v>
      </c>
      <c r="B639" s="149">
        <f t="shared" ref="B639:E639" si="123">B52+B89+B126</f>
        <v>0</v>
      </c>
      <c r="C639" s="149">
        <f t="shared" si="123"/>
        <v>0</v>
      </c>
      <c r="D639" s="149">
        <f t="shared" si="123"/>
        <v>0</v>
      </c>
      <c r="E639" s="149">
        <f t="shared" si="123"/>
        <v>0</v>
      </c>
      <c r="F639" s="114"/>
    </row>
    <row r="640" spans="1:6" ht="15.75" thickBot="1" x14ac:dyDescent="0.3">
      <c r="A640" s="146" t="s">
        <v>26</v>
      </c>
      <c r="B640" s="183">
        <f>B641+B642</f>
        <v>0</v>
      </c>
      <c r="C640" s="183">
        <f>C641+C642</f>
        <v>0</v>
      </c>
      <c r="D640" s="183">
        <f t="shared" ref="D640:E640" si="124">D641+D642</f>
        <v>0</v>
      </c>
      <c r="E640" s="183">
        <f t="shared" si="124"/>
        <v>0</v>
      </c>
      <c r="F640" s="114"/>
    </row>
    <row r="641" spans="1:6" ht="15.75" thickBot="1" x14ac:dyDescent="0.3">
      <c r="A641" s="148" t="s">
        <v>55</v>
      </c>
      <c r="B641" s="147">
        <f t="shared" ref="B641:E642" si="125">B54+B91+B128</f>
        <v>0</v>
      </c>
      <c r="C641" s="147">
        <f t="shared" si="125"/>
        <v>0</v>
      </c>
      <c r="D641" s="147">
        <f t="shared" si="125"/>
        <v>0</v>
      </c>
      <c r="E641" s="147">
        <f t="shared" si="125"/>
        <v>0</v>
      </c>
      <c r="F641" s="114"/>
    </row>
    <row r="642" spans="1:6" ht="15.75" thickBot="1" x14ac:dyDescent="0.3">
      <c r="A642" s="148" t="s">
        <v>59</v>
      </c>
      <c r="B642" s="149">
        <f t="shared" si="125"/>
        <v>0</v>
      </c>
      <c r="C642" s="149">
        <f t="shared" si="125"/>
        <v>0</v>
      </c>
      <c r="D642" s="149">
        <f t="shared" si="125"/>
        <v>0</v>
      </c>
      <c r="E642" s="149">
        <f t="shared" si="125"/>
        <v>0</v>
      </c>
      <c r="F642" s="114"/>
    </row>
    <row r="643" spans="1:6" ht="30.75" thickBot="1" x14ac:dyDescent="0.3">
      <c r="A643" s="146" t="s">
        <v>3</v>
      </c>
      <c r="B643" s="183">
        <f>B93+B56</f>
        <v>0</v>
      </c>
      <c r="C643" s="183">
        <f>C93+C56</f>
        <v>0</v>
      </c>
      <c r="D643" s="183">
        <f>D93+D56</f>
        <v>0</v>
      </c>
      <c r="E643" s="183">
        <f>E93+E56</f>
        <v>0</v>
      </c>
      <c r="F643" s="114"/>
    </row>
    <row r="644" spans="1:6" ht="15.75" thickBot="1" x14ac:dyDescent="0.3">
      <c r="A644" s="148" t="s">
        <v>55</v>
      </c>
      <c r="B644" s="147">
        <f t="shared" ref="B644:E645" si="126">B57+B94+B131</f>
        <v>0</v>
      </c>
      <c r="C644" s="147">
        <f t="shared" si="126"/>
        <v>0</v>
      </c>
      <c r="D644" s="147">
        <f t="shared" si="126"/>
        <v>0</v>
      </c>
      <c r="E644" s="147">
        <f t="shared" si="126"/>
        <v>0</v>
      </c>
      <c r="F644" s="114"/>
    </row>
    <row r="645" spans="1:6" ht="15.75" thickBot="1" x14ac:dyDescent="0.3">
      <c r="A645" s="148" t="s">
        <v>59</v>
      </c>
      <c r="B645" s="149">
        <f t="shared" si="126"/>
        <v>0</v>
      </c>
      <c r="C645" s="149">
        <f t="shared" si="126"/>
        <v>0</v>
      </c>
      <c r="D645" s="149">
        <f t="shared" si="126"/>
        <v>0</v>
      </c>
      <c r="E645" s="149">
        <f t="shared" si="126"/>
        <v>0</v>
      </c>
      <c r="F645" s="114"/>
    </row>
    <row r="646" spans="1:6" ht="15.75" thickBot="1" x14ac:dyDescent="0.3">
      <c r="A646" s="146" t="s">
        <v>20</v>
      </c>
      <c r="B646" s="183">
        <f>B647+B648+B649+B650</f>
        <v>0</v>
      </c>
      <c r="C646" s="183">
        <f t="shared" ref="C646:E646" si="127">C647+C648+C649+C650</f>
        <v>420</v>
      </c>
      <c r="D646" s="183">
        <f t="shared" si="127"/>
        <v>0</v>
      </c>
      <c r="E646" s="183">
        <f t="shared" si="127"/>
        <v>0</v>
      </c>
      <c r="F646" s="114"/>
    </row>
    <row r="647" spans="1:6" ht="15.75" thickBot="1" x14ac:dyDescent="0.3">
      <c r="A647" s="148" t="s">
        <v>55</v>
      </c>
      <c r="B647" s="147">
        <f>B261+B336+B361+B386+B412+B437+B462+B487+B512++B537+B562+B587+B612</f>
        <v>0</v>
      </c>
      <c r="C647" s="147">
        <f>C261+C336+C361+C386+C412+C437+C462+C487+C512++C537+C562+C587+C612</f>
        <v>420</v>
      </c>
      <c r="D647" s="147">
        <f t="shared" ref="D647:E647" si="128">D261+D336+D361+D386+D412+D437+D462+D487+D512++D537+D562+D587+D612</f>
        <v>0</v>
      </c>
      <c r="E647" s="147">
        <f t="shared" si="128"/>
        <v>0</v>
      </c>
      <c r="F647" s="114"/>
    </row>
    <row r="648" spans="1:6" ht="15.75" thickBot="1" x14ac:dyDescent="0.3">
      <c r="A648" s="148" t="s">
        <v>70</v>
      </c>
      <c r="B648" s="147">
        <v>0</v>
      </c>
      <c r="C648" s="147">
        <v>0</v>
      </c>
      <c r="D648" s="147">
        <v>0</v>
      </c>
      <c r="E648" s="184">
        <v>0</v>
      </c>
      <c r="F648" s="185"/>
    </row>
    <row r="649" spans="1:6" ht="15.75" thickBot="1" x14ac:dyDescent="0.3">
      <c r="A649" s="148" t="s">
        <v>63</v>
      </c>
      <c r="B649" s="147">
        <v>0</v>
      </c>
      <c r="C649" s="147">
        <v>0</v>
      </c>
      <c r="D649" s="147">
        <v>0</v>
      </c>
      <c r="E649" s="147">
        <v>0</v>
      </c>
      <c r="F649" s="321"/>
    </row>
    <row r="650" spans="1:6" ht="15.75" thickBot="1" x14ac:dyDescent="0.3">
      <c r="A650" s="148" t="s">
        <v>64</v>
      </c>
      <c r="B650" s="147">
        <f>B157+B182+B207+B235+B264+B289+B314+B415</f>
        <v>0</v>
      </c>
      <c r="C650" s="147">
        <v>0</v>
      </c>
      <c r="D650" s="147">
        <v>0</v>
      </c>
      <c r="E650" s="147">
        <v>0</v>
      </c>
      <c r="F650" s="114"/>
    </row>
    <row r="651" spans="1:6" ht="15.75" thickBot="1" x14ac:dyDescent="0.3">
      <c r="A651" s="146" t="s">
        <v>21</v>
      </c>
      <c r="B651" s="183">
        <f>B652+B653+B654+B655</f>
        <v>10000</v>
      </c>
      <c r="C651" s="183">
        <f t="shared" ref="C651:E651" si="129">C652+C653+C654+C655</f>
        <v>19580</v>
      </c>
      <c r="D651" s="183">
        <f t="shared" si="129"/>
        <v>20000.014084507042</v>
      </c>
      <c r="E651" s="183">
        <f t="shared" si="129"/>
        <v>20000.013888888891</v>
      </c>
      <c r="F651" s="114"/>
    </row>
    <row r="652" spans="1:6" ht="15.75" thickBot="1" x14ac:dyDescent="0.3">
      <c r="A652" s="148" t="s">
        <v>55</v>
      </c>
      <c r="B652" s="147">
        <f>B237+B266+B291+B316+B341+B366+B391+B417+B442+B467+B492+B517+B542+B567+B592+B617</f>
        <v>10000</v>
      </c>
      <c r="C652" s="147">
        <f t="shared" ref="C652:E652" si="130">C237+C266+C291+C316+C341+C366+C391+C417+C442+C467+C492+C517+C542+C567+C592+C617</f>
        <v>19580</v>
      </c>
      <c r="D652" s="147">
        <f t="shared" si="130"/>
        <v>20000</v>
      </c>
      <c r="E652" s="147">
        <f t="shared" si="130"/>
        <v>20000</v>
      </c>
      <c r="F652" s="114"/>
    </row>
    <row r="653" spans="1:6" ht="15.75" thickBot="1" x14ac:dyDescent="0.3">
      <c r="A653" s="148" t="s">
        <v>70</v>
      </c>
      <c r="B653" s="147">
        <f>B160+B185+B210+B238+B267+B292+B317+B418</f>
        <v>0</v>
      </c>
      <c r="C653" s="147">
        <v>0</v>
      </c>
      <c r="D653" s="147">
        <f t="shared" ref="D653:E653" si="131">D160+D185+D210+D238+D267+D292+D317+D418</f>
        <v>1.4084507042253502E-2</v>
      </c>
      <c r="E653" s="147">
        <f t="shared" si="131"/>
        <v>1.388888888888884E-2</v>
      </c>
      <c r="F653" s="114"/>
    </row>
    <row r="654" spans="1:6" ht="15.75" thickBot="1" x14ac:dyDescent="0.3">
      <c r="A654" s="148" t="s">
        <v>63</v>
      </c>
      <c r="B654" s="147">
        <f>B161+B186+B211+B239+B268+B293+B318+B419</f>
        <v>0</v>
      </c>
      <c r="C654" s="147">
        <v>0</v>
      </c>
      <c r="D654" s="147">
        <v>0</v>
      </c>
      <c r="E654" s="147">
        <v>0</v>
      </c>
      <c r="F654" s="114"/>
    </row>
    <row r="655" spans="1:6" ht="15.75" thickBot="1" x14ac:dyDescent="0.3">
      <c r="A655" s="148" t="s">
        <v>64</v>
      </c>
      <c r="B655" s="147">
        <f>B162+B187+B212+B240+B269+B294+B319+B420</f>
        <v>0</v>
      </c>
      <c r="C655" s="147">
        <v>0</v>
      </c>
      <c r="D655" s="147">
        <v>0</v>
      </c>
      <c r="E655" s="147">
        <v>0</v>
      </c>
      <c r="F655" s="114"/>
    </row>
    <row r="656" spans="1:6" ht="15.75" thickBot="1" x14ac:dyDescent="0.3">
      <c r="A656" s="155" t="s">
        <v>37</v>
      </c>
      <c r="B656" s="156">
        <f>IF(B624-B623=0,0,"Error")</f>
        <v>0</v>
      </c>
      <c r="C656" s="156">
        <f>IF(C624-C623=0,0,"Error")</f>
        <v>0</v>
      </c>
      <c r="D656" s="156">
        <f>IF(D624-D623=0,0,"Error")</f>
        <v>0</v>
      </c>
      <c r="E656" s="156">
        <f>IF(E624-E623=0,0,"Error")</f>
        <v>0</v>
      </c>
      <c r="F656" s="114"/>
    </row>
  </sheetData>
  <mergeCells count="133">
    <mergeCell ref="A600:A601"/>
    <mergeCell ref="A608:E608"/>
    <mergeCell ref="A609:A610"/>
    <mergeCell ref="B574:E574"/>
    <mergeCell ref="A575:A576"/>
    <mergeCell ref="A583:E583"/>
    <mergeCell ref="A584:A585"/>
    <mergeCell ref="B598:E598"/>
    <mergeCell ref="B599:E599"/>
    <mergeCell ref="B548:E548"/>
    <mergeCell ref="B549:E549"/>
    <mergeCell ref="A550:A551"/>
    <mergeCell ref="A558:E558"/>
    <mergeCell ref="A559:A560"/>
    <mergeCell ref="B573:E573"/>
    <mergeCell ref="A509:A510"/>
    <mergeCell ref="B523:E523"/>
    <mergeCell ref="B524:E524"/>
    <mergeCell ref="A525:A526"/>
    <mergeCell ref="A533:E533"/>
    <mergeCell ref="A534:A535"/>
    <mergeCell ref="A483:E483"/>
    <mergeCell ref="A484:A485"/>
    <mergeCell ref="B498:E498"/>
    <mergeCell ref="B499:E499"/>
    <mergeCell ref="A500:A501"/>
    <mergeCell ref="A508:E508"/>
    <mergeCell ref="A450:A451"/>
    <mergeCell ref="A458:E458"/>
    <mergeCell ref="A459:A460"/>
    <mergeCell ref="B473:E473"/>
    <mergeCell ref="B474:E474"/>
    <mergeCell ref="A475:A476"/>
    <mergeCell ref="B424:E424"/>
    <mergeCell ref="A425:A426"/>
    <mergeCell ref="A433:E433"/>
    <mergeCell ref="A434:A435"/>
    <mergeCell ref="B448:E448"/>
    <mergeCell ref="B449:E449"/>
    <mergeCell ref="B398:E398"/>
    <mergeCell ref="B399:E399"/>
    <mergeCell ref="A400:A401"/>
    <mergeCell ref="A408:E408"/>
    <mergeCell ref="A409:A410"/>
    <mergeCell ref="B423:E423"/>
    <mergeCell ref="B372:E372"/>
    <mergeCell ref="B373:E373"/>
    <mergeCell ref="A374:A375"/>
    <mergeCell ref="A382:E382"/>
    <mergeCell ref="A383:A384"/>
    <mergeCell ref="B396:E396"/>
    <mergeCell ref="A333:A334"/>
    <mergeCell ref="B347:E347"/>
    <mergeCell ref="B348:E348"/>
    <mergeCell ref="A349:A350"/>
    <mergeCell ref="A357:E357"/>
    <mergeCell ref="A358:A359"/>
    <mergeCell ref="A307:E307"/>
    <mergeCell ref="A308:A309"/>
    <mergeCell ref="B322:E322"/>
    <mergeCell ref="B323:E323"/>
    <mergeCell ref="A324:A325"/>
    <mergeCell ref="A332:E332"/>
    <mergeCell ref="A274:A275"/>
    <mergeCell ref="A282:E282"/>
    <mergeCell ref="A283:A284"/>
    <mergeCell ref="B297:E297"/>
    <mergeCell ref="B298:E298"/>
    <mergeCell ref="A299:A300"/>
    <mergeCell ref="A249:A250"/>
    <mergeCell ref="A257:E257"/>
    <mergeCell ref="A258:A259"/>
    <mergeCell ref="D271:E271"/>
    <mergeCell ref="B272:E272"/>
    <mergeCell ref="B273:E273"/>
    <mergeCell ref="B244:E244"/>
    <mergeCell ref="D245:E245"/>
    <mergeCell ref="B246:E246"/>
    <mergeCell ref="B247:E247"/>
    <mergeCell ref="B248:E248"/>
    <mergeCell ref="B219:E219"/>
    <mergeCell ref="A220:A221"/>
    <mergeCell ref="A228:E228"/>
    <mergeCell ref="A229:A230"/>
    <mergeCell ref="A242:E242"/>
    <mergeCell ref="A243:E243"/>
    <mergeCell ref="A188:E188"/>
    <mergeCell ref="A189:A190"/>
    <mergeCell ref="A214:E214"/>
    <mergeCell ref="A215:E215"/>
    <mergeCell ref="B216:E216"/>
    <mergeCell ref="B218:E218"/>
    <mergeCell ref="A151:E151"/>
    <mergeCell ref="A152:A153"/>
    <mergeCell ref="B177:E177"/>
    <mergeCell ref="B178:E178"/>
    <mergeCell ref="B179:E179"/>
    <mergeCell ref="A180:A181"/>
    <mergeCell ref="A115:A116"/>
    <mergeCell ref="B140:E140"/>
    <mergeCell ref="B141:E141"/>
    <mergeCell ref="B142:E142"/>
    <mergeCell ref="A143:A144"/>
    <mergeCell ref="A78:A79"/>
    <mergeCell ref="B103:E103"/>
    <mergeCell ref="B104:E104"/>
    <mergeCell ref="B105:E105"/>
    <mergeCell ref="A106:A107"/>
    <mergeCell ref="A114:E114"/>
    <mergeCell ref="A41:A42"/>
    <mergeCell ref="B66:E66"/>
    <mergeCell ref="B67:E67"/>
    <mergeCell ref="B68:E68"/>
    <mergeCell ref="A69:A70"/>
    <mergeCell ref="A77:E77"/>
    <mergeCell ref="B31:E31"/>
    <mergeCell ref="A32:A33"/>
    <mergeCell ref="A40:E40"/>
    <mergeCell ref="A9:E11"/>
    <mergeCell ref="B12:E12"/>
    <mergeCell ref="A13:A14"/>
    <mergeCell ref="B21:E21"/>
    <mergeCell ref="A22:E22"/>
    <mergeCell ref="A27:E27"/>
    <mergeCell ref="A3:E3"/>
    <mergeCell ref="B5:E5"/>
    <mergeCell ref="B6:E6"/>
    <mergeCell ref="B7:E7"/>
    <mergeCell ref="A8:E8"/>
    <mergeCell ref="A28:E28"/>
    <mergeCell ref="B29:E29"/>
    <mergeCell ref="B30:E30"/>
    <mergeCell ref="A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tabSelected="1" view="pageBreakPreview" topLeftCell="A55" zoomScale="60" zoomScaleNormal="142" workbookViewId="0">
      <selection activeCell="M19" sqref="M19"/>
    </sheetView>
  </sheetViews>
  <sheetFormatPr defaultRowHeight="15" x14ac:dyDescent="0.25"/>
  <cols>
    <col min="1" max="1" width="29.7109375" customWidth="1"/>
    <col min="2" max="5" width="11.7109375" customWidth="1"/>
    <col min="6" max="6" width="9.140625" customWidth="1"/>
  </cols>
  <sheetData>
    <row r="2" spans="1:6" ht="32.25" customHeight="1" x14ac:dyDescent="0.25">
      <c r="A2" s="561" t="s">
        <v>43</v>
      </c>
      <c r="B2" s="561"/>
      <c r="C2" s="561"/>
      <c r="D2" s="561"/>
      <c r="E2" s="561"/>
      <c r="F2" s="189"/>
    </row>
    <row r="3" spans="1:6" x14ac:dyDescent="0.25">
      <c r="A3" s="325" t="s">
        <v>60</v>
      </c>
      <c r="B3" s="325"/>
      <c r="C3" s="325"/>
      <c r="D3" s="325"/>
      <c r="E3" s="325"/>
      <c r="F3" s="63"/>
    </row>
    <row r="4" spans="1:6" ht="15.75" thickBot="1" x14ac:dyDescent="0.3"/>
    <row r="5" spans="1:6" ht="15.75" thickBot="1" x14ac:dyDescent="0.3">
      <c r="A5" s="18" t="s">
        <v>22</v>
      </c>
      <c r="B5" s="326" t="s">
        <v>167</v>
      </c>
      <c r="C5" s="326"/>
      <c r="D5" s="326"/>
      <c r="E5" s="326"/>
    </row>
    <row r="6" spans="1:6" ht="15.75" thickBot="1" x14ac:dyDescent="0.3">
      <c r="A6" s="18" t="s">
        <v>4</v>
      </c>
      <c r="B6" s="327" t="s">
        <v>168</v>
      </c>
      <c r="C6" s="328"/>
      <c r="D6" s="328"/>
      <c r="E6" s="329"/>
    </row>
    <row r="7" spans="1:6" ht="15.75" thickBot="1" x14ac:dyDescent="0.3">
      <c r="A7" s="18" t="s">
        <v>27</v>
      </c>
      <c r="B7" s="330" t="s">
        <v>5</v>
      </c>
      <c r="C7" s="331"/>
      <c r="D7" s="331"/>
      <c r="E7" s="332"/>
    </row>
    <row r="8" spans="1:6" ht="15.75" thickBot="1" x14ac:dyDescent="0.3">
      <c r="A8" s="333" t="s">
        <v>8</v>
      </c>
      <c r="B8" s="334"/>
      <c r="C8" s="334"/>
      <c r="D8" s="334"/>
      <c r="E8" s="335"/>
    </row>
    <row r="9" spans="1:6" x14ac:dyDescent="0.25">
      <c r="A9" s="550" t="s">
        <v>169</v>
      </c>
      <c r="B9" s="551"/>
      <c r="C9" s="551"/>
      <c r="D9" s="551"/>
      <c r="E9" s="552"/>
    </row>
    <row r="10" spans="1:6" x14ac:dyDescent="0.25">
      <c r="A10" s="553"/>
      <c r="B10" s="554"/>
      <c r="C10" s="554"/>
      <c r="D10" s="554"/>
      <c r="E10" s="555"/>
    </row>
    <row r="11" spans="1:6" ht="15.75" thickBot="1" x14ac:dyDescent="0.3">
      <c r="A11" s="556"/>
      <c r="B11" s="557"/>
      <c r="C11" s="557"/>
      <c r="D11" s="557"/>
      <c r="E11" s="558"/>
    </row>
    <row r="12" spans="1:6" ht="38.25" customHeight="1" thickBot="1" x14ac:dyDescent="0.3">
      <c r="A12" s="17" t="s">
        <v>11</v>
      </c>
      <c r="B12" s="345" t="s">
        <v>170</v>
      </c>
      <c r="C12" s="559"/>
      <c r="D12" s="559"/>
      <c r="E12" s="560"/>
    </row>
    <row r="13" spans="1:6" x14ac:dyDescent="0.25">
      <c r="A13" s="342" t="s">
        <v>12</v>
      </c>
      <c r="B13" s="2">
        <v>2018</v>
      </c>
      <c r="C13" s="2">
        <v>2019</v>
      </c>
      <c r="D13" s="2">
        <v>2020</v>
      </c>
      <c r="E13" s="2">
        <v>2021</v>
      </c>
    </row>
    <row r="14" spans="1:6" ht="15.75" thickBot="1" x14ac:dyDescent="0.3">
      <c r="A14" s="343"/>
      <c r="B14" s="3" t="s">
        <v>6</v>
      </c>
      <c r="C14" s="3" t="s">
        <v>7</v>
      </c>
      <c r="D14" s="3" t="s">
        <v>7</v>
      </c>
      <c r="E14" s="3" t="s">
        <v>7</v>
      </c>
    </row>
    <row r="15" spans="1:6" ht="15.75" thickBot="1" x14ac:dyDescent="0.3">
      <c r="A15" s="13" t="s">
        <v>171</v>
      </c>
      <c r="B15" s="93">
        <v>0.52300000000000002</v>
      </c>
      <c r="C15" s="93">
        <v>0.63100000000000001</v>
      </c>
      <c r="D15" s="93">
        <v>0.73899999999999999</v>
      </c>
      <c r="E15" s="93">
        <v>0.86499999999999999</v>
      </c>
    </row>
    <row r="16" spans="1:6" ht="23.25" thickBot="1" x14ac:dyDescent="0.3">
      <c r="A16" s="4" t="s">
        <v>172</v>
      </c>
      <c r="B16" s="46">
        <v>1.89</v>
      </c>
      <c r="C16" s="46">
        <v>2.09</v>
      </c>
      <c r="D16" s="46">
        <v>2.29</v>
      </c>
      <c r="E16" s="46">
        <v>2.4900000000000002</v>
      </c>
    </row>
    <row r="17" spans="1:8" ht="23.25" thickBot="1" x14ac:dyDescent="0.3">
      <c r="A17" s="4" t="s">
        <v>32</v>
      </c>
      <c r="B17" s="46" t="s">
        <v>31</v>
      </c>
      <c r="C17" s="46" t="s">
        <v>28</v>
      </c>
      <c r="D17" s="46" t="s">
        <v>28</v>
      </c>
      <c r="E17" s="46" t="s">
        <v>28</v>
      </c>
    </row>
    <row r="18" spans="1:8" ht="33" customHeight="1" thickBot="1" x14ac:dyDescent="0.3">
      <c r="A18" s="14" t="s">
        <v>13</v>
      </c>
      <c r="B18" s="344" t="s">
        <v>173</v>
      </c>
      <c r="C18" s="345"/>
      <c r="D18" s="345"/>
      <c r="E18" s="346"/>
    </row>
    <row r="19" spans="1:8" ht="15.75" thickBot="1" x14ac:dyDescent="0.3">
      <c r="A19" s="347" t="s">
        <v>14</v>
      </c>
      <c r="B19" s="348"/>
      <c r="C19" s="348"/>
      <c r="D19" s="348"/>
      <c r="E19" s="349"/>
      <c r="G19" s="5"/>
    </row>
    <row r="20" spans="1:8" ht="34.5" thickBot="1" x14ac:dyDescent="0.3">
      <c r="A20" s="48" t="s">
        <v>174</v>
      </c>
      <c r="B20" s="94">
        <v>40000</v>
      </c>
      <c r="C20" s="94">
        <v>75000</v>
      </c>
      <c r="D20" s="94">
        <v>75000</v>
      </c>
      <c r="E20" s="94">
        <v>87500</v>
      </c>
    </row>
    <row r="21" spans="1:8" ht="15.75" thickBot="1" x14ac:dyDescent="0.3">
      <c r="A21" s="350" t="s">
        <v>34</v>
      </c>
      <c r="B21" s="351"/>
      <c r="C21" s="351"/>
      <c r="D21" s="351"/>
      <c r="E21" s="352"/>
    </row>
    <row r="22" spans="1:8" ht="15.75" thickBot="1" x14ac:dyDescent="0.3">
      <c r="A22" s="322" t="s">
        <v>49</v>
      </c>
      <c r="B22" s="323"/>
      <c r="C22" s="323"/>
      <c r="D22" s="323"/>
      <c r="E22" s="324"/>
    </row>
    <row r="23" spans="1:8" ht="15.75" thickBot="1" x14ac:dyDescent="0.3">
      <c r="A23" s="21" t="s">
        <v>29</v>
      </c>
      <c r="B23" s="353" t="s">
        <v>175</v>
      </c>
      <c r="C23" s="354"/>
      <c r="D23" s="354"/>
      <c r="E23" s="355"/>
    </row>
    <row r="24" spans="1:8" ht="83.25" customHeight="1" thickBot="1" x14ac:dyDescent="0.3">
      <c r="A24" s="4" t="s">
        <v>10</v>
      </c>
      <c r="B24" s="356" t="s">
        <v>176</v>
      </c>
      <c r="C24" s="357"/>
      <c r="D24" s="357"/>
      <c r="E24" s="358"/>
    </row>
    <row r="25" spans="1:8" ht="15.75" thickBot="1" x14ac:dyDescent="0.3">
      <c r="A25" s="4" t="s">
        <v>15</v>
      </c>
      <c r="B25" s="359" t="s">
        <v>177</v>
      </c>
      <c r="C25" s="360"/>
      <c r="D25" s="360"/>
      <c r="E25" s="361"/>
    </row>
    <row r="26" spans="1:8" x14ac:dyDescent="0.25">
      <c r="A26" s="342"/>
      <c r="B26" s="19">
        <v>2018</v>
      </c>
      <c r="C26" s="19">
        <v>2019</v>
      </c>
      <c r="D26" s="19">
        <v>2020</v>
      </c>
      <c r="E26" s="19">
        <v>2021</v>
      </c>
    </row>
    <row r="27" spans="1:8" ht="15.75" thickBot="1" x14ac:dyDescent="0.3">
      <c r="A27" s="343"/>
      <c r="B27" s="20" t="s">
        <v>6</v>
      </c>
      <c r="C27" s="20" t="s">
        <v>7</v>
      </c>
      <c r="D27" s="20" t="s">
        <v>7</v>
      </c>
      <c r="E27" s="20" t="s">
        <v>7</v>
      </c>
    </row>
    <row r="28" spans="1:8" ht="15.75" thickBot="1" x14ac:dyDescent="0.3">
      <c r="A28" s="4" t="s">
        <v>9</v>
      </c>
      <c r="B28" s="6">
        <v>40000</v>
      </c>
      <c r="C28" s="6">
        <v>75000</v>
      </c>
      <c r="D28" s="6">
        <v>75000</v>
      </c>
      <c r="E28" s="6">
        <v>87500</v>
      </c>
    </row>
    <row r="29" spans="1:8" ht="15.75" thickBot="1" x14ac:dyDescent="0.3">
      <c r="A29" s="4" t="s">
        <v>16</v>
      </c>
      <c r="B29" s="6">
        <v>16000</v>
      </c>
      <c r="C29" s="6">
        <v>30000</v>
      </c>
      <c r="D29" s="6">
        <v>30000</v>
      </c>
      <c r="E29" s="6">
        <v>35000</v>
      </c>
    </row>
    <row r="30" spans="1:8" ht="15.75" thickBot="1" x14ac:dyDescent="0.3">
      <c r="A30" s="4" t="s">
        <v>24</v>
      </c>
      <c r="B30" s="95">
        <f>B29/B28</f>
        <v>0.4</v>
      </c>
      <c r="C30" s="95">
        <f t="shared" ref="C30:E30" si="0">C29/C28</f>
        <v>0.4</v>
      </c>
      <c r="D30" s="95">
        <f t="shared" si="0"/>
        <v>0.4</v>
      </c>
      <c r="E30" s="95">
        <f t="shared" si="0"/>
        <v>0.4</v>
      </c>
    </row>
    <row r="31" spans="1:8" ht="15.75" thickBot="1" x14ac:dyDescent="0.3">
      <c r="A31" s="4" t="s">
        <v>17</v>
      </c>
      <c r="B31" s="60" t="s">
        <v>23</v>
      </c>
      <c r="C31" s="7">
        <f>C28/B28-1</f>
        <v>0.875</v>
      </c>
      <c r="D31" s="7">
        <f t="shared" ref="D31:E33" si="1">D28/C28-1</f>
        <v>0</v>
      </c>
      <c r="E31" s="7">
        <f t="shared" si="1"/>
        <v>0.16666666666666674</v>
      </c>
      <c r="G31" s="9"/>
      <c r="H31" s="9"/>
    </row>
    <row r="32" spans="1:8" ht="15.75" thickBot="1" x14ac:dyDescent="0.3">
      <c r="A32" s="4" t="s">
        <v>18</v>
      </c>
      <c r="B32" s="60" t="s">
        <v>23</v>
      </c>
      <c r="C32" s="7">
        <f>C29/B29-1</f>
        <v>0.875</v>
      </c>
      <c r="D32" s="7">
        <f t="shared" si="1"/>
        <v>0</v>
      </c>
      <c r="E32" s="7">
        <f t="shared" si="1"/>
        <v>0.16666666666666674</v>
      </c>
    </row>
    <row r="33" spans="1:5" ht="15.75" thickBot="1" x14ac:dyDescent="0.3">
      <c r="A33" s="4" t="s">
        <v>19</v>
      </c>
      <c r="B33" s="60" t="s">
        <v>23</v>
      </c>
      <c r="C33" s="7">
        <f>C30/B30-1</f>
        <v>0</v>
      </c>
      <c r="D33" s="7">
        <f t="shared" si="1"/>
        <v>0</v>
      </c>
      <c r="E33" s="7">
        <f t="shared" si="1"/>
        <v>0</v>
      </c>
    </row>
    <row r="34" spans="1:5" ht="15.75" thickBot="1" x14ac:dyDescent="0.3">
      <c r="A34" s="362" t="s">
        <v>36</v>
      </c>
      <c r="B34" s="363"/>
      <c r="C34" s="363"/>
      <c r="D34" s="363"/>
      <c r="E34" s="364"/>
    </row>
    <row r="35" spans="1:5" x14ac:dyDescent="0.25">
      <c r="A35" s="342"/>
      <c r="B35" s="19">
        <v>2018</v>
      </c>
      <c r="C35" s="19">
        <v>2019</v>
      </c>
      <c r="D35" s="19">
        <v>2020</v>
      </c>
      <c r="E35" s="19">
        <v>2021</v>
      </c>
    </row>
    <row r="36" spans="1:5" ht="15.75" thickBot="1" x14ac:dyDescent="0.3">
      <c r="A36" s="343"/>
      <c r="B36" s="20" t="s">
        <v>6</v>
      </c>
      <c r="C36" s="20" t="s">
        <v>7</v>
      </c>
      <c r="D36" s="20" t="s">
        <v>7</v>
      </c>
      <c r="E36" s="20" t="s">
        <v>7</v>
      </c>
    </row>
    <row r="37" spans="1:5" ht="15.75" thickBot="1" x14ac:dyDescent="0.3">
      <c r="A37" s="1" t="s">
        <v>0</v>
      </c>
      <c r="B37" s="8">
        <v>0</v>
      </c>
      <c r="C37" s="8">
        <v>0</v>
      </c>
      <c r="D37" s="8">
        <v>0</v>
      </c>
      <c r="E37" s="8">
        <v>0</v>
      </c>
    </row>
    <row r="38" spans="1:5" ht="15.75" thickBot="1" x14ac:dyDescent="0.3">
      <c r="A38" s="10" t="s">
        <v>55</v>
      </c>
      <c r="B38" s="11"/>
      <c r="C38" s="23"/>
      <c r="D38" s="23"/>
      <c r="E38" s="23"/>
    </row>
    <row r="39" spans="1:5" ht="15.75" thickBot="1" x14ac:dyDescent="0.3">
      <c r="A39" s="10" t="s">
        <v>56</v>
      </c>
      <c r="B39" s="11"/>
      <c r="C39" s="12"/>
      <c r="D39" s="12"/>
      <c r="E39" s="12"/>
    </row>
    <row r="40" spans="1:5" ht="24.75" thickBot="1" x14ac:dyDescent="0.3">
      <c r="A40" s="1" t="s">
        <v>33</v>
      </c>
      <c r="B40" s="8">
        <v>0</v>
      </c>
      <c r="C40" s="8">
        <v>0</v>
      </c>
      <c r="D40" s="8">
        <v>0</v>
      </c>
      <c r="E40" s="8">
        <v>0</v>
      </c>
    </row>
    <row r="41" spans="1:5" ht="15.75" thickBot="1" x14ac:dyDescent="0.3">
      <c r="A41" s="10" t="s">
        <v>55</v>
      </c>
      <c r="B41" s="11"/>
      <c r="C41" s="8"/>
      <c r="D41" s="8"/>
      <c r="E41" s="8"/>
    </row>
    <row r="42" spans="1:5" ht="15.75" thickBot="1" x14ac:dyDescent="0.3">
      <c r="A42" s="10" t="s">
        <v>56</v>
      </c>
      <c r="B42" s="11"/>
      <c r="C42" s="8"/>
      <c r="D42" s="8"/>
      <c r="E42" s="8"/>
    </row>
    <row r="43" spans="1:5" ht="15.75" thickBot="1" x14ac:dyDescent="0.3">
      <c r="A43" s="1" t="s">
        <v>1</v>
      </c>
      <c r="B43" s="11">
        <v>16000</v>
      </c>
      <c r="C43" s="8">
        <v>30000</v>
      </c>
      <c r="D43" s="8">
        <v>30000</v>
      </c>
      <c r="E43" s="8">
        <v>35000</v>
      </c>
    </row>
    <row r="44" spans="1:5" ht="15.75" thickBot="1" x14ac:dyDescent="0.3">
      <c r="A44" s="10" t="s">
        <v>55</v>
      </c>
      <c r="B44" s="11">
        <v>16000</v>
      </c>
      <c r="C44" s="8">
        <v>30000</v>
      </c>
      <c r="D44" s="8">
        <v>30000</v>
      </c>
      <c r="E44" s="8">
        <v>35000</v>
      </c>
    </row>
    <row r="45" spans="1:5" ht="15.75" thickBot="1" x14ac:dyDescent="0.3">
      <c r="A45" s="10" t="s">
        <v>56</v>
      </c>
      <c r="B45" s="11"/>
      <c r="C45" s="8"/>
      <c r="D45" s="8"/>
      <c r="E45" s="8"/>
    </row>
    <row r="46" spans="1:5" ht="15.75" thickBot="1" x14ac:dyDescent="0.3">
      <c r="A46" s="1" t="s">
        <v>2</v>
      </c>
      <c r="B46" s="11"/>
      <c r="C46" s="8"/>
      <c r="D46" s="8"/>
      <c r="E46" s="8"/>
    </row>
    <row r="47" spans="1:5" ht="15.75" thickBot="1" x14ac:dyDescent="0.3">
      <c r="A47" s="10" t="s">
        <v>55</v>
      </c>
      <c r="B47" s="11"/>
      <c r="C47" s="8"/>
      <c r="D47" s="8"/>
      <c r="E47" s="8"/>
    </row>
    <row r="48" spans="1:5" ht="15.75" thickBot="1" x14ac:dyDescent="0.3">
      <c r="A48" s="10" t="s">
        <v>56</v>
      </c>
      <c r="B48" s="11"/>
      <c r="C48" s="8"/>
      <c r="D48" s="8"/>
      <c r="E48" s="8"/>
    </row>
    <row r="49" spans="1:9" ht="15.75" thickBot="1" x14ac:dyDescent="0.3">
      <c r="A49" s="1" t="s">
        <v>25</v>
      </c>
      <c r="B49" s="11"/>
      <c r="C49" s="8"/>
      <c r="D49" s="8"/>
      <c r="E49" s="8"/>
    </row>
    <row r="50" spans="1:9" ht="15.75" thickBot="1" x14ac:dyDescent="0.3">
      <c r="A50" s="10" t="s">
        <v>55</v>
      </c>
      <c r="B50" s="11"/>
      <c r="C50" s="8"/>
      <c r="D50" s="8"/>
      <c r="E50" s="8"/>
    </row>
    <row r="51" spans="1:9" ht="15.75" thickBot="1" x14ac:dyDescent="0.3">
      <c r="A51" s="10" t="s">
        <v>56</v>
      </c>
      <c r="B51" s="11"/>
      <c r="C51" s="8"/>
      <c r="D51" s="8"/>
      <c r="E51" s="8"/>
    </row>
    <row r="52" spans="1:9" ht="15.75" thickBot="1" x14ac:dyDescent="0.3">
      <c r="A52" s="1" t="s">
        <v>26</v>
      </c>
      <c r="B52" s="11"/>
      <c r="C52" s="8"/>
      <c r="D52" s="8"/>
      <c r="E52" s="8"/>
    </row>
    <row r="53" spans="1:9" ht="15.75" thickBot="1" x14ac:dyDescent="0.3">
      <c r="A53" s="10" t="s">
        <v>55</v>
      </c>
      <c r="B53" s="11"/>
      <c r="C53" s="8"/>
      <c r="D53" s="8"/>
      <c r="E53" s="8"/>
    </row>
    <row r="54" spans="1:9" ht="15.75" thickBot="1" x14ac:dyDescent="0.3">
      <c r="A54" s="10" t="s">
        <v>56</v>
      </c>
      <c r="B54" s="11"/>
      <c r="C54" s="8"/>
      <c r="D54" s="8"/>
      <c r="E54" s="8"/>
    </row>
    <row r="55" spans="1:9" ht="24.75" thickBot="1" x14ac:dyDescent="0.3">
      <c r="A55" s="1" t="s">
        <v>3</v>
      </c>
      <c r="B55" s="11">
        <v>0</v>
      </c>
      <c r="C55" s="8">
        <v>0</v>
      </c>
      <c r="D55" s="8">
        <f>C55*1.03*0.99</f>
        <v>0</v>
      </c>
      <c r="E55" s="8">
        <f>D55*1.03*0.99</f>
        <v>0</v>
      </c>
    </row>
    <row r="56" spans="1:9" ht="15.75" thickBot="1" x14ac:dyDescent="0.3">
      <c r="A56" s="10" t="s">
        <v>55</v>
      </c>
      <c r="B56" s="11"/>
      <c r="C56" s="43"/>
      <c r="D56" s="43"/>
      <c r="E56" s="43"/>
      <c r="G56" s="44"/>
      <c r="H56" s="44"/>
      <c r="I56" s="44"/>
    </row>
    <row r="57" spans="1:9" ht="15.75" thickBot="1" x14ac:dyDescent="0.3">
      <c r="A57" s="10" t="s">
        <v>56</v>
      </c>
      <c r="B57" s="11"/>
      <c r="C57" s="45"/>
      <c r="D57" s="43"/>
      <c r="E57" s="43"/>
    </row>
    <row r="58" spans="1:9" ht="15.75" thickBot="1" x14ac:dyDescent="0.3">
      <c r="A58" s="22" t="s">
        <v>35</v>
      </c>
      <c r="B58" s="11">
        <f>B55+B52+B49+B46+B43+B40+B37</f>
        <v>16000</v>
      </c>
      <c r="C58" s="11">
        <f t="shared" ref="C58:E58" si="2">C55+C52+C49+C46+C43+C40+C37</f>
        <v>30000</v>
      </c>
      <c r="D58" s="11">
        <f t="shared" si="2"/>
        <v>30000</v>
      </c>
      <c r="E58" s="11">
        <f t="shared" si="2"/>
        <v>35000</v>
      </c>
    </row>
    <row r="59" spans="1:9" ht="15.75" thickBot="1" x14ac:dyDescent="0.3">
      <c r="A59" s="26" t="s">
        <v>37</v>
      </c>
      <c r="B59" s="27">
        <f>IF(B58-B29=0,0,"Error")</f>
        <v>0</v>
      </c>
      <c r="C59" s="27">
        <f>IF(C58-C29=0,0,"Error")</f>
        <v>0</v>
      </c>
      <c r="D59" s="27">
        <f>IF(D58-D29=0,0,"Error")</f>
        <v>0</v>
      </c>
      <c r="E59" s="27">
        <f>IF(E58-E29=0,0,"Error")</f>
        <v>0</v>
      </c>
    </row>
    <row r="60" spans="1:9" ht="15.75" thickBot="1" x14ac:dyDescent="0.3">
      <c r="A60" s="28"/>
      <c r="B60" s="29"/>
      <c r="C60" s="29"/>
      <c r="D60" s="29"/>
      <c r="E60" s="29"/>
    </row>
    <row r="61" spans="1:9" ht="24.75" thickBot="1" x14ac:dyDescent="0.3">
      <c r="A61" s="14" t="s">
        <v>52</v>
      </c>
      <c r="B61" s="15">
        <f>+B29</f>
        <v>16000</v>
      </c>
      <c r="C61" s="15">
        <f t="shared" ref="C61:E61" si="3">+C29</f>
        <v>30000</v>
      </c>
      <c r="D61" s="15">
        <f t="shared" si="3"/>
        <v>30000</v>
      </c>
      <c r="E61" s="15">
        <f t="shared" si="3"/>
        <v>35000</v>
      </c>
    </row>
    <row r="62" spans="1:9" ht="24.75" thickBot="1" x14ac:dyDescent="0.3">
      <c r="A62" s="14" t="s">
        <v>53</v>
      </c>
      <c r="B62" s="15">
        <f>+B58</f>
        <v>16000</v>
      </c>
      <c r="C62" s="15">
        <f t="shared" ref="C62:E62" si="4">+C58</f>
        <v>30000</v>
      </c>
      <c r="D62" s="15">
        <f t="shared" si="4"/>
        <v>30000</v>
      </c>
      <c r="E62" s="15">
        <f t="shared" si="4"/>
        <v>35000</v>
      </c>
    </row>
    <row r="63" spans="1:9" ht="15.75" thickBot="1" x14ac:dyDescent="0.3">
      <c r="A63" s="1" t="s">
        <v>0</v>
      </c>
      <c r="B63" s="24">
        <f>B64+B65</f>
        <v>0</v>
      </c>
      <c r="C63" s="24">
        <f t="shared" ref="C63:E63" si="5">C64+C65</f>
        <v>0</v>
      </c>
      <c r="D63" s="24">
        <f t="shared" si="5"/>
        <v>0</v>
      </c>
      <c r="E63" s="24">
        <f t="shared" si="5"/>
        <v>0</v>
      </c>
    </row>
    <row r="64" spans="1:9" ht="15.75" thickBot="1" x14ac:dyDescent="0.3">
      <c r="A64" s="10" t="s">
        <v>55</v>
      </c>
      <c r="B64" s="11">
        <f>B38</f>
        <v>0</v>
      </c>
      <c r="C64" s="11">
        <f t="shared" ref="C64:E64" si="6">C38</f>
        <v>0</v>
      </c>
      <c r="D64" s="11">
        <f t="shared" si="6"/>
        <v>0</v>
      </c>
      <c r="E64" s="11">
        <f t="shared" si="6"/>
        <v>0</v>
      </c>
    </row>
    <row r="65" spans="1:5" ht="15.75" thickBot="1" x14ac:dyDescent="0.3">
      <c r="A65" s="10" t="s">
        <v>59</v>
      </c>
      <c r="B65" s="11">
        <f>B39</f>
        <v>0</v>
      </c>
      <c r="C65" s="11">
        <f t="shared" ref="C65:E65" si="7">C39</f>
        <v>0</v>
      </c>
      <c r="D65" s="11">
        <f t="shared" si="7"/>
        <v>0</v>
      </c>
      <c r="E65" s="11">
        <f t="shared" si="7"/>
        <v>0</v>
      </c>
    </row>
    <row r="66" spans="1:5" ht="24.75" thickBot="1" x14ac:dyDescent="0.3">
      <c r="A66" s="1" t="s">
        <v>33</v>
      </c>
      <c r="B66" s="24">
        <f>B67+B68</f>
        <v>0</v>
      </c>
      <c r="C66" s="24">
        <f t="shared" ref="C66:E66" si="8">C67+C68</f>
        <v>0</v>
      </c>
      <c r="D66" s="24">
        <f t="shared" si="8"/>
        <v>0</v>
      </c>
      <c r="E66" s="24">
        <f t="shared" si="8"/>
        <v>0</v>
      </c>
    </row>
    <row r="67" spans="1:5" ht="15.75" thickBot="1" x14ac:dyDescent="0.3">
      <c r="A67" s="10" t="s">
        <v>55</v>
      </c>
      <c r="B67" s="8">
        <f>B41</f>
        <v>0</v>
      </c>
      <c r="C67" s="8">
        <f t="shared" ref="C67:E67" si="9">C41</f>
        <v>0</v>
      </c>
      <c r="D67" s="8">
        <f t="shared" si="9"/>
        <v>0</v>
      </c>
      <c r="E67" s="8">
        <f t="shared" si="9"/>
        <v>0</v>
      </c>
    </row>
    <row r="68" spans="1:5" ht="15.75" thickBot="1" x14ac:dyDescent="0.3">
      <c r="A68" s="10" t="s">
        <v>59</v>
      </c>
      <c r="B68" s="11">
        <f>B42</f>
        <v>0</v>
      </c>
      <c r="C68" s="11">
        <f t="shared" ref="C68:E68" si="10">C42</f>
        <v>0</v>
      </c>
      <c r="D68" s="11">
        <f t="shared" si="10"/>
        <v>0</v>
      </c>
      <c r="E68" s="11">
        <f t="shared" si="10"/>
        <v>0</v>
      </c>
    </row>
    <row r="69" spans="1:5" ht="15.75" thickBot="1" x14ac:dyDescent="0.3">
      <c r="A69" s="1" t="s">
        <v>1</v>
      </c>
      <c r="B69" s="24">
        <f>B70+B71</f>
        <v>16000</v>
      </c>
      <c r="C69" s="24">
        <f t="shared" ref="C69:E69" si="11">C70+C71</f>
        <v>30000</v>
      </c>
      <c r="D69" s="24">
        <f t="shared" si="11"/>
        <v>30000</v>
      </c>
      <c r="E69" s="24">
        <f t="shared" si="11"/>
        <v>35000</v>
      </c>
    </row>
    <row r="70" spans="1:5" ht="15.75" thickBot="1" x14ac:dyDescent="0.3">
      <c r="A70" s="10" t="s">
        <v>55</v>
      </c>
      <c r="B70" s="11">
        <f>B44</f>
        <v>16000</v>
      </c>
      <c r="C70" s="11">
        <f t="shared" ref="C70:E70" si="12">C44</f>
        <v>30000</v>
      </c>
      <c r="D70" s="11">
        <f t="shared" si="12"/>
        <v>30000</v>
      </c>
      <c r="E70" s="11">
        <f t="shared" si="12"/>
        <v>35000</v>
      </c>
    </row>
    <row r="71" spans="1:5" ht="15.75" thickBot="1" x14ac:dyDescent="0.3">
      <c r="A71" s="10" t="s">
        <v>59</v>
      </c>
      <c r="B71" s="11">
        <f>B45</f>
        <v>0</v>
      </c>
      <c r="C71" s="11">
        <f t="shared" ref="C71:E71" si="13">C45</f>
        <v>0</v>
      </c>
      <c r="D71" s="11">
        <f t="shared" si="13"/>
        <v>0</v>
      </c>
      <c r="E71" s="11">
        <f t="shared" si="13"/>
        <v>0</v>
      </c>
    </row>
    <row r="72" spans="1:5" ht="15.75" thickBot="1" x14ac:dyDescent="0.3">
      <c r="A72" s="1" t="s">
        <v>2</v>
      </c>
      <c r="B72" s="24">
        <f>B73+B74</f>
        <v>0</v>
      </c>
      <c r="C72" s="24">
        <f t="shared" ref="C72:E72" si="14">C73+C74</f>
        <v>0</v>
      </c>
      <c r="D72" s="24">
        <f t="shared" si="14"/>
        <v>0</v>
      </c>
      <c r="E72" s="24">
        <f t="shared" si="14"/>
        <v>0</v>
      </c>
    </row>
    <row r="73" spans="1:5" ht="15.75" thickBot="1" x14ac:dyDescent="0.3">
      <c r="A73" s="10" t="s">
        <v>55</v>
      </c>
      <c r="B73" s="8">
        <f>B47</f>
        <v>0</v>
      </c>
      <c r="C73" s="8">
        <f t="shared" ref="C73:E73" si="15">C47</f>
        <v>0</v>
      </c>
      <c r="D73" s="8">
        <f t="shared" si="15"/>
        <v>0</v>
      </c>
      <c r="E73" s="8">
        <f t="shared" si="15"/>
        <v>0</v>
      </c>
    </row>
    <row r="74" spans="1:5" ht="15.75" thickBot="1" x14ac:dyDescent="0.3">
      <c r="A74" s="10" t="s">
        <v>59</v>
      </c>
      <c r="B74" s="11">
        <f>B48</f>
        <v>0</v>
      </c>
      <c r="C74" s="11">
        <f t="shared" ref="C74:E74" si="16">C48</f>
        <v>0</v>
      </c>
      <c r="D74" s="11">
        <f t="shared" si="16"/>
        <v>0</v>
      </c>
      <c r="E74" s="11">
        <f t="shared" si="16"/>
        <v>0</v>
      </c>
    </row>
    <row r="75" spans="1:5" ht="15.75" thickBot="1" x14ac:dyDescent="0.3">
      <c r="A75" s="1" t="s">
        <v>25</v>
      </c>
      <c r="B75" s="24">
        <f>B76+B77</f>
        <v>0</v>
      </c>
      <c r="C75" s="24">
        <f t="shared" ref="C75:E75" si="17">C76+C77</f>
        <v>0</v>
      </c>
      <c r="D75" s="24">
        <f t="shared" si="17"/>
        <v>0</v>
      </c>
      <c r="E75" s="24">
        <f t="shared" si="17"/>
        <v>0</v>
      </c>
    </row>
    <row r="76" spans="1:5" ht="15.75" thickBot="1" x14ac:dyDescent="0.3">
      <c r="A76" s="10" t="s">
        <v>55</v>
      </c>
      <c r="B76" s="8">
        <f>B50</f>
        <v>0</v>
      </c>
      <c r="C76" s="8">
        <f t="shared" ref="C76:E76" si="18">C50</f>
        <v>0</v>
      </c>
      <c r="D76" s="8">
        <f t="shared" si="18"/>
        <v>0</v>
      </c>
      <c r="E76" s="8">
        <f t="shared" si="18"/>
        <v>0</v>
      </c>
    </row>
    <row r="77" spans="1:5" ht="15.75" thickBot="1" x14ac:dyDescent="0.3">
      <c r="A77" s="10" t="s">
        <v>59</v>
      </c>
      <c r="B77" s="11">
        <f>B51</f>
        <v>0</v>
      </c>
      <c r="C77" s="11">
        <f t="shared" ref="C77:E77" si="19">C51</f>
        <v>0</v>
      </c>
      <c r="D77" s="11">
        <f t="shared" si="19"/>
        <v>0</v>
      </c>
      <c r="E77" s="11">
        <f t="shared" si="19"/>
        <v>0</v>
      </c>
    </row>
    <row r="78" spans="1:5" ht="15.75" thickBot="1" x14ac:dyDescent="0.3">
      <c r="A78" s="1" t="s">
        <v>26</v>
      </c>
      <c r="B78" s="24">
        <f>B79+B80</f>
        <v>0</v>
      </c>
      <c r="C78" s="24">
        <f>C79+C80</f>
        <v>0</v>
      </c>
      <c r="D78" s="24">
        <f t="shared" ref="D78:E78" si="20">D79+D80</f>
        <v>0</v>
      </c>
      <c r="E78" s="24">
        <f t="shared" si="20"/>
        <v>0</v>
      </c>
    </row>
    <row r="79" spans="1:5" ht="15.75" thickBot="1" x14ac:dyDescent="0.3">
      <c r="A79" s="10" t="s">
        <v>55</v>
      </c>
      <c r="B79" s="8">
        <f>B53</f>
        <v>0</v>
      </c>
      <c r="C79" s="8">
        <f t="shared" ref="C79:E79" si="21">C53</f>
        <v>0</v>
      </c>
      <c r="D79" s="8">
        <f t="shared" si="21"/>
        <v>0</v>
      </c>
      <c r="E79" s="8">
        <f t="shared" si="21"/>
        <v>0</v>
      </c>
    </row>
    <row r="80" spans="1:5" ht="15.75" thickBot="1" x14ac:dyDescent="0.3">
      <c r="A80" s="10" t="s">
        <v>59</v>
      </c>
      <c r="B80" s="11">
        <f>B54</f>
        <v>0</v>
      </c>
      <c r="C80" s="11">
        <f t="shared" ref="C80:E80" si="22">C54</f>
        <v>0</v>
      </c>
      <c r="D80" s="11">
        <f t="shared" si="22"/>
        <v>0</v>
      </c>
      <c r="E80" s="11">
        <f t="shared" si="22"/>
        <v>0</v>
      </c>
    </row>
    <row r="81" spans="1:5" ht="24.75" thickBot="1" x14ac:dyDescent="0.3">
      <c r="A81" s="1" t="s">
        <v>3</v>
      </c>
      <c r="B81" s="24">
        <f>B55</f>
        <v>0</v>
      </c>
      <c r="C81" s="24">
        <f t="shared" ref="C81:E81" si="23">C55</f>
        <v>0</v>
      </c>
      <c r="D81" s="24">
        <f t="shared" si="23"/>
        <v>0</v>
      </c>
      <c r="E81" s="24">
        <f t="shared" si="23"/>
        <v>0</v>
      </c>
    </row>
    <row r="82" spans="1:5" ht="15.75" thickBot="1" x14ac:dyDescent="0.3">
      <c r="A82" s="10" t="s">
        <v>55</v>
      </c>
      <c r="B82" s="8">
        <f>B56</f>
        <v>0</v>
      </c>
      <c r="C82" s="8">
        <f t="shared" ref="C82:E82" si="24">C56</f>
        <v>0</v>
      </c>
      <c r="D82" s="8">
        <f t="shared" si="24"/>
        <v>0</v>
      </c>
      <c r="E82" s="8">
        <f t="shared" si="24"/>
        <v>0</v>
      </c>
    </row>
    <row r="83" spans="1:5" ht="15.75" thickBot="1" x14ac:dyDescent="0.3">
      <c r="A83" s="10" t="s">
        <v>59</v>
      </c>
      <c r="B83" s="11">
        <f>B57</f>
        <v>0</v>
      </c>
      <c r="C83" s="11">
        <f t="shared" ref="C83:E83" si="25">C57</f>
        <v>0</v>
      </c>
      <c r="D83" s="11">
        <f t="shared" si="25"/>
        <v>0</v>
      </c>
      <c r="E83" s="11">
        <f t="shared" si="25"/>
        <v>0</v>
      </c>
    </row>
    <row r="84" spans="1:5" ht="15.75" thickBot="1" x14ac:dyDescent="0.3">
      <c r="A84" s="1" t="s">
        <v>20</v>
      </c>
      <c r="B84" s="24">
        <f>B85+B86+B87+B88</f>
        <v>0</v>
      </c>
      <c r="C84" s="24">
        <f t="shared" ref="C84:E84" si="26">C85+C86+C87+C88</f>
        <v>0</v>
      </c>
      <c r="D84" s="24">
        <f t="shared" si="26"/>
        <v>0</v>
      </c>
      <c r="E84" s="24">
        <f t="shared" si="26"/>
        <v>0</v>
      </c>
    </row>
    <row r="85" spans="1:5" ht="15.75" thickBot="1" x14ac:dyDescent="0.3">
      <c r="A85" s="10" t="s">
        <v>55</v>
      </c>
      <c r="B85" s="8">
        <f t="shared" ref="B85:E85" si="27">B59</f>
        <v>0</v>
      </c>
      <c r="C85" s="8">
        <f t="shared" si="27"/>
        <v>0</v>
      </c>
      <c r="D85" s="8">
        <f t="shared" si="27"/>
        <v>0</v>
      </c>
      <c r="E85" s="8">
        <f t="shared" si="27"/>
        <v>0</v>
      </c>
    </row>
    <row r="86" spans="1:5" ht="15.75" thickBot="1" x14ac:dyDescent="0.3">
      <c r="A86" s="10" t="s">
        <v>70</v>
      </c>
      <c r="B86" s="8">
        <v>0</v>
      </c>
      <c r="C86" s="8">
        <v>0</v>
      </c>
      <c r="D86" s="8">
        <v>0</v>
      </c>
      <c r="E86" s="8">
        <v>0</v>
      </c>
    </row>
    <row r="87" spans="1:5" ht="15.75" thickBot="1" x14ac:dyDescent="0.3">
      <c r="A87" s="10" t="s">
        <v>63</v>
      </c>
      <c r="B87" s="8">
        <v>0</v>
      </c>
      <c r="C87" s="8">
        <v>0</v>
      </c>
      <c r="D87" s="8">
        <v>0</v>
      </c>
      <c r="E87" s="8">
        <v>0</v>
      </c>
    </row>
    <row r="88" spans="1:5" ht="15.75" thickBot="1" x14ac:dyDescent="0.3">
      <c r="A88" s="10" t="s">
        <v>64</v>
      </c>
      <c r="B88" s="8">
        <v>0</v>
      </c>
      <c r="C88" s="8">
        <v>0</v>
      </c>
      <c r="D88" s="8">
        <v>0</v>
      </c>
      <c r="E88" s="8">
        <v>0</v>
      </c>
    </row>
    <row r="89" spans="1:5" ht="15.75" thickBot="1" x14ac:dyDescent="0.3">
      <c r="A89" s="1" t="s">
        <v>21</v>
      </c>
      <c r="B89" s="24">
        <f>B90+B91+B92+B93</f>
        <v>0</v>
      </c>
      <c r="C89" s="24">
        <f t="shared" ref="C89:E89" si="28">C90+C91+C92+C93</f>
        <v>0</v>
      </c>
      <c r="D89" s="24">
        <f t="shared" si="28"/>
        <v>0</v>
      </c>
      <c r="E89" s="24">
        <f t="shared" si="28"/>
        <v>0</v>
      </c>
    </row>
    <row r="90" spans="1:5" ht="15.75" thickBot="1" x14ac:dyDescent="0.3">
      <c r="A90" s="10" t="s">
        <v>55</v>
      </c>
      <c r="B90" s="8">
        <v>0</v>
      </c>
      <c r="C90" s="8">
        <v>0</v>
      </c>
      <c r="D90" s="8">
        <v>0</v>
      </c>
      <c r="E90" s="8">
        <v>0</v>
      </c>
    </row>
    <row r="91" spans="1:5" ht="15.75" thickBot="1" x14ac:dyDescent="0.3">
      <c r="A91" s="10" t="s">
        <v>70</v>
      </c>
      <c r="B91" s="8">
        <v>0</v>
      </c>
      <c r="C91" s="8">
        <v>0</v>
      </c>
      <c r="D91" s="8">
        <v>0</v>
      </c>
      <c r="E91" s="8">
        <v>0</v>
      </c>
    </row>
    <row r="92" spans="1:5" ht="15.75" thickBot="1" x14ac:dyDescent="0.3">
      <c r="A92" s="10" t="s">
        <v>63</v>
      </c>
      <c r="B92" s="8">
        <v>0</v>
      </c>
      <c r="C92" s="8">
        <v>0</v>
      </c>
      <c r="D92" s="8">
        <v>0</v>
      </c>
      <c r="E92" s="8">
        <v>0</v>
      </c>
    </row>
    <row r="93" spans="1:5" ht="15.75" thickBot="1" x14ac:dyDescent="0.3">
      <c r="A93" s="10" t="s">
        <v>64</v>
      </c>
      <c r="B93" s="8">
        <v>0</v>
      </c>
      <c r="C93" s="8">
        <v>0</v>
      </c>
      <c r="D93" s="8">
        <v>0</v>
      </c>
      <c r="E93" s="8">
        <v>0</v>
      </c>
    </row>
    <row r="94" spans="1:5" ht="15.75" thickBot="1" x14ac:dyDescent="0.3">
      <c r="A94" s="26" t="s">
        <v>37</v>
      </c>
      <c r="B94" s="27">
        <f>IF(B62-B61=0,0,"Error")</f>
        <v>0</v>
      </c>
      <c r="C94" s="27">
        <f>IF(C62-C61=0,0,"Error")</f>
        <v>0</v>
      </c>
      <c r="D94" s="27">
        <f>IF(D62-D61=0,0,"Error")</f>
        <v>0</v>
      </c>
      <c r="E94" s="27">
        <f>IF(E62-E61=0,0,"Error")</f>
        <v>0</v>
      </c>
    </row>
  </sheetData>
  <mergeCells count="19">
    <mergeCell ref="A2:E2"/>
    <mergeCell ref="A22:E22"/>
    <mergeCell ref="B23:E23"/>
    <mergeCell ref="B24:E24"/>
    <mergeCell ref="B25:E25"/>
    <mergeCell ref="A26:A27"/>
    <mergeCell ref="A34:E34"/>
    <mergeCell ref="A35:A36"/>
    <mergeCell ref="A21:E21"/>
    <mergeCell ref="A3:E3"/>
    <mergeCell ref="B5:E5"/>
    <mergeCell ref="B6:E6"/>
    <mergeCell ref="B7:E7"/>
    <mergeCell ref="A8:E8"/>
    <mergeCell ref="A9:E11"/>
    <mergeCell ref="B12:E12"/>
    <mergeCell ref="A13:A14"/>
    <mergeCell ref="B18:E18"/>
    <mergeCell ref="A19: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PMA</vt:lpstr>
      <vt:lpstr>04220</vt:lpstr>
      <vt:lpstr>04230</vt:lpstr>
      <vt:lpstr>04240</vt:lpstr>
      <vt:lpstr>04250</vt:lpstr>
      <vt:lpstr>04860</vt:lpstr>
      <vt:lpstr>05470</vt:lpstr>
      <vt:lpstr>'04220'!Print_Area</vt:lpstr>
      <vt:lpstr>'04230'!Print_Area</vt:lpstr>
      <vt:lpstr>'04240'!Print_Area</vt:lpstr>
      <vt:lpstr>'04250'!Print_Area</vt:lpstr>
      <vt:lpstr>PMA!Print_Area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2018-03-23T14:25:56Z</cp:lastPrinted>
  <dcterms:created xsi:type="dcterms:W3CDTF">2018-03-05T12:29:59Z</dcterms:created>
  <dcterms:modified xsi:type="dcterms:W3CDTF">2019-02-25T09:46:32Z</dcterms:modified>
</cp:coreProperties>
</file>