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BA faza III 2019\Aneksi 1 Excel PBA 2019 2021\"/>
    </mc:Choice>
  </mc:AlternateContent>
  <bookViews>
    <workbookView xWindow="0" yWindow="0" windowWidth="24240" windowHeight="11835"/>
  </bookViews>
  <sheets>
    <sheet name="PMA" sheetId="3" r:id="rId1"/>
    <sheet name="Arti dhe Kultura" sheetId="5" r:id="rId2"/>
    <sheet name="Trashegimia dhe Muzete" sheetId="7" r:id="rId3"/>
  </sheets>
  <definedNames>
    <definedName name="_xlnm.Print_Area" localSheetId="0">PMA!$A$1:$E$349</definedName>
    <definedName name="_xlnm.Print_Area" localSheetId="2">'Trashegimia dhe Muzete'!$A$1:$E$718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82" i="5" l="1"/>
  <c r="D582" i="5"/>
  <c r="E582" i="5"/>
  <c r="C714" i="7" l="1"/>
  <c r="D714" i="7"/>
  <c r="E714" i="7"/>
  <c r="B714" i="7"/>
  <c r="B709" i="7"/>
  <c r="C700" i="7" l="1"/>
  <c r="D700" i="7"/>
  <c r="E700" i="7"/>
  <c r="B700" i="7"/>
  <c r="C703" i="7"/>
  <c r="D703" i="7"/>
  <c r="E703" i="7"/>
  <c r="C704" i="7"/>
  <c r="D704" i="7"/>
  <c r="E704" i="7"/>
  <c r="B704" i="7"/>
  <c r="B703" i="7"/>
  <c r="B694" i="7"/>
  <c r="B550" i="7"/>
  <c r="B549" i="7" s="1"/>
  <c r="B535" i="7"/>
  <c r="C701" i="7"/>
  <c r="D701" i="7"/>
  <c r="E701" i="7"/>
  <c r="B701" i="7"/>
  <c r="C695" i="7"/>
  <c r="D695" i="7"/>
  <c r="E695" i="7"/>
  <c r="B695" i="7"/>
  <c r="C694" i="7"/>
  <c r="C693" i="7" s="1"/>
  <c r="D694" i="7"/>
  <c r="D693" i="7" s="1"/>
  <c r="E694" i="7"/>
  <c r="E693" i="7" s="1"/>
  <c r="C691" i="7"/>
  <c r="D691" i="7"/>
  <c r="E691" i="7"/>
  <c r="C688" i="7"/>
  <c r="D688" i="7"/>
  <c r="E688" i="7"/>
  <c r="B691" i="7"/>
  <c r="B688" i="7"/>
  <c r="D140" i="7"/>
  <c r="E140" i="7"/>
  <c r="D113" i="7"/>
  <c r="E113" i="7"/>
  <c r="C113" i="7"/>
  <c r="D112" i="7"/>
  <c r="E112" i="7"/>
  <c r="C112" i="7"/>
  <c r="D111" i="7"/>
  <c r="E111" i="7"/>
  <c r="C111" i="7"/>
  <c r="B685" i="7"/>
  <c r="B582" i="5"/>
  <c r="E114" i="7" l="1"/>
  <c r="D114" i="7"/>
  <c r="B693" i="7"/>
  <c r="B702" i="7"/>
  <c r="B699" i="7"/>
  <c r="C566" i="7"/>
  <c r="E717" i="7" l="1"/>
  <c r="D717" i="7"/>
  <c r="C717" i="7"/>
  <c r="B717" i="7"/>
  <c r="E716" i="7"/>
  <c r="D716" i="7"/>
  <c r="C716" i="7"/>
  <c r="B716" i="7"/>
  <c r="E715" i="7"/>
  <c r="E713" i="7" s="1"/>
  <c r="D715" i="7"/>
  <c r="D713" i="7" s="1"/>
  <c r="C715" i="7"/>
  <c r="C713" i="7" s="1"/>
  <c r="B715" i="7"/>
  <c r="E712" i="7"/>
  <c r="D712" i="7"/>
  <c r="C712" i="7"/>
  <c r="B712" i="7"/>
  <c r="E711" i="7"/>
  <c r="D711" i="7"/>
  <c r="C711" i="7"/>
  <c r="B711" i="7"/>
  <c r="E710" i="7"/>
  <c r="D710" i="7"/>
  <c r="C710" i="7"/>
  <c r="B710" i="7"/>
  <c r="B708" i="7" s="1"/>
  <c r="E707" i="7"/>
  <c r="D707" i="7"/>
  <c r="C707" i="7"/>
  <c r="B707" i="7"/>
  <c r="E706" i="7"/>
  <c r="E705" i="7" s="1"/>
  <c r="D706" i="7"/>
  <c r="C706" i="7"/>
  <c r="C705" i="7" s="1"/>
  <c r="B706" i="7"/>
  <c r="B705" i="7" s="1"/>
  <c r="D705" i="7"/>
  <c r="E702" i="7"/>
  <c r="D702" i="7"/>
  <c r="C702" i="7"/>
  <c r="E699" i="7"/>
  <c r="D699" i="7"/>
  <c r="C699" i="7"/>
  <c r="E698" i="7"/>
  <c r="D698" i="7"/>
  <c r="C698" i="7"/>
  <c r="B698" i="7"/>
  <c r="E697" i="7"/>
  <c r="E696" i="7" s="1"/>
  <c r="D697" i="7"/>
  <c r="C697" i="7"/>
  <c r="B697" i="7"/>
  <c r="B696" i="7" s="1"/>
  <c r="D696" i="7"/>
  <c r="C696" i="7"/>
  <c r="E692" i="7"/>
  <c r="E690" i="7" s="1"/>
  <c r="D692" i="7"/>
  <c r="D690" i="7" s="1"/>
  <c r="C692" i="7"/>
  <c r="C690" i="7" s="1"/>
  <c r="B692" i="7"/>
  <c r="B690" i="7"/>
  <c r="E689" i="7"/>
  <c r="E687" i="7" s="1"/>
  <c r="D689" i="7"/>
  <c r="D687" i="7" s="1"/>
  <c r="C689" i="7"/>
  <c r="C687" i="7" s="1"/>
  <c r="B689" i="7"/>
  <c r="B687" i="7" s="1"/>
  <c r="E678" i="7"/>
  <c r="D678" i="7"/>
  <c r="C678" i="7"/>
  <c r="B678" i="7"/>
  <c r="E673" i="7"/>
  <c r="E683" i="7" s="1"/>
  <c r="E665" i="7" s="1"/>
  <c r="E666" i="7" s="1"/>
  <c r="D673" i="7"/>
  <c r="D683" i="7" s="1"/>
  <c r="C673" i="7"/>
  <c r="C683" i="7" s="1"/>
  <c r="C665" i="7" s="1"/>
  <c r="B673" i="7"/>
  <c r="B683" i="7" s="1"/>
  <c r="E667" i="7"/>
  <c r="D667" i="7"/>
  <c r="C667" i="7"/>
  <c r="B666" i="7"/>
  <c r="D665" i="7"/>
  <c r="D666" i="7" s="1"/>
  <c r="E653" i="7"/>
  <c r="D653" i="7"/>
  <c r="C653" i="7"/>
  <c r="B653" i="7"/>
  <c r="E648" i="7"/>
  <c r="E658" i="7" s="1"/>
  <c r="E640" i="7" s="1"/>
  <c r="E641" i="7" s="1"/>
  <c r="D648" i="7"/>
  <c r="D658" i="7" s="1"/>
  <c r="D640" i="7" s="1"/>
  <c r="D641" i="7" s="1"/>
  <c r="C648" i="7"/>
  <c r="C658" i="7" s="1"/>
  <c r="C640" i="7" s="1"/>
  <c r="B648" i="7"/>
  <c r="B658" i="7" s="1"/>
  <c r="E642" i="7"/>
  <c r="D642" i="7"/>
  <c r="C642" i="7"/>
  <c r="B641" i="7"/>
  <c r="E628" i="7"/>
  <c r="D628" i="7"/>
  <c r="C628" i="7"/>
  <c r="B628" i="7"/>
  <c r="E623" i="7"/>
  <c r="E633" i="7" s="1"/>
  <c r="E615" i="7" s="1"/>
  <c r="E616" i="7" s="1"/>
  <c r="D623" i="7"/>
  <c r="D633" i="7" s="1"/>
  <c r="D615" i="7" s="1"/>
  <c r="D616" i="7" s="1"/>
  <c r="C623" i="7"/>
  <c r="C633" i="7" s="1"/>
  <c r="C615" i="7" s="1"/>
  <c r="B623" i="7"/>
  <c r="B633" i="7" s="1"/>
  <c r="E617" i="7"/>
  <c r="D617" i="7"/>
  <c r="C617" i="7"/>
  <c r="B616" i="7"/>
  <c r="E602" i="7"/>
  <c r="D602" i="7"/>
  <c r="C602" i="7"/>
  <c r="B602" i="7"/>
  <c r="E597" i="7"/>
  <c r="E607" i="7" s="1"/>
  <c r="D597" i="7"/>
  <c r="D607" i="7" s="1"/>
  <c r="C597" i="7"/>
  <c r="C607" i="7" s="1"/>
  <c r="B597" i="7"/>
  <c r="B607" i="7" s="1"/>
  <c r="E592" i="7"/>
  <c r="D592" i="7"/>
  <c r="C592" i="7"/>
  <c r="E591" i="7"/>
  <c r="D591" i="7"/>
  <c r="C591" i="7"/>
  <c r="E590" i="7"/>
  <c r="D590" i="7"/>
  <c r="C590" i="7"/>
  <c r="B590" i="7"/>
  <c r="E577" i="7"/>
  <c r="D577" i="7"/>
  <c r="C577" i="7"/>
  <c r="B577" i="7"/>
  <c r="E572" i="7"/>
  <c r="E582" i="7" s="1"/>
  <c r="D572" i="7"/>
  <c r="D582" i="7" s="1"/>
  <c r="D564" i="7" s="1"/>
  <c r="C572" i="7"/>
  <c r="C582" i="7" s="1"/>
  <c r="B572" i="7"/>
  <c r="B582" i="7" s="1"/>
  <c r="C567" i="7"/>
  <c r="E566" i="7"/>
  <c r="D566" i="7"/>
  <c r="C565" i="7"/>
  <c r="B565" i="7"/>
  <c r="E564" i="7"/>
  <c r="E550" i="7"/>
  <c r="E549" i="7" s="1"/>
  <c r="E497" i="7" s="1"/>
  <c r="D550" i="7"/>
  <c r="C550" i="7"/>
  <c r="C549" i="7" s="1"/>
  <c r="C497" i="7" s="1"/>
  <c r="D549" i="7"/>
  <c r="D497" i="7" s="1"/>
  <c r="E544" i="7"/>
  <c r="D544" i="7"/>
  <c r="C544" i="7"/>
  <c r="B544" i="7"/>
  <c r="B554" i="7" s="1"/>
  <c r="E535" i="7"/>
  <c r="D535" i="7"/>
  <c r="C535" i="7"/>
  <c r="E530" i="7"/>
  <c r="D530" i="7"/>
  <c r="D540" i="7" s="1"/>
  <c r="C530" i="7"/>
  <c r="B530" i="7"/>
  <c r="B540" i="7" s="1"/>
  <c r="E525" i="7"/>
  <c r="D525" i="7"/>
  <c r="C525" i="7"/>
  <c r="E524" i="7"/>
  <c r="D524" i="7"/>
  <c r="C524" i="7"/>
  <c r="E523" i="7"/>
  <c r="D523" i="7"/>
  <c r="C523" i="7"/>
  <c r="B523" i="7"/>
  <c r="E510" i="7"/>
  <c r="D510" i="7"/>
  <c r="C510" i="7"/>
  <c r="B510" i="7"/>
  <c r="E505" i="7"/>
  <c r="E515" i="7" s="1"/>
  <c r="D505" i="7"/>
  <c r="D515" i="7" s="1"/>
  <c r="C505" i="7"/>
  <c r="C515" i="7" s="1"/>
  <c r="B505" i="7"/>
  <c r="E499" i="7"/>
  <c r="D499" i="7"/>
  <c r="C499" i="7"/>
  <c r="B498" i="7"/>
  <c r="E483" i="7"/>
  <c r="D483" i="7"/>
  <c r="C483" i="7"/>
  <c r="B483" i="7"/>
  <c r="E480" i="7"/>
  <c r="D480" i="7"/>
  <c r="C480" i="7"/>
  <c r="B480" i="7"/>
  <c r="E477" i="7"/>
  <c r="D477" i="7"/>
  <c r="C477" i="7"/>
  <c r="B477" i="7"/>
  <c r="E474" i="7"/>
  <c r="D474" i="7"/>
  <c r="C474" i="7"/>
  <c r="B474" i="7"/>
  <c r="E471" i="7"/>
  <c r="D471" i="7"/>
  <c r="C471" i="7"/>
  <c r="B471" i="7"/>
  <c r="E468" i="7"/>
  <c r="D468" i="7"/>
  <c r="C468" i="7"/>
  <c r="B468" i="7"/>
  <c r="E465" i="7"/>
  <c r="D465" i="7"/>
  <c r="C465" i="7"/>
  <c r="B465" i="7"/>
  <c r="E460" i="7"/>
  <c r="D460" i="7"/>
  <c r="C460" i="7"/>
  <c r="E459" i="7"/>
  <c r="D459" i="7"/>
  <c r="C459" i="7"/>
  <c r="E458" i="7"/>
  <c r="D458" i="7"/>
  <c r="C458" i="7"/>
  <c r="B458" i="7"/>
  <c r="E446" i="7"/>
  <c r="D446" i="7"/>
  <c r="C446" i="7"/>
  <c r="B446" i="7"/>
  <c r="E443" i="7"/>
  <c r="D443" i="7"/>
  <c r="C443" i="7"/>
  <c r="B443" i="7"/>
  <c r="E440" i="7"/>
  <c r="D440" i="7"/>
  <c r="C440" i="7"/>
  <c r="B440" i="7"/>
  <c r="E437" i="7"/>
  <c r="D437" i="7"/>
  <c r="C437" i="7"/>
  <c r="B437" i="7"/>
  <c r="E434" i="7"/>
  <c r="D434" i="7"/>
  <c r="C434" i="7"/>
  <c r="B434" i="7"/>
  <c r="E431" i="7"/>
  <c r="D431" i="7"/>
  <c r="C431" i="7"/>
  <c r="B431" i="7"/>
  <c r="E428" i="7"/>
  <c r="D428" i="7"/>
  <c r="C428" i="7"/>
  <c r="B428" i="7"/>
  <c r="E423" i="7"/>
  <c r="D423" i="7"/>
  <c r="C423" i="7"/>
  <c r="E422" i="7"/>
  <c r="D422" i="7"/>
  <c r="C422" i="7"/>
  <c r="E421" i="7"/>
  <c r="D421" i="7"/>
  <c r="C421" i="7"/>
  <c r="B421" i="7"/>
  <c r="E400" i="7"/>
  <c r="D400" i="7"/>
  <c r="C400" i="7"/>
  <c r="B400" i="7"/>
  <c r="E395" i="7"/>
  <c r="E405" i="7" s="1"/>
  <c r="D395" i="7"/>
  <c r="D405" i="7" s="1"/>
  <c r="C395" i="7"/>
  <c r="C405" i="7" s="1"/>
  <c r="C387" i="7" s="1"/>
  <c r="C390" i="7" s="1"/>
  <c r="B395" i="7"/>
  <c r="B405" i="7" s="1"/>
  <c r="E389" i="7"/>
  <c r="D389" i="7"/>
  <c r="C389" i="7"/>
  <c r="E388" i="7"/>
  <c r="B388" i="7"/>
  <c r="E375" i="7"/>
  <c r="D375" i="7"/>
  <c r="C375" i="7"/>
  <c r="B375" i="7"/>
  <c r="E370" i="7"/>
  <c r="E380" i="7" s="1"/>
  <c r="E362" i="7" s="1"/>
  <c r="D370" i="7"/>
  <c r="D380" i="7" s="1"/>
  <c r="D362" i="7" s="1"/>
  <c r="C370" i="7"/>
  <c r="C380" i="7" s="1"/>
  <c r="C362" i="7" s="1"/>
  <c r="C363" i="7" s="1"/>
  <c r="B370" i="7"/>
  <c r="B380" i="7" s="1"/>
  <c r="E364" i="7"/>
  <c r="D364" i="7"/>
  <c r="C364" i="7"/>
  <c r="B363" i="7"/>
  <c r="E350" i="7"/>
  <c r="D350" i="7"/>
  <c r="C350" i="7"/>
  <c r="B350" i="7"/>
  <c r="E345" i="7"/>
  <c r="E355" i="7" s="1"/>
  <c r="E337" i="7" s="1"/>
  <c r="D345" i="7"/>
  <c r="D355" i="7" s="1"/>
  <c r="D337" i="7" s="1"/>
  <c r="C345" i="7"/>
  <c r="C355" i="7" s="1"/>
  <c r="C337" i="7" s="1"/>
  <c r="C338" i="7" s="1"/>
  <c r="B345" i="7"/>
  <c r="B355" i="7" s="1"/>
  <c r="E339" i="7"/>
  <c r="D339" i="7"/>
  <c r="C339" i="7"/>
  <c r="B338" i="7"/>
  <c r="E326" i="7"/>
  <c r="D326" i="7"/>
  <c r="C326" i="7"/>
  <c r="B326" i="7"/>
  <c r="E321" i="7"/>
  <c r="E331" i="7" s="1"/>
  <c r="E313" i="7" s="1"/>
  <c r="D321" i="7"/>
  <c r="D331" i="7" s="1"/>
  <c r="D313" i="7" s="1"/>
  <c r="C321" i="7"/>
  <c r="C331" i="7" s="1"/>
  <c r="C313" i="7" s="1"/>
  <c r="C314" i="7" s="1"/>
  <c r="B321" i="7"/>
  <c r="B331" i="7" s="1"/>
  <c r="E315" i="7"/>
  <c r="D315" i="7"/>
  <c r="C315" i="7"/>
  <c r="B314" i="7"/>
  <c r="E301" i="7"/>
  <c r="D301" i="7"/>
  <c r="C301" i="7"/>
  <c r="B301" i="7"/>
  <c r="E296" i="7"/>
  <c r="E306" i="7" s="1"/>
  <c r="E288" i="7" s="1"/>
  <c r="D296" i="7"/>
  <c r="D306" i="7" s="1"/>
  <c r="D288" i="7" s="1"/>
  <c r="C296" i="7"/>
  <c r="C306" i="7" s="1"/>
  <c r="C288" i="7" s="1"/>
  <c r="C289" i="7" s="1"/>
  <c r="B296" i="7"/>
  <c r="B306" i="7" s="1"/>
  <c r="E290" i="7"/>
  <c r="D290" i="7"/>
  <c r="C290" i="7"/>
  <c r="B289" i="7"/>
  <c r="E276" i="7"/>
  <c r="D276" i="7"/>
  <c r="C276" i="7"/>
  <c r="B276" i="7"/>
  <c r="E271" i="7"/>
  <c r="E281" i="7" s="1"/>
  <c r="E263" i="7" s="1"/>
  <c r="D271" i="7"/>
  <c r="D281" i="7" s="1"/>
  <c r="D263" i="7" s="1"/>
  <c r="C271" i="7"/>
  <c r="C281" i="7" s="1"/>
  <c r="C263" i="7" s="1"/>
  <c r="C264" i="7" s="1"/>
  <c r="B271" i="7"/>
  <c r="B281" i="7" s="1"/>
  <c r="E265" i="7"/>
  <c r="D265" i="7"/>
  <c r="C265" i="7"/>
  <c r="B264" i="7"/>
  <c r="E251" i="7"/>
  <c r="D251" i="7"/>
  <c r="C251" i="7"/>
  <c r="B251" i="7"/>
  <c r="E246" i="7"/>
  <c r="E256" i="7" s="1"/>
  <c r="D246" i="7"/>
  <c r="D256" i="7" s="1"/>
  <c r="D238" i="7" s="1"/>
  <c r="C246" i="7"/>
  <c r="C256" i="7" s="1"/>
  <c r="C238" i="7" s="1"/>
  <c r="C239" i="7" s="1"/>
  <c r="B246" i="7"/>
  <c r="B256" i="7" s="1"/>
  <c r="E240" i="7"/>
  <c r="D240" i="7"/>
  <c r="C240" i="7"/>
  <c r="B239" i="7"/>
  <c r="E238" i="7"/>
  <c r="E226" i="7"/>
  <c r="D226" i="7"/>
  <c r="C226" i="7"/>
  <c r="B226" i="7"/>
  <c r="E221" i="7"/>
  <c r="E231" i="7" s="1"/>
  <c r="D221" i="7"/>
  <c r="D231" i="7" s="1"/>
  <c r="D213" i="7" s="1"/>
  <c r="C221" i="7"/>
  <c r="C231" i="7" s="1"/>
  <c r="C213" i="7" s="1"/>
  <c r="C214" i="7" s="1"/>
  <c r="B221" i="7"/>
  <c r="B231" i="7" s="1"/>
  <c r="E215" i="7"/>
  <c r="D215" i="7"/>
  <c r="C215" i="7"/>
  <c r="B214" i="7"/>
  <c r="E213" i="7"/>
  <c r="E201" i="7"/>
  <c r="E138" i="7" s="1"/>
  <c r="D201" i="7"/>
  <c r="D138" i="7" s="1"/>
  <c r="C201" i="7"/>
  <c r="C138" i="7" s="1"/>
  <c r="B201" i="7"/>
  <c r="E196" i="7"/>
  <c r="E206" i="7" s="1"/>
  <c r="D196" i="7"/>
  <c r="D206" i="7" s="1"/>
  <c r="D188" i="7" s="1"/>
  <c r="C196" i="7"/>
  <c r="C206" i="7" s="1"/>
  <c r="C188" i="7" s="1"/>
  <c r="C189" i="7" s="1"/>
  <c r="B196" i="7"/>
  <c r="B206" i="7" s="1"/>
  <c r="E190" i="7"/>
  <c r="D190" i="7"/>
  <c r="C190" i="7"/>
  <c r="B189" i="7"/>
  <c r="E188" i="7"/>
  <c r="E176" i="7"/>
  <c r="D176" i="7"/>
  <c r="C176" i="7"/>
  <c r="B176" i="7"/>
  <c r="E171" i="7"/>
  <c r="E181" i="7" s="1"/>
  <c r="D171" i="7"/>
  <c r="D181" i="7" s="1"/>
  <c r="C171" i="7"/>
  <c r="C181" i="7" s="1"/>
  <c r="B171" i="7"/>
  <c r="B181" i="7" s="1"/>
  <c r="E166" i="7"/>
  <c r="D166" i="7"/>
  <c r="C166" i="7"/>
  <c r="E165" i="7"/>
  <c r="D165" i="7"/>
  <c r="C165" i="7"/>
  <c r="E164" i="7"/>
  <c r="D164" i="7"/>
  <c r="C164" i="7"/>
  <c r="B164" i="7"/>
  <c r="E151" i="7"/>
  <c r="D151" i="7"/>
  <c r="C151" i="7"/>
  <c r="B151" i="7"/>
  <c r="E146" i="7"/>
  <c r="E156" i="7" s="1"/>
  <c r="D146" i="7"/>
  <c r="D156" i="7" s="1"/>
  <c r="C146" i="7"/>
  <c r="C156" i="7" s="1"/>
  <c r="B146" i="7"/>
  <c r="B156" i="7" s="1"/>
  <c r="C140" i="7"/>
  <c r="B139" i="7"/>
  <c r="E123" i="7"/>
  <c r="D123" i="7"/>
  <c r="C123" i="7"/>
  <c r="B123" i="7"/>
  <c r="E118" i="7"/>
  <c r="D118" i="7"/>
  <c r="C118" i="7"/>
  <c r="B118" i="7"/>
  <c r="B128" i="7" s="1"/>
  <c r="B111" i="7"/>
  <c r="C114" i="7" s="1"/>
  <c r="E96" i="7"/>
  <c r="D96" i="7"/>
  <c r="C96" i="7"/>
  <c r="B96" i="7"/>
  <c r="E93" i="7"/>
  <c r="D93" i="7"/>
  <c r="C93" i="7"/>
  <c r="B93" i="7"/>
  <c r="E90" i="7"/>
  <c r="D90" i="7"/>
  <c r="C90" i="7"/>
  <c r="B90" i="7"/>
  <c r="E87" i="7"/>
  <c r="D87" i="7"/>
  <c r="C87" i="7"/>
  <c r="B87" i="7"/>
  <c r="E84" i="7"/>
  <c r="D84" i="7"/>
  <c r="C84" i="7"/>
  <c r="B84" i="7"/>
  <c r="E81" i="7"/>
  <c r="D81" i="7"/>
  <c r="C81" i="7"/>
  <c r="B81" i="7"/>
  <c r="E78" i="7"/>
  <c r="D78" i="7"/>
  <c r="C78" i="7"/>
  <c r="B78" i="7"/>
  <c r="E73" i="7"/>
  <c r="D73" i="7"/>
  <c r="C73" i="7"/>
  <c r="E72" i="7"/>
  <c r="D72" i="7"/>
  <c r="C72" i="7"/>
  <c r="E71" i="7"/>
  <c r="D71" i="7"/>
  <c r="C71" i="7"/>
  <c r="B71" i="7"/>
  <c r="E59" i="7"/>
  <c r="D59" i="7"/>
  <c r="C59" i="7"/>
  <c r="B59" i="7"/>
  <c r="E56" i="7"/>
  <c r="D56" i="7"/>
  <c r="C56" i="7"/>
  <c r="B56" i="7"/>
  <c r="E53" i="7"/>
  <c r="D53" i="7"/>
  <c r="C53" i="7"/>
  <c r="B53" i="7"/>
  <c r="E50" i="7"/>
  <c r="D50" i="7"/>
  <c r="C50" i="7"/>
  <c r="B50" i="7"/>
  <c r="E47" i="7"/>
  <c r="D47" i="7"/>
  <c r="C47" i="7"/>
  <c r="B47" i="7"/>
  <c r="E44" i="7"/>
  <c r="D44" i="7"/>
  <c r="C44" i="7"/>
  <c r="B44" i="7"/>
  <c r="E41" i="7"/>
  <c r="D41" i="7"/>
  <c r="C41" i="7"/>
  <c r="B41" i="7"/>
  <c r="E36" i="7"/>
  <c r="D36" i="7"/>
  <c r="C36" i="7"/>
  <c r="E35" i="7"/>
  <c r="D35" i="7"/>
  <c r="C35" i="7"/>
  <c r="E34" i="7"/>
  <c r="D34" i="7"/>
  <c r="C34" i="7"/>
  <c r="B34" i="7"/>
  <c r="C37" i="7" l="1"/>
  <c r="E74" i="7"/>
  <c r="E449" i="7"/>
  <c r="E450" i="7" s="1"/>
  <c r="E500" i="7"/>
  <c r="D167" i="7"/>
  <c r="D424" i="7"/>
  <c r="D486" i="7"/>
  <c r="D487" i="7" s="1"/>
  <c r="B686" i="7"/>
  <c r="B718" i="7" s="1"/>
  <c r="B713" i="7"/>
  <c r="E37" i="7"/>
  <c r="C388" i="7"/>
  <c r="C391" i="7" s="1"/>
  <c r="C461" i="7"/>
  <c r="B515" i="7"/>
  <c r="D461" i="7"/>
  <c r="C498" i="7"/>
  <c r="C501" i="7" s="1"/>
  <c r="C500" i="7"/>
  <c r="D37" i="7"/>
  <c r="C74" i="7"/>
  <c r="B99" i="7"/>
  <c r="B100" i="7" s="1"/>
  <c r="D99" i="7"/>
  <c r="D100" i="7" s="1"/>
  <c r="C128" i="7"/>
  <c r="C709" i="7"/>
  <c r="C708" i="7" s="1"/>
  <c r="E128" i="7"/>
  <c r="E709" i="7"/>
  <c r="E708" i="7" s="1"/>
  <c r="E686" i="7" s="1"/>
  <c r="C167" i="7"/>
  <c r="E167" i="7"/>
  <c r="E139" i="7"/>
  <c r="E685" i="7"/>
  <c r="C449" i="7"/>
  <c r="C450" i="7" s="1"/>
  <c r="C486" i="7"/>
  <c r="C487" i="7" s="1"/>
  <c r="E486" i="7"/>
  <c r="E487" i="7" s="1"/>
  <c r="D500" i="7"/>
  <c r="C554" i="7"/>
  <c r="E554" i="7"/>
  <c r="C593" i="7"/>
  <c r="D686" i="7"/>
  <c r="B62" i="7"/>
  <c r="B63" i="7" s="1"/>
  <c r="C99" i="7"/>
  <c r="C100" i="7" s="1"/>
  <c r="E99" i="7"/>
  <c r="E100" i="7" s="1"/>
  <c r="D128" i="7"/>
  <c r="D709" i="7"/>
  <c r="D708" i="7" s="1"/>
  <c r="C141" i="7"/>
  <c r="C139" i="7"/>
  <c r="C142" i="7" s="1"/>
  <c r="C685" i="7"/>
  <c r="C424" i="7"/>
  <c r="E424" i="7"/>
  <c r="B449" i="7"/>
  <c r="B450" i="7" s="1"/>
  <c r="D449" i="7"/>
  <c r="D450" i="7" s="1"/>
  <c r="B486" i="7"/>
  <c r="B487" i="7" s="1"/>
  <c r="C540" i="7"/>
  <c r="E540" i="7"/>
  <c r="D554" i="7"/>
  <c r="C686" i="7"/>
  <c r="C568" i="7"/>
  <c r="E526" i="7"/>
  <c r="C526" i="7"/>
  <c r="D189" i="7"/>
  <c r="D192" i="7" s="1"/>
  <c r="D191" i="7"/>
  <c r="D239" i="7"/>
  <c r="D242" i="7" s="1"/>
  <c r="D241" i="7"/>
  <c r="E216" i="7"/>
  <c r="E214" i="7"/>
  <c r="D214" i="7"/>
  <c r="D217" i="7" s="1"/>
  <c r="D216" i="7"/>
  <c r="E266" i="7"/>
  <c r="E264" i="7"/>
  <c r="D264" i="7"/>
  <c r="D267" i="7" s="1"/>
  <c r="D266" i="7"/>
  <c r="D289" i="7"/>
  <c r="D292" i="7" s="1"/>
  <c r="D291" i="7"/>
  <c r="D314" i="7"/>
  <c r="D317" i="7" s="1"/>
  <c r="D316" i="7"/>
  <c r="D338" i="7"/>
  <c r="D341" i="7" s="1"/>
  <c r="D340" i="7"/>
  <c r="D363" i="7"/>
  <c r="D366" i="7" s="1"/>
  <c r="D365" i="7"/>
  <c r="C643" i="7"/>
  <c r="C641" i="7"/>
  <c r="C644" i="7" s="1"/>
  <c r="E191" i="7"/>
  <c r="E189" i="7"/>
  <c r="E192" i="7" s="1"/>
  <c r="D139" i="7"/>
  <c r="D141" i="7"/>
  <c r="E241" i="7"/>
  <c r="E239" i="7"/>
  <c r="C618" i="7"/>
  <c r="C616" i="7"/>
  <c r="C619" i="7" s="1"/>
  <c r="C62" i="7"/>
  <c r="C63" i="7" s="1"/>
  <c r="E291" i="7"/>
  <c r="E289" i="7"/>
  <c r="E316" i="7"/>
  <c r="E314" i="7"/>
  <c r="E340" i="7"/>
  <c r="E338" i="7"/>
  <c r="E365" i="7"/>
  <c r="E363" i="7"/>
  <c r="D567" i="7"/>
  <c r="D565" i="7"/>
  <c r="D568" i="7" s="1"/>
  <c r="C668" i="7"/>
  <c r="C666" i="7"/>
  <c r="C669" i="7" s="1"/>
  <c r="E567" i="7"/>
  <c r="E565" i="7"/>
  <c r="D62" i="7"/>
  <c r="D63" i="7" s="1"/>
  <c r="E62" i="7"/>
  <c r="E63" i="7" s="1"/>
  <c r="E141" i="7"/>
  <c r="C191" i="7"/>
  <c r="C216" i="7"/>
  <c r="C241" i="7"/>
  <c r="C266" i="7"/>
  <c r="C291" i="7"/>
  <c r="C316" i="7"/>
  <c r="C340" i="7"/>
  <c r="C365" i="7"/>
  <c r="E461" i="7"/>
  <c r="D498" i="7"/>
  <c r="D501" i="7" s="1"/>
  <c r="D526" i="7"/>
  <c r="E618" i="7"/>
  <c r="E643" i="7"/>
  <c r="E668" i="7"/>
  <c r="D74" i="7"/>
  <c r="C192" i="7"/>
  <c r="C217" i="7"/>
  <c r="C242" i="7"/>
  <c r="C267" i="7"/>
  <c r="C292" i="7"/>
  <c r="C317" i="7"/>
  <c r="C341" i="7"/>
  <c r="C366" i="7"/>
  <c r="D387" i="7"/>
  <c r="D685" i="7" s="1"/>
  <c r="E498" i="7"/>
  <c r="E593" i="7"/>
  <c r="D593" i="7"/>
  <c r="D618" i="7"/>
  <c r="E619" i="7"/>
  <c r="D643" i="7"/>
  <c r="E644" i="7"/>
  <c r="D668" i="7"/>
  <c r="E669" i="7"/>
  <c r="C346" i="5"/>
  <c r="D346" i="5"/>
  <c r="E346" i="5"/>
  <c r="D340" i="5"/>
  <c r="E340" i="5"/>
  <c r="C309" i="5"/>
  <c r="D309" i="5"/>
  <c r="E309" i="5"/>
  <c r="C272" i="5"/>
  <c r="D272" i="5"/>
  <c r="E272" i="5"/>
  <c r="B272" i="5"/>
  <c r="E241" i="5"/>
  <c r="E235" i="5"/>
  <c r="E232" i="5"/>
  <c r="E229" i="5"/>
  <c r="D232" i="5"/>
  <c r="C167" i="5"/>
  <c r="D167" i="5"/>
  <c r="E167" i="5"/>
  <c r="C161" i="5"/>
  <c r="D161" i="5"/>
  <c r="E161" i="5"/>
  <c r="B161" i="5"/>
  <c r="E124" i="5"/>
  <c r="C124" i="5"/>
  <c r="D124" i="5"/>
  <c r="D121" i="5"/>
  <c r="E121" i="5"/>
  <c r="C118" i="5"/>
  <c r="C87" i="5"/>
  <c r="D87" i="5"/>
  <c r="E87" i="5"/>
  <c r="B87" i="5"/>
  <c r="C50" i="5"/>
  <c r="D50" i="5"/>
  <c r="E50" i="5"/>
  <c r="B50" i="5"/>
  <c r="D44" i="5"/>
  <c r="E44" i="5"/>
  <c r="D47" i="5"/>
  <c r="C56" i="5"/>
  <c r="D56" i="5"/>
  <c r="E56" i="5"/>
  <c r="B56" i="5"/>
  <c r="E47" i="5"/>
  <c r="E142" i="7" l="1"/>
  <c r="D142" i="7"/>
  <c r="E501" i="7"/>
  <c r="E366" i="7"/>
  <c r="E317" i="7"/>
  <c r="E242" i="7"/>
  <c r="E568" i="7"/>
  <c r="D388" i="7"/>
  <c r="E390" i="7"/>
  <c r="D390" i="7"/>
  <c r="D619" i="7"/>
  <c r="D718" i="7"/>
  <c r="E718" i="7"/>
  <c r="E341" i="7"/>
  <c r="E292" i="7"/>
  <c r="D669" i="7"/>
  <c r="D644" i="7"/>
  <c r="E267" i="7"/>
  <c r="E217" i="7"/>
  <c r="C718" i="7"/>
  <c r="D391" i="7" l="1"/>
  <c r="E391" i="7"/>
  <c r="E614" i="5"/>
  <c r="D614" i="5"/>
  <c r="C614" i="5"/>
  <c r="B614" i="5"/>
  <c r="E613" i="5"/>
  <c r="D613" i="5"/>
  <c r="C613" i="5"/>
  <c r="B613" i="5"/>
  <c r="E612" i="5"/>
  <c r="D612" i="5"/>
  <c r="C612" i="5"/>
  <c r="B612" i="5"/>
  <c r="E611" i="5"/>
  <c r="D611" i="5"/>
  <c r="C611" i="5"/>
  <c r="B611" i="5"/>
  <c r="E609" i="5"/>
  <c r="D609" i="5"/>
  <c r="C609" i="5"/>
  <c r="B609" i="5"/>
  <c r="E608" i="5"/>
  <c r="D608" i="5"/>
  <c r="C608" i="5"/>
  <c r="B608" i="5"/>
  <c r="E607" i="5"/>
  <c r="D607" i="5"/>
  <c r="C607" i="5"/>
  <c r="B607" i="5"/>
  <c r="E606" i="5"/>
  <c r="D606" i="5"/>
  <c r="D605" i="5" s="1"/>
  <c r="C606" i="5"/>
  <c r="C605" i="5" s="1"/>
  <c r="B606" i="5"/>
  <c r="B605" i="5" s="1"/>
  <c r="E605" i="5"/>
  <c r="E604" i="5"/>
  <c r="D604" i="5"/>
  <c r="C604" i="5"/>
  <c r="B604" i="5"/>
  <c r="E603" i="5"/>
  <c r="D603" i="5"/>
  <c r="C603" i="5"/>
  <c r="B603" i="5"/>
  <c r="E601" i="5"/>
  <c r="D601" i="5"/>
  <c r="C601" i="5"/>
  <c r="B601" i="5"/>
  <c r="E600" i="5"/>
  <c r="D600" i="5"/>
  <c r="C600" i="5"/>
  <c r="B600" i="5"/>
  <c r="E598" i="5"/>
  <c r="D598" i="5"/>
  <c r="C598" i="5"/>
  <c r="B598" i="5"/>
  <c r="E597" i="5"/>
  <c r="D597" i="5"/>
  <c r="C597" i="5"/>
  <c r="B597" i="5"/>
  <c r="E595" i="5"/>
  <c r="D595" i="5"/>
  <c r="C595" i="5"/>
  <c r="B595" i="5"/>
  <c r="E594" i="5"/>
  <c r="D594" i="5"/>
  <c r="C594" i="5"/>
  <c r="B594" i="5"/>
  <c r="E592" i="5"/>
  <c r="D592" i="5"/>
  <c r="C592" i="5"/>
  <c r="B592" i="5"/>
  <c r="E589" i="5"/>
  <c r="D589" i="5"/>
  <c r="C589" i="5"/>
  <c r="B589" i="5"/>
  <c r="E588" i="5"/>
  <c r="D588" i="5"/>
  <c r="C588" i="5"/>
  <c r="B588" i="5"/>
  <c r="E586" i="5"/>
  <c r="D586" i="5"/>
  <c r="C586" i="5"/>
  <c r="B586" i="5"/>
  <c r="E585" i="5"/>
  <c r="D585" i="5"/>
  <c r="C585" i="5"/>
  <c r="B585" i="5"/>
  <c r="E575" i="5"/>
  <c r="D575" i="5"/>
  <c r="C575" i="5"/>
  <c r="B575" i="5"/>
  <c r="E570" i="5"/>
  <c r="E580" i="5" s="1"/>
  <c r="D570" i="5"/>
  <c r="D580" i="5" s="1"/>
  <c r="C570" i="5"/>
  <c r="C580" i="5" s="1"/>
  <c r="B570" i="5"/>
  <c r="B580" i="5" s="1"/>
  <c r="E565" i="5"/>
  <c r="D565" i="5"/>
  <c r="C565" i="5"/>
  <c r="E564" i="5"/>
  <c r="D564" i="5"/>
  <c r="C564" i="5"/>
  <c r="E563" i="5"/>
  <c r="D563" i="5"/>
  <c r="C563" i="5"/>
  <c r="B563" i="5"/>
  <c r="E550" i="5"/>
  <c r="D550" i="5"/>
  <c r="C550" i="5"/>
  <c r="B550" i="5"/>
  <c r="E545" i="5"/>
  <c r="E555" i="5" s="1"/>
  <c r="D545" i="5"/>
  <c r="D555" i="5" s="1"/>
  <c r="C545" i="5"/>
  <c r="C555" i="5" s="1"/>
  <c r="B545" i="5"/>
  <c r="B555" i="5" s="1"/>
  <c r="E540" i="5"/>
  <c r="D540" i="5"/>
  <c r="C540" i="5"/>
  <c r="E539" i="5"/>
  <c r="D539" i="5"/>
  <c r="C539" i="5"/>
  <c r="E538" i="5"/>
  <c r="D538" i="5"/>
  <c r="C538" i="5"/>
  <c r="B538" i="5"/>
  <c r="E525" i="5"/>
  <c r="D525" i="5"/>
  <c r="C525" i="5"/>
  <c r="B525" i="5"/>
  <c r="E520" i="5"/>
  <c r="E530" i="5" s="1"/>
  <c r="D520" i="5"/>
  <c r="D530" i="5" s="1"/>
  <c r="C520" i="5"/>
  <c r="C530" i="5" s="1"/>
  <c r="B520" i="5"/>
  <c r="B530" i="5" s="1"/>
  <c r="E515" i="5"/>
  <c r="D515" i="5"/>
  <c r="C515" i="5"/>
  <c r="E514" i="5"/>
  <c r="D514" i="5"/>
  <c r="C514" i="5"/>
  <c r="E513" i="5"/>
  <c r="D513" i="5"/>
  <c r="C513" i="5"/>
  <c r="B513" i="5"/>
  <c r="E500" i="5"/>
  <c r="D500" i="5"/>
  <c r="C500" i="5"/>
  <c r="B500" i="5"/>
  <c r="E495" i="5"/>
  <c r="E505" i="5" s="1"/>
  <c r="D495" i="5"/>
  <c r="D505" i="5" s="1"/>
  <c r="C495" i="5"/>
  <c r="C505" i="5" s="1"/>
  <c r="B495" i="5"/>
  <c r="B505" i="5" s="1"/>
  <c r="E490" i="5"/>
  <c r="D490" i="5"/>
  <c r="C490" i="5"/>
  <c r="E489" i="5"/>
  <c r="D489" i="5"/>
  <c r="C489" i="5"/>
  <c r="E488" i="5"/>
  <c r="D488" i="5"/>
  <c r="C488" i="5"/>
  <c r="B488" i="5"/>
  <c r="E475" i="5"/>
  <c r="D475" i="5"/>
  <c r="C475" i="5"/>
  <c r="B475" i="5"/>
  <c r="E470" i="5"/>
  <c r="E480" i="5" s="1"/>
  <c r="D470" i="5"/>
  <c r="D480" i="5" s="1"/>
  <c r="C470" i="5"/>
  <c r="C480" i="5" s="1"/>
  <c r="B470" i="5"/>
  <c r="B480" i="5" s="1"/>
  <c r="E465" i="5"/>
  <c r="D465" i="5"/>
  <c r="C465" i="5"/>
  <c r="E464" i="5"/>
  <c r="D464" i="5"/>
  <c r="C464" i="5"/>
  <c r="E463" i="5"/>
  <c r="D463" i="5"/>
  <c r="C463" i="5"/>
  <c r="C466" i="5" s="1"/>
  <c r="B463" i="5"/>
  <c r="E447" i="5"/>
  <c r="D447" i="5"/>
  <c r="C447" i="5"/>
  <c r="B447" i="5"/>
  <c r="E442" i="5"/>
  <c r="E452" i="5" s="1"/>
  <c r="D442" i="5"/>
  <c r="D452" i="5" s="1"/>
  <c r="C442" i="5"/>
  <c r="C452" i="5" s="1"/>
  <c r="B442" i="5"/>
  <c r="B452" i="5" s="1"/>
  <c r="E437" i="5"/>
  <c r="D437" i="5"/>
  <c r="C437" i="5"/>
  <c r="E436" i="5"/>
  <c r="D436" i="5"/>
  <c r="C436" i="5"/>
  <c r="E435" i="5"/>
  <c r="D435" i="5"/>
  <c r="C435" i="5"/>
  <c r="B435" i="5"/>
  <c r="E422" i="5"/>
  <c r="D422" i="5"/>
  <c r="C422" i="5"/>
  <c r="B422" i="5"/>
  <c r="E417" i="5"/>
  <c r="E427" i="5" s="1"/>
  <c r="D417" i="5"/>
  <c r="D427" i="5" s="1"/>
  <c r="C417" i="5"/>
  <c r="C427" i="5" s="1"/>
  <c r="B417" i="5"/>
  <c r="B427" i="5" s="1"/>
  <c r="E412" i="5"/>
  <c r="D412" i="5"/>
  <c r="C412" i="5"/>
  <c r="E411" i="5"/>
  <c r="D411" i="5"/>
  <c r="C411" i="5"/>
  <c r="E410" i="5"/>
  <c r="D410" i="5"/>
  <c r="C410" i="5"/>
  <c r="B410" i="5"/>
  <c r="E395" i="5"/>
  <c r="D395" i="5"/>
  <c r="C395" i="5"/>
  <c r="B395" i="5"/>
  <c r="E392" i="5"/>
  <c r="D392" i="5"/>
  <c r="C392" i="5"/>
  <c r="B392" i="5"/>
  <c r="E389" i="5"/>
  <c r="D389" i="5"/>
  <c r="C389" i="5"/>
  <c r="B389" i="5"/>
  <c r="E386" i="5"/>
  <c r="D386" i="5"/>
  <c r="C386" i="5"/>
  <c r="B386" i="5"/>
  <c r="E383" i="5"/>
  <c r="D383" i="5"/>
  <c r="C383" i="5"/>
  <c r="B383" i="5"/>
  <c r="E380" i="5"/>
  <c r="D380" i="5"/>
  <c r="C380" i="5"/>
  <c r="B380" i="5"/>
  <c r="E377" i="5"/>
  <c r="D377" i="5"/>
  <c r="C377" i="5"/>
  <c r="B377" i="5"/>
  <c r="E372" i="5"/>
  <c r="D372" i="5"/>
  <c r="C372" i="5"/>
  <c r="E371" i="5"/>
  <c r="D371" i="5"/>
  <c r="C371" i="5"/>
  <c r="E370" i="5"/>
  <c r="D370" i="5"/>
  <c r="C370" i="5"/>
  <c r="B370" i="5"/>
  <c r="E358" i="5"/>
  <c r="D358" i="5"/>
  <c r="C358" i="5"/>
  <c r="B358" i="5"/>
  <c r="E355" i="5"/>
  <c r="D355" i="5"/>
  <c r="C355" i="5"/>
  <c r="B355" i="5"/>
  <c r="E352" i="5"/>
  <c r="D352" i="5"/>
  <c r="C352" i="5"/>
  <c r="B352" i="5"/>
  <c r="E349" i="5"/>
  <c r="D349" i="5"/>
  <c r="C349" i="5"/>
  <c r="B349" i="5"/>
  <c r="B346" i="5"/>
  <c r="E343" i="5"/>
  <c r="D343" i="5"/>
  <c r="C343" i="5"/>
  <c r="B343" i="5"/>
  <c r="C340" i="5"/>
  <c r="B340" i="5"/>
  <c r="E335" i="5"/>
  <c r="D335" i="5"/>
  <c r="C335" i="5"/>
  <c r="E334" i="5"/>
  <c r="D334" i="5"/>
  <c r="C334" i="5"/>
  <c r="E333" i="5"/>
  <c r="D333" i="5"/>
  <c r="C333" i="5"/>
  <c r="B333" i="5"/>
  <c r="E321" i="5"/>
  <c r="D321" i="5"/>
  <c r="C321" i="5"/>
  <c r="B321" i="5"/>
  <c r="E318" i="5"/>
  <c r="D318" i="5"/>
  <c r="C318" i="5"/>
  <c r="B318" i="5"/>
  <c r="E315" i="5"/>
  <c r="D315" i="5"/>
  <c r="C315" i="5"/>
  <c r="B315" i="5"/>
  <c r="E312" i="5"/>
  <c r="D312" i="5"/>
  <c r="C312" i="5"/>
  <c r="B312" i="5"/>
  <c r="B309" i="5"/>
  <c r="E306" i="5"/>
  <c r="D306" i="5"/>
  <c r="C306" i="5"/>
  <c r="B306" i="5"/>
  <c r="E303" i="5"/>
  <c r="D303" i="5"/>
  <c r="C303" i="5"/>
  <c r="B303" i="5"/>
  <c r="E298" i="5"/>
  <c r="D298" i="5"/>
  <c r="C298" i="5"/>
  <c r="E297" i="5"/>
  <c r="D297" i="5"/>
  <c r="C297" i="5"/>
  <c r="E296" i="5"/>
  <c r="D296" i="5"/>
  <c r="C296" i="5"/>
  <c r="B296" i="5"/>
  <c r="E284" i="5"/>
  <c r="D284" i="5"/>
  <c r="C284" i="5"/>
  <c r="B284" i="5"/>
  <c r="E281" i="5"/>
  <c r="D281" i="5"/>
  <c r="C281" i="5"/>
  <c r="B281" i="5"/>
  <c r="E278" i="5"/>
  <c r="D278" i="5"/>
  <c r="C278" i="5"/>
  <c r="B278" i="5"/>
  <c r="E275" i="5"/>
  <c r="D275" i="5"/>
  <c r="C275" i="5"/>
  <c r="B275" i="5"/>
  <c r="E269" i="5"/>
  <c r="D269" i="5"/>
  <c r="C269" i="5"/>
  <c r="B269" i="5"/>
  <c r="E266" i="5"/>
  <c r="D266" i="5"/>
  <c r="C266" i="5"/>
  <c r="B266" i="5"/>
  <c r="E261" i="5"/>
  <c r="D261" i="5"/>
  <c r="C261" i="5"/>
  <c r="E260" i="5"/>
  <c r="D260" i="5"/>
  <c r="C260" i="5"/>
  <c r="E259" i="5"/>
  <c r="D259" i="5"/>
  <c r="C259" i="5"/>
  <c r="B259" i="5"/>
  <c r="D241" i="5"/>
  <c r="C241" i="5"/>
  <c r="B241" i="5"/>
  <c r="D235" i="5"/>
  <c r="C235" i="5"/>
  <c r="B235" i="5"/>
  <c r="C232" i="5"/>
  <c r="B232" i="5"/>
  <c r="D229" i="5"/>
  <c r="C229" i="5"/>
  <c r="B229" i="5"/>
  <c r="E224" i="5"/>
  <c r="D224" i="5"/>
  <c r="C224" i="5"/>
  <c r="E223" i="5"/>
  <c r="D223" i="5"/>
  <c r="C223" i="5"/>
  <c r="E222" i="5"/>
  <c r="D222" i="5"/>
  <c r="C222" i="5"/>
  <c r="B222" i="5"/>
  <c r="E198" i="5"/>
  <c r="D198" i="5"/>
  <c r="C198" i="5"/>
  <c r="B198" i="5"/>
  <c r="E195" i="5"/>
  <c r="D195" i="5"/>
  <c r="C195" i="5"/>
  <c r="B195" i="5"/>
  <c r="E192" i="5"/>
  <c r="D192" i="5"/>
  <c r="C192" i="5"/>
  <c r="B192" i="5"/>
  <c r="E187" i="5"/>
  <c r="D187" i="5"/>
  <c r="C187" i="5"/>
  <c r="E186" i="5"/>
  <c r="D186" i="5"/>
  <c r="C186" i="5"/>
  <c r="E185" i="5"/>
  <c r="D185" i="5"/>
  <c r="C185" i="5"/>
  <c r="B185" i="5"/>
  <c r="B167" i="5"/>
  <c r="C591" i="5"/>
  <c r="E158" i="5"/>
  <c r="D158" i="5"/>
  <c r="C158" i="5"/>
  <c r="B158" i="5"/>
  <c r="E155" i="5"/>
  <c r="D155" i="5"/>
  <c r="C155" i="5"/>
  <c r="B155" i="5"/>
  <c r="E150" i="5"/>
  <c r="D150" i="5"/>
  <c r="C150" i="5"/>
  <c r="E149" i="5"/>
  <c r="D149" i="5"/>
  <c r="C149" i="5"/>
  <c r="E148" i="5"/>
  <c r="D148" i="5"/>
  <c r="C148" i="5"/>
  <c r="B148" i="5"/>
  <c r="E130" i="5"/>
  <c r="D130" i="5"/>
  <c r="C130" i="5"/>
  <c r="B130" i="5"/>
  <c r="B124" i="5"/>
  <c r="C121" i="5"/>
  <c r="B121" i="5"/>
  <c r="E118" i="5"/>
  <c r="D118" i="5"/>
  <c r="B118" i="5"/>
  <c r="E113" i="5"/>
  <c r="D113" i="5"/>
  <c r="C113" i="5"/>
  <c r="E112" i="5"/>
  <c r="D112" i="5"/>
  <c r="C112" i="5"/>
  <c r="E111" i="5"/>
  <c r="D111" i="5"/>
  <c r="C111" i="5"/>
  <c r="B111" i="5"/>
  <c r="E99" i="5"/>
  <c r="D99" i="5"/>
  <c r="C99" i="5"/>
  <c r="B99" i="5"/>
  <c r="E96" i="5"/>
  <c r="D96" i="5"/>
  <c r="C96" i="5"/>
  <c r="B96" i="5"/>
  <c r="E93" i="5"/>
  <c r="D93" i="5"/>
  <c r="D596" i="5" s="1"/>
  <c r="C93" i="5"/>
  <c r="B93" i="5"/>
  <c r="E90" i="5"/>
  <c r="D90" i="5"/>
  <c r="C90" i="5"/>
  <c r="B90" i="5"/>
  <c r="E84" i="5"/>
  <c r="D84" i="5"/>
  <c r="C84" i="5"/>
  <c r="B84" i="5"/>
  <c r="E81" i="5"/>
  <c r="D81" i="5"/>
  <c r="D102" i="5" s="1"/>
  <c r="D103" i="5" s="1"/>
  <c r="C81" i="5"/>
  <c r="B81" i="5"/>
  <c r="E76" i="5"/>
  <c r="D76" i="5"/>
  <c r="C76" i="5"/>
  <c r="E75" i="5"/>
  <c r="D75" i="5"/>
  <c r="C75" i="5"/>
  <c r="E74" i="5"/>
  <c r="D74" i="5"/>
  <c r="C74" i="5"/>
  <c r="B74" i="5"/>
  <c r="E59" i="5"/>
  <c r="D59" i="5"/>
  <c r="D65" i="5" s="1"/>
  <c r="C59" i="5"/>
  <c r="B59" i="5"/>
  <c r="D591" i="5"/>
  <c r="B591" i="5"/>
  <c r="C47" i="5"/>
  <c r="B47" i="5"/>
  <c r="C44" i="5"/>
  <c r="B44" i="5"/>
  <c r="E39" i="5"/>
  <c r="D39" i="5"/>
  <c r="C39" i="5"/>
  <c r="E38" i="5"/>
  <c r="D38" i="5"/>
  <c r="C38" i="5"/>
  <c r="E37" i="5"/>
  <c r="D37" i="5"/>
  <c r="C37" i="5"/>
  <c r="B37" i="5"/>
  <c r="C596" i="5" l="1"/>
  <c r="B596" i="5"/>
  <c r="C336" i="5"/>
  <c r="D516" i="5"/>
  <c r="E593" i="5"/>
  <c r="E602" i="5"/>
  <c r="D593" i="5"/>
  <c r="D602" i="5"/>
  <c r="D188" i="5"/>
  <c r="C438" i="5"/>
  <c r="E466" i="5"/>
  <c r="C491" i="5"/>
  <c r="C541" i="5"/>
  <c r="E566" i="5"/>
  <c r="C599" i="5"/>
  <c r="E336" i="5"/>
  <c r="D373" i="5"/>
  <c r="E40" i="5"/>
  <c r="C40" i="5"/>
  <c r="D77" i="5"/>
  <c r="C114" i="5"/>
  <c r="C566" i="5"/>
  <c r="C176" i="5"/>
  <c r="C177" i="5" s="1"/>
  <c r="D413" i="5"/>
  <c r="D114" i="5"/>
  <c r="D225" i="5"/>
  <c r="C262" i="5"/>
  <c r="C299" i="5"/>
  <c r="E491" i="5"/>
  <c r="B584" i="5"/>
  <c r="C77" i="5"/>
  <c r="C151" i="5"/>
  <c r="D151" i="5"/>
  <c r="C188" i="5"/>
  <c r="E188" i="5"/>
  <c r="D262" i="5"/>
  <c r="B287" i="5"/>
  <c r="B288" i="5" s="1"/>
  <c r="D299" i="5"/>
  <c r="B324" i="5"/>
  <c r="B325" i="5" s="1"/>
  <c r="E361" i="5"/>
  <c r="E362" i="5" s="1"/>
  <c r="C373" i="5"/>
  <c r="C398" i="5"/>
  <c r="C399" i="5" s="1"/>
  <c r="C413" i="5"/>
  <c r="E413" i="5"/>
  <c r="D491" i="5"/>
  <c r="C516" i="5"/>
  <c r="E516" i="5"/>
  <c r="D541" i="5"/>
  <c r="B587" i="5"/>
  <c r="B213" i="5"/>
  <c r="B214" i="5" s="1"/>
  <c r="B250" i="5"/>
  <c r="C593" i="5"/>
  <c r="C602" i="5"/>
  <c r="B593" i="5"/>
  <c r="B599" i="5"/>
  <c r="B602" i="5"/>
  <c r="B398" i="5"/>
  <c r="B399" i="5" s="1"/>
  <c r="C610" i="5"/>
  <c r="D438" i="5"/>
  <c r="E373" i="5"/>
  <c r="E398" i="5"/>
  <c r="E399" i="5" s="1"/>
  <c r="D398" i="5"/>
  <c r="D399" i="5" s="1"/>
  <c r="D361" i="5"/>
  <c r="D362" i="5" s="1"/>
  <c r="C324" i="5"/>
  <c r="C325" i="5" s="1"/>
  <c r="E324" i="5"/>
  <c r="E325" i="5" s="1"/>
  <c r="D324" i="5"/>
  <c r="D325" i="5" s="1"/>
  <c r="C287" i="5"/>
  <c r="C288" i="5" s="1"/>
  <c r="D287" i="5"/>
  <c r="D288" i="5" s="1"/>
  <c r="E262" i="5"/>
  <c r="E225" i="5"/>
  <c r="B251" i="5"/>
  <c r="C250" i="5"/>
  <c r="C251" i="5" s="1"/>
  <c r="D250" i="5"/>
  <c r="D251" i="5" s="1"/>
  <c r="E250" i="5"/>
  <c r="E251" i="5" s="1"/>
  <c r="C213" i="5"/>
  <c r="C214" i="5" s="1"/>
  <c r="E213" i="5"/>
  <c r="E214" i="5" s="1"/>
  <c r="D213" i="5"/>
  <c r="D214" i="5" s="1"/>
  <c r="B176" i="5"/>
  <c r="B177" i="5" s="1"/>
  <c r="D587" i="5"/>
  <c r="E176" i="5"/>
  <c r="E177" i="5" s="1"/>
  <c r="D176" i="5"/>
  <c r="D177" i="5" s="1"/>
  <c r="E151" i="5"/>
  <c r="C139" i="5"/>
  <c r="C140" i="5" s="1"/>
  <c r="B139" i="5"/>
  <c r="B140" i="5" s="1"/>
  <c r="D139" i="5"/>
  <c r="D140" i="5" s="1"/>
  <c r="D584" i="5"/>
  <c r="B102" i="5"/>
  <c r="B103" i="5" s="1"/>
  <c r="C102" i="5"/>
  <c r="C103" i="5" s="1"/>
  <c r="E77" i="5"/>
  <c r="E287" i="5"/>
  <c r="E288" i="5" s="1"/>
  <c r="E584" i="5"/>
  <c r="D566" i="5"/>
  <c r="D40" i="5"/>
  <c r="B590" i="5"/>
  <c r="E591" i="5"/>
  <c r="E596" i="5"/>
  <c r="E599" i="5"/>
  <c r="E114" i="5"/>
  <c r="E139" i="5"/>
  <c r="E140" i="5" s="1"/>
  <c r="E299" i="5"/>
  <c r="D336" i="5"/>
  <c r="C361" i="5"/>
  <c r="C362" i="5" s="1"/>
  <c r="E610" i="5"/>
  <c r="D466" i="5"/>
  <c r="B610" i="5"/>
  <c r="E541" i="5"/>
  <c r="E587" i="5"/>
  <c r="B361" i="5"/>
  <c r="B362" i="5" s="1"/>
  <c r="D610" i="5"/>
  <c r="C584" i="5"/>
  <c r="C587" i="5"/>
  <c r="C590" i="5"/>
  <c r="C65" i="5"/>
  <c r="C225" i="5"/>
  <c r="E438" i="5"/>
  <c r="D590" i="5"/>
  <c r="D599" i="5"/>
  <c r="E102" i="5"/>
  <c r="E103" i="5" s="1"/>
  <c r="E590" i="5"/>
  <c r="C583" i="5" l="1"/>
  <c r="D583" i="5"/>
  <c r="D615" i="5" s="1"/>
  <c r="E583" i="5"/>
  <c r="B583" i="5"/>
  <c r="B615" i="5" s="1"/>
  <c r="B65" i="5"/>
  <c r="E65" i="5"/>
  <c r="C615" i="5"/>
  <c r="C66" i="5"/>
  <c r="D66" i="5"/>
  <c r="B66" i="5" l="1"/>
  <c r="E615" i="5"/>
  <c r="E66" i="5"/>
  <c r="B141" i="3" l="1"/>
  <c r="B246" i="3"/>
  <c r="C246" i="3"/>
  <c r="D246" i="3"/>
  <c r="D249" i="3" s="1"/>
  <c r="E246" i="3"/>
  <c r="C247" i="3"/>
  <c r="D247" i="3"/>
  <c r="E247" i="3"/>
  <c r="C248" i="3"/>
  <c r="D248" i="3"/>
  <c r="E248" i="3"/>
  <c r="B253" i="3"/>
  <c r="C253" i="3"/>
  <c r="D253" i="3"/>
  <c r="E253" i="3"/>
  <c r="B258" i="3"/>
  <c r="C258" i="3"/>
  <c r="D258" i="3"/>
  <c r="E258" i="3"/>
  <c r="C263" i="3"/>
  <c r="C272" i="3"/>
  <c r="D272" i="3"/>
  <c r="E272" i="3"/>
  <c r="B278" i="3"/>
  <c r="C278" i="3"/>
  <c r="D278" i="3"/>
  <c r="E278" i="3"/>
  <c r="B283" i="3"/>
  <c r="B288" i="3" s="1"/>
  <c r="B270" i="3" s="1"/>
  <c r="B271" i="3" s="1"/>
  <c r="C283" i="3"/>
  <c r="D283" i="3"/>
  <c r="E283" i="3"/>
  <c r="C288" i="3"/>
  <c r="C270" i="3" s="1"/>
  <c r="C298" i="3"/>
  <c r="D298" i="3"/>
  <c r="E298" i="3"/>
  <c r="B304" i="3"/>
  <c r="C304" i="3"/>
  <c r="D304" i="3"/>
  <c r="E304" i="3"/>
  <c r="B309" i="3"/>
  <c r="B314" i="3" s="1"/>
  <c r="B296" i="3" s="1"/>
  <c r="B297" i="3" s="1"/>
  <c r="C309" i="3"/>
  <c r="D309" i="3"/>
  <c r="E309" i="3"/>
  <c r="E314" i="3" s="1"/>
  <c r="E296" i="3" s="1"/>
  <c r="C141" i="3"/>
  <c r="C144" i="3" s="1"/>
  <c r="D141" i="3"/>
  <c r="E141" i="3"/>
  <c r="C142" i="3"/>
  <c r="D142" i="3"/>
  <c r="E142" i="3"/>
  <c r="C143" i="3"/>
  <c r="D143" i="3"/>
  <c r="E143" i="3"/>
  <c r="B148" i="3"/>
  <c r="C148" i="3"/>
  <c r="D148" i="3"/>
  <c r="E148" i="3"/>
  <c r="B153" i="3"/>
  <c r="C153" i="3"/>
  <c r="D153" i="3"/>
  <c r="D158" i="3" s="1"/>
  <c r="E153" i="3"/>
  <c r="C167" i="3"/>
  <c r="D167" i="3"/>
  <c r="E167" i="3"/>
  <c r="B173" i="3"/>
  <c r="C173" i="3"/>
  <c r="D173" i="3"/>
  <c r="E173" i="3"/>
  <c r="B178" i="3"/>
  <c r="C178" i="3"/>
  <c r="D178" i="3"/>
  <c r="E178" i="3"/>
  <c r="C193" i="3"/>
  <c r="D193" i="3"/>
  <c r="E193" i="3"/>
  <c r="B199" i="3"/>
  <c r="C199" i="3"/>
  <c r="D199" i="3"/>
  <c r="E199" i="3"/>
  <c r="B204" i="3"/>
  <c r="C204" i="3"/>
  <c r="C209" i="3" s="1"/>
  <c r="C191" i="3" s="1"/>
  <c r="D204" i="3"/>
  <c r="E204" i="3"/>
  <c r="D183" i="3" l="1"/>
  <c r="D165" i="3" s="1"/>
  <c r="D166" i="3" s="1"/>
  <c r="C158" i="3"/>
  <c r="B263" i="3"/>
  <c r="B220" i="3"/>
  <c r="B221" i="3" s="1"/>
  <c r="C249" i="3"/>
  <c r="B209" i="3"/>
  <c r="B191" i="3" s="1"/>
  <c r="B192" i="3" s="1"/>
  <c r="D314" i="3"/>
  <c r="D296" i="3" s="1"/>
  <c r="E299" i="3" s="1"/>
  <c r="E263" i="3"/>
  <c r="B158" i="3"/>
  <c r="E209" i="3"/>
  <c r="E191" i="3" s="1"/>
  <c r="D263" i="3"/>
  <c r="E288" i="3"/>
  <c r="E270" i="3" s="1"/>
  <c r="E271" i="3" s="1"/>
  <c r="C314" i="3"/>
  <c r="C296" i="3" s="1"/>
  <c r="C297" i="3" s="1"/>
  <c r="C300" i="3" s="1"/>
  <c r="B183" i="3"/>
  <c r="B165" i="3" s="1"/>
  <c r="B166" i="3" s="1"/>
  <c r="D209" i="3"/>
  <c r="D191" i="3" s="1"/>
  <c r="D192" i="3" s="1"/>
  <c r="D288" i="3"/>
  <c r="D270" i="3" s="1"/>
  <c r="D271" i="3" s="1"/>
  <c r="E249" i="3"/>
  <c r="E158" i="3"/>
  <c r="D144" i="3"/>
  <c r="C273" i="3"/>
  <c r="C271" i="3"/>
  <c r="C274" i="3" s="1"/>
  <c r="E183" i="3"/>
  <c r="E165" i="3" s="1"/>
  <c r="E168" i="3" s="1"/>
  <c r="D297" i="3"/>
  <c r="E297" i="3"/>
  <c r="C183" i="3"/>
  <c r="C165" i="3" s="1"/>
  <c r="C166" i="3" s="1"/>
  <c r="E144" i="3"/>
  <c r="D194" i="3"/>
  <c r="C192" i="3"/>
  <c r="C320" i="3"/>
  <c r="D320" i="3"/>
  <c r="E320" i="3"/>
  <c r="C323" i="3"/>
  <c r="D323" i="3"/>
  <c r="E323" i="3"/>
  <c r="C326" i="3"/>
  <c r="D326" i="3"/>
  <c r="E326" i="3"/>
  <c r="C328" i="3"/>
  <c r="D328" i="3"/>
  <c r="E328" i="3"/>
  <c r="C329" i="3"/>
  <c r="D329" i="3"/>
  <c r="E329" i="3"/>
  <c r="C331" i="3"/>
  <c r="D331" i="3"/>
  <c r="E331" i="3"/>
  <c r="C332" i="3"/>
  <c r="D332" i="3"/>
  <c r="E332" i="3"/>
  <c r="C334" i="3"/>
  <c r="D334" i="3"/>
  <c r="E334" i="3"/>
  <c r="C335" i="3"/>
  <c r="D335" i="3"/>
  <c r="E335" i="3"/>
  <c r="C336" i="3"/>
  <c r="C337" i="3"/>
  <c r="D337" i="3"/>
  <c r="E337" i="3"/>
  <c r="C338" i="3"/>
  <c r="D338" i="3"/>
  <c r="E338" i="3"/>
  <c r="C340" i="3"/>
  <c r="D340" i="3"/>
  <c r="E340" i="3"/>
  <c r="C341" i="3"/>
  <c r="D341" i="3"/>
  <c r="E341" i="3"/>
  <c r="C342" i="3"/>
  <c r="D342" i="3"/>
  <c r="E342" i="3"/>
  <c r="C343" i="3"/>
  <c r="D343" i="3"/>
  <c r="E343" i="3"/>
  <c r="C345" i="3"/>
  <c r="D345" i="3"/>
  <c r="E345" i="3"/>
  <c r="C346" i="3"/>
  <c r="D346" i="3"/>
  <c r="E346" i="3"/>
  <c r="C347" i="3"/>
  <c r="D347" i="3"/>
  <c r="E347" i="3"/>
  <c r="C348" i="3"/>
  <c r="D348" i="3"/>
  <c r="E348" i="3"/>
  <c r="B338" i="3"/>
  <c r="B337" i="3"/>
  <c r="B335" i="3"/>
  <c r="B334" i="3"/>
  <c r="B332" i="3"/>
  <c r="B331" i="3"/>
  <c r="B329" i="3"/>
  <c r="B328" i="3"/>
  <c r="B326" i="3"/>
  <c r="B323" i="3"/>
  <c r="B320" i="3"/>
  <c r="D76" i="3"/>
  <c r="C89" i="3"/>
  <c r="C325" i="3" s="1"/>
  <c r="C324" i="3" s="1"/>
  <c r="D89" i="3"/>
  <c r="D325" i="3" s="1"/>
  <c r="D324" i="3" s="1"/>
  <c r="E89" i="3"/>
  <c r="E325" i="3" s="1"/>
  <c r="E324" i="3" s="1"/>
  <c r="B89" i="3"/>
  <c r="B325" i="3" s="1"/>
  <c r="C49" i="3"/>
  <c r="C322" i="3" s="1"/>
  <c r="D49" i="3"/>
  <c r="D322" i="3" s="1"/>
  <c r="E49" i="3"/>
  <c r="E322" i="3" s="1"/>
  <c r="B49" i="3"/>
  <c r="B322" i="3" s="1"/>
  <c r="C46" i="3"/>
  <c r="C319" i="3" s="1"/>
  <c r="D46" i="3"/>
  <c r="D319" i="3" s="1"/>
  <c r="E46" i="3"/>
  <c r="E319" i="3" s="1"/>
  <c r="B46" i="3"/>
  <c r="B319" i="3" s="1"/>
  <c r="C169" i="3" l="1"/>
  <c r="C194" i="3"/>
  <c r="D273" i="3"/>
  <c r="E300" i="3"/>
  <c r="E318" i="3"/>
  <c r="D299" i="3"/>
  <c r="C299" i="3"/>
  <c r="E194" i="3"/>
  <c r="E192" i="3"/>
  <c r="E195" i="3" s="1"/>
  <c r="E166" i="3"/>
  <c r="E169" i="3" s="1"/>
  <c r="E273" i="3"/>
  <c r="C168" i="3"/>
  <c r="D321" i="3"/>
  <c r="D168" i="3"/>
  <c r="C195" i="3"/>
  <c r="D274" i="3"/>
  <c r="C318" i="3"/>
  <c r="C327" i="3"/>
  <c r="D300" i="3"/>
  <c r="E274" i="3"/>
  <c r="D169" i="3"/>
  <c r="E321" i="3"/>
  <c r="C333" i="3"/>
  <c r="D195" i="3"/>
  <c r="D318" i="3"/>
  <c r="C321" i="3"/>
  <c r="C344" i="3"/>
  <c r="C339" i="3"/>
  <c r="D327" i="3"/>
  <c r="E330" i="3"/>
  <c r="D330" i="3"/>
  <c r="E333" i="3"/>
  <c r="E327" i="3"/>
  <c r="E344" i="3"/>
  <c r="D333" i="3"/>
  <c r="C330" i="3"/>
  <c r="E339" i="3"/>
  <c r="D344" i="3"/>
  <c r="D339" i="3"/>
  <c r="B318" i="3"/>
  <c r="B348" i="3" l="1"/>
  <c r="B347" i="3"/>
  <c r="B346" i="3"/>
  <c r="B345" i="3"/>
  <c r="B343" i="3"/>
  <c r="B342" i="3"/>
  <c r="B341" i="3"/>
  <c r="B340" i="3"/>
  <c r="D220" i="3"/>
  <c r="C220" i="3"/>
  <c r="E233" i="3"/>
  <c r="D233" i="3"/>
  <c r="C233" i="3"/>
  <c r="B233" i="3"/>
  <c r="E228" i="3"/>
  <c r="E238" i="3" s="1"/>
  <c r="D228" i="3"/>
  <c r="D238" i="3" s="1"/>
  <c r="C228" i="3"/>
  <c r="C238" i="3" s="1"/>
  <c r="B228" i="3"/>
  <c r="B238" i="3" s="1"/>
  <c r="E222" i="3"/>
  <c r="D222" i="3"/>
  <c r="C222" i="3"/>
  <c r="E220" i="3"/>
  <c r="E128" i="3"/>
  <c r="D128" i="3"/>
  <c r="C128" i="3"/>
  <c r="B128" i="3"/>
  <c r="E123" i="3"/>
  <c r="E133" i="3" s="1"/>
  <c r="D123" i="3"/>
  <c r="C123" i="3"/>
  <c r="C133" i="3" s="1"/>
  <c r="B123" i="3"/>
  <c r="B133" i="3" s="1"/>
  <c r="B115" i="3" s="1"/>
  <c r="D133" i="3" l="1"/>
  <c r="B344" i="3"/>
  <c r="E223" i="3"/>
  <c r="B339" i="3"/>
  <c r="C221" i="3"/>
  <c r="C224" i="3" s="1"/>
  <c r="C223" i="3"/>
  <c r="D221" i="3"/>
  <c r="D223" i="3"/>
  <c r="E221" i="3"/>
  <c r="B330" i="3"/>
  <c r="B327" i="3"/>
  <c r="D224" i="3" l="1"/>
  <c r="B333" i="3"/>
  <c r="B321" i="3"/>
  <c r="B324" i="3"/>
  <c r="E224" i="3"/>
  <c r="B336" i="3"/>
  <c r="C115" i="3"/>
  <c r="D115" i="3"/>
  <c r="E115" i="3"/>
  <c r="D63" i="3" l="1"/>
  <c r="D336" i="3" s="1"/>
  <c r="E63" i="3" l="1"/>
  <c r="E336" i="3" s="1"/>
  <c r="E117" i="3"/>
  <c r="D117" i="3"/>
  <c r="C117" i="3"/>
  <c r="E116" i="3"/>
  <c r="C116" i="3"/>
  <c r="C103" i="3"/>
  <c r="D103" i="3"/>
  <c r="E103" i="3"/>
  <c r="B103" i="3"/>
  <c r="C66" i="3"/>
  <c r="D66" i="3"/>
  <c r="E66" i="3"/>
  <c r="B66" i="3"/>
  <c r="D317" i="3" l="1"/>
  <c r="C317" i="3"/>
  <c r="B317" i="3"/>
  <c r="E74" i="3"/>
  <c r="E317" i="3"/>
  <c r="B37" i="3"/>
  <c r="B67" i="3" s="1"/>
  <c r="B74" i="3"/>
  <c r="D74" i="3"/>
  <c r="C74" i="3"/>
  <c r="D116" i="3"/>
  <c r="E119" i="3" s="1"/>
  <c r="E37" i="3"/>
  <c r="D37" i="3"/>
  <c r="C37" i="3"/>
  <c r="C118" i="3"/>
  <c r="D118" i="3"/>
  <c r="E118" i="3"/>
  <c r="B116" i="3"/>
  <c r="C119" i="3" s="1"/>
  <c r="B104" i="3" l="1"/>
  <c r="B316" i="3"/>
  <c r="B349" i="3" s="1"/>
  <c r="D316" i="3"/>
  <c r="E316" i="3"/>
  <c r="C316" i="3"/>
  <c r="D119" i="3"/>
  <c r="B75" i="3"/>
  <c r="C104" i="3"/>
  <c r="D104" i="3"/>
  <c r="E104" i="3"/>
  <c r="D349" i="3" l="1"/>
  <c r="C349" i="3"/>
  <c r="E349" i="3"/>
  <c r="C67" i="3"/>
  <c r="D67" i="3"/>
  <c r="E67" i="3"/>
  <c r="E77" i="3" l="1"/>
  <c r="D77" i="3"/>
  <c r="C77" i="3"/>
  <c r="E76" i="3"/>
  <c r="C76" i="3"/>
  <c r="E75" i="3"/>
  <c r="D75" i="3"/>
  <c r="C75" i="3"/>
  <c r="C38" i="3"/>
  <c r="D38" i="3"/>
  <c r="E38" i="3"/>
  <c r="B38" i="3"/>
  <c r="E40" i="3"/>
  <c r="D40" i="3"/>
  <c r="C40" i="3"/>
  <c r="E39" i="3"/>
  <c r="D39" i="3"/>
  <c r="C39" i="3"/>
  <c r="C41" i="3" l="1"/>
  <c r="E78" i="3"/>
  <c r="E41" i="3"/>
  <c r="D41" i="3"/>
  <c r="C78" i="3"/>
  <c r="D78" i="3"/>
</calcChain>
</file>

<file path=xl/comments1.xml><?xml version="1.0" encoding="utf-8"?>
<comments xmlns="http://schemas.openxmlformats.org/spreadsheetml/2006/main">
  <authors>
    <author>Eridana Zoto</author>
  </authors>
  <commentList>
    <comment ref="C564" authorId="0" shapeId="0">
      <text>
        <r>
          <rPr>
            <b/>
            <sz val="9"/>
            <color indexed="81"/>
            <rFont val="Tahoma"/>
            <charset val="1"/>
          </rPr>
          <t>Eridana Zoto:</t>
        </r>
        <r>
          <rPr>
            <sz val="9"/>
            <color indexed="81"/>
            <rFont val="Tahoma"/>
            <charset val="1"/>
          </rPr>
          <t xml:space="preserve">
eshte celur gabimisht ne art 231 nderkohe qe duhej celur ne art 230</t>
        </r>
      </text>
    </comment>
  </commentList>
</comments>
</file>

<file path=xl/sharedStrings.xml><?xml version="1.0" encoding="utf-8"?>
<sst xmlns="http://schemas.openxmlformats.org/spreadsheetml/2006/main" count="2201" uniqueCount="293">
  <si>
    <t xml:space="preserve">600. Pagat </t>
  </si>
  <si>
    <t xml:space="preserve">602. Mallrat dhe shërbimet </t>
  </si>
  <si>
    <t xml:space="preserve">603. Subvencionet </t>
  </si>
  <si>
    <t xml:space="preserve">606. Transferta për familjet dhe individët </t>
  </si>
  <si>
    <t>Kodi i Programit</t>
  </si>
  <si>
    <t>2019-2021</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</si>
  <si>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</si>
  <si>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</si>
  <si>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</si>
  <si>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</si>
  <si>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</si>
  <si>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</si>
  <si>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</si>
  <si>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</si>
  <si>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</si>
  <si>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</si>
  <si>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</si>
  <si>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</si>
  <si>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</si>
  <si>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</si>
  <si>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</si>
  <si>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</si>
  <si>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</si>
  <si>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</si>
  <si>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Kosto për njësi (në mijë lekë)</t>
  </si>
  <si>
    <t>604. Transferta të brendshme</t>
  </si>
  <si>
    <t>605. Transferta të jashtme</t>
  </si>
  <si>
    <t>Programi Buxhetor Afatmesëm</t>
  </si>
  <si>
    <t>Produkti 1</t>
  </si>
  <si>
    <t>Kodi i Projektit të Investimeve</t>
  </si>
  <si>
    <t>601. Sigurimet Shoqërore dhe Shendetësore</t>
  </si>
  <si>
    <t>Produktet për Objektivin 1</t>
  </si>
  <si>
    <t>Kosto totale e produktit 1</t>
  </si>
  <si>
    <t>Kontroll</t>
  </si>
  <si>
    <t>Kosto totale e produktit X</t>
  </si>
  <si>
    <t xml:space="preserve">FORMAT 2: FORMATI STANDARD I PËRGATITJES SË KËRKESAVE BUXHETORE PBA 2019-2021 </t>
  </si>
  <si>
    <t>Shpenzimet Kapitale</t>
  </si>
  <si>
    <t>Kategoria 1: Shpenzimet Administrative Kapitale</t>
  </si>
  <si>
    <t>Produkti X (shto produkte sipas rastit)</t>
  </si>
  <si>
    <t xml:space="preserve">230. Aktive të patrupëzuara </t>
  </si>
  <si>
    <t xml:space="preserve">231. Aktive të trupëzuara </t>
  </si>
  <si>
    <t>Kategoria 2: Shpenzimet për projekte investimesh</t>
  </si>
  <si>
    <t xml:space="preserve">Shpenzimet Korrente* </t>
  </si>
  <si>
    <t>Shpenzimet Kapitale***</t>
  </si>
  <si>
    <t>Kodi i Projektit të Investimeve****</t>
  </si>
  <si>
    <t>Totali i shpenzimeve të Programit sipas produkteve*****</t>
  </si>
  <si>
    <t>Totali i shpenzimeve të Programit sipas artikujve*****</t>
  </si>
  <si>
    <t>Kapitulli 01</t>
  </si>
  <si>
    <t>Kapitulli 05</t>
  </si>
  <si>
    <t xml:space="preserve">Produkti 1 </t>
  </si>
  <si>
    <t>Kodi i Projektit sipas listes se investimeve</t>
  </si>
  <si>
    <t>Kapitull 05</t>
  </si>
  <si>
    <t>Buxheti 2019-2021</t>
  </si>
  <si>
    <t>Produkti 2</t>
  </si>
  <si>
    <t>Kapitull 02</t>
  </si>
  <si>
    <t>Kapitulli 03</t>
  </si>
  <si>
    <t>Kapitulli 04</t>
  </si>
  <si>
    <t xml:space="preserve">Kosto totale e projektit </t>
  </si>
  <si>
    <t>Kosto totale e produkti 2</t>
  </si>
  <si>
    <t xml:space="preserve">Kosto totale e produktit </t>
  </si>
  <si>
    <t>Kapitulli 02</t>
  </si>
  <si>
    <t>Planifikimi, Menaxhimi dhe Administrimi</t>
  </si>
  <si>
    <t>01110</t>
  </si>
  <si>
    <t>Programi "Planifikimi, Menaxhimi dhe Administrimi" siguron mbështetje juridike, financiare dhe me burime njerëzore në qëllim të përmbushjes së objektivave të Ministrise te Kulturës, në fushën e artit dhe kulturës, trashëgimise kulturore dhe diplomacisë kulturore shqiptare në përputhje me programin e Qeverisë së Republikës së Shqipërisë dhe detyrimeve që rrjedhin nga Marrëveshja e Stabilizim Asociimit (MSA). Ky program është gjithashtu garant për luftën kundër korrupsionit dhe vendim-marrjen bazuar mbi principet e transparencës dhe gjithpërfshirjes.</t>
  </si>
  <si>
    <t>Mbështetje juridike, financiare dhe me burime njerëzore me qellim zhvillimin e artit dhe kulturës përmes instrumentave ligjorë, institucional e financiarë.</t>
  </si>
  <si>
    <t xml:space="preserve">Krijimi i një mjedisi të qëndrueshëm ligjor e institucional për zhvillimin e artit dhe kulturës </t>
  </si>
  <si>
    <t>Auditime te kryera kundrejt totalit te synuar ne planin strategjik 2019-2021</t>
  </si>
  <si>
    <t xml:space="preserve">Raste Diskriminimi te konstatuara dhe te raportuara </t>
  </si>
  <si>
    <t>Numri I grave ne pozicione drejtuese ne raport me nr total te punonjesve bazuar ne strukturen aktuale ne fuqi</t>
  </si>
  <si>
    <t>Hartimi dhe miratimi i akteve te reja ligjore dhe nenligjore ne perputhje me programin e qeverise dhe detyrimeve qe rrjedhin nga MSA sipas fushes se veprimtarise se MK.</t>
  </si>
  <si>
    <t>nr.aktesh</t>
  </si>
  <si>
    <t xml:space="preserve">Staf i trajnuar </t>
  </si>
  <si>
    <t>Ngritja e kapaciteteve planifikuese dhe menaxhuese per stafin e MK me qellim permbushjen me cilesi te detyrave</t>
  </si>
  <si>
    <t>nr.trajnimesh</t>
  </si>
  <si>
    <t>Akte ligjore/nenligjore te miratuara</t>
  </si>
  <si>
    <r>
      <t xml:space="preserve">Detajimi i Kostos Totale të </t>
    </r>
    <r>
      <rPr>
        <b/>
        <sz val="8"/>
        <color rgb="FFFF0000"/>
        <rFont val="Garamond"/>
        <family val="1"/>
      </rPr>
      <t>Produktit 1</t>
    </r>
    <r>
      <rPr>
        <b/>
        <sz val="8"/>
        <color theme="1"/>
        <rFont val="Garamond"/>
        <family val="1"/>
      </rPr>
      <t xml:space="preserve"> sipas Artikujve Ekonomikë</t>
    </r>
  </si>
  <si>
    <r>
      <rPr>
        <b/>
        <sz val="8"/>
        <color rgb="FFFF0000"/>
        <rFont val="Garamond"/>
        <family val="1"/>
      </rPr>
      <t>Produkti 2</t>
    </r>
    <r>
      <rPr>
        <sz val="8"/>
        <color theme="1"/>
        <rFont val="Garamond"/>
        <family val="1"/>
      </rPr>
      <t>(shto produkte sipas rastit)</t>
    </r>
  </si>
  <si>
    <r>
      <rPr>
        <b/>
        <sz val="8"/>
        <color rgb="FFFF0000"/>
        <rFont val="Times New Roman"/>
        <family val="1"/>
      </rPr>
      <t>Sqarim: Kodi i Projektit te listes se investime</t>
    </r>
    <r>
      <rPr>
        <sz val="8"/>
        <color theme="1"/>
        <rFont val="Times New Roman"/>
        <family val="1"/>
      </rPr>
      <t>, me metodologjine e re do te jete kodi i produktit per projektet e investimeve. 
* Ky kod duhet te plotesohet nga institucione per projektet ne vazhdim. 
* Te lihet bosh ne rast se kemi te bejme me projekt te ri investimi publik, te paspecifikuar ne listen e investimeve per buxhetin e vitit 2019.</t>
    </r>
  </si>
  <si>
    <r>
      <t xml:space="preserve">Detajimi i Kostos Totale të </t>
    </r>
    <r>
      <rPr>
        <b/>
        <sz val="8"/>
        <color rgb="FFFF0000"/>
        <rFont val="Garamond"/>
        <family val="1"/>
      </rPr>
      <t xml:space="preserve">Produktit 1 </t>
    </r>
    <r>
      <rPr>
        <b/>
        <sz val="8"/>
        <color theme="1"/>
        <rFont val="Garamond"/>
        <family val="1"/>
      </rPr>
      <t>sipas Artikujve Ekonomikë</t>
    </r>
  </si>
  <si>
    <r>
      <t xml:space="preserve">Detajimi i Kostos Totale të </t>
    </r>
    <r>
      <rPr>
        <b/>
        <sz val="8"/>
        <color rgb="FFFF0000"/>
        <rFont val="Garamond"/>
        <family val="1"/>
      </rPr>
      <t xml:space="preserve">Produktit 2 </t>
    </r>
    <r>
      <rPr>
        <b/>
        <sz val="8"/>
        <color theme="1"/>
        <rFont val="Garamond"/>
        <family val="1"/>
      </rPr>
      <t>sipas Artikujve Ekonomikë</t>
    </r>
  </si>
  <si>
    <r>
      <t xml:space="preserve">Detajimi i Kostos Totale të </t>
    </r>
    <r>
      <rPr>
        <b/>
        <sz val="8"/>
        <color rgb="FFFF0000"/>
        <rFont val="Garamond"/>
        <family val="1"/>
      </rPr>
      <t xml:space="preserve">Produktit 1&amp;2 …X </t>
    </r>
    <r>
      <rPr>
        <b/>
        <sz val="8"/>
        <color theme="1"/>
        <rFont val="Garamond"/>
        <family val="1"/>
      </rPr>
      <t>sipas Artikujve Ekonomikë</t>
    </r>
  </si>
  <si>
    <t xml:space="preserve">Masat ligjore per fushen e pergjegjesise se MK te realizuara ndaj atyre te planifikuara ne PKIE (Plani Komb I Integrimit Europian) </t>
  </si>
  <si>
    <t>Marreveshje dy apo shumepaleshe ne fushen e Kultures te nenshkruara ndaj totalit te planifikuar</t>
  </si>
  <si>
    <t>Rritje nr.shperblimeve per autoret-krijues ne zbatim te ligjit nr.35/2016 per "Te drejtat e Autorit dhe te drejtat e lidhura me to"</t>
  </si>
  <si>
    <t>Aplikime te fituara ndaj totalit te aplikimeve te kryera per thithje fondesh ne programe komunitare ndaj totalit te aplikimeve te kryera</t>
  </si>
  <si>
    <t>Rritja e aktiviteteve ndergjegjesuese ne nivel kombetar per Brezat e rinj mbi te drejtat e autorit dhe te tjera te lidhura me to ne krahasim me nje vit me pare</t>
  </si>
  <si>
    <t xml:space="preserve">Rritja e numrit te aktiviteteve edukuese, artistike dhe promovimi I vlerave kulturore </t>
  </si>
  <si>
    <t>Ndryshim ne rankim i MK ndaj ML(Ministrive te vogla), krahasuar me vitin 2016 referuar raportit te monitorimit te cilesise se sistemit te kontrollit te brendshem nga MFE</t>
  </si>
  <si>
    <t>Arti dhe Kultura</t>
  </si>
  <si>
    <t>08230</t>
  </si>
  <si>
    <t>Programi "Arti dhe Kultura" është një nga programet e Ministrisë se Kulturës, nëpërmjet të cilit zbatohen politikat e programit qeverisës, për evidentimin, promovimin,  mbrojtjen,  forcimin e vlerave kulturore Kombëtare dhe mbikëqyr format e realizimit të tyre sipas parametrave të përcaktuara në politikë si dhe bazuar në dokumentet strategjikë të sektorit. Ky program, zbatohet nëpërmjet Drejtorisë së Përgjithshme të Planifikimit Strategjik për Artin dhe Kulturën, si dhe Institucioneve në varësi të saj, (Teatri Kombëtar i Operas, Baletit dhe Ansamblit Popullor, Teatri Kombëtar, Galeria Kombëtare e Arteve, Biblioteka Kombetare, Cirku Kombetar, Qendra Kulturore për Fëmijë, Teatri Kombëtar Ekseprimental "Kujtim Spahi vogli", Qendra e Realizimit të Veprave të Artit, Arkivi Shtetëror Shqiptar i Filimit,  etj).</t>
  </si>
  <si>
    <t xml:space="preserve"> Rritja e numrit te aktiviteteve edukuese, artistike dhe promovimi I vlerave kulturore kombetare</t>
  </si>
  <si>
    <t xml:space="preserve"> Rritja dhe zhvillimi I audiencave ne funksion te mbrojtjes se krijimtarise dhe cilesise artistike</t>
  </si>
  <si>
    <t xml:space="preserve"> Objekte të rikonstruktuara - Ne Institucionet e art kultures.</t>
  </si>
  <si>
    <t xml:space="preserve"> Aktivitete nga kalendaret artistik të zhvilluara nga Institucionet qendrore publike te art - kultures </t>
  </si>
  <si>
    <t xml:space="preserve"> Aktivitete artistike duke respektuar barazine gjinore  ndaj totalit të mbështetur financiarisht nga MK  (projekte me thirrje).</t>
  </si>
  <si>
    <t xml:space="preserve"> Rritja e punesimit me kohe te pjesshme për Artistët e rinj pjesëmarrës në shfaqje dhe aktivitete kulturore brenda vendit</t>
  </si>
  <si>
    <t xml:space="preserve"> Ritja e audiencave dhe edukimi  I masave permes atelieve artistike prane institucioneve te varesise dhe nga grupet e interesit.</t>
  </si>
  <si>
    <t>Shtrirja gjeografike e aktiviteteve artistike në funskion të turizmit kulturor</t>
  </si>
  <si>
    <t>Ngritja e kapaciteteve ne funksion te programeve te edukimit kulturor krahasuar  me nje vit me pare</t>
  </si>
  <si>
    <t>Nxitja e konkurrences artistike përmes audicioneve dhe konkurrimit publik krahasuar  me nje vit me pare</t>
  </si>
  <si>
    <t>Perfaqesime nderkombetare elitare jashte vendit edhe ne mbeshtetje te diaspores shqiptare.</t>
  </si>
  <si>
    <t xml:space="preserve">
Premiera dhe shfaqje artistike të zhanrit skenik operistik, koreografik dhe folklorit kombëtar.
</t>
  </si>
  <si>
    <t xml:space="preserve">Veprimtari të arteve skenike që synojnë zhvillimin, prodhimin dhe promovimin e gjinive skenike të mëdha si opera, balet duke transmetuar vlerat më të mira në funksion të turizmit kulturor dhe diplomacisë kulturore në nivele ndërkombëtare. </t>
  </si>
  <si>
    <t>nr aktivitetesh</t>
  </si>
  <si>
    <t>Premiera dhe shfaqje artistike të zhanrit skenik teatror klasik dhe bashkëkohor.</t>
  </si>
  <si>
    <t xml:space="preserve">Veprimtari teatrore të autorëve shqiptarë dhe të huaj përmes zhvillimit, prodhimit dhe promovimit formave të reja të shprehjes skenike. </t>
  </si>
  <si>
    <r>
      <t>Detajimi i Kostos Totale të</t>
    </r>
    <r>
      <rPr>
        <b/>
        <sz val="8"/>
        <color rgb="FFFF0000"/>
        <rFont val="Garamond"/>
        <family val="1"/>
      </rPr>
      <t xml:space="preserve"> Produktit 2 </t>
    </r>
    <r>
      <rPr>
        <b/>
        <sz val="8"/>
        <color theme="1"/>
        <rFont val="Garamond"/>
        <family val="1"/>
      </rPr>
      <t>sipas Artikujve Ekonomikë</t>
    </r>
  </si>
  <si>
    <t>Kosto totale e produktit 2</t>
  </si>
  <si>
    <t>Premiera dhe shfaqje artistike të zhanrit skenik teatror eksperimental klasik dhe bashkëkohor.</t>
  </si>
  <si>
    <t xml:space="preserve">Prodhimin dhe promovimin e Artit dhe kulturës Teatrore Eksperimentale në Shqipëri, me qëllim edukimin e brezave të rinj dhe zhvillimin e audiencave.  </t>
  </si>
  <si>
    <r>
      <t>Detajimi i Kostos Totale të</t>
    </r>
    <r>
      <rPr>
        <b/>
        <sz val="8"/>
        <color rgb="FFFF0000"/>
        <rFont val="Garamond"/>
        <family val="1"/>
      </rPr>
      <t xml:space="preserve"> Produktit 3 </t>
    </r>
    <r>
      <rPr>
        <b/>
        <sz val="8"/>
        <color theme="1"/>
        <rFont val="Garamond"/>
        <family val="1"/>
      </rPr>
      <t>sipas Artikujve Ekonomikë</t>
    </r>
  </si>
  <si>
    <t>Kosto totale e produktit 3</t>
  </si>
  <si>
    <t>Produkti 4</t>
  </si>
  <si>
    <t>Ekspozita me vepra pjesë e fondit të GKA, të përkohshme të autorëve të traditës dhe bashkëkohore, autorë të diasporës dhe të huaj.</t>
  </si>
  <si>
    <t>Ekspozita  kombëtare dhe ndërkombëtare me qëllim prezantimin, promovimin e trashëgimisë kulturore materiale kombëtare të RSH në fushën e arteve pamore të traditës dhe atyre bashkëkohore.</t>
  </si>
  <si>
    <r>
      <t>Detajimi i Kostos Totale të</t>
    </r>
    <r>
      <rPr>
        <b/>
        <sz val="8"/>
        <color rgb="FFFF0000"/>
        <rFont val="Garamond"/>
        <family val="1"/>
      </rPr>
      <t xml:space="preserve"> Produktit 4 </t>
    </r>
    <r>
      <rPr>
        <b/>
        <sz val="8"/>
        <color theme="1"/>
        <rFont val="Garamond"/>
        <family val="1"/>
      </rPr>
      <t>sipas Artikujve Ekonomikë</t>
    </r>
  </si>
  <si>
    <t>Kosto totale e produktit 4</t>
  </si>
  <si>
    <t>Produkti 5</t>
  </si>
  <si>
    <t>Vepra arti te restauruara dhe te mirembajtura</t>
  </si>
  <si>
    <t>Mirëmbajtje dhe realizimin e veprave monumentale në skulpturë, plastikë të parkut, zbukurime, dekoracione për interierë, dhe eksterierë me rëndësi për trashëgiminë kulturore kombëtare.</t>
  </si>
  <si>
    <t>nr objektesh</t>
  </si>
  <si>
    <r>
      <t>Detajimi i Kostos Totale të</t>
    </r>
    <r>
      <rPr>
        <b/>
        <sz val="8"/>
        <color rgb="FFFF0000"/>
        <rFont val="Garamond"/>
        <family val="1"/>
      </rPr>
      <t xml:space="preserve"> Produktit 5 </t>
    </r>
    <r>
      <rPr>
        <b/>
        <sz val="8"/>
        <color theme="1"/>
        <rFont val="Garamond"/>
        <family val="1"/>
      </rPr>
      <t>sipas Artikujve Ekonomikë</t>
    </r>
  </si>
  <si>
    <t>Kosto totale e produktit 5</t>
  </si>
  <si>
    <t>Produkti 6</t>
  </si>
  <si>
    <t xml:space="preserve">Veprimtari edukuese të teatrit me dhe për fëmijë </t>
  </si>
  <si>
    <t>Veprimtari teatrore për fëmijë dhe edukimi i talenteve të reja që në vegjëli përmes shërbimeve të edukimit profesional artistik në fushat e muzikës, këngës, kërcimit, instrumenteve të ndryshëm muzikorë, pikturës etj.</t>
  </si>
  <si>
    <r>
      <t>Detajimi i Kostos Totale të</t>
    </r>
    <r>
      <rPr>
        <b/>
        <sz val="8"/>
        <color rgb="FFFF0000"/>
        <rFont val="Garamond"/>
        <family val="1"/>
      </rPr>
      <t xml:space="preserve"> Produktit 6 </t>
    </r>
    <r>
      <rPr>
        <b/>
        <sz val="8"/>
        <color theme="1"/>
        <rFont val="Garamond"/>
        <family val="1"/>
      </rPr>
      <t>sipas Artikujve Ekonomikë</t>
    </r>
  </si>
  <si>
    <t>Kosto totale e produktit 6</t>
  </si>
  <si>
    <t>Produkti 7</t>
  </si>
  <si>
    <t xml:space="preserve">Veprimtari artistike në zhanrin e cirkut si dhe eksperimentimin  e formave  të reja të shprehjes skenike bashkëkohore.  </t>
  </si>
  <si>
    <t xml:space="preserve">Prodhimin dhe promovimin e artit të cirkut kombëtar me qëllim edukimin e brezave të rinj dhe zhvillimin e audiencave përmes formave artistike të akrobacisë, zhonglerimit, prestigjaturës, kllounatës dhe animacionit në mbështetje të traditës së cirkut shqiptar.  </t>
  </si>
  <si>
    <r>
      <t>Detajimi i Kostos Totale të</t>
    </r>
    <r>
      <rPr>
        <b/>
        <sz val="8"/>
        <color rgb="FFFF0000"/>
        <rFont val="Garamond"/>
        <family val="1"/>
      </rPr>
      <t xml:space="preserve"> Produktit 7 </t>
    </r>
    <r>
      <rPr>
        <b/>
        <sz val="8"/>
        <color theme="1"/>
        <rFont val="Garamond"/>
        <family val="1"/>
      </rPr>
      <t>sipas Artikujve Ekonomikë</t>
    </r>
  </si>
  <si>
    <t>Kosto totale e produktit 7</t>
  </si>
  <si>
    <t>Produkti 8</t>
  </si>
  <si>
    <t>Veprimtari promovuese te materialeve filmike, pjesë e fondit të kinematografisë shqiptare dhe asaj të huaj.</t>
  </si>
  <si>
    <t>Veprimtari edukuese dhe promovuese duke  shfrytëzuar materialet arkivore filmike, si dokumente artistike, historike dhe me vlera të veçanta, në mbrojtje të Kinematografisë shqiptare dhe asaj të huaj.</t>
  </si>
  <si>
    <r>
      <t>Detajimi i Kostos Totale të</t>
    </r>
    <r>
      <rPr>
        <b/>
        <sz val="8"/>
        <color rgb="FFFF0000"/>
        <rFont val="Garamond"/>
        <family val="1"/>
      </rPr>
      <t xml:space="preserve"> Produktit 8 </t>
    </r>
    <r>
      <rPr>
        <b/>
        <sz val="8"/>
        <color theme="1"/>
        <rFont val="Garamond"/>
        <family val="1"/>
      </rPr>
      <t>sipas Artikujve Ekonomikë</t>
    </r>
  </si>
  <si>
    <t>Kosto totale e produktit 8</t>
  </si>
  <si>
    <t>Produkti 9</t>
  </si>
  <si>
    <t>Veprimtari dhe shërbime te integruara dhe inovative per qytetaret përdorues dhe frekuentues te koleksioneve bibliotekare</t>
  </si>
  <si>
    <t>Sherbimeve dhe Veprimtari qe synojnë implementimin e teknologjive të reja në shërbimin e koleksioneve bibliotekare; ofrimit të paketës së shërbimeve për qytetarët të grupmoshave të ndryshme.</t>
  </si>
  <si>
    <r>
      <t>Detajimi i Kostos Totale të</t>
    </r>
    <r>
      <rPr>
        <b/>
        <sz val="8"/>
        <color rgb="FFFF0000"/>
        <rFont val="Garamond"/>
        <family val="1"/>
      </rPr>
      <t xml:space="preserve"> Produktit 9 </t>
    </r>
    <r>
      <rPr>
        <b/>
        <sz val="8"/>
        <color theme="1"/>
        <rFont val="Garamond"/>
        <family val="1"/>
      </rPr>
      <t>sipas Artikujve Ekonomikë</t>
    </r>
  </si>
  <si>
    <t>Kosto totale e produktit 9</t>
  </si>
  <si>
    <t>Produkti 10</t>
  </si>
  <si>
    <t>Projekte dhe programe ne mbeshtetje te skenes se pavarur</t>
  </si>
  <si>
    <t xml:space="preserve"> Kalendaret e edukimit artistik duke respektuar barazine gjinore dhe pasurimin e kalendareve te  turizimit kulturor ne vend. Projekte artistike ne nivel kombetar dhe nderkombetar; Aktivitete artistike ne mbeshtetje te turizmit kulturor,  edukimit artistik dhe respektimit te barazise gjinore ne Shqiperi. Perfaqësimin e produktit artistik shqiptar në arenën elitare ndëkombëtare </t>
  </si>
  <si>
    <t>nr. aktivitetesh</t>
  </si>
  <si>
    <r>
      <t>Detajimi i Kostos Totale të</t>
    </r>
    <r>
      <rPr>
        <b/>
        <sz val="8"/>
        <color rgb="FFFF0000"/>
        <rFont val="Garamond"/>
        <family val="1"/>
      </rPr>
      <t xml:space="preserve"> Produktit 10 </t>
    </r>
    <r>
      <rPr>
        <b/>
        <sz val="8"/>
        <color theme="1"/>
        <rFont val="Garamond"/>
        <family val="1"/>
      </rPr>
      <t>sipas Artikujve Ekonomikë</t>
    </r>
  </si>
  <si>
    <t>Kosto totale e produktit 10</t>
  </si>
  <si>
    <t>Blerje pajisjesh te ndryshme</t>
  </si>
  <si>
    <t>Pajisje te blera</t>
  </si>
  <si>
    <t>M120419</t>
  </si>
  <si>
    <t xml:space="preserve"> Pajisje te blera per Aparatin M.K</t>
  </si>
  <si>
    <t>Projekt</t>
  </si>
  <si>
    <t>Pajisje te blera per TKOB</t>
  </si>
  <si>
    <t>Qendra kombetare Kulturore "Skena e Re"</t>
  </si>
  <si>
    <t>M120730</t>
  </si>
  <si>
    <t xml:space="preserve">Ndërtese e re e skenes bashkëkohore, në nivel qendror,  hapësirë e re rikualifikimi; </t>
  </si>
  <si>
    <t xml:space="preserve">Rikonsrtuksion TKOB </t>
  </si>
  <si>
    <t>M120763</t>
  </si>
  <si>
    <t>Produkti 3</t>
  </si>
  <si>
    <t>Restaurimi, rikonstruksioni, riformulimi i Linjës muzeore në Muzeun Historik</t>
  </si>
  <si>
    <r>
      <t xml:space="preserve">Detajimi i Kostos Totale të </t>
    </r>
    <r>
      <rPr>
        <b/>
        <sz val="8"/>
        <color rgb="FFFF0000"/>
        <rFont val="Garamond"/>
        <family val="1"/>
      </rPr>
      <t xml:space="preserve">Produktit 3 </t>
    </r>
    <r>
      <rPr>
        <b/>
        <sz val="8"/>
        <color theme="1"/>
        <rFont val="Garamond"/>
        <family val="1"/>
      </rPr>
      <t>sipas Artikujve Ekonomikë</t>
    </r>
  </si>
  <si>
    <t>Vlerësimi teknik mbi shkaqet e dëmeve të shkaktuara nga uji në ambjentet e nëndheshme të BK.</t>
  </si>
  <si>
    <t>M120794</t>
  </si>
  <si>
    <r>
      <t xml:space="preserve">Detajimi i Kostos Totale të </t>
    </r>
    <r>
      <rPr>
        <b/>
        <sz val="8"/>
        <color rgb="FFFF0000"/>
        <rFont val="Garamond"/>
        <family val="1"/>
      </rPr>
      <t xml:space="preserve">Produktit 4 </t>
    </r>
    <r>
      <rPr>
        <b/>
        <sz val="8"/>
        <color theme="1"/>
        <rFont val="Garamond"/>
        <family val="1"/>
      </rPr>
      <t>sipas Artikujve Ekonomikë</t>
    </r>
  </si>
  <si>
    <t>Plani i masave paraprake për eleminimin e pasojave të përmbytjes në BK</t>
  </si>
  <si>
    <r>
      <t xml:space="preserve">Detajimi i Kostos Totale të </t>
    </r>
    <r>
      <rPr>
        <b/>
        <sz val="8"/>
        <color rgb="FFFF0000"/>
        <rFont val="Garamond"/>
        <family val="1"/>
      </rPr>
      <t>Produktit 5</t>
    </r>
    <r>
      <rPr>
        <b/>
        <sz val="8"/>
        <color theme="1"/>
        <rFont val="Garamond"/>
        <family val="1"/>
      </rPr>
      <t xml:space="preserve"> sipas Artikujve Ekonomikë</t>
    </r>
  </si>
  <si>
    <t>Trashëgimia Kulturore dhe Muzetë</t>
  </si>
  <si>
    <t>08220</t>
  </si>
  <si>
    <t xml:space="preserve">Programi  Trashëgimia Kulturore dhe Muzetë është një nga programet e Ministrisë së Kulturës i cili synon ruajtjen e integruar të tërësisë së vlerave të trashëgimisë kulturore, mbrojtjen dhe promovimin e saj si dëshmi e vlerave të trashëguara nga e kaluara, si shprehi e identitetit kombëtar dhe si pasuri e traditës kolektive. 
Trashëgimia kulturore përbëhet nga vlera materiale të luajtshme dhe të paluajtshme (dëshmi të arkitekturës, peizazhit, arkeologjisë) dhe vlera jomateriale që përbëjnë dijen dhe përvojën shpirtërore (ritet, zakonet, zejet tradicionale, folklori dhe gjuha) të krijuar dhe transmetuar nga populli përgjatë shekujve. 
Ky program zbatohet nëpërmjet Drejtorisë së Përgjithshme të Politikave dhe Zhvillimit të Kulturës, pjesë e Ministrisë së Kulturës si dhe nëpërmjet 20 institucioneve në varësi të saj (si Instituti i Monumenteve te Kulturës, Agjencia e Shërbimit Arkeologjik, Muzetë Kombëtarë, QKVF, QKIPK, DRKK, Parqet Arkeologjike, etj.) </t>
  </si>
  <si>
    <t xml:space="preserve">Ruajtja, mbrojtja dhe promovimin e trashëgimisë kulturore materiale dhe jomateriale. </t>
  </si>
  <si>
    <t>Emërtimi i Treguesit 2 -  Rritja e aksesit te publikut në Muze, Monumentet e kulturës dhe Parqe Arkeologjike në funksion  të turizmit kulturor.(nr. Vizitore)</t>
  </si>
  <si>
    <t>Emërtimi i Treguesit 4 - Numri i nxënësve të shkollave 9-vjeçare dhe të mesme të përfshirë në aktivitete te fushes se trashegimise kulturore</t>
  </si>
  <si>
    <t>Emërtimi i Treguesit 3 - Numër në rritje i aktiviteteve, bartësve dhe ndjekësve të aktiviteteve, si rezultat i zbatimit të politikës së programit.</t>
  </si>
  <si>
    <t>Rehabilitimi i trashëgimisë arkitektonike dhe peisazhit përmes rritjes së numrit të monumenteve të rehabilituara</t>
  </si>
  <si>
    <t xml:space="preserve">Numri i objekteve të trashëgimisë arkitektonike dhe peisazhit të restauruara dhe mirëmbajtura kundrejt totalit; </t>
  </si>
  <si>
    <t xml:space="preserve">Numër vizitoresh në Monumentet e kulturës dhe Parqe Arkeologjike në funksion të turizmit kulturor; </t>
  </si>
  <si>
    <t xml:space="preserve">Numër objektesh të regjistruara në databazën kombëtare të trashëgimisë kundrejt totalit; </t>
  </si>
  <si>
    <t>Numri i nxënësve të shkollave 9-vjeçare dhe të mesme të përfshirë në aktivitete te fushes se trashegimise kulturore</t>
  </si>
  <si>
    <t>Objekte monument kulture të ruajtura dhe mbrojtura</t>
  </si>
  <si>
    <t xml:space="preserve">Ruajtja, mbrojtja, konservimi, restaurimi, studimi, promovimi,  mirmbajtja e objekteve të trashëgimisë kulturore materiale (monumenteve të kulturës, ansambleve arkitektonike, qyteteve muze, qendra historike, zonave dhe parqeve arkeologjike) dhe shnderrimi i tyre në të vizitueshëm për publikun. </t>
  </si>
  <si>
    <t xml:space="preserve">Nr. objekte monument kulture </t>
  </si>
  <si>
    <t xml:space="preserve"> Trashegimia materiale e jomateriale e inventarizuar.</t>
  </si>
  <si>
    <t xml:space="preserve">Inventarizim, katalogim, dixhitalizim, monitorim të lëvizjeve të trashegimisë materiale e jomateriale. Objekte të regjistruara dhe kataloguar në QKIPK </t>
  </si>
  <si>
    <t>nr. Kartelash</t>
  </si>
  <si>
    <t>M120766</t>
  </si>
  <si>
    <t xml:space="preserve">Blerje Pajisje Kompjuterike </t>
  </si>
  <si>
    <t xml:space="preserve"> komplete</t>
  </si>
  <si>
    <t>Restaurime</t>
  </si>
  <si>
    <t>M120783</t>
  </si>
  <si>
    <t>Restaurim me objekt "Ura e Kollorces 4 km në juglindje  të Gjirokastrës, Lazarat</t>
  </si>
  <si>
    <t xml:space="preserve">objekt </t>
  </si>
  <si>
    <t>M120786</t>
  </si>
  <si>
    <t>Restaurimi i plote i  Kishës së Shën Merisë Peshkëpi e Sipërme- Gjirokastër</t>
  </si>
  <si>
    <t>Produkti 3 (shto produkte sipas rastit)</t>
  </si>
  <si>
    <t>M120787</t>
  </si>
  <si>
    <t>Restaurim "Kisha e Shen Apostujve",Hoshteve-Zagori</t>
  </si>
  <si>
    <t>M120788</t>
  </si>
  <si>
    <t>Restaurim i plotë i Kishes se Shën Nikollit (vend varimi Skënderbeut)-Lezhë</t>
  </si>
  <si>
    <r>
      <t xml:space="preserve">Detajimi i Kostos Totale të </t>
    </r>
    <r>
      <rPr>
        <b/>
        <sz val="8"/>
        <color rgb="FFFF0000"/>
        <rFont val="Garamond"/>
        <family val="1"/>
      </rPr>
      <t>Produktit 4</t>
    </r>
    <r>
      <rPr>
        <b/>
        <sz val="8"/>
        <color theme="1"/>
        <rFont val="Garamond"/>
        <family val="1"/>
      </rPr>
      <t xml:space="preserve"> sipas Artikujve Ekonomikë</t>
    </r>
  </si>
  <si>
    <t>M120682</t>
  </si>
  <si>
    <t xml:space="preserve">Nga IMK eshte hartuar projekti per Restaurim I Kisha Ristozit faza III </t>
  </si>
  <si>
    <t>M120790</t>
  </si>
  <si>
    <t xml:space="preserve">Restaurim  plote "Kisha e Shen Thanasit"-Leshnice-Sarande </t>
  </si>
  <si>
    <r>
      <t xml:space="preserve">Detajimi i Kostos Totale të </t>
    </r>
    <r>
      <rPr>
        <b/>
        <sz val="8"/>
        <color rgb="FFFF0000"/>
        <rFont val="Garamond"/>
        <family val="1"/>
      </rPr>
      <t>Produktit 6</t>
    </r>
    <r>
      <rPr>
        <b/>
        <sz val="8"/>
        <color theme="1"/>
        <rFont val="Garamond"/>
        <family val="1"/>
      </rPr>
      <t xml:space="preserve"> sipas Artikujve Ekonomikë</t>
    </r>
  </si>
  <si>
    <t>M120791</t>
  </si>
  <si>
    <t>Restaurim Kisha Manastirit të Shën Mërisë Mesopotam Faza I -Sarandë</t>
  </si>
  <si>
    <r>
      <t xml:space="preserve">Detajimi i Kostos Totale të </t>
    </r>
    <r>
      <rPr>
        <b/>
        <sz val="8"/>
        <color rgb="FFFF0000"/>
        <rFont val="Garamond"/>
        <family val="1"/>
      </rPr>
      <t>Produktit 7</t>
    </r>
    <r>
      <rPr>
        <b/>
        <sz val="8"/>
        <color theme="1"/>
        <rFont val="Garamond"/>
        <family val="1"/>
      </rPr>
      <t xml:space="preserve"> sipas Artikujve Ekonomikë</t>
    </r>
  </si>
  <si>
    <t>M120792</t>
  </si>
  <si>
    <r>
      <t xml:space="preserve">Detajimi i Kostos Totale të </t>
    </r>
    <r>
      <rPr>
        <b/>
        <sz val="8"/>
        <color rgb="FFFF0000"/>
        <rFont val="Garamond"/>
        <family val="1"/>
      </rPr>
      <t>Produktit 8</t>
    </r>
    <r>
      <rPr>
        <b/>
        <sz val="8"/>
        <color theme="1"/>
        <rFont val="Garamond"/>
        <family val="1"/>
      </rPr>
      <t xml:space="preserve"> sipas Artikujve Ekonomikë</t>
    </r>
  </si>
  <si>
    <t>M120695</t>
  </si>
  <si>
    <t>Rehabilitimi i Manastirit të Shën Mërisë për përdorim muzeal dhe rrethinat e sitit arkeologjik të Apolonisë , pagesa e TVSH.</t>
  </si>
  <si>
    <r>
      <t xml:space="preserve">Detajimi i Kostos Totale të </t>
    </r>
    <r>
      <rPr>
        <b/>
        <sz val="8"/>
        <color rgb="FFFF0000"/>
        <rFont val="Garamond"/>
        <family val="1"/>
      </rPr>
      <t>Produktit 9</t>
    </r>
    <r>
      <rPr>
        <b/>
        <sz val="8"/>
        <color theme="1"/>
        <rFont val="Garamond"/>
        <family val="1"/>
      </rPr>
      <t xml:space="preserve"> sipas Artikujve Ekonomikë</t>
    </r>
  </si>
  <si>
    <t>M120720</t>
  </si>
  <si>
    <t>Regjistrimi I Pasurive Kulturore Kombetare ne Qendrat e Regjistrimit Fizik on-line</t>
  </si>
  <si>
    <r>
      <t xml:space="preserve">Detajimi i Kostos Totale të </t>
    </r>
    <r>
      <rPr>
        <b/>
        <sz val="8"/>
        <color rgb="FFFF0000"/>
        <rFont val="Garamond"/>
        <family val="1"/>
      </rPr>
      <t>Produktit 10</t>
    </r>
    <r>
      <rPr>
        <b/>
        <sz val="8"/>
        <color theme="1"/>
        <rFont val="Garamond"/>
        <family val="1"/>
      </rPr>
      <t xml:space="preserve"> sipas Artikujve Ekonomikë</t>
    </r>
  </si>
  <si>
    <t>Produkti 11 (shto produkte sipas rastit)</t>
  </si>
  <si>
    <t>Restaurimi I Pikturave Murale, kisha e Laboves se Kryqit, Gjirokaster</t>
  </si>
  <si>
    <r>
      <t xml:space="preserve">Detajimi i Kostos Totale të </t>
    </r>
    <r>
      <rPr>
        <b/>
        <sz val="8"/>
        <color rgb="FFFF0000"/>
        <rFont val="Garamond"/>
        <family val="1"/>
      </rPr>
      <t>Produktit 11</t>
    </r>
    <r>
      <rPr>
        <b/>
        <sz val="8"/>
        <color theme="1"/>
        <rFont val="Garamond"/>
        <family val="1"/>
      </rPr>
      <t xml:space="preserve"> sipas Artikujve Ekonomikë</t>
    </r>
  </si>
  <si>
    <t>Kosto totale e produktit 11</t>
  </si>
  <si>
    <t>Objektivi 2 i Politikës së Programit</t>
  </si>
  <si>
    <t xml:space="preserve">Promovimi i vlerave të trashëgimisë kulturore </t>
  </si>
  <si>
    <t>Treguesit e Performancës për Objektivin 2</t>
  </si>
  <si>
    <t>Trend rrites</t>
  </si>
  <si>
    <t xml:space="preserve">Emërtimi i Treguesit 1. Numri i vizitorëve në muzetë Kombëtarë; </t>
  </si>
  <si>
    <t xml:space="preserve">Emërtimi i Treguesit 5 - Mbeshtetja e aktiviteteve ne fushën e trashëgimisë kulturore </t>
  </si>
  <si>
    <t>Emërtimi i Treguesit 7- Raporti i grave artizane të mbështetura financiarisht ndaj totalit të përfituesve</t>
  </si>
  <si>
    <t>trend rritës</t>
  </si>
  <si>
    <t>Produktet për Objektivin 2</t>
  </si>
  <si>
    <t xml:space="preserve">Shpenzimet Korrente </t>
  </si>
  <si>
    <t>Muze të mirëmbajtura dhe të vizitueshëm nga publiku</t>
  </si>
  <si>
    <t>Mirëfunksionimi i rrjetit kombëtar të muzeve, rritja e vizitueshmeriesë përmes promovimit,  mirëmbajtjes e restaurimit të fondeve e koleksioneve muzeore. Forcimi i rolit të institucioneve të ruajtjes së kujtesës në jetën kulturore të vendit dhe në edukimin e brezave përmes kulturës. Zhvillimin e rrjetit të muzeve kombëtarë dhe lokalë.</t>
  </si>
  <si>
    <t xml:space="preserve">Aktivitete të fushës së trashëgimisë jomateriale </t>
  </si>
  <si>
    <t xml:space="preserve">Ruajtja e trashëgimisë jomateriale, mbrojtja dhe përhapja e vlerave më të mira të trashëgimisë jomateriale dhe transmetimi i tyre në brezat e rinj, edukimi përmes kulturës, inventarizimi dhe dokumentimi i trashëgimisë jomateriale.
Zhvillimi i veprimtarive në të gjitha fushat e Trashëgimisë Kulturore, Nismës "Miku i Monumentit" dhe "Edukimi përmes Trashëgimisë Kulturore". </t>
  </si>
  <si>
    <t>nr. Aktivitete</t>
  </si>
  <si>
    <t>Blerje pajisje</t>
  </si>
  <si>
    <t>Projkete Muzealizimi dhe rikonstruksioni</t>
  </si>
  <si>
    <t>M120781</t>
  </si>
  <si>
    <t>Projekti për Rikonstruksioni e Muzeut Historik Kombëtar ka si qëllim të parashikoj ndërhyrje për konsolidimin e strukturës mbajtëse të objektit, restaurimin e brendshëm total, restaurimin e fasadës, konsolodimin dhe resaturimin e mozaikut në faqen ballore. Projekti do të përfshijë ndriçimin, kondicionimin, MKZ si dhe gjithë parametrat e tjerë për destinacionin muze si dhe Riformulimi i linjës muzeore të tij.</t>
  </si>
  <si>
    <t>M120782</t>
  </si>
  <si>
    <t>Projekti për Rikonstruksioni e Galerisë Kombëtare të Arteve ka si qëllim të parashikoj ndërhyrje për konsolidimin e strukturës mbajtëse të objektit, restaurimin e brendshëm total, restaurimin e fasadës. Projekti duhet të përfshijë ndriçimin, kondicionimin, MKZ si dhe gjithë parametrat e tjerë për destinacionin muze si dhe Riformulimi i linjës muzeore të tij.</t>
  </si>
  <si>
    <t>Resaturimi, rikonstruksioni i Muzeve</t>
  </si>
  <si>
    <t>Produkti 1 (shto produkte sipas rastit)</t>
  </si>
  <si>
    <t>M120727</t>
  </si>
  <si>
    <t>Perfundimi i punimeve per Muzealizimin e  Muzeut Gjethi, Tirane</t>
  </si>
  <si>
    <t>M120784</t>
  </si>
  <si>
    <t>Restaurim Banesa Vellezerve Frasheri</t>
  </si>
  <si>
    <r>
      <t xml:space="preserve">Detajimi i Kostos Totale të </t>
    </r>
    <r>
      <rPr>
        <b/>
        <sz val="8"/>
        <color rgb="FFFF0000"/>
        <rFont val="Garamond"/>
        <family val="1"/>
      </rPr>
      <t>Produktit 2</t>
    </r>
    <r>
      <rPr>
        <b/>
        <sz val="8"/>
        <color theme="1"/>
        <rFont val="Garamond"/>
        <family val="1"/>
      </rPr>
      <t xml:space="preserve"> sipas Artikujve Ekonomikë</t>
    </r>
  </si>
  <si>
    <t>Restaurim Muzeu I Sinjes Dibër</t>
  </si>
  <si>
    <r>
      <t xml:space="preserve">Detajimi i Kostos Totale të </t>
    </r>
    <r>
      <rPr>
        <b/>
        <sz val="8"/>
        <color rgb="FFFF0000"/>
        <rFont val="Garamond"/>
        <family val="1"/>
      </rPr>
      <t>Produktit 3</t>
    </r>
    <r>
      <rPr>
        <b/>
        <sz val="8"/>
        <color theme="1"/>
        <rFont val="Garamond"/>
        <family val="1"/>
      </rPr>
      <t xml:space="preserve"> sipas Artikujve Ekonomikë</t>
    </r>
  </si>
  <si>
    <t>Rritja e aksesit te publikut në Muze, Monumentet e kulturës dhe Parqe Arkeologjike në funksion të turizmit kulturor.(nr. Vizitore)</t>
  </si>
  <si>
    <r>
      <t xml:space="preserve">Detajimi i Kostos Totale të </t>
    </r>
    <r>
      <rPr>
        <b/>
        <sz val="8"/>
        <color rgb="FFFF0000"/>
        <rFont val="Times New Roman"/>
        <family val="1"/>
      </rPr>
      <t>Produktit 1</t>
    </r>
    <r>
      <rPr>
        <b/>
        <sz val="8"/>
        <color theme="1"/>
        <rFont val="Times New Roman"/>
        <family val="1"/>
      </rPr>
      <t xml:space="preserve"> sipas Artikujve Ekonomikë</t>
    </r>
  </si>
  <si>
    <r>
      <rPr>
        <b/>
        <sz val="8"/>
        <color rgb="FFFF0000"/>
        <rFont val="Times New Roman"/>
        <family val="1"/>
      </rPr>
      <t>Produkti 2</t>
    </r>
    <r>
      <rPr>
        <sz val="8"/>
        <color theme="1"/>
        <rFont val="Times New Roman"/>
        <family val="1"/>
      </rPr>
      <t>(shto produkte sipas rastit)</t>
    </r>
  </si>
  <si>
    <r>
      <t>Detajimi i Kostos Totale të</t>
    </r>
    <r>
      <rPr>
        <b/>
        <sz val="8"/>
        <color rgb="FFFF0000"/>
        <rFont val="Times New Roman"/>
        <family val="1"/>
      </rPr>
      <t xml:space="preserve"> Produktit X </t>
    </r>
    <r>
      <rPr>
        <b/>
        <sz val="8"/>
        <color theme="1"/>
        <rFont val="Times New Roman"/>
        <family val="1"/>
      </rPr>
      <t>sipas Artikujve Ekonomikë</t>
    </r>
  </si>
  <si>
    <r>
      <t xml:space="preserve">Detajimi i Kostos Totale të </t>
    </r>
    <r>
      <rPr>
        <b/>
        <sz val="8"/>
        <color rgb="FFFF0000"/>
        <rFont val="Times New Roman"/>
        <family val="1"/>
      </rPr>
      <t xml:space="preserve">Produktit 1 </t>
    </r>
    <r>
      <rPr>
        <b/>
        <sz val="8"/>
        <color theme="1"/>
        <rFont val="Times New Roman"/>
        <family val="1"/>
      </rPr>
      <t>sipas Artikujve Ekonomikë</t>
    </r>
  </si>
  <si>
    <r>
      <t xml:space="preserve">Detajimi i Kostos Totale të </t>
    </r>
    <r>
      <rPr>
        <b/>
        <sz val="8"/>
        <color rgb="FFFF0000"/>
        <rFont val="Times New Roman"/>
        <family val="1"/>
      </rPr>
      <t xml:space="preserve">Produktit 2 </t>
    </r>
    <r>
      <rPr>
        <b/>
        <sz val="8"/>
        <color theme="1"/>
        <rFont val="Times New Roman"/>
        <family val="1"/>
      </rPr>
      <t>sipas Artikujve Ekonomikë</t>
    </r>
  </si>
  <si>
    <r>
      <t xml:space="preserve">Detajimi i Kostos Totale të </t>
    </r>
    <r>
      <rPr>
        <b/>
        <sz val="8"/>
        <color rgb="FFFF0000"/>
        <rFont val="Times New Roman"/>
        <family val="1"/>
      </rPr>
      <t xml:space="preserve">Produktit 1&amp;2 …X </t>
    </r>
    <r>
      <rPr>
        <b/>
        <sz val="8"/>
        <color theme="1"/>
        <rFont val="Times New Roman"/>
        <family val="1"/>
      </rPr>
      <t>sipas Artikujve Ekonomikë</t>
    </r>
  </si>
  <si>
    <r>
      <t xml:space="preserve">Detajimi i Kostos Totale të </t>
    </r>
    <r>
      <rPr>
        <b/>
        <sz val="8"/>
        <color rgb="FFFF0000"/>
        <rFont val="Times New Roman"/>
        <family val="1"/>
      </rPr>
      <t>Produktit X</t>
    </r>
    <r>
      <rPr>
        <b/>
        <sz val="8"/>
        <color theme="1"/>
        <rFont val="Times New Roman"/>
        <family val="1"/>
      </rPr>
      <t xml:space="preserve"> sipas Artikujve Ekonomikë</t>
    </r>
  </si>
  <si>
    <r>
      <t xml:space="preserve">Detajimi i Kostos Totale të </t>
    </r>
    <r>
      <rPr>
        <b/>
        <sz val="8"/>
        <color rgb="FFFF0000"/>
        <rFont val="Times New Roman"/>
        <family val="1"/>
      </rPr>
      <t xml:space="preserve">Produktit X </t>
    </r>
    <r>
      <rPr>
        <b/>
        <sz val="8"/>
        <color theme="1"/>
        <rFont val="Times New Roman"/>
        <family val="1"/>
      </rPr>
      <t>sipas Artikujve Ekonomikë</t>
    </r>
  </si>
  <si>
    <t>Emërtimi i Treguesit 1 -Objekte të trashëgimisë arkitektonike dhe peisazhit të restauruara dhe mirëmbajtura kundrejt totalit.</t>
  </si>
  <si>
    <t>Objekte të trashëgimisë arkitektonike dhe peisazhit të restauruara dhe mirëmbajtura kundrejt totalit.</t>
  </si>
  <si>
    <t>M120793</t>
  </si>
  <si>
    <t>Restaurimi i  Kishës së Shën Merisë Peshkëpi e Sipërme- Gjirokastër</t>
  </si>
  <si>
    <t>Restaurimi Kishes se Shën Nikollit (vend varimi Skënderbeut)-Lezhë</t>
  </si>
  <si>
    <t>Restaurimi Kishes Ristozit "Mborje" Korce, faza III</t>
  </si>
  <si>
    <t xml:space="preserve">Restaurim  "Kisha e Shen Thanasit"-Leshnice-Sarande </t>
  </si>
  <si>
    <t>Restaurim "Ura e Nivanit", Nderan, Zagori, Gjirokaster</t>
  </si>
  <si>
    <t xml:space="preserve"> Pajisje zyre te blera</t>
  </si>
  <si>
    <t>Pajisje Kompjuterike te blera</t>
  </si>
  <si>
    <t>Projekti për Rikonstruksioni e Muzeut Historik Kombëtar</t>
  </si>
  <si>
    <t>Projekti I Restaurimit dhe rehabilitimit e hapesirave ne Galerine Kombetare te Arteve</t>
  </si>
  <si>
    <t>Muzealizimi I Muzeut Gjethi</t>
  </si>
  <si>
    <t>nr.pajisjesh</t>
  </si>
  <si>
    <t xml:space="preserve">Blerje pajisje per institucionet e varesise </t>
  </si>
  <si>
    <t>M120785</t>
  </si>
  <si>
    <t>Edukimi, zhvillimi dhe promovimi i skenës artistike dhe vlerave kulturore kombetare</t>
  </si>
  <si>
    <t xml:space="preserve">Rritja e interesit të publikut ndaj programeve kulturore permes përmirësimit të shërbimeve në infrastrukturë si dhe rritjen e cilësisë artistike.  </t>
  </si>
  <si>
    <t>Nr pajisjesh</t>
  </si>
  <si>
    <t>Rikonstruksione ambjentesh, godinash</t>
  </si>
  <si>
    <t>Rikonstruksioni i  TKOB  me qëllim funskionimin komod dhe me nievele standarde evropiane, të aktiviteteve  artistike që do të zhvillohen në këtë objekt.</t>
  </si>
  <si>
    <t>Rikonstruksioni i  MHK me qëllim funskionimin komod dhe me nievele standarde evropiane, të aktiviteteve që do të zhvillohen  në këtë objekt.</t>
  </si>
  <si>
    <t>Nr godine</t>
  </si>
  <si>
    <t xml:space="preserve"> nr objekti</t>
  </si>
  <si>
    <t xml:space="preserve"> nr objekti </t>
  </si>
  <si>
    <t xml:space="preserve">Produkti 6 </t>
  </si>
  <si>
    <t xml:space="preserve">Produkti 4 </t>
  </si>
  <si>
    <t xml:space="preserve">Produkti 3 </t>
  </si>
  <si>
    <t xml:space="preserve">nr objekti </t>
  </si>
  <si>
    <t xml:space="preserve">Produkti 8 </t>
  </si>
  <si>
    <t>nr projekti</t>
  </si>
  <si>
    <t xml:space="preserve"> nr objekt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</si>
</sst>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5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color theme="1"/>
      <name val="Calibri"/>
      <family val="2"/>
      <scheme val="minor"/>
    </font>
    <font>
      <sz val="8"/>
      <color theme="1"/>
      <name val="Calibri"/>
      <family val="2"/>
      <scheme val="minor"/>
    </font>
    <font>
      <b/>
      <sz val="8"/>
      <color theme="1"/>
      <name val="Garamond"/>
      <family val="1"/>
    </font>
    <font>
      <sz val="8"/>
      <color theme="1"/>
      <name val="Times New Roman"/>
      <family val="1"/>
    </font>
    <font>
      <sz val="8"/>
      <color theme="1"/>
      <name val="Garamond"/>
      <family val="1"/>
    </font>
    <font>
      <sz val="8"/>
      <name val="Times New Roman"/>
      <family val="1"/>
    </font>
    <font>
      <b/>
      <sz val="8"/>
      <color rgb="FFFF0000"/>
      <name val="Garamond"/>
      <family val="1"/>
    </font>
    <font>
      <sz val="8"/>
      <name val="Garamond"/>
      <family val="1"/>
    </font>
    <font>
      <i/>
      <sz val="8"/>
      <color theme="1"/>
      <name val="Garamond"/>
      <family val="1"/>
    </font>
    <font>
      <b/>
      <sz val="8"/>
      <color rgb="FFFF0000"/>
      <name val="Times New Roman"/>
      <family val="1"/>
    </font>
    <font>
      <b/>
      <sz val="8"/>
      <name val="Garamond"/>
      <family val="1"/>
    </font>
    <font>
      <i/>
      <sz val="8"/>
      <color theme="1"/>
      <name val="Calibri"/>
      <family val="2"/>
      <scheme val="minor"/>
    </font>
    <font>
      <b/>
      <sz val="11"/>
      <color rgb="FFFF0000"/>
      <name val="Calibri"/>
      <family val="2"/>
      <scheme val="minor"/>
    </font>
    <font>
      <b/>
      <sz val="10"/>
      <color theme="1"/>
      <name val="Garamond"/>
      <family val="1"/>
    </font>
    <font>
      <sz val="9"/>
      <color theme="1"/>
      <name val="Garamond"/>
      <family val="1"/>
    </font>
    <font>
      <sz val="9"/>
      <color theme="1"/>
      <name val="Times New Roman"/>
      <family val="1"/>
    </font>
    <font>
      <b/>
      <sz val="9"/>
      <color theme="1"/>
      <name val="Garamond"/>
      <family val="1"/>
    </font>
    <font>
      <sz val="9"/>
      <name val="Times New Roman"/>
      <family val="1"/>
    </font>
    <font>
      <i/>
      <sz val="9"/>
      <color theme="1"/>
      <name val="Garamond"/>
      <family val="1"/>
    </font>
    <font>
      <i/>
      <sz val="9"/>
      <name val="Times New Roman"/>
      <family val="1"/>
    </font>
    <font>
      <b/>
      <i/>
      <sz val="9"/>
      <color rgb="FFFF0000"/>
      <name val="Garamond"/>
      <family val="1"/>
    </font>
    <font>
      <b/>
      <sz val="9"/>
      <color rgb="FFFF0000"/>
      <name val="Garamond"/>
      <family val="1"/>
    </font>
    <font>
      <b/>
      <sz val="9"/>
      <color theme="1"/>
      <name val="Times New Roman"/>
      <family val="1"/>
    </font>
    <font>
      <i/>
      <sz val="9"/>
      <color theme="1"/>
      <name val="Times New Roman"/>
      <family val="1"/>
    </font>
    <font>
      <i/>
      <sz val="8"/>
      <color theme="1"/>
      <name val="Times New Roman"/>
      <family val="1"/>
    </font>
    <font>
      <i/>
      <sz val="8"/>
      <name val="Times New Roman"/>
      <family val="1"/>
    </font>
    <font>
      <sz val="9"/>
      <color rgb="FFFF0000"/>
      <name val="Times New Roman"/>
      <family val="1"/>
    </font>
    <font>
      <b/>
      <sz val="9"/>
      <color rgb="FFFF0000"/>
      <name val="Times New Roman"/>
      <family val="1"/>
    </font>
    <font>
      <sz val="11"/>
      <color theme="1"/>
      <name val="Garamond"/>
      <family val="1"/>
    </font>
    <font>
      <b/>
      <sz val="12"/>
      <color rgb="FF000000"/>
      <name val="Cambria"/>
      <family val="1"/>
    </font>
    <font>
      <b/>
      <sz val="12"/>
      <color rgb="FFFF0000"/>
      <name val="Cambria"/>
      <family val="1"/>
    </font>
    <font>
      <b/>
      <sz val="8"/>
      <color theme="1"/>
      <name val="Times New Roman"/>
      <family val="1"/>
    </font>
    <font>
      <b/>
      <i/>
      <sz val="8"/>
      <color rgb="FFFF0000"/>
      <name val="Times New Roman"/>
      <family val="1"/>
    </font>
    <font>
      <sz val="8"/>
      <color rgb="FFFF0000"/>
      <name val="Garamond"/>
      <family val="1"/>
    </font>
    <font>
      <sz val="9"/>
      <color indexed="81"/>
      <name val="Tahoma"/>
      <charset val="1"/>
    </font>
    <font>
      <b/>
      <sz val="9"/>
      <color indexed="81"/>
      <name val="Tahoma"/>
      <charset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2E74B5"/>
      </left>
      <right style="medium">
        <color rgb="FF2E74B5"/>
      </right>
      <top style="medium">
        <color rgb="FF2E74B5"/>
      </top>
      <bottom style="thin">
        <color indexed="64"/>
      </bottom>
      <diagonal/>
    </border>
    <border>
      <left style="medium">
        <color rgb="FF2E74B5"/>
      </left>
      <right/>
      <top style="medium">
        <color rgb="FF2E74B5"/>
      </top>
      <bottom/>
      <diagonal/>
    </border>
    <border>
      <left/>
      <right style="medium">
        <color rgb="FF2E74B5"/>
      </right>
      <top style="medium">
        <color rgb="FF2E74B5"/>
      </top>
      <bottom/>
      <diagonal/>
    </border>
    <border>
      <left style="medium">
        <color rgb="FF2E74B5"/>
      </left>
      <right/>
      <top/>
      <bottom/>
      <diagonal/>
    </border>
    <border>
      <left style="medium">
        <color rgb="FF2E74B5"/>
      </left>
      <right/>
      <top/>
      <bottom style="medium">
        <color rgb="FF2E74B5"/>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 fillId="0" borderId="0" applyFont="0" applyFill="0" applyBorder="0" applyAlignment="0" applyProtection="0"/>
    <xf numFmtId="0" fontId="19" fillId="0" borderId="0"/>
    <xf numFmtId="164" fontId="1" fillId="0" borderId="0" applyFont="0" applyFill="0" applyBorder="0" applyAlignment="0" applyProtection="0"/>
  </cellStyleXfs>
  <cellXfs count="394">
    <xf numFmtId="0" fontId="0" fillId="0" borderId="0" xfId="0"/>
    <xf numFmtId="0" fontId="23" fillId="33" borderId="17" xfId="0" applyFont="1" applyFill="1" applyBorder="1" applyAlignment="1">
      <alignment horizontal="center" vertical="center" wrapText="1"/>
    </xf>
    <xf numFmtId="0" fontId="23" fillId="33" borderId="15" xfId="0" applyFont="1" applyFill="1" applyBorder="1" applyAlignment="1">
      <alignment horizontal="center" vertical="center" wrapText="1"/>
    </xf>
    <xf numFmtId="0" fontId="24" fillId="0" borderId="19" xfId="0" applyFont="1" applyFill="1" applyBorder="1" applyAlignment="1">
      <alignment horizontal="left" vertical="center" wrapText="1"/>
    </xf>
    <xf numFmtId="1" fontId="24" fillId="0" borderId="19" xfId="0" applyNumberFormat="1" applyFont="1" applyFill="1" applyBorder="1" applyAlignment="1">
      <alignment horizontal="center" vertical="center"/>
    </xf>
    <xf numFmtId="9" fontId="24" fillId="0" borderId="19" xfId="43" applyFont="1" applyFill="1" applyBorder="1" applyAlignment="1">
      <alignment horizontal="center" vertical="center"/>
    </xf>
    <xf numFmtId="0" fontId="24" fillId="0" borderId="19" xfId="0" applyFont="1" applyFill="1" applyBorder="1" applyAlignment="1">
      <alignment vertical="center" wrapText="1"/>
    </xf>
    <xf numFmtId="0" fontId="25" fillId="34" borderId="16" xfId="0" applyFont="1" applyFill="1" applyBorder="1" applyAlignment="1">
      <alignment horizontal="left" vertical="center" wrapText="1"/>
    </xf>
    <xf numFmtId="0" fontId="23" fillId="33" borderId="16" xfId="0" applyFont="1" applyFill="1" applyBorder="1" applyAlignment="1">
      <alignment horizontal="left" vertical="center" wrapText="1"/>
    </xf>
    <xf numFmtId="0" fontId="21" fillId="33" borderId="17" xfId="0" applyFont="1" applyFill="1" applyBorder="1" applyAlignment="1">
      <alignment horizontal="center" vertical="center" wrapText="1"/>
    </xf>
    <xf numFmtId="0" fontId="21" fillId="33" borderId="15" xfId="0" applyFont="1" applyFill="1" applyBorder="1" applyAlignment="1">
      <alignment horizontal="center" vertical="center" wrapText="1"/>
    </xf>
    <xf numFmtId="3" fontId="22" fillId="0" borderId="19" xfId="0" applyNumberFormat="1" applyFont="1" applyFill="1" applyBorder="1" applyAlignment="1">
      <alignment horizontal="center" vertical="center" wrapText="1"/>
    </xf>
    <xf numFmtId="3" fontId="23" fillId="33" borderId="16" xfId="0" applyNumberFormat="1" applyFont="1" applyFill="1" applyBorder="1" applyAlignment="1">
      <alignment horizontal="center" vertical="center" wrapText="1"/>
    </xf>
    <xf numFmtId="165" fontId="23" fillId="33" borderId="15" xfId="0" applyNumberFormat="1" applyFont="1" applyFill="1" applyBorder="1" applyAlignment="1">
      <alignment horizontal="center" vertical="center"/>
    </xf>
    <xf numFmtId="3" fontId="20" fillId="0" borderId="0" xfId="0" applyNumberFormat="1" applyFont="1"/>
    <xf numFmtId="3" fontId="23" fillId="0" borderId="15" xfId="0" applyNumberFormat="1" applyFont="1" applyBorder="1" applyAlignment="1">
      <alignment horizontal="center" vertical="center"/>
    </xf>
    <xf numFmtId="3" fontId="27" fillId="0" borderId="15" xfId="0" applyNumberFormat="1" applyFont="1" applyBorder="1" applyAlignment="1">
      <alignment horizontal="center" vertical="center"/>
    </xf>
    <xf numFmtId="3" fontId="21" fillId="35" borderId="15" xfId="0" applyNumberFormat="1" applyFont="1" applyFill="1" applyBorder="1" applyAlignment="1">
      <alignment horizontal="center" vertical="center"/>
    </xf>
    <xf numFmtId="0" fontId="23" fillId="34" borderId="16" xfId="0" applyFont="1" applyFill="1" applyBorder="1" applyAlignment="1">
      <alignment vertical="center" wrapText="1"/>
    </xf>
    <xf numFmtId="9" fontId="25" fillId="34" borderId="19" xfId="0" applyNumberFormat="1" applyFont="1" applyFill="1" applyBorder="1" applyAlignment="1">
      <alignment horizontal="center" vertical="center" wrapText="1"/>
    </xf>
    <xf numFmtId="0" fontId="25" fillId="34" borderId="19" xfId="0" applyFont="1" applyFill="1" applyBorder="1" applyAlignment="1">
      <alignment vertical="center" wrapText="1"/>
    </xf>
    <xf numFmtId="0" fontId="23" fillId="34" borderId="11" xfId="0" applyFont="1" applyFill="1" applyBorder="1" applyAlignment="1">
      <alignment vertical="center"/>
    </xf>
    <xf numFmtId="0" fontId="23" fillId="34" borderId="14" xfId="0" applyFont="1" applyFill="1" applyBorder="1" applyAlignment="1">
      <alignment vertical="center"/>
    </xf>
    <xf numFmtId="0" fontId="25" fillId="34" borderId="19" xfId="0" applyFont="1" applyFill="1" applyBorder="1" applyAlignment="1">
      <alignment horizontal="left" vertical="center" wrapText="1"/>
    </xf>
    <xf numFmtId="3" fontId="21" fillId="36" borderId="15" xfId="0" applyNumberFormat="1" applyFont="1" applyFill="1" applyBorder="1" applyAlignment="1">
      <alignment horizontal="center" vertical="center"/>
    </xf>
    <xf numFmtId="3" fontId="21" fillId="34" borderId="15" xfId="0" applyNumberFormat="1" applyFont="1" applyFill="1" applyBorder="1" applyAlignment="1">
      <alignment horizontal="center" vertical="center"/>
    </xf>
    <xf numFmtId="3" fontId="21" fillId="0" borderId="15" xfId="0" applyNumberFormat="1" applyFont="1" applyBorder="1" applyAlignment="1">
      <alignment horizontal="center" vertical="center"/>
    </xf>
    <xf numFmtId="1" fontId="24" fillId="0" borderId="19" xfId="43" applyNumberFormat="1" applyFont="1" applyFill="1" applyBorder="1" applyAlignment="1">
      <alignment horizontal="center" vertical="center"/>
    </xf>
    <xf numFmtId="0" fontId="24" fillId="0" borderId="16" xfId="0" applyFont="1" applyFill="1" applyBorder="1" applyAlignment="1">
      <alignment horizontal="left" vertical="center" wrapText="1"/>
    </xf>
    <xf numFmtId="9" fontId="24" fillId="0" borderId="10" xfId="43" applyFont="1" applyFill="1" applyBorder="1" applyAlignment="1">
      <alignment horizontal="center" vertical="center"/>
    </xf>
    <xf numFmtId="0" fontId="23" fillId="33" borderId="16" xfId="0" applyFont="1" applyFill="1" applyBorder="1" applyAlignment="1">
      <alignment horizontal="center" vertical="center" wrapText="1"/>
    </xf>
    <xf numFmtId="0" fontId="32" fillId="33" borderId="19" xfId="0" applyFont="1" applyFill="1" applyBorder="1" applyAlignment="1">
      <alignment horizontal="left" vertical="center" wrapText="1"/>
    </xf>
    <xf numFmtId="0" fontId="32" fillId="34" borderId="19" xfId="0" applyFont="1" applyFill="1" applyBorder="1" applyAlignment="1">
      <alignment vertical="center" wrapText="1"/>
    </xf>
    <xf numFmtId="0" fontId="23" fillId="33" borderId="16" xfId="0" applyFont="1" applyFill="1" applyBorder="1" applyAlignment="1">
      <alignment vertical="center" wrapText="1"/>
    </xf>
    <xf numFmtId="9" fontId="34" fillId="0" borderId="19" xfId="0" applyNumberFormat="1" applyFont="1" applyFill="1" applyBorder="1" applyAlignment="1">
      <alignment horizontal="center" vertical="center"/>
    </xf>
    <xf numFmtId="0" fontId="35" fillId="34" borderId="16" xfId="0" applyFont="1" applyFill="1" applyBorder="1" applyAlignment="1">
      <alignment vertical="center" wrapText="1"/>
    </xf>
    <xf numFmtId="0" fontId="23" fillId="37" borderId="16" xfId="0" applyFont="1" applyFill="1" applyBorder="1" applyAlignment="1">
      <alignment vertical="center" wrapText="1"/>
    </xf>
    <xf numFmtId="3" fontId="23" fillId="37" borderId="15" xfId="43" applyNumberFormat="1" applyFont="1" applyFill="1" applyBorder="1" applyAlignment="1">
      <alignment horizontal="center" vertical="center"/>
    </xf>
    <xf numFmtId="1" fontId="23" fillId="37" borderId="15" xfId="0" applyNumberFormat="1" applyFont="1" applyFill="1" applyBorder="1" applyAlignment="1">
      <alignment horizontal="center" vertical="center"/>
    </xf>
    <xf numFmtId="9" fontId="23" fillId="37" borderId="15" xfId="43" applyNumberFormat="1" applyFont="1" applyFill="1" applyBorder="1" applyAlignment="1">
      <alignment horizontal="center" vertical="center"/>
    </xf>
    <xf numFmtId="0" fontId="23" fillId="37" borderId="15" xfId="43" applyNumberFormat="1" applyFont="1" applyFill="1" applyBorder="1" applyAlignment="1">
      <alignment horizontal="center" vertical="center"/>
    </xf>
    <xf numFmtId="0" fontId="26" fillId="37" borderId="16" xfId="0" applyFont="1" applyFill="1" applyBorder="1" applyAlignment="1">
      <alignment vertical="center" wrapText="1"/>
    </xf>
    <xf numFmtId="9" fontId="26" fillId="37" borderId="15" xfId="43" applyNumberFormat="1" applyFont="1" applyFill="1" applyBorder="1" applyAlignment="1">
      <alignment horizontal="center" vertical="center"/>
    </xf>
    <xf numFmtId="9" fontId="26" fillId="37" borderId="15" xfId="0" applyNumberFormat="1" applyFont="1" applyFill="1" applyBorder="1" applyAlignment="1">
      <alignment horizontal="center" vertical="center"/>
    </xf>
    <xf numFmtId="9" fontId="23" fillId="37" borderId="15" xfId="0" applyNumberFormat="1" applyFont="1" applyFill="1" applyBorder="1" applyAlignment="1">
      <alignment horizontal="center" vertical="center"/>
    </xf>
    <xf numFmtId="0" fontId="23" fillId="37" borderId="16" xfId="0" applyFont="1" applyFill="1" applyBorder="1" applyAlignment="1">
      <alignment horizontal="left" vertical="center" wrapText="1"/>
    </xf>
    <xf numFmtId="0" fontId="26" fillId="37" borderId="15" xfId="43" applyNumberFormat="1" applyFont="1" applyFill="1" applyBorder="1" applyAlignment="1">
      <alignment horizontal="center" vertical="center"/>
    </xf>
    <xf numFmtId="3" fontId="24" fillId="0" borderId="19" xfId="0" applyNumberFormat="1" applyFont="1" applyFill="1" applyBorder="1" applyAlignment="1">
      <alignment horizontal="center" vertical="center" wrapText="1"/>
    </xf>
    <xf numFmtId="3" fontId="0" fillId="0" borderId="0" xfId="0" applyNumberFormat="1"/>
    <xf numFmtId="0" fontId="33" fillId="0" borderId="16" xfId="0" applyFont="1" applyBorder="1" applyAlignment="1">
      <alignment horizontal="left" vertical="center" wrapText="1" indent="1"/>
    </xf>
    <xf numFmtId="3" fontId="36" fillId="0" borderId="19" xfId="0" applyNumberFormat="1" applyFont="1" applyFill="1" applyBorder="1" applyAlignment="1">
      <alignment horizontal="center" vertical="center"/>
    </xf>
    <xf numFmtId="0" fontId="37" fillId="0" borderId="16" xfId="0" applyFont="1" applyBorder="1" applyAlignment="1">
      <alignment horizontal="left" vertical="center" wrapText="1" indent="1"/>
    </xf>
    <xf numFmtId="3" fontId="38" fillId="0" borderId="19" xfId="0" applyNumberFormat="1" applyFont="1" applyFill="1" applyBorder="1" applyAlignment="1">
      <alignment horizontal="center" vertical="center"/>
    </xf>
    <xf numFmtId="165" fontId="0" fillId="0" borderId="0" xfId="43" applyNumberFormat="1" applyFont="1"/>
    <xf numFmtId="0" fontId="39" fillId="0" borderId="20" xfId="0" applyFont="1" applyBorder="1" applyAlignment="1">
      <alignment horizontal="left" vertical="center" wrapText="1" indent="1"/>
    </xf>
    <xf numFmtId="0" fontId="40" fillId="35" borderId="19" xfId="0" applyFont="1" applyFill="1" applyBorder="1" applyAlignment="1">
      <alignment vertical="center" wrapText="1"/>
    </xf>
    <xf numFmtId="3" fontId="41" fillId="35" borderId="19" xfId="0" applyNumberFormat="1" applyFont="1" applyFill="1" applyBorder="1" applyAlignment="1">
      <alignment horizontal="center" vertical="center"/>
    </xf>
    <xf numFmtId="0" fontId="25" fillId="34" borderId="16" xfId="0" applyFont="1" applyFill="1" applyBorder="1" applyAlignment="1">
      <alignment vertical="center" wrapText="1"/>
    </xf>
    <xf numFmtId="3" fontId="34" fillId="0" borderId="19" xfId="0" applyNumberFormat="1" applyFont="1" applyFill="1" applyBorder="1" applyAlignment="1">
      <alignment horizontal="center" vertical="center" wrapText="1"/>
    </xf>
    <xf numFmtId="3" fontId="36" fillId="0" borderId="19" xfId="0" applyNumberFormat="1" applyFont="1" applyFill="1" applyBorder="1" applyAlignment="1">
      <alignment horizontal="center" vertical="center" wrapText="1"/>
    </xf>
    <xf numFmtId="165" fontId="38" fillId="0" borderId="19" xfId="0" applyNumberFormat="1" applyFont="1" applyFill="1" applyBorder="1" applyAlignment="1">
      <alignment horizontal="center" vertical="center"/>
    </xf>
    <xf numFmtId="0" fontId="40" fillId="0" borderId="20" xfId="0" applyFont="1" applyBorder="1" applyAlignment="1">
      <alignment horizontal="left" vertical="center" wrapText="1" indent="1"/>
    </xf>
    <xf numFmtId="3" fontId="34" fillId="0" borderId="19" xfId="0" applyNumberFormat="1" applyFont="1" applyFill="1" applyBorder="1" applyAlignment="1">
      <alignment horizontal="center" vertical="center"/>
    </xf>
    <xf numFmtId="3" fontId="42" fillId="0" borderId="19" xfId="0" applyNumberFormat="1" applyFont="1" applyFill="1" applyBorder="1" applyAlignment="1">
      <alignment horizontal="center" vertical="center"/>
    </xf>
    <xf numFmtId="165" fontId="42" fillId="0" borderId="19" xfId="0" applyNumberFormat="1" applyFont="1" applyFill="1" applyBorder="1" applyAlignment="1">
      <alignment horizontal="center" vertical="center"/>
    </xf>
    <xf numFmtId="165" fontId="36" fillId="0" borderId="19" xfId="0" applyNumberFormat="1" applyFont="1" applyFill="1" applyBorder="1" applyAlignment="1">
      <alignment horizontal="center" vertical="center"/>
    </xf>
    <xf numFmtId="0" fontId="40" fillId="35" borderId="16" xfId="0" applyFont="1" applyFill="1" applyBorder="1" applyAlignment="1">
      <alignment vertical="center" wrapText="1"/>
    </xf>
    <xf numFmtId="9" fontId="25" fillId="34" borderId="10" xfId="0" applyNumberFormat="1" applyFont="1" applyFill="1" applyBorder="1" applyAlignment="1">
      <alignment vertical="center"/>
    </xf>
    <xf numFmtId="9" fontId="23" fillId="34" borderId="14" xfId="0" applyNumberFormat="1" applyFont="1" applyFill="1" applyBorder="1" applyAlignment="1">
      <alignment vertical="center"/>
    </xf>
    <xf numFmtId="0" fontId="39" fillId="0" borderId="29" xfId="0" applyFont="1" applyBorder="1" applyAlignment="1">
      <alignment horizontal="left" vertical="center" wrapText="1" indent="1"/>
    </xf>
    <xf numFmtId="3" fontId="22" fillId="0" borderId="19" xfId="0" applyNumberFormat="1" applyFont="1" applyFill="1" applyBorder="1" applyAlignment="1">
      <alignment horizontal="center" vertical="center"/>
    </xf>
    <xf numFmtId="3" fontId="43" fillId="0" borderId="19" xfId="0" applyNumberFormat="1" applyFont="1" applyFill="1" applyBorder="1" applyAlignment="1">
      <alignment horizontal="center" vertical="center"/>
    </xf>
    <xf numFmtId="0" fontId="25" fillId="34" borderId="10" xfId="0" applyFont="1" applyFill="1" applyBorder="1" applyAlignment="1">
      <alignment vertical="center" wrapText="1"/>
    </xf>
    <xf numFmtId="0" fontId="39" fillId="0" borderId="18" xfId="0" applyFont="1" applyBorder="1" applyAlignment="1">
      <alignment horizontal="left" vertical="center" wrapText="1" indent="1"/>
    </xf>
    <xf numFmtId="9" fontId="25" fillId="34" borderId="10" xfId="0" applyNumberFormat="1" applyFont="1" applyFill="1" applyBorder="1" applyAlignment="1">
      <alignment vertical="center" wrapText="1"/>
    </xf>
    <xf numFmtId="9" fontId="25" fillId="34" borderId="11" xfId="0" applyNumberFormat="1" applyFont="1" applyFill="1" applyBorder="1" applyAlignment="1">
      <alignment vertical="center" wrapText="1"/>
    </xf>
    <xf numFmtId="9" fontId="25" fillId="34" borderId="14" xfId="0" applyNumberFormat="1" applyFont="1" applyFill="1" applyBorder="1" applyAlignment="1">
      <alignment vertical="center" wrapText="1"/>
    </xf>
    <xf numFmtId="3" fontId="24" fillId="0" borderId="19" xfId="0" applyNumberFormat="1" applyFont="1" applyFill="1" applyBorder="1" applyAlignment="1">
      <alignment horizontal="center" vertical="center"/>
    </xf>
    <xf numFmtId="3" fontId="44" fillId="0" borderId="19" xfId="0" applyNumberFormat="1" applyFont="1" applyFill="1" applyBorder="1" applyAlignment="1">
      <alignment horizontal="center" vertical="center"/>
    </xf>
    <xf numFmtId="0" fontId="25" fillId="34" borderId="10" xfId="0" applyFont="1" applyFill="1" applyBorder="1" applyAlignment="1">
      <alignment horizontal="center" vertical="center" wrapText="1"/>
    </xf>
    <xf numFmtId="3" fontId="45" fillId="0" borderId="19" xfId="0" applyNumberFormat="1" applyFont="1" applyFill="1" applyBorder="1" applyAlignment="1">
      <alignment horizontal="center" vertical="center"/>
    </xf>
    <xf numFmtId="9" fontId="25" fillId="34" borderId="11" xfId="0" applyNumberFormat="1" applyFont="1" applyFill="1" applyBorder="1" applyAlignment="1">
      <alignment vertical="center"/>
    </xf>
    <xf numFmtId="0" fontId="28" fillId="34" borderId="10" xfId="0" applyFont="1" applyFill="1" applyBorder="1" applyAlignment="1">
      <alignment vertical="center" wrapText="1"/>
    </xf>
    <xf numFmtId="0" fontId="46" fillId="34" borderId="11" xfId="0" applyFont="1" applyFill="1" applyBorder="1" applyAlignment="1">
      <alignment vertical="center" wrapText="1"/>
    </xf>
    <xf numFmtId="0" fontId="46" fillId="34" borderId="14" xfId="0" applyFont="1" applyFill="1" applyBorder="1" applyAlignment="1">
      <alignment vertical="center" wrapText="1"/>
    </xf>
    <xf numFmtId="0" fontId="40" fillId="36" borderId="19" xfId="0" applyFont="1" applyFill="1" applyBorder="1" applyAlignment="1">
      <alignment vertical="center" wrapText="1"/>
    </xf>
    <xf numFmtId="166" fontId="27" fillId="0" borderId="15" xfId="45" applyNumberFormat="1" applyFont="1" applyBorder="1" applyAlignment="1">
      <alignment horizontal="center" vertical="center"/>
    </xf>
    <xf numFmtId="164" fontId="27" fillId="0" borderId="15" xfId="45" applyFont="1" applyBorder="1" applyAlignment="1">
      <alignment horizontal="center" vertical="center"/>
    </xf>
    <xf numFmtId="0" fontId="35" fillId="33" borderId="19" xfId="0" applyFont="1" applyFill="1" applyBorder="1" applyAlignment="1">
      <alignment horizontal="left" vertical="center" wrapText="1"/>
    </xf>
    <xf numFmtId="0" fontId="23" fillId="0" borderId="16" xfId="0" applyFont="1" applyFill="1" applyBorder="1" applyAlignment="1">
      <alignment vertical="center" wrapText="1"/>
    </xf>
    <xf numFmtId="0" fontId="48" fillId="0" borderId="0" xfId="0" applyFont="1"/>
    <xf numFmtId="3" fontId="23" fillId="33" borderId="15" xfId="45" applyNumberFormat="1" applyFont="1" applyFill="1" applyBorder="1" applyAlignment="1">
      <alignment horizontal="center" vertical="center"/>
    </xf>
    <xf numFmtId="0" fontId="49" fillId="0" borderId="0" xfId="0" applyFont="1"/>
    <xf numFmtId="0" fontId="23" fillId="0" borderId="16" xfId="0" applyFont="1" applyFill="1" applyBorder="1" applyAlignment="1">
      <alignment horizontal="left" vertical="center" wrapText="1"/>
    </xf>
    <xf numFmtId="3" fontId="23" fillId="0" borderId="15" xfId="45" applyNumberFormat="1" applyFont="1" applyFill="1" applyBorder="1" applyAlignment="1">
      <alignment horizontal="center" vertical="center"/>
    </xf>
    <xf numFmtId="0" fontId="26" fillId="33" borderId="16" xfId="0" applyFont="1" applyFill="1" applyBorder="1" applyAlignment="1">
      <alignment horizontal="left" vertical="center" wrapText="1"/>
    </xf>
    <xf numFmtId="3" fontId="23" fillId="33" borderId="15" xfId="0" applyNumberFormat="1" applyFont="1" applyFill="1" applyBorder="1" applyAlignment="1">
      <alignment horizontal="center" vertical="center"/>
    </xf>
    <xf numFmtId="0" fontId="0" fillId="0" borderId="0" xfId="0" applyFill="1"/>
    <xf numFmtId="37" fontId="23" fillId="38" borderId="19" xfId="45" applyNumberFormat="1" applyFont="1" applyFill="1" applyBorder="1" applyAlignment="1">
      <alignment horizontal="center" vertical="center" wrapText="1"/>
    </xf>
    <xf numFmtId="37" fontId="23" fillId="0" borderId="0" xfId="45" applyNumberFormat="1" applyFont="1" applyFill="1" applyBorder="1" applyAlignment="1">
      <alignment horizontal="center" vertical="center" wrapText="1"/>
    </xf>
    <xf numFmtId="37" fontId="23" fillId="38" borderId="15" xfId="45" applyNumberFormat="1" applyFont="1" applyFill="1" applyBorder="1" applyAlignment="1">
      <alignment horizontal="center" vertical="center"/>
    </xf>
    <xf numFmtId="0" fontId="23" fillId="38" borderId="16" xfId="0" applyFont="1" applyFill="1" applyBorder="1" applyAlignment="1">
      <alignment vertical="center" wrapText="1"/>
    </xf>
    <xf numFmtId="37" fontId="0" fillId="0" borderId="0" xfId="0" applyNumberFormat="1" applyFill="1"/>
    <xf numFmtId="3" fontId="23" fillId="38" borderId="15" xfId="45" applyNumberFormat="1" applyFont="1" applyFill="1" applyBorder="1" applyAlignment="1">
      <alignment horizontal="center" vertical="center"/>
    </xf>
    <xf numFmtId="0" fontId="33" fillId="0" borderId="19" xfId="0" applyFont="1" applyBorder="1" applyAlignment="1">
      <alignment horizontal="left" vertical="center" wrapText="1" indent="1"/>
    </xf>
    <xf numFmtId="37" fontId="23" fillId="0" borderId="19" xfId="45" applyNumberFormat="1" applyFont="1" applyBorder="1" applyAlignment="1">
      <alignment horizontal="center" vertical="center"/>
    </xf>
    <xf numFmtId="37" fontId="23" fillId="0" borderId="15" xfId="45" applyNumberFormat="1" applyFont="1" applyBorder="1" applyAlignment="1">
      <alignment horizontal="center" vertical="center"/>
    </xf>
    <xf numFmtId="0" fontId="37" fillId="0" borderId="19" xfId="0" applyFont="1" applyBorder="1" applyAlignment="1">
      <alignment horizontal="left" vertical="center" wrapText="1" indent="1"/>
    </xf>
    <xf numFmtId="37" fontId="27" fillId="0" borderId="19" xfId="45" applyNumberFormat="1" applyFont="1" applyBorder="1" applyAlignment="1">
      <alignment horizontal="center" vertical="center"/>
    </xf>
    <xf numFmtId="3" fontId="27" fillId="0" borderId="19" xfId="45" applyNumberFormat="1" applyFont="1" applyBorder="1" applyAlignment="1">
      <alignment horizontal="center" vertical="center"/>
    </xf>
    <xf numFmtId="3" fontId="23" fillId="0" borderId="19" xfId="0" applyNumberFormat="1" applyFont="1" applyBorder="1" applyAlignment="1">
      <alignment horizontal="center"/>
    </xf>
    <xf numFmtId="37" fontId="27" fillId="0" borderId="19" xfId="45" applyNumberFormat="1" applyFont="1" applyBorder="1" applyAlignment="1">
      <alignment horizontal="center"/>
    </xf>
    <xf numFmtId="37" fontId="27" fillId="0" borderId="15" xfId="45" applyNumberFormat="1" applyFont="1" applyBorder="1" applyAlignment="1">
      <alignment horizontal="center" vertical="center"/>
    </xf>
    <xf numFmtId="0" fontId="39" fillId="0" borderId="19" xfId="0" applyFont="1" applyBorder="1" applyAlignment="1">
      <alignment horizontal="left" vertical="center" wrapText="1" indent="1"/>
    </xf>
    <xf numFmtId="3" fontId="23" fillId="33" borderId="19" xfId="0" applyNumberFormat="1" applyFont="1" applyFill="1" applyBorder="1" applyAlignment="1">
      <alignment horizontal="center" vertical="center" wrapText="1"/>
    </xf>
    <xf numFmtId="37" fontId="20" fillId="0" borderId="19" xfId="45" applyNumberFormat="1" applyFont="1" applyBorder="1" applyAlignment="1">
      <alignment horizontal="center" vertical="center"/>
    </xf>
    <xf numFmtId="0" fontId="40" fillId="0" borderId="19" xfId="0" applyFont="1" applyBorder="1" applyAlignment="1">
      <alignment horizontal="left" vertical="center" wrapText="1" indent="1"/>
    </xf>
    <xf numFmtId="37" fontId="21" fillId="35" borderId="19" xfId="45" applyNumberFormat="1" applyFont="1" applyFill="1" applyBorder="1" applyAlignment="1">
      <alignment horizontal="center" vertical="center"/>
    </xf>
    <xf numFmtId="0" fontId="21" fillId="34" borderId="16" xfId="0" applyFont="1" applyFill="1" applyBorder="1" applyAlignment="1">
      <alignment horizontal="left" vertical="center" wrapText="1"/>
    </xf>
    <xf numFmtId="0" fontId="21" fillId="34" borderId="19" xfId="0" applyFont="1" applyFill="1" applyBorder="1" applyAlignment="1">
      <alignment horizontal="left" vertical="center" wrapText="1"/>
    </xf>
    <xf numFmtId="0" fontId="21" fillId="0" borderId="19" xfId="0" applyFont="1" applyFill="1" applyBorder="1" applyAlignment="1">
      <alignment vertical="center" wrapText="1"/>
    </xf>
    <xf numFmtId="0" fontId="26" fillId="0" borderId="16" xfId="0" applyFont="1" applyFill="1" applyBorder="1" applyAlignment="1">
      <alignment horizontal="left" vertical="center" wrapText="1"/>
    </xf>
    <xf numFmtId="9" fontId="23" fillId="33" borderId="15" xfId="43" applyFont="1" applyFill="1" applyBorder="1" applyAlignment="1">
      <alignment horizontal="center" vertical="center"/>
    </xf>
    <xf numFmtId="3" fontId="23" fillId="33" borderId="15" xfId="43" applyNumberFormat="1" applyFont="1" applyFill="1" applyBorder="1" applyAlignment="1">
      <alignment horizontal="center" vertical="center"/>
    </xf>
    <xf numFmtId="0" fontId="0" fillId="0" borderId="0" xfId="0" applyBorder="1" applyAlignment="1"/>
    <xf numFmtId="166" fontId="23" fillId="0" borderId="0" xfId="45" applyNumberFormat="1" applyFont="1"/>
    <xf numFmtId="3" fontId="21" fillId="33" borderId="19" xfId="0" applyNumberFormat="1" applyFont="1" applyFill="1" applyBorder="1" applyAlignment="1">
      <alignment horizontal="center" vertical="center" wrapText="1"/>
    </xf>
    <xf numFmtId="3" fontId="27" fillId="0" borderId="19" xfId="0" applyNumberFormat="1" applyFont="1" applyBorder="1" applyAlignment="1">
      <alignment horizontal="center" vertical="center"/>
    </xf>
    <xf numFmtId="3" fontId="30" fillId="0" borderId="19" xfId="0" applyNumberFormat="1" applyFont="1" applyBorder="1" applyAlignment="1">
      <alignment horizontal="center"/>
    </xf>
    <xf numFmtId="3" fontId="27" fillId="0" borderId="19" xfId="43" applyNumberFormat="1" applyFont="1" applyBorder="1" applyAlignment="1">
      <alignment horizontal="center" vertical="center"/>
    </xf>
    <xf numFmtId="3" fontId="23" fillId="0" borderId="19" xfId="45" applyNumberFormat="1" applyFont="1" applyBorder="1" applyAlignment="1">
      <alignment horizontal="center"/>
    </xf>
    <xf numFmtId="166" fontId="0" fillId="0" borderId="0" xfId="45" applyNumberFormat="1" applyFont="1"/>
    <xf numFmtId="3" fontId="23" fillId="0" borderId="19" xfId="0" applyNumberFormat="1" applyFont="1" applyBorder="1" applyAlignment="1">
      <alignment horizontal="center" vertical="center"/>
    </xf>
    <xf numFmtId="3" fontId="23" fillId="0" borderId="19" xfId="43" applyNumberFormat="1" applyFont="1" applyBorder="1" applyAlignment="1">
      <alignment horizontal="center" vertical="center"/>
    </xf>
    <xf numFmtId="3" fontId="21" fillId="35" borderId="19" xfId="0" applyNumberFormat="1" applyFont="1" applyFill="1" applyBorder="1" applyAlignment="1">
      <alignment horizontal="center" vertical="center"/>
    </xf>
    <xf numFmtId="0" fontId="23" fillId="33" borderId="19" xfId="0" applyFont="1" applyFill="1" applyBorder="1" applyAlignment="1">
      <alignment horizontal="left" vertical="center" wrapText="1"/>
    </xf>
    <xf numFmtId="0" fontId="21" fillId="33" borderId="19" xfId="0" applyFont="1" applyFill="1" applyBorder="1" applyAlignment="1">
      <alignment horizontal="center" vertical="center" wrapText="1"/>
    </xf>
    <xf numFmtId="37" fontId="23" fillId="0" borderId="19" xfId="45" applyNumberFormat="1" applyFont="1" applyBorder="1" applyAlignment="1">
      <alignment horizontal="center"/>
    </xf>
    <xf numFmtId="165" fontId="23" fillId="33" borderId="19" xfId="0" applyNumberFormat="1" applyFont="1" applyFill="1" applyBorder="1" applyAlignment="1">
      <alignment horizontal="center" vertical="center"/>
    </xf>
    <xf numFmtId="166" fontId="0" fillId="0" borderId="0" xfId="0" applyNumberFormat="1"/>
    <xf numFmtId="3" fontId="20" fillId="0" borderId="19" xfId="0" applyNumberFormat="1" applyFont="1" applyBorder="1" applyAlignment="1">
      <alignment horizontal="center"/>
    </xf>
    <xf numFmtId="3" fontId="23" fillId="0" borderId="15" xfId="43" applyNumberFormat="1" applyFont="1" applyBorder="1" applyAlignment="1">
      <alignment horizontal="center" vertical="center"/>
    </xf>
    <xf numFmtId="0" fontId="40" fillId="36" borderId="16" xfId="0" applyFont="1" applyFill="1" applyBorder="1" applyAlignment="1">
      <alignment vertical="center" wrapText="1"/>
    </xf>
    <xf numFmtId="3" fontId="27" fillId="0" borderId="0" xfId="0" applyNumberFormat="1" applyFont="1" applyFill="1" applyBorder="1" applyAlignment="1">
      <alignment horizontal="center" vertical="center"/>
    </xf>
    <xf numFmtId="3" fontId="21" fillId="0" borderId="0" xfId="0" applyNumberFormat="1" applyFont="1" applyFill="1" applyBorder="1" applyAlignment="1">
      <alignment horizontal="center" vertical="center"/>
    </xf>
    <xf numFmtId="3" fontId="23" fillId="0" borderId="0" xfId="0" applyNumberFormat="1" applyFont="1" applyFill="1" applyBorder="1" applyAlignment="1">
      <alignment horizontal="center" vertical="center"/>
    </xf>
    <xf numFmtId="37" fontId="0" fillId="0" borderId="0" xfId="0" applyNumberFormat="1"/>
    <xf numFmtId="0" fontId="22" fillId="0" borderId="0" xfId="0" applyFont="1"/>
    <xf numFmtId="0" fontId="50" fillId="0" borderId="0" xfId="0" applyFont="1" applyAlignment="1">
      <alignment horizontal="center"/>
    </xf>
    <xf numFmtId="0" fontId="50" fillId="33" borderId="19" xfId="0" applyFont="1" applyFill="1" applyBorder="1" applyAlignment="1">
      <alignment horizontal="left" vertical="center" wrapText="1"/>
    </xf>
    <xf numFmtId="0" fontId="50" fillId="34" borderId="19" xfId="0" applyFont="1" applyFill="1" applyBorder="1" applyAlignment="1">
      <alignment vertical="center" wrapText="1"/>
    </xf>
    <xf numFmtId="0" fontId="22" fillId="33" borderId="17" xfId="0" applyFont="1" applyFill="1" applyBorder="1" applyAlignment="1">
      <alignment horizontal="center" vertical="center" wrapText="1"/>
    </xf>
    <xf numFmtId="0" fontId="22" fillId="33" borderId="15" xfId="0" applyFont="1" applyFill="1" applyBorder="1" applyAlignment="1">
      <alignment horizontal="center" vertical="center" wrapText="1"/>
    </xf>
    <xf numFmtId="0" fontId="22" fillId="0" borderId="16" xfId="0" applyFont="1" applyFill="1" applyBorder="1" applyAlignment="1">
      <alignment vertical="center" wrapText="1"/>
    </xf>
    <xf numFmtId="3" fontId="22" fillId="33" borderId="16" xfId="0" applyNumberFormat="1" applyFont="1" applyFill="1" applyBorder="1" applyAlignment="1">
      <alignment horizontal="center" vertical="center" wrapText="1"/>
    </xf>
    <xf numFmtId="3" fontId="22" fillId="0" borderId="0" xfId="0" applyNumberFormat="1" applyFont="1"/>
    <xf numFmtId="0" fontId="22" fillId="33" borderId="16" xfId="0" applyFont="1" applyFill="1" applyBorder="1" applyAlignment="1">
      <alignment vertical="center" wrapText="1"/>
    </xf>
    <xf numFmtId="3" fontId="22" fillId="33" borderId="15" xfId="45" applyNumberFormat="1" applyFont="1" applyFill="1" applyBorder="1" applyAlignment="1">
      <alignment horizontal="center" vertical="center"/>
    </xf>
    <xf numFmtId="0" fontId="50" fillId="34" borderId="16" xfId="0" applyFont="1" applyFill="1" applyBorder="1" applyAlignment="1">
      <alignment vertical="center" wrapText="1"/>
    </xf>
    <xf numFmtId="4" fontId="22" fillId="0" borderId="0" xfId="0" applyNumberFormat="1" applyFont="1"/>
    <xf numFmtId="166" fontId="22" fillId="0" borderId="0" xfId="45" applyNumberFormat="1" applyFont="1"/>
    <xf numFmtId="0" fontId="28" fillId="34" borderId="16" xfId="0" applyFont="1" applyFill="1" applyBorder="1" applyAlignment="1">
      <alignment horizontal="left" vertical="center" wrapText="1"/>
    </xf>
    <xf numFmtId="0" fontId="22" fillId="33" borderId="16" xfId="0" applyFont="1" applyFill="1" applyBorder="1" applyAlignment="1">
      <alignment horizontal="left" vertical="center" wrapText="1"/>
    </xf>
    <xf numFmtId="0" fontId="50" fillId="33" borderId="17" xfId="0" applyFont="1" applyFill="1" applyBorder="1" applyAlignment="1">
      <alignment horizontal="center" vertical="center" wrapText="1"/>
    </xf>
    <xf numFmtId="0" fontId="50" fillId="33" borderId="15" xfId="0" applyFont="1" applyFill="1" applyBorder="1" applyAlignment="1">
      <alignment horizontal="center" vertical="center" wrapText="1"/>
    </xf>
    <xf numFmtId="0" fontId="22" fillId="33" borderId="16" xfId="0" applyFont="1" applyFill="1" applyBorder="1" applyAlignment="1">
      <alignment horizontal="center" vertical="center" wrapText="1"/>
    </xf>
    <xf numFmtId="165" fontId="22" fillId="33" borderId="15" xfId="0" applyNumberFormat="1" applyFont="1" applyFill="1" applyBorder="1" applyAlignment="1">
      <alignment horizontal="center" vertical="center"/>
    </xf>
    <xf numFmtId="0" fontId="22" fillId="0" borderId="16" xfId="0" applyFont="1" applyBorder="1" applyAlignment="1">
      <alignment horizontal="left" vertical="center" wrapText="1" indent="1"/>
    </xf>
    <xf numFmtId="3" fontId="22" fillId="0" borderId="15" xfId="0" applyNumberFormat="1" applyFont="1" applyBorder="1" applyAlignment="1">
      <alignment horizontal="center" vertical="center"/>
    </xf>
    <xf numFmtId="0" fontId="43" fillId="0" borderId="16" xfId="0" applyFont="1" applyBorder="1" applyAlignment="1">
      <alignment horizontal="left" vertical="center" wrapText="1" indent="1"/>
    </xf>
    <xf numFmtId="3" fontId="43" fillId="0" borderId="15" xfId="0" applyNumberFormat="1" applyFont="1" applyBorder="1" applyAlignment="1">
      <alignment horizontal="center" vertical="center"/>
    </xf>
    <xf numFmtId="165" fontId="43" fillId="0" borderId="15" xfId="0" applyNumberFormat="1" applyFont="1" applyBorder="1" applyAlignment="1">
      <alignment horizontal="center" vertical="center"/>
    </xf>
    <xf numFmtId="0" fontId="22" fillId="0" borderId="0" xfId="0" applyFont="1" applyAlignment="1">
      <alignment wrapText="1"/>
    </xf>
    <xf numFmtId="9" fontId="22" fillId="0" borderId="15" xfId="43" applyFont="1" applyBorder="1" applyAlignment="1">
      <alignment horizontal="center" vertical="center"/>
    </xf>
    <xf numFmtId="165" fontId="22" fillId="0" borderId="0" xfId="43" applyNumberFormat="1" applyFont="1"/>
    <xf numFmtId="165" fontId="22" fillId="0" borderId="15" xfId="43" applyNumberFormat="1" applyFont="1" applyBorder="1" applyAlignment="1">
      <alignment horizontal="center" vertical="center"/>
    </xf>
    <xf numFmtId="0" fontId="51" fillId="0" borderId="20" xfId="0" applyFont="1" applyBorder="1" applyAlignment="1">
      <alignment horizontal="left" vertical="center" wrapText="1" indent="1"/>
    </xf>
    <xf numFmtId="0" fontId="28" fillId="35" borderId="16" xfId="0" applyFont="1" applyFill="1" applyBorder="1" applyAlignment="1">
      <alignment vertical="center" wrapText="1"/>
    </xf>
    <xf numFmtId="3" fontId="50" fillId="35" borderId="15" xfId="0" applyNumberFormat="1" applyFont="1" applyFill="1" applyBorder="1" applyAlignment="1">
      <alignment horizontal="center" vertical="center"/>
    </xf>
    <xf numFmtId="0" fontId="22" fillId="34" borderId="16" xfId="0" applyFont="1" applyFill="1" applyBorder="1" applyAlignment="1">
      <alignment vertical="center" wrapText="1"/>
    </xf>
    <xf numFmtId="0" fontId="28" fillId="0" borderId="20" xfId="0" applyFont="1" applyBorder="1" applyAlignment="1">
      <alignment horizontal="left" vertical="center" wrapText="1" indent="1"/>
    </xf>
    <xf numFmtId="9" fontId="28" fillId="34" borderId="19" xfId="0" applyNumberFormat="1" applyFont="1" applyFill="1" applyBorder="1" applyAlignment="1">
      <alignment horizontal="center" vertical="center" wrapText="1"/>
    </xf>
    <xf numFmtId="0" fontId="28" fillId="34" borderId="16" xfId="0" applyFont="1" applyFill="1" applyBorder="1" applyAlignment="1">
      <alignment horizontal="left" vertical="center"/>
    </xf>
    <xf numFmtId="0" fontId="51" fillId="0" borderId="29" xfId="0" applyFont="1" applyBorder="1" applyAlignment="1">
      <alignment horizontal="left" vertical="center" wrapText="1" indent="1"/>
    </xf>
    <xf numFmtId="0" fontId="22" fillId="34" borderId="10" xfId="0" applyFont="1" applyFill="1" applyBorder="1" applyAlignment="1">
      <alignment vertical="center"/>
    </xf>
    <xf numFmtId="0" fontId="28" fillId="34" borderId="19" xfId="0" applyFont="1" applyFill="1" applyBorder="1" applyAlignment="1">
      <alignment vertical="center" wrapText="1"/>
    </xf>
    <xf numFmtId="0" fontId="22" fillId="34" borderId="11" xfId="0" applyFont="1" applyFill="1" applyBorder="1" applyAlignment="1">
      <alignment vertical="center"/>
    </xf>
    <xf numFmtId="0" fontId="22" fillId="34" borderId="14" xfId="0" applyFont="1" applyFill="1" applyBorder="1" applyAlignment="1">
      <alignment vertical="center"/>
    </xf>
    <xf numFmtId="0" fontId="28" fillId="34" borderId="19" xfId="0" applyFont="1" applyFill="1" applyBorder="1" applyAlignment="1">
      <alignment horizontal="left" vertical="center" wrapText="1"/>
    </xf>
    <xf numFmtId="0" fontId="28" fillId="36" borderId="16" xfId="0" applyFont="1" applyFill="1" applyBorder="1" applyAlignment="1">
      <alignment vertical="center" wrapText="1"/>
    </xf>
    <xf numFmtId="3" fontId="50" fillId="36" borderId="15" xfId="0" applyNumberFormat="1" applyFont="1" applyFill="1" applyBorder="1" applyAlignment="1">
      <alignment horizontal="center" vertical="center"/>
    </xf>
    <xf numFmtId="3" fontId="50" fillId="34" borderId="15" xfId="0" applyNumberFormat="1" applyFont="1" applyFill="1" applyBorder="1" applyAlignment="1">
      <alignment horizontal="center" vertical="center"/>
    </xf>
    <xf numFmtId="3" fontId="50" fillId="0" borderId="15" xfId="0" applyNumberFormat="1" applyFont="1" applyBorder="1" applyAlignment="1">
      <alignment horizontal="center" vertical="center"/>
    </xf>
    <xf numFmtId="0" fontId="50" fillId="0" borderId="0" xfId="0" applyFont="1" applyBorder="1" applyAlignment="1">
      <alignment horizontal="left" vertical="center" wrapText="1" indent="1"/>
    </xf>
    <xf numFmtId="3" fontId="22" fillId="0" borderId="0" xfId="0" applyNumberFormat="1" applyFont="1" applyBorder="1" applyAlignment="1">
      <alignment horizontal="center" vertical="center"/>
    </xf>
    <xf numFmtId="0" fontId="16" fillId="0" borderId="0" xfId="0" applyFont="1" applyAlignment="1">
      <alignment horizontal="center"/>
    </xf>
    <xf numFmtId="0" fontId="23" fillId="33" borderId="16" xfId="0" applyFont="1" applyFill="1" applyBorder="1" applyAlignment="1">
      <alignment horizontal="center" vertical="center" wrapText="1"/>
    </xf>
    <xf numFmtId="0" fontId="23" fillId="33" borderId="19" xfId="0" applyFont="1" applyFill="1" applyBorder="1" applyAlignment="1">
      <alignment horizontal="center" vertical="center" wrapText="1"/>
    </xf>
    <xf numFmtId="0" fontId="21" fillId="0" borderId="16" xfId="0" applyFont="1" applyFill="1" applyBorder="1" applyAlignment="1">
      <alignment horizontal="left" vertical="center" wrapText="1"/>
    </xf>
    <xf numFmtId="9" fontId="25" fillId="0" borderId="19" xfId="0" applyNumberFormat="1" applyFont="1" applyFill="1" applyBorder="1" applyAlignment="1">
      <alignment horizontal="center" vertical="center" wrapText="1"/>
    </xf>
    <xf numFmtId="1" fontId="23" fillId="0" borderId="16" xfId="0" applyNumberFormat="1" applyFont="1" applyFill="1" applyBorder="1" applyAlignment="1">
      <alignment horizontal="center" vertical="center" wrapText="1"/>
    </xf>
    <xf numFmtId="0" fontId="25" fillId="0" borderId="16" xfId="0" applyFont="1" applyFill="1" applyBorder="1" applyAlignment="1">
      <alignment horizontal="left" vertical="center" wrapText="1"/>
    </xf>
    <xf numFmtId="0" fontId="52" fillId="0" borderId="10" xfId="0" applyFont="1" applyFill="1" applyBorder="1" applyAlignment="1">
      <alignment vertical="center" wrapText="1"/>
    </xf>
    <xf numFmtId="0" fontId="25" fillId="0" borderId="19" xfId="0" applyFont="1" applyFill="1" applyBorder="1" applyAlignment="1">
      <alignment vertical="center" wrapText="1"/>
    </xf>
    <xf numFmtId="0" fontId="25" fillId="0" borderId="10" xfId="0" applyFont="1" applyFill="1" applyBorder="1" applyAlignment="1">
      <alignment horizontal="center" vertical="center" wrapText="1"/>
    </xf>
    <xf numFmtId="0" fontId="0" fillId="0" borderId="0" xfId="0" applyBorder="1"/>
    <xf numFmtId="3" fontId="0" fillId="0" borderId="0" xfId="0" applyNumberFormat="1" applyBorder="1"/>
    <xf numFmtId="3" fontId="23" fillId="33" borderId="0" xfId="0" applyNumberFormat="1" applyFont="1" applyFill="1" applyBorder="1" applyAlignment="1">
      <alignment horizontal="center" vertical="center" wrapText="1"/>
    </xf>
    <xf numFmtId="164" fontId="0" fillId="0" borderId="0" xfId="45" applyFont="1"/>
    <xf numFmtId="0" fontId="23" fillId="33" borderId="16"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22" fillId="33" borderId="18" xfId="0" applyFont="1" applyFill="1" applyBorder="1" applyAlignment="1">
      <alignment horizontal="center" vertical="center" wrapText="1"/>
    </xf>
    <xf numFmtId="0" fontId="22" fillId="33" borderId="16" xfId="0" applyFont="1" applyFill="1" applyBorder="1" applyAlignment="1">
      <alignment horizontal="center" vertical="center" wrapText="1"/>
    </xf>
    <xf numFmtId="0" fontId="50" fillId="34" borderId="10" xfId="0" applyFont="1" applyFill="1" applyBorder="1" applyAlignment="1">
      <alignment horizontal="center" vertical="center" wrapText="1"/>
    </xf>
    <xf numFmtId="0" fontId="50" fillId="34" borderId="11" xfId="0" applyFont="1" applyFill="1" applyBorder="1" applyAlignment="1">
      <alignment horizontal="center" vertical="center" wrapText="1"/>
    </xf>
    <xf numFmtId="0" fontId="50" fillId="34" borderId="14" xfId="0" applyFont="1" applyFill="1" applyBorder="1" applyAlignment="1">
      <alignment horizontal="center" vertical="center" wrapText="1"/>
    </xf>
    <xf numFmtId="0" fontId="22" fillId="33" borderId="10" xfId="0" applyFont="1" applyFill="1" applyBorder="1" applyAlignment="1">
      <alignment horizontal="center" vertical="center"/>
    </xf>
    <xf numFmtId="0" fontId="22" fillId="33" borderId="11" xfId="0" applyFont="1" applyFill="1" applyBorder="1" applyAlignment="1">
      <alignment horizontal="center" vertical="center"/>
    </xf>
    <xf numFmtId="0" fontId="22" fillId="33" borderId="14" xfId="0" applyFont="1" applyFill="1" applyBorder="1" applyAlignment="1">
      <alignment horizontal="center" vertical="center"/>
    </xf>
    <xf numFmtId="0" fontId="22" fillId="33" borderId="10"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2" fillId="33" borderId="14" xfId="0" applyFont="1" applyFill="1" applyBorder="1" applyAlignment="1">
      <alignment horizontal="center" vertical="center" wrapText="1"/>
    </xf>
    <xf numFmtId="9" fontId="22" fillId="34" borderId="10" xfId="0" applyNumberFormat="1" applyFont="1" applyFill="1" applyBorder="1" applyAlignment="1">
      <alignment horizontal="center" vertical="center"/>
    </xf>
    <xf numFmtId="9" fontId="22" fillId="34" borderId="11" xfId="0" applyNumberFormat="1" applyFont="1" applyFill="1" applyBorder="1" applyAlignment="1">
      <alignment horizontal="center" vertical="center"/>
    </xf>
    <xf numFmtId="9" fontId="22" fillId="34" borderId="14" xfId="0" applyNumberFormat="1" applyFont="1" applyFill="1" applyBorder="1" applyAlignment="1">
      <alignment horizontal="center" vertical="center"/>
    </xf>
    <xf numFmtId="0" fontId="22" fillId="34" borderId="10" xfId="0" applyFont="1" applyFill="1" applyBorder="1" applyAlignment="1">
      <alignment horizontal="left" vertical="center" wrapText="1"/>
    </xf>
    <xf numFmtId="0" fontId="22" fillId="34" borderId="11" xfId="0" applyFont="1" applyFill="1" applyBorder="1" applyAlignment="1">
      <alignment horizontal="left" vertical="center" wrapText="1"/>
    </xf>
    <xf numFmtId="0" fontId="22" fillId="34" borderId="14" xfId="0" applyFont="1" applyFill="1" applyBorder="1" applyAlignment="1">
      <alignment horizontal="left" vertical="center" wrapText="1"/>
    </xf>
    <xf numFmtId="0" fontId="24" fillId="0" borderId="19" xfId="0" applyFont="1" applyFill="1" applyBorder="1" applyAlignment="1">
      <alignment horizontal="center" vertical="center"/>
    </xf>
    <xf numFmtId="0" fontId="50" fillId="34" borderId="10" xfId="0" applyFont="1" applyFill="1" applyBorder="1" applyAlignment="1">
      <alignment horizontal="center" vertical="center"/>
    </xf>
    <xf numFmtId="0" fontId="50" fillId="34" borderId="11" xfId="0" applyFont="1" applyFill="1" applyBorder="1" applyAlignment="1">
      <alignment horizontal="center" vertical="center"/>
    </xf>
    <xf numFmtId="0" fontId="50" fillId="34" borderId="14" xfId="0" applyFont="1" applyFill="1" applyBorder="1" applyAlignment="1">
      <alignment horizontal="center" vertical="center"/>
    </xf>
    <xf numFmtId="0" fontId="24" fillId="33" borderId="10" xfId="0" applyFont="1" applyFill="1" applyBorder="1" applyAlignment="1">
      <alignment horizontal="left" vertical="center" wrapText="1"/>
    </xf>
    <xf numFmtId="0" fontId="24" fillId="33" borderId="11" xfId="0" applyFont="1" applyFill="1" applyBorder="1" applyAlignment="1">
      <alignment horizontal="left" vertical="center" wrapText="1"/>
    </xf>
    <xf numFmtId="0" fontId="24" fillId="33" borderId="14" xfId="0" applyFont="1" applyFill="1" applyBorder="1" applyAlignment="1">
      <alignment horizontal="left" vertical="center" wrapText="1"/>
    </xf>
    <xf numFmtId="0" fontId="24" fillId="35" borderId="19" xfId="0" applyFont="1" applyFill="1" applyBorder="1" applyAlignment="1">
      <alignment horizontal="center" vertical="center"/>
    </xf>
    <xf numFmtId="0" fontId="22" fillId="0" borderId="19" xfId="0" applyFont="1" applyFill="1" applyBorder="1" applyAlignment="1">
      <alignment horizontal="center" vertical="center"/>
    </xf>
    <xf numFmtId="0" fontId="28" fillId="35" borderId="0" xfId="0" applyFont="1" applyFill="1" applyAlignment="1">
      <alignment horizontal="center"/>
    </xf>
    <xf numFmtId="49" fontId="22" fillId="0" borderId="19" xfId="0" quotePrefix="1" applyNumberFormat="1" applyFont="1" applyFill="1" applyBorder="1" applyAlignment="1">
      <alignment horizontal="center" vertical="center"/>
    </xf>
    <xf numFmtId="49" fontId="22" fillId="0" borderId="19" xfId="0" applyNumberFormat="1" applyFont="1" applyFill="1" applyBorder="1" applyAlignment="1">
      <alignment horizontal="center" vertical="center"/>
    </xf>
    <xf numFmtId="0" fontId="50" fillId="0" borderId="10" xfId="0" applyFont="1" applyBorder="1" applyAlignment="1">
      <alignment horizontal="center"/>
    </xf>
    <xf numFmtId="0" fontId="50" fillId="0" borderId="11" xfId="0" applyFont="1" applyBorder="1" applyAlignment="1">
      <alignment horizontal="center"/>
    </xf>
    <xf numFmtId="0" fontId="50" fillId="0" borderId="14" xfId="0" applyFont="1" applyBorder="1" applyAlignment="1">
      <alignment horizontal="center"/>
    </xf>
    <xf numFmtId="9" fontId="22" fillId="34" borderId="13" xfId="0" applyNumberFormat="1" applyFont="1" applyFill="1" applyBorder="1" applyAlignment="1">
      <alignment horizontal="center" vertical="center"/>
    </xf>
    <xf numFmtId="9" fontId="22" fillId="34" borderId="12" xfId="0" applyNumberFormat="1" applyFont="1" applyFill="1" applyBorder="1" applyAlignment="1">
      <alignment horizontal="center" vertical="center"/>
    </xf>
    <xf numFmtId="0" fontId="22" fillId="33" borderId="10" xfId="0" applyFont="1" applyFill="1" applyBorder="1" applyAlignment="1">
      <alignment horizontal="left" vertical="center" wrapText="1"/>
    </xf>
    <xf numFmtId="0" fontId="22" fillId="33" borderId="11" xfId="0" applyFont="1" applyFill="1" applyBorder="1" applyAlignment="1">
      <alignment horizontal="left" vertical="center" wrapText="1"/>
    </xf>
    <xf numFmtId="0" fontId="22" fillId="33" borderId="14" xfId="0" applyFont="1" applyFill="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14" xfId="0" applyFont="1" applyBorder="1" applyAlignment="1">
      <alignment horizontal="left" vertical="center" wrapText="1"/>
    </xf>
    <xf numFmtId="0" fontId="24" fillId="35" borderId="19" xfId="0" applyFont="1" applyFill="1" applyBorder="1" applyAlignment="1">
      <alignment horizontal="left" vertical="center" wrapText="1"/>
    </xf>
    <xf numFmtId="0" fontId="22" fillId="0" borderId="0" xfId="0" applyFont="1" applyAlignment="1">
      <alignment horizontal="center"/>
    </xf>
    <xf numFmtId="0" fontId="22" fillId="35" borderId="21" xfId="0" applyFont="1" applyFill="1" applyBorder="1" applyAlignment="1">
      <alignment horizontal="left" vertical="top" wrapText="1"/>
    </xf>
    <xf numFmtId="0" fontId="22" fillId="35" borderId="22" xfId="0" applyFont="1" applyFill="1" applyBorder="1" applyAlignment="1">
      <alignment horizontal="left" vertical="top" wrapText="1"/>
    </xf>
    <xf numFmtId="0" fontId="22" fillId="35" borderId="23" xfId="0" applyFont="1" applyFill="1" applyBorder="1" applyAlignment="1">
      <alignment horizontal="left" vertical="top" wrapText="1"/>
    </xf>
    <xf numFmtId="0" fontId="22" fillId="35" borderId="24" xfId="0" applyFont="1" applyFill="1" applyBorder="1" applyAlignment="1">
      <alignment horizontal="left" vertical="top" wrapText="1"/>
    </xf>
    <xf numFmtId="0" fontId="22" fillId="35" borderId="0" xfId="0" applyFont="1" applyFill="1" applyBorder="1" applyAlignment="1">
      <alignment horizontal="left" vertical="top" wrapText="1"/>
    </xf>
    <xf numFmtId="0" fontId="22" fillId="35" borderId="25" xfId="0" applyFont="1" applyFill="1" applyBorder="1" applyAlignment="1">
      <alignment horizontal="left" vertical="top" wrapText="1"/>
    </xf>
    <xf numFmtId="0" fontId="22" fillId="35" borderId="26" xfId="0" applyFont="1" applyFill="1" applyBorder="1" applyAlignment="1">
      <alignment horizontal="left" vertical="top" wrapText="1"/>
    </xf>
    <xf numFmtId="0" fontId="22" fillId="35" borderId="27" xfId="0" applyFont="1" applyFill="1" applyBorder="1" applyAlignment="1">
      <alignment horizontal="left" vertical="top" wrapText="1"/>
    </xf>
    <xf numFmtId="0" fontId="22" fillId="35" borderId="28" xfId="0" applyFont="1" applyFill="1" applyBorder="1" applyAlignment="1">
      <alignment horizontal="left" vertical="top" wrapText="1"/>
    </xf>
    <xf numFmtId="0" fontId="31" fillId="35" borderId="0" xfId="0" applyFont="1" applyFill="1" applyAlignment="1">
      <alignment horizontal="center"/>
    </xf>
    <xf numFmtId="0" fontId="33" fillId="33" borderId="19" xfId="0" applyFont="1" applyFill="1" applyBorder="1" applyAlignment="1">
      <alignment horizontal="center" vertical="center"/>
    </xf>
    <xf numFmtId="49" fontId="33" fillId="33" borderId="19" xfId="0" quotePrefix="1" applyNumberFormat="1" applyFont="1" applyFill="1" applyBorder="1" applyAlignment="1">
      <alignment horizontal="center" vertical="center"/>
    </xf>
    <xf numFmtId="49" fontId="33" fillId="33" borderId="19" xfId="0" applyNumberFormat="1" applyFont="1" applyFill="1" applyBorder="1" applyAlignment="1">
      <alignment horizontal="center" vertical="center"/>
    </xf>
    <xf numFmtId="0" fontId="34" fillId="0" borderId="19" xfId="0" applyFont="1" applyFill="1" applyBorder="1" applyAlignment="1">
      <alignment horizontal="center" vertical="center" wrapText="1"/>
    </xf>
    <xf numFmtId="0" fontId="32" fillId="0" borderId="10" xfId="0" applyFont="1" applyBorder="1" applyAlignment="1">
      <alignment horizontal="center"/>
    </xf>
    <xf numFmtId="0" fontId="32" fillId="0" borderId="11" xfId="0" applyFont="1" applyBorder="1" applyAlignment="1">
      <alignment horizontal="center"/>
    </xf>
    <xf numFmtId="0" fontId="32" fillId="0" borderId="14" xfId="0" applyFont="1" applyBorder="1" applyAlignment="1">
      <alignment horizontal="center"/>
    </xf>
    <xf numFmtId="0" fontId="32" fillId="34" borderId="10" xfId="0" applyFont="1" applyFill="1" applyBorder="1" applyAlignment="1">
      <alignment horizontal="center" vertical="center"/>
    </xf>
    <xf numFmtId="0" fontId="32" fillId="34" borderId="11" xfId="0" applyFont="1" applyFill="1" applyBorder="1" applyAlignment="1">
      <alignment horizontal="center" vertical="center"/>
    </xf>
    <xf numFmtId="0" fontId="32" fillId="34" borderId="14" xfId="0" applyFont="1" applyFill="1" applyBorder="1" applyAlignment="1">
      <alignment horizontal="center" vertical="center"/>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4" xfId="0" applyFont="1" applyFill="1" applyBorder="1" applyAlignment="1">
      <alignment horizontal="center" vertical="center" wrapText="1"/>
    </xf>
    <xf numFmtId="0" fontId="26" fillId="33" borderId="10" xfId="0" applyFont="1" applyFill="1" applyBorder="1" applyAlignment="1">
      <alignment horizontal="center" vertical="center" wrapText="1"/>
    </xf>
    <xf numFmtId="0" fontId="26" fillId="33" borderId="11"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34" fillId="0" borderId="19" xfId="0" applyFont="1" applyFill="1" applyBorder="1" applyAlignment="1">
      <alignment horizontal="center" vertical="center"/>
    </xf>
    <xf numFmtId="0" fontId="23" fillId="33" borderId="18"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21" fillId="34" borderId="10"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4" xfId="0" applyFont="1" applyFill="1" applyBorder="1" applyAlignment="1">
      <alignment horizontal="center" vertical="center" wrapText="1"/>
    </xf>
    <xf numFmtId="0" fontId="34" fillId="0" borderId="19" xfId="0" applyFont="1" applyFill="1" applyBorder="1" applyAlignment="1">
      <alignment horizontal="left" vertical="center" wrapText="1"/>
    </xf>
    <xf numFmtId="0" fontId="34" fillId="0" borderId="10" xfId="0" applyFont="1" applyFill="1" applyBorder="1" applyAlignment="1">
      <alignment horizontal="left" vertical="center" wrapText="1"/>
    </xf>
    <xf numFmtId="0" fontId="34" fillId="0" borderId="11" xfId="0" applyFont="1" applyFill="1" applyBorder="1" applyAlignment="1">
      <alignment horizontal="left" vertical="center" wrapText="1"/>
    </xf>
    <xf numFmtId="0" fontId="34" fillId="0" borderId="14" xfId="0" applyFont="1" applyFill="1" applyBorder="1" applyAlignment="1">
      <alignment horizontal="left" vertical="center" wrapText="1"/>
    </xf>
    <xf numFmtId="0" fontId="23" fillId="33" borderId="10"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14" xfId="0" applyFont="1" applyFill="1" applyBorder="1" applyAlignment="1">
      <alignment horizontal="center" vertical="center" wrapText="1"/>
    </xf>
    <xf numFmtId="0" fontId="21" fillId="34" borderId="10" xfId="0" applyFont="1" applyFill="1" applyBorder="1" applyAlignment="1">
      <alignment horizontal="center" vertical="center"/>
    </xf>
    <xf numFmtId="0" fontId="21" fillId="34" borderId="11" xfId="0" applyFont="1" applyFill="1" applyBorder="1" applyAlignment="1">
      <alignment horizontal="center" vertical="center"/>
    </xf>
    <xf numFmtId="0" fontId="21" fillId="34" borderId="14" xfId="0" applyFont="1" applyFill="1" applyBorder="1" applyAlignment="1">
      <alignment horizontal="center" vertical="center"/>
    </xf>
    <xf numFmtId="0" fontId="34" fillId="34" borderId="10" xfId="0" applyFont="1" applyFill="1" applyBorder="1" applyAlignment="1">
      <alignment horizontal="center" vertical="center" wrapText="1"/>
    </xf>
    <xf numFmtId="0" fontId="34" fillId="34" borderId="11" xfId="0" applyFont="1" applyFill="1" applyBorder="1" applyAlignment="1">
      <alignment horizontal="center" vertical="center" wrapText="1"/>
    </xf>
    <xf numFmtId="0" fontId="34" fillId="34" borderId="14"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4" fillId="34" borderId="19" xfId="0" applyFont="1" applyFill="1" applyBorder="1" applyAlignment="1">
      <alignment horizontal="center" vertical="center"/>
    </xf>
    <xf numFmtId="9" fontId="25" fillId="34" borderId="10" xfId="0" applyNumberFormat="1" applyFont="1" applyFill="1" applyBorder="1" applyAlignment="1">
      <alignment horizontal="center" vertical="center"/>
    </xf>
    <xf numFmtId="9" fontId="25" fillId="34" borderId="12" xfId="0" applyNumberFormat="1" applyFont="1" applyFill="1" applyBorder="1" applyAlignment="1">
      <alignment horizontal="center" vertical="center"/>
    </xf>
    <xf numFmtId="9" fontId="25" fillId="34" borderId="11" xfId="0" applyNumberFormat="1" applyFont="1" applyFill="1" applyBorder="1" applyAlignment="1">
      <alignment horizontal="center" vertical="center"/>
    </xf>
    <xf numFmtId="9" fontId="25" fillId="34" borderId="14" xfId="0" applyNumberFormat="1" applyFont="1" applyFill="1" applyBorder="1" applyAlignment="1">
      <alignment horizontal="center" vertical="center"/>
    </xf>
    <xf numFmtId="0" fontId="36" fillId="33" borderId="19" xfId="0" applyFont="1" applyFill="1" applyBorder="1" applyAlignment="1">
      <alignment horizontal="center" vertical="center" wrapText="1"/>
    </xf>
    <xf numFmtId="0" fontId="23" fillId="33" borderId="10" xfId="0" applyFont="1" applyFill="1" applyBorder="1" applyAlignment="1">
      <alignment horizontal="center" vertical="center"/>
    </xf>
    <xf numFmtId="0" fontId="23" fillId="33" borderId="11" xfId="0" applyFont="1" applyFill="1" applyBorder="1" applyAlignment="1">
      <alignment horizontal="center" vertical="center"/>
    </xf>
    <xf numFmtId="0" fontId="23" fillId="33" borderId="14" xfId="0" applyFont="1" applyFill="1" applyBorder="1" applyAlignment="1">
      <alignment horizontal="center" vertical="center"/>
    </xf>
    <xf numFmtId="9" fontId="23" fillId="34" borderId="11" xfId="0" applyNumberFormat="1" applyFont="1" applyFill="1" applyBorder="1" applyAlignment="1">
      <alignment horizontal="center" vertical="center"/>
    </xf>
    <xf numFmtId="9" fontId="23" fillId="34" borderId="14" xfId="0" applyNumberFormat="1" applyFont="1" applyFill="1" applyBorder="1" applyAlignment="1">
      <alignment horizontal="center" vertical="center"/>
    </xf>
    <xf numFmtId="0" fontId="34" fillId="33" borderId="10" xfId="0" applyFont="1" applyFill="1" applyBorder="1" applyAlignment="1">
      <alignment horizontal="center" vertical="center" wrapText="1"/>
    </xf>
    <xf numFmtId="0" fontId="34" fillId="33" borderId="11" xfId="0" applyFont="1" applyFill="1" applyBorder="1" applyAlignment="1">
      <alignment horizontal="center" vertical="center" wrapText="1"/>
    </xf>
    <xf numFmtId="0" fontId="34" fillId="33" borderId="14" xfId="0" applyFont="1" applyFill="1" applyBorder="1" applyAlignment="1">
      <alignment horizontal="center" vertical="center" wrapText="1"/>
    </xf>
    <xf numFmtId="9" fontId="40" fillId="34" borderId="10" xfId="0" applyNumberFormat="1" applyFont="1" applyFill="1" applyBorder="1" applyAlignment="1">
      <alignment horizontal="center" vertical="center"/>
    </xf>
    <xf numFmtId="9" fontId="40" fillId="34" borderId="11" xfId="0" applyNumberFormat="1" applyFont="1" applyFill="1" applyBorder="1" applyAlignment="1">
      <alignment horizontal="center" vertical="center"/>
    </xf>
    <xf numFmtId="9" fontId="40" fillId="34" borderId="14" xfId="0" applyNumberFormat="1" applyFont="1" applyFill="1" applyBorder="1" applyAlignment="1">
      <alignment horizontal="center" vertical="center"/>
    </xf>
    <xf numFmtId="0" fontId="25" fillId="34" borderId="10" xfId="0" applyFont="1" applyFill="1" applyBorder="1" applyAlignment="1">
      <alignment horizontal="center" vertical="center"/>
    </xf>
    <xf numFmtId="0" fontId="25" fillId="34" borderId="14" xfId="0" applyFont="1" applyFill="1" applyBorder="1" applyAlignment="1">
      <alignment horizontal="center" vertical="center"/>
    </xf>
    <xf numFmtId="9" fontId="23" fillId="34" borderId="10" xfId="0" applyNumberFormat="1" applyFont="1" applyFill="1" applyBorder="1" applyAlignment="1">
      <alignment horizontal="center" vertical="center"/>
    </xf>
    <xf numFmtId="9" fontId="23" fillId="0" borderId="10" xfId="0" applyNumberFormat="1" applyFont="1" applyFill="1" applyBorder="1" applyAlignment="1">
      <alignment horizontal="left" vertical="center"/>
    </xf>
    <xf numFmtId="9" fontId="23" fillId="0" borderId="11" xfId="0" applyNumberFormat="1" applyFont="1" applyFill="1" applyBorder="1" applyAlignment="1">
      <alignment horizontal="left" vertical="center"/>
    </xf>
    <xf numFmtId="9" fontId="23" fillId="0" borderId="14" xfId="0" applyNumberFormat="1" applyFont="1" applyFill="1" applyBorder="1" applyAlignment="1">
      <alignment horizontal="left" vertical="center"/>
    </xf>
    <xf numFmtId="0" fontId="23" fillId="34" borderId="10" xfId="0" applyFont="1" applyFill="1" applyBorder="1" applyAlignment="1">
      <alignment horizontal="center" vertical="center"/>
    </xf>
    <xf numFmtId="0" fontId="23" fillId="34" borderId="14" xfId="0" applyFont="1" applyFill="1" applyBorder="1" applyAlignment="1">
      <alignment horizontal="center" vertical="center"/>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4" xfId="0" applyFont="1" applyBorder="1" applyAlignment="1">
      <alignment horizontal="left" vertical="center" wrapText="1"/>
    </xf>
    <xf numFmtId="9" fontId="23" fillId="34" borderId="12" xfId="0" applyNumberFormat="1" applyFont="1" applyFill="1" applyBorder="1" applyAlignment="1">
      <alignment horizontal="center" vertical="center"/>
    </xf>
    <xf numFmtId="9" fontId="23" fillId="0" borderId="11" xfId="0" applyNumberFormat="1" applyFont="1" applyFill="1" applyBorder="1" applyAlignment="1">
      <alignment horizontal="center" vertical="center"/>
    </xf>
    <xf numFmtId="9" fontId="23" fillId="0" borderId="14" xfId="0" applyNumberFormat="1" applyFont="1" applyFill="1" applyBorder="1" applyAlignment="1">
      <alignment horizontal="center" vertical="center"/>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4" xfId="0" applyFont="1" applyFill="1" applyBorder="1" applyAlignment="1">
      <alignment horizontal="center" vertical="center"/>
    </xf>
    <xf numFmtId="0" fontId="23" fillId="33" borderId="19" xfId="0" applyFont="1" applyFill="1" applyBorder="1" applyAlignment="1">
      <alignment horizontal="center" vertical="center"/>
    </xf>
    <xf numFmtId="0" fontId="23" fillId="33" borderId="19" xfId="0" applyFont="1" applyFill="1" applyBorder="1" applyAlignment="1">
      <alignment horizontal="center" vertical="center" wrapText="1"/>
    </xf>
    <xf numFmtId="0" fontId="33" fillId="0" borderId="10"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14" xfId="0" applyFont="1" applyFill="1" applyBorder="1" applyAlignment="1">
      <alignment horizontal="center" vertical="center"/>
    </xf>
    <xf numFmtId="0" fontId="26" fillId="34" borderId="10" xfId="0" applyFont="1" applyFill="1" applyBorder="1" applyAlignment="1">
      <alignment horizontal="center" vertical="center" wrapText="1"/>
    </xf>
    <xf numFmtId="0" fontId="26" fillId="34" borderId="11" xfId="0" applyFont="1" applyFill="1" applyBorder="1" applyAlignment="1">
      <alignment horizontal="center" vertical="center" wrapText="1"/>
    </xf>
    <xf numFmtId="0" fontId="26" fillId="34" borderId="14" xfId="0" applyFont="1" applyFill="1" applyBorder="1" applyAlignment="1">
      <alignment horizontal="center" vertical="center" wrapText="1"/>
    </xf>
    <xf numFmtId="0" fontId="23" fillId="0" borderId="10" xfId="0" applyFont="1" applyBorder="1" applyAlignment="1">
      <alignment horizontal="left" wrapText="1"/>
    </xf>
    <xf numFmtId="0" fontId="23" fillId="0" borderId="11" xfId="0" applyFont="1" applyBorder="1" applyAlignment="1">
      <alignment horizontal="left" wrapText="1"/>
    </xf>
    <xf numFmtId="0" fontId="23" fillId="0" borderId="14" xfId="0" applyFont="1" applyBorder="1" applyAlignment="1">
      <alignment horizontal="left" wrapText="1"/>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21" fillId="33" borderId="11" xfId="0" applyFont="1" applyFill="1" applyBorder="1" applyAlignment="1">
      <alignment horizontal="center" vertical="center" wrapText="1"/>
    </xf>
    <xf numFmtId="0" fontId="21" fillId="33" borderId="14" xfId="0" applyFont="1" applyFill="1" applyBorder="1" applyAlignment="1">
      <alignment horizontal="center" vertical="center" wrapText="1"/>
    </xf>
    <xf numFmtId="0" fontId="29" fillId="34" borderId="10" xfId="0" applyFont="1" applyFill="1" applyBorder="1" applyAlignment="1">
      <alignment horizontal="center" vertical="center" wrapText="1"/>
    </xf>
    <xf numFmtId="0" fontId="29" fillId="34" borderId="11" xfId="0" applyFont="1" applyFill="1" applyBorder="1" applyAlignment="1">
      <alignment horizontal="center" vertical="center" wrapText="1"/>
    </xf>
    <xf numFmtId="0" fontId="29" fillId="34" borderId="14" xfId="0" applyFont="1" applyFill="1" applyBorder="1" applyAlignment="1">
      <alignment horizontal="center" vertical="center" wrapText="1"/>
    </xf>
    <xf numFmtId="9" fontId="21" fillId="0" borderId="10" xfId="0" applyNumberFormat="1" applyFont="1" applyFill="1" applyBorder="1" applyAlignment="1">
      <alignment horizontal="center" vertical="center"/>
    </xf>
    <xf numFmtId="9" fontId="21" fillId="0" borderId="12" xfId="0" applyNumberFormat="1" applyFont="1" applyFill="1" applyBorder="1" applyAlignment="1">
      <alignment horizontal="center" vertical="center"/>
    </xf>
    <xf numFmtId="9" fontId="21" fillId="0" borderId="11" xfId="0" applyNumberFormat="1" applyFont="1" applyFill="1" applyBorder="1" applyAlignment="1">
      <alignment horizontal="center" vertical="center"/>
    </xf>
    <xf numFmtId="9" fontId="21" fillId="0" borderId="14" xfId="0" applyNumberFormat="1" applyFont="1" applyFill="1" applyBorder="1" applyAlignment="1">
      <alignment horizontal="center" vertical="center"/>
    </xf>
    <xf numFmtId="0" fontId="47" fillId="33" borderId="19" xfId="0" applyFont="1" applyFill="1" applyBorder="1" applyAlignment="1">
      <alignment horizontal="center" vertical="center"/>
    </xf>
    <xf numFmtId="49" fontId="47" fillId="33" borderId="10" xfId="0" quotePrefix="1" applyNumberFormat="1" applyFont="1" applyFill="1" applyBorder="1" applyAlignment="1">
      <alignment horizontal="center" vertical="center"/>
    </xf>
    <xf numFmtId="49" fontId="47" fillId="33" borderId="11" xfId="0" applyNumberFormat="1" applyFont="1" applyFill="1" applyBorder="1" applyAlignment="1">
      <alignment horizontal="center" vertical="center"/>
    </xf>
    <xf numFmtId="49" fontId="47" fillId="33" borderId="14" xfId="0" applyNumberFormat="1" applyFont="1" applyFill="1" applyBorder="1" applyAlignment="1">
      <alignment horizontal="center" vertical="center"/>
    </xf>
    <xf numFmtId="0" fontId="47" fillId="33" borderId="10" xfId="0" applyFont="1" applyFill="1" applyBorder="1" applyAlignment="1">
      <alignment horizontal="center" vertical="center" wrapText="1"/>
    </xf>
    <xf numFmtId="0" fontId="47" fillId="33" borderId="11" xfId="0" applyFont="1" applyFill="1" applyBorder="1" applyAlignment="1">
      <alignment horizontal="center" vertical="center" wrapText="1"/>
    </xf>
    <xf numFmtId="0" fontId="47" fillId="33" borderId="14" xfId="0" applyFont="1" applyFill="1" applyBorder="1" applyAlignment="1">
      <alignment horizontal="center" vertical="center" wrapText="1"/>
    </xf>
    <xf numFmtId="0" fontId="23" fillId="37" borderId="10" xfId="0" applyFont="1" applyFill="1" applyBorder="1" applyAlignment="1">
      <alignment horizontal="center" vertical="center" wrapText="1"/>
    </xf>
    <xf numFmtId="0" fontId="23" fillId="37" borderId="11" xfId="0" applyFont="1" applyFill="1" applyBorder="1" applyAlignment="1">
      <alignment horizontal="center" vertical="center" wrapText="1"/>
    </xf>
    <xf numFmtId="0" fontId="23" fillId="37" borderId="14" xfId="0" applyFont="1" applyFill="1" applyBorder="1" applyAlignment="1">
      <alignment horizontal="center" vertical="center" wrapText="1"/>
    </xf>
    <xf numFmtId="0" fontId="33" fillId="0" borderId="30" xfId="0" applyFont="1" applyBorder="1" applyAlignment="1">
      <alignment horizontal="left" vertical="center" wrapText="1"/>
    </xf>
    <xf numFmtId="0" fontId="33" fillId="0" borderId="12" xfId="0" applyFont="1" applyBorder="1" applyAlignment="1">
      <alignment horizontal="left" vertical="center" wrapText="1"/>
    </xf>
    <xf numFmtId="0" fontId="33" fillId="0" borderId="31" xfId="0" applyFont="1" applyBorder="1" applyAlignment="1">
      <alignment horizontal="left" vertical="center" wrapText="1"/>
    </xf>
    <xf numFmtId="0" fontId="33" fillId="0" borderId="32" xfId="0" applyFont="1" applyBorder="1" applyAlignment="1">
      <alignment horizontal="left" vertical="center" wrapText="1"/>
    </xf>
    <xf numFmtId="0" fontId="33" fillId="0" borderId="0" xfId="0" applyFont="1" applyBorder="1" applyAlignment="1">
      <alignment horizontal="left" vertical="center" wrapText="1"/>
    </xf>
    <xf numFmtId="0" fontId="33" fillId="0" borderId="17" xfId="0" applyFont="1" applyBorder="1" applyAlignment="1">
      <alignment horizontal="left" vertical="center" wrapText="1"/>
    </xf>
    <xf numFmtId="0" fontId="33" fillId="0" borderId="33" xfId="0" applyFont="1" applyBorder="1" applyAlignment="1">
      <alignment horizontal="left" vertical="center" wrapText="1"/>
    </xf>
    <xf numFmtId="0" fontId="33" fillId="0" borderId="13" xfId="0" applyFont="1" applyBorder="1" applyAlignment="1">
      <alignment horizontal="left" vertical="center" wrapText="1"/>
    </xf>
    <xf numFmtId="0" fontId="33" fillId="0" borderId="15" xfId="0" applyFont="1" applyBorder="1" applyAlignment="1">
      <alignment horizontal="left" vertical="center" wrapText="1"/>
    </xf>
    <xf numFmtId="0" fontId="47" fillId="34" borderId="10" xfId="0" applyFont="1" applyFill="1" applyBorder="1" applyAlignment="1">
      <alignment horizontal="center" vertical="center" wrapText="1"/>
    </xf>
    <xf numFmtId="0" fontId="47" fillId="34" borderId="11" xfId="0" applyFont="1" applyFill="1" applyBorder="1" applyAlignment="1">
      <alignment horizontal="center" vertical="center" wrapText="1"/>
    </xf>
    <xf numFmtId="0" fontId="47" fillId="34" borderId="14" xfId="0" applyFont="1" applyFill="1" applyBorder="1" applyAlignment="1">
      <alignment horizontal="center" vertical="center" wrapText="1"/>
    </xf>
    <xf numFmtId="0" fontId="33" fillId="34" borderId="10" xfId="0" applyFont="1" applyFill="1" applyBorder="1" applyAlignment="1">
      <alignment horizontal="center" vertical="center" wrapText="1"/>
    </xf>
    <xf numFmtId="0" fontId="33" fillId="34" borderId="11" xfId="0" applyFont="1" applyFill="1" applyBorder="1" applyAlignment="1">
      <alignment horizontal="center" vertical="center" wrapText="1"/>
    </xf>
    <xf numFmtId="0" fontId="33" fillId="34" borderId="14" xfId="0" applyFont="1" applyFill="1" applyBorder="1" applyAlignment="1">
      <alignment horizontal="center" vertical="center" wrapText="1"/>
    </xf>
    <xf numFmtId="0" fontId="50" fillId="0" borderId="0" xfId="0" applyFont="1" applyAlignment="1"/>
    <xf numFmtId="0" fontId="50" fillId="0" borderId="0" xfId="0" applyFont="1" applyAlignment="1">
      <alignment horizontal="center" wrapText="1"/>
    </xf>
    <xf numFmtId="0" fontId="16" fillId="0" borderId="0" xfId="0" applyFont="1" applyAlignment="1"/>
    <xf numFmtId="0" fontId="16" fillId="0" borderId="0" xfId="0" applyFont="1" applyAlignment="1">
      <alignment horizontal="center"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4"/>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50"/>
  <sheetViews>
    <sheetView tabSelected="1" view="pageBreakPreview" topLeftCell="A104" zoomScale="60" zoomScaleNormal="150" workbookViewId="0">
      <selection activeCell="F5" sqref="F5"/>
    </sheetView>
  </sheetViews>
  <sheetFormatPr defaultRowHeight="11.25" x14ac:dyDescent="0.2"/>
  <cols>
    <col min="1" max="1" width="35.42578125" style="147" customWidth="1"/>
    <col min="2" max="2" width="12.5703125" style="147" customWidth="1"/>
    <col min="3" max="3" width="9.42578125" style="147" customWidth="1"/>
    <col min="4" max="4" width="11.140625" style="147" customWidth="1"/>
    <col min="5" max="5" width="10.85546875" style="147" customWidth="1"/>
    <col min="6" max="6" width="11.7109375" style="147" customWidth="1"/>
    <col min="7" max="7" width="8.42578125" style="147" customWidth="1"/>
    <col min="8" max="8" width="11.5703125" style="147" customWidth="1"/>
    <col min="9" max="9" width="14.7109375" style="147" customWidth="1"/>
    <col min="10" max="16384" width="9.140625" style="147"/>
  </cols>
  <sheetData>
    <row r="2" spans="1:6" ht="30" customHeight="1" x14ac:dyDescent="0.2">
      <c r="A2" s="391" t="s">
        <v>35</v>
      </c>
      <c r="B2" s="391"/>
      <c r="C2" s="391"/>
      <c r="D2" s="391"/>
      <c r="E2" s="391"/>
      <c r="F2" s="390"/>
    </row>
    <row r="3" spans="1:6" ht="18" customHeight="1" x14ac:dyDescent="0.2">
      <c r="A3" s="237" t="s">
        <v>52</v>
      </c>
      <c r="B3" s="237"/>
      <c r="C3" s="237"/>
      <c r="D3" s="237"/>
      <c r="E3" s="237"/>
      <c r="F3" s="148"/>
    </row>
    <row r="4" spans="1:6" ht="12" thickBot="1" x14ac:dyDescent="0.25"/>
    <row r="5" spans="1:6" ht="12" thickBot="1" x14ac:dyDescent="0.25">
      <c r="A5" s="149" t="s">
        <v>22</v>
      </c>
      <c r="B5" s="236" t="s">
        <v>61</v>
      </c>
      <c r="C5" s="236"/>
      <c r="D5" s="236"/>
      <c r="E5" s="236"/>
    </row>
    <row r="6" spans="1:6" ht="12" thickBot="1" x14ac:dyDescent="0.25">
      <c r="A6" s="149" t="s">
        <v>4</v>
      </c>
      <c r="B6" s="238" t="s">
        <v>62</v>
      </c>
      <c r="C6" s="239"/>
      <c r="D6" s="239"/>
      <c r="E6" s="239"/>
    </row>
    <row r="7" spans="1:6" ht="12" thickBot="1" x14ac:dyDescent="0.25">
      <c r="A7" s="149" t="s">
        <v>27</v>
      </c>
      <c r="B7" s="219" t="s">
        <v>5</v>
      </c>
      <c r="C7" s="220"/>
      <c r="D7" s="220"/>
      <c r="E7" s="221"/>
    </row>
    <row r="8" spans="1:6" ht="12" thickBot="1" x14ac:dyDescent="0.25">
      <c r="A8" s="240" t="s">
        <v>8</v>
      </c>
      <c r="B8" s="241"/>
      <c r="C8" s="241"/>
      <c r="D8" s="241"/>
      <c r="E8" s="242"/>
    </row>
    <row r="9" spans="1:6" ht="24" customHeight="1" thickBot="1" x14ac:dyDescent="0.25">
      <c r="A9" s="248" t="s">
        <v>63</v>
      </c>
      <c r="B9" s="249"/>
      <c r="C9" s="249"/>
      <c r="D9" s="249"/>
      <c r="E9" s="250"/>
    </row>
    <row r="10" spans="1:6" ht="24" customHeight="1" thickBot="1" x14ac:dyDescent="0.25">
      <c r="A10" s="248"/>
      <c r="B10" s="249"/>
      <c r="C10" s="249"/>
      <c r="D10" s="249"/>
      <c r="E10" s="250"/>
    </row>
    <row r="11" spans="1:6" ht="24" customHeight="1" thickBot="1" x14ac:dyDescent="0.25">
      <c r="A11" s="248"/>
      <c r="B11" s="249"/>
      <c r="C11" s="249"/>
      <c r="D11" s="249"/>
      <c r="E11" s="250"/>
    </row>
    <row r="12" spans="1:6" ht="32.25" customHeight="1" thickBot="1" x14ac:dyDescent="0.25">
      <c r="A12" s="150" t="s">
        <v>11</v>
      </c>
      <c r="B12" s="251" t="s">
        <v>64</v>
      </c>
      <c r="C12" s="251"/>
      <c r="D12" s="251"/>
      <c r="E12" s="251"/>
    </row>
    <row r="13" spans="1:6" ht="16.5" customHeight="1" x14ac:dyDescent="0.2">
      <c r="A13" s="211" t="s">
        <v>12</v>
      </c>
      <c r="B13" s="151">
        <v>2018</v>
      </c>
      <c r="C13" s="151">
        <v>2019</v>
      </c>
      <c r="D13" s="151">
        <v>2020</v>
      </c>
      <c r="E13" s="151">
        <v>2021</v>
      </c>
    </row>
    <row r="14" spans="1:6" ht="23.25" thickBot="1" x14ac:dyDescent="0.25">
      <c r="A14" s="212"/>
      <c r="B14" s="152" t="s">
        <v>6</v>
      </c>
      <c r="C14" s="152" t="s">
        <v>7</v>
      </c>
      <c r="D14" s="152" t="s">
        <v>7</v>
      </c>
      <c r="E14" s="152" t="s">
        <v>7</v>
      </c>
    </row>
    <row r="15" spans="1:6" ht="30.75" customHeight="1" thickBot="1" x14ac:dyDescent="0.25">
      <c r="A15" s="3" t="s">
        <v>84</v>
      </c>
      <c r="B15" s="4">
        <v>5</v>
      </c>
      <c r="C15" s="4">
        <v>4</v>
      </c>
      <c r="D15" s="4">
        <v>5</v>
      </c>
      <c r="E15" s="4">
        <v>4</v>
      </c>
    </row>
    <row r="16" spans="1:6" ht="30.75" customHeight="1" thickBot="1" x14ac:dyDescent="0.25">
      <c r="A16" s="3" t="s">
        <v>81</v>
      </c>
      <c r="B16" s="4">
        <v>1</v>
      </c>
      <c r="C16" s="4">
        <v>2</v>
      </c>
      <c r="D16" s="4"/>
      <c r="E16" s="4"/>
    </row>
    <row r="17" spans="1:10" ht="31.5" customHeight="1" thickBot="1" x14ac:dyDescent="0.25">
      <c r="A17" s="3" t="s">
        <v>82</v>
      </c>
      <c r="B17" s="4">
        <v>5</v>
      </c>
      <c r="C17" s="4">
        <v>4</v>
      </c>
      <c r="D17" s="4">
        <v>4</v>
      </c>
      <c r="E17" s="4">
        <v>3</v>
      </c>
    </row>
    <row r="18" spans="1:10" ht="31.5" customHeight="1" thickBot="1" x14ac:dyDescent="0.25">
      <c r="A18" s="28" t="s">
        <v>86</v>
      </c>
      <c r="B18" s="29">
        <v>0.03</v>
      </c>
      <c r="C18" s="29">
        <v>0.05</v>
      </c>
      <c r="D18" s="29">
        <v>7.0000000000000007E-2</v>
      </c>
      <c r="E18" s="5">
        <v>0.09</v>
      </c>
    </row>
    <row r="19" spans="1:10" ht="31.5" customHeight="1" thickBot="1" x14ac:dyDescent="0.25">
      <c r="A19" s="153" t="s">
        <v>262</v>
      </c>
      <c r="B19" s="154">
        <v>130</v>
      </c>
      <c r="C19" s="154">
        <v>140</v>
      </c>
      <c r="D19" s="154">
        <v>145</v>
      </c>
      <c r="E19" s="154">
        <v>145</v>
      </c>
      <c r="F19" s="155"/>
      <c r="G19" s="155"/>
      <c r="H19" s="155"/>
      <c r="I19" s="155"/>
    </row>
    <row r="20" spans="1:10" ht="45" customHeight="1" thickBot="1" x14ac:dyDescent="0.25">
      <c r="A20" s="156" t="s">
        <v>252</v>
      </c>
      <c r="B20" s="157">
        <v>985000</v>
      </c>
      <c r="C20" s="157">
        <v>1100000</v>
      </c>
      <c r="D20" s="157">
        <v>1220000</v>
      </c>
      <c r="E20" s="157">
        <v>1340000</v>
      </c>
      <c r="F20" s="155"/>
      <c r="G20" s="155"/>
      <c r="H20" s="155"/>
      <c r="I20" s="155"/>
    </row>
    <row r="21" spans="1:10" ht="21" customHeight="1" thickBot="1" x14ac:dyDescent="0.25">
      <c r="A21" s="158" t="s">
        <v>13</v>
      </c>
      <c r="B21" s="225" t="s">
        <v>65</v>
      </c>
      <c r="C21" s="226"/>
      <c r="D21" s="226"/>
      <c r="E21" s="227"/>
    </row>
    <row r="22" spans="1:10" ht="17.25" customHeight="1" thickBot="1" x14ac:dyDescent="0.25">
      <c r="A22" s="219" t="s">
        <v>14</v>
      </c>
      <c r="B22" s="220"/>
      <c r="C22" s="220"/>
      <c r="D22" s="220"/>
      <c r="E22" s="221"/>
      <c r="H22" s="159"/>
      <c r="J22" s="159"/>
    </row>
    <row r="23" spans="1:10" ht="41.25" customHeight="1" thickBot="1" x14ac:dyDescent="0.25">
      <c r="A23" s="6" t="s">
        <v>87</v>
      </c>
      <c r="B23" s="4">
        <v>5</v>
      </c>
      <c r="C23" s="4">
        <v>4</v>
      </c>
      <c r="D23" s="4">
        <v>3</v>
      </c>
      <c r="E23" s="4">
        <v>2</v>
      </c>
      <c r="H23" s="159"/>
      <c r="J23" s="159"/>
    </row>
    <row r="24" spans="1:10" ht="21" customHeight="1" thickBot="1" x14ac:dyDescent="0.25">
      <c r="A24" s="3" t="s">
        <v>66</v>
      </c>
      <c r="B24" s="4">
        <v>14</v>
      </c>
      <c r="C24" s="4">
        <v>14</v>
      </c>
      <c r="D24" s="4">
        <v>14</v>
      </c>
      <c r="E24" s="4">
        <v>14</v>
      </c>
      <c r="H24" s="159"/>
      <c r="J24" s="159"/>
    </row>
    <row r="25" spans="1:10" ht="45" customHeight="1" thickBot="1" x14ac:dyDescent="0.25">
      <c r="A25" s="3" t="s">
        <v>85</v>
      </c>
      <c r="B25" s="5">
        <v>0.2</v>
      </c>
      <c r="C25" s="5">
        <v>0.25</v>
      </c>
      <c r="D25" s="5">
        <v>0.3</v>
      </c>
      <c r="E25" s="5">
        <v>0.4</v>
      </c>
      <c r="H25" s="159"/>
      <c r="J25" s="159"/>
    </row>
    <row r="26" spans="1:10" ht="30.75" customHeight="1" thickBot="1" x14ac:dyDescent="0.25">
      <c r="A26" s="28" t="s">
        <v>83</v>
      </c>
      <c r="B26" s="5">
        <v>0.5</v>
      </c>
      <c r="C26" s="5">
        <v>0.55000000000000004</v>
      </c>
      <c r="D26" s="5">
        <v>0.6</v>
      </c>
      <c r="E26" s="5">
        <v>0.65</v>
      </c>
      <c r="J26" s="159"/>
    </row>
    <row r="27" spans="1:10" ht="20.25" customHeight="1" thickBot="1" x14ac:dyDescent="0.25">
      <c r="A27" s="3" t="s">
        <v>67</v>
      </c>
      <c r="B27" s="27">
        <v>0</v>
      </c>
      <c r="C27" s="27">
        <v>0</v>
      </c>
      <c r="D27" s="27">
        <v>0</v>
      </c>
      <c r="E27" s="27">
        <v>0</v>
      </c>
      <c r="H27" s="160"/>
      <c r="J27" s="159"/>
    </row>
    <row r="28" spans="1:10" ht="30.75" customHeight="1" thickBot="1" x14ac:dyDescent="0.25">
      <c r="A28" s="3" t="s">
        <v>68</v>
      </c>
      <c r="B28" s="5">
        <v>0.59</v>
      </c>
      <c r="C28" s="5">
        <v>0.6</v>
      </c>
      <c r="D28" s="5">
        <v>0.6</v>
      </c>
      <c r="E28" s="5">
        <v>0.6</v>
      </c>
      <c r="J28" s="159"/>
    </row>
    <row r="29" spans="1:10" ht="12" thickBot="1" x14ac:dyDescent="0.25">
      <c r="A29" s="229" t="s">
        <v>31</v>
      </c>
      <c r="B29" s="230"/>
      <c r="C29" s="230"/>
      <c r="D29" s="230"/>
      <c r="E29" s="231"/>
      <c r="G29" s="252"/>
    </row>
    <row r="30" spans="1:10" ht="12" thickBot="1" x14ac:dyDescent="0.25">
      <c r="A30" s="229" t="s">
        <v>42</v>
      </c>
      <c r="B30" s="230"/>
      <c r="C30" s="230"/>
      <c r="D30" s="230"/>
      <c r="E30" s="231"/>
      <c r="G30" s="252"/>
      <c r="H30" s="160"/>
    </row>
    <row r="31" spans="1:10" ht="18.75" customHeight="1" thickBot="1" x14ac:dyDescent="0.25">
      <c r="A31" s="161" t="s">
        <v>28</v>
      </c>
      <c r="B31" s="235" t="s">
        <v>74</v>
      </c>
      <c r="C31" s="235"/>
      <c r="D31" s="235"/>
      <c r="E31" s="235"/>
      <c r="G31" s="252"/>
      <c r="H31" s="160"/>
    </row>
    <row r="32" spans="1:10" ht="41.25" customHeight="1" thickBot="1" x14ac:dyDescent="0.25">
      <c r="A32" s="162" t="s">
        <v>10</v>
      </c>
      <c r="B32" s="232" t="s">
        <v>69</v>
      </c>
      <c r="C32" s="233"/>
      <c r="D32" s="233"/>
      <c r="E32" s="234"/>
      <c r="G32" s="252"/>
      <c r="H32" s="160"/>
    </row>
    <row r="33" spans="1:11" ht="12" thickBot="1" x14ac:dyDescent="0.25">
      <c r="A33" s="162" t="s">
        <v>15</v>
      </c>
      <c r="B33" s="236" t="s">
        <v>70</v>
      </c>
      <c r="C33" s="236"/>
      <c r="D33" s="236"/>
      <c r="E33" s="236"/>
      <c r="H33" s="160"/>
    </row>
    <row r="34" spans="1:11" ht="12.75" customHeight="1" x14ac:dyDescent="0.2">
      <c r="A34" s="211"/>
      <c r="B34" s="163">
        <v>2018</v>
      </c>
      <c r="C34" s="163">
        <v>2019</v>
      </c>
      <c r="D34" s="163">
        <v>2020</v>
      </c>
      <c r="E34" s="163">
        <v>2021</v>
      </c>
    </row>
    <row r="35" spans="1:11" ht="9" customHeight="1" thickBot="1" x14ac:dyDescent="0.25">
      <c r="A35" s="212"/>
      <c r="B35" s="164" t="s">
        <v>6</v>
      </c>
      <c r="C35" s="164" t="s">
        <v>7</v>
      </c>
      <c r="D35" s="164" t="s">
        <v>7</v>
      </c>
      <c r="E35" s="164" t="s">
        <v>7</v>
      </c>
    </row>
    <row r="36" spans="1:11" ht="12" thickBot="1" x14ac:dyDescent="0.25">
      <c r="A36" s="162" t="s">
        <v>9</v>
      </c>
      <c r="B36" s="11">
        <v>20</v>
      </c>
      <c r="C36" s="11">
        <v>21</v>
      </c>
      <c r="D36" s="11">
        <v>21</v>
      </c>
      <c r="E36" s="11">
        <v>21</v>
      </c>
    </row>
    <row r="37" spans="1:11" ht="12" thickBot="1" x14ac:dyDescent="0.25">
      <c r="A37" s="162" t="s">
        <v>16</v>
      </c>
      <c r="B37" s="154">
        <f>B66</f>
        <v>108276</v>
      </c>
      <c r="C37" s="154">
        <f t="shared" ref="C37:E37" si="0">C66</f>
        <v>115276</v>
      </c>
      <c r="D37" s="154">
        <f t="shared" si="0"/>
        <v>115276</v>
      </c>
      <c r="E37" s="154">
        <f t="shared" si="0"/>
        <v>115276</v>
      </c>
    </row>
    <row r="38" spans="1:11" ht="12" thickBot="1" x14ac:dyDescent="0.25">
      <c r="A38" s="162" t="s">
        <v>24</v>
      </c>
      <c r="B38" s="154">
        <f>B37/B36</f>
        <v>5413.8</v>
      </c>
      <c r="C38" s="154">
        <f t="shared" ref="C38:E38" si="1">C37/C36</f>
        <v>5489.333333333333</v>
      </c>
      <c r="D38" s="154">
        <f t="shared" si="1"/>
        <v>5489.333333333333</v>
      </c>
      <c r="E38" s="154">
        <f t="shared" si="1"/>
        <v>5489.333333333333</v>
      </c>
    </row>
    <row r="39" spans="1:11" ht="12" thickBot="1" x14ac:dyDescent="0.25">
      <c r="A39" s="162" t="s">
        <v>17</v>
      </c>
      <c r="B39" s="165" t="s">
        <v>23</v>
      </c>
      <c r="C39" s="166">
        <f>C36/B36-1</f>
        <v>5.0000000000000044E-2</v>
      </c>
      <c r="D39" s="166">
        <f t="shared" ref="D39:E41" si="2">D36/C36-1</f>
        <v>0</v>
      </c>
      <c r="E39" s="166">
        <f t="shared" si="2"/>
        <v>0</v>
      </c>
      <c r="G39" s="155"/>
      <c r="H39" s="155"/>
      <c r="I39" s="155"/>
      <c r="J39" s="155"/>
      <c r="K39" s="155"/>
    </row>
    <row r="40" spans="1:11" ht="12" thickBot="1" x14ac:dyDescent="0.25">
      <c r="A40" s="162" t="s">
        <v>18</v>
      </c>
      <c r="B40" s="165" t="s">
        <v>23</v>
      </c>
      <c r="C40" s="166">
        <f>C37/B37-1</f>
        <v>6.4649599172485139E-2</v>
      </c>
      <c r="D40" s="166">
        <f t="shared" si="2"/>
        <v>0</v>
      </c>
      <c r="E40" s="166">
        <f t="shared" si="2"/>
        <v>0</v>
      </c>
    </row>
    <row r="41" spans="1:11" ht="12" thickBot="1" x14ac:dyDescent="0.25">
      <c r="A41" s="162" t="s">
        <v>19</v>
      </c>
      <c r="B41" s="165" t="s">
        <v>23</v>
      </c>
      <c r="C41" s="166">
        <f>C38/B38-1</f>
        <v>1.3951999211890609E-2</v>
      </c>
      <c r="D41" s="166">
        <f t="shared" si="2"/>
        <v>0</v>
      </c>
      <c r="E41" s="166">
        <f t="shared" si="2"/>
        <v>0</v>
      </c>
    </row>
    <row r="42" spans="1:11" ht="12" thickBot="1" x14ac:dyDescent="0.25">
      <c r="A42" s="213" t="s">
        <v>253</v>
      </c>
      <c r="B42" s="214"/>
      <c r="C42" s="214"/>
      <c r="D42" s="214"/>
      <c r="E42" s="215"/>
    </row>
    <row r="43" spans="1:11" ht="12.75" customHeight="1" x14ac:dyDescent="0.2">
      <c r="A43" s="211"/>
      <c r="B43" s="163">
        <v>2018</v>
      </c>
      <c r="C43" s="163">
        <v>2019</v>
      </c>
      <c r="D43" s="163">
        <v>2020</v>
      </c>
      <c r="E43" s="163">
        <v>2021</v>
      </c>
    </row>
    <row r="44" spans="1:11" ht="9" customHeight="1" thickBot="1" x14ac:dyDescent="0.25">
      <c r="A44" s="212"/>
      <c r="B44" s="164" t="s">
        <v>6</v>
      </c>
      <c r="C44" s="164" t="s">
        <v>7</v>
      </c>
      <c r="D44" s="164" t="s">
        <v>7</v>
      </c>
      <c r="E44" s="164" t="s">
        <v>7</v>
      </c>
    </row>
    <row r="45" spans="1:11" ht="12" thickBot="1" x14ac:dyDescent="0.25">
      <c r="A45" s="167" t="s">
        <v>0</v>
      </c>
      <c r="B45" s="168">
        <v>90676</v>
      </c>
      <c r="C45" s="168">
        <v>97676</v>
      </c>
      <c r="D45" s="168">
        <v>97676</v>
      </c>
      <c r="E45" s="168">
        <v>97676</v>
      </c>
    </row>
    <row r="46" spans="1:11" ht="12" thickBot="1" x14ac:dyDescent="0.25">
      <c r="A46" s="169" t="s">
        <v>47</v>
      </c>
      <c r="B46" s="170">
        <f>+B45</f>
        <v>90676</v>
      </c>
      <c r="C46" s="170">
        <f t="shared" ref="C46:E46" si="3">+C45</f>
        <v>97676</v>
      </c>
      <c r="D46" s="170">
        <f t="shared" si="3"/>
        <v>97676</v>
      </c>
      <c r="E46" s="170">
        <f t="shared" si="3"/>
        <v>97676</v>
      </c>
    </row>
    <row r="47" spans="1:11" ht="12" thickBot="1" x14ac:dyDescent="0.25">
      <c r="A47" s="169" t="s">
        <v>48</v>
      </c>
      <c r="B47" s="170"/>
      <c r="C47" s="171"/>
      <c r="D47" s="171"/>
      <c r="E47" s="171"/>
    </row>
    <row r="48" spans="1:11" ht="23.25" thickBot="1" x14ac:dyDescent="0.25">
      <c r="A48" s="167" t="s">
        <v>30</v>
      </c>
      <c r="B48" s="168">
        <v>17600</v>
      </c>
      <c r="C48" s="168">
        <v>17600</v>
      </c>
      <c r="D48" s="168">
        <v>17600</v>
      </c>
      <c r="E48" s="168">
        <v>17600</v>
      </c>
    </row>
    <row r="49" spans="1:12" ht="12" thickBot="1" x14ac:dyDescent="0.25">
      <c r="A49" s="169" t="s">
        <v>47</v>
      </c>
      <c r="B49" s="170">
        <f>+B48</f>
        <v>17600</v>
      </c>
      <c r="C49" s="170">
        <f t="shared" ref="C49:E49" si="4">+C48</f>
        <v>17600</v>
      </c>
      <c r="D49" s="170">
        <f t="shared" si="4"/>
        <v>17600</v>
      </c>
      <c r="E49" s="170">
        <f t="shared" si="4"/>
        <v>17600</v>
      </c>
    </row>
    <row r="50" spans="1:12" ht="12" thickBot="1" x14ac:dyDescent="0.25">
      <c r="A50" s="169" t="s">
        <v>48</v>
      </c>
      <c r="B50" s="170"/>
      <c r="C50" s="168"/>
      <c r="D50" s="168"/>
      <c r="E50" s="168"/>
    </row>
    <row r="51" spans="1:12" ht="12" thickBot="1" x14ac:dyDescent="0.25">
      <c r="A51" s="167" t="s">
        <v>1</v>
      </c>
      <c r="B51" s="170">
        <v>0</v>
      </c>
      <c r="C51" s="168">
        <v>0</v>
      </c>
      <c r="D51" s="168">
        <v>0</v>
      </c>
      <c r="E51" s="168">
        <v>0</v>
      </c>
    </row>
    <row r="52" spans="1:12" ht="12" thickBot="1" x14ac:dyDescent="0.25">
      <c r="A52" s="169" t="s">
        <v>47</v>
      </c>
      <c r="B52" s="170"/>
      <c r="C52" s="168"/>
      <c r="D52" s="168"/>
      <c r="E52" s="168"/>
    </row>
    <row r="53" spans="1:12" ht="12" thickBot="1" x14ac:dyDescent="0.25">
      <c r="A53" s="169" t="s">
        <v>48</v>
      </c>
      <c r="B53" s="170"/>
      <c r="C53" s="168"/>
      <c r="D53" s="168"/>
      <c r="E53" s="168"/>
    </row>
    <row r="54" spans="1:12" ht="12" thickBot="1" x14ac:dyDescent="0.25">
      <c r="A54" s="167" t="s">
        <v>2</v>
      </c>
      <c r="B54" s="170"/>
      <c r="C54" s="168"/>
      <c r="D54" s="168"/>
      <c r="E54" s="168"/>
    </row>
    <row r="55" spans="1:12" ht="12" thickBot="1" x14ac:dyDescent="0.25">
      <c r="A55" s="169" t="s">
        <v>47</v>
      </c>
      <c r="B55" s="170"/>
      <c r="C55" s="168"/>
      <c r="D55" s="168"/>
      <c r="E55" s="168"/>
    </row>
    <row r="56" spans="1:12" ht="12" thickBot="1" x14ac:dyDescent="0.25">
      <c r="A56" s="169" t="s">
        <v>48</v>
      </c>
      <c r="B56" s="170"/>
      <c r="C56" s="168"/>
      <c r="D56" s="168"/>
      <c r="E56" s="168"/>
    </row>
    <row r="57" spans="1:12" ht="12" thickBot="1" x14ac:dyDescent="0.25">
      <c r="A57" s="167" t="s">
        <v>25</v>
      </c>
      <c r="B57" s="170"/>
      <c r="C57" s="168"/>
      <c r="D57" s="168"/>
      <c r="E57" s="168"/>
    </row>
    <row r="58" spans="1:12" ht="12" thickBot="1" x14ac:dyDescent="0.25">
      <c r="A58" s="169" t="s">
        <v>47</v>
      </c>
      <c r="B58" s="170"/>
      <c r="C58" s="168"/>
      <c r="D58" s="168"/>
      <c r="E58" s="168"/>
    </row>
    <row r="59" spans="1:12" ht="12" thickBot="1" x14ac:dyDescent="0.25">
      <c r="A59" s="169" t="s">
        <v>48</v>
      </c>
      <c r="B59" s="170"/>
      <c r="C59" s="168"/>
      <c r="D59" s="168"/>
      <c r="E59" s="168"/>
    </row>
    <row r="60" spans="1:12" ht="12" thickBot="1" x14ac:dyDescent="0.25">
      <c r="A60" s="167" t="s">
        <v>26</v>
      </c>
      <c r="B60" s="170"/>
      <c r="C60" s="168"/>
      <c r="D60" s="168"/>
      <c r="E60" s="168"/>
    </row>
    <row r="61" spans="1:12" ht="12" thickBot="1" x14ac:dyDescent="0.25">
      <c r="A61" s="169" t="s">
        <v>47</v>
      </c>
      <c r="B61" s="170"/>
      <c r="C61" s="168"/>
      <c r="D61" s="168"/>
      <c r="E61" s="168"/>
    </row>
    <row r="62" spans="1:12" ht="12" thickBot="1" x14ac:dyDescent="0.25">
      <c r="A62" s="169" t="s">
        <v>48</v>
      </c>
      <c r="B62" s="170"/>
      <c r="C62" s="168"/>
      <c r="D62" s="168"/>
      <c r="E62" s="168"/>
    </row>
    <row r="63" spans="1:12" ht="23.25" thickBot="1" x14ac:dyDescent="0.25">
      <c r="A63" s="167" t="s">
        <v>3</v>
      </c>
      <c r="B63" s="170">
        <v>0</v>
      </c>
      <c r="C63" s="168">
        <v>0</v>
      </c>
      <c r="D63" s="168">
        <f>C63*1.03*0.99</f>
        <v>0</v>
      </c>
      <c r="E63" s="168">
        <f>D63*1.03*0.99</f>
        <v>0</v>
      </c>
      <c r="H63" s="172"/>
    </row>
    <row r="64" spans="1:12" ht="12" thickBot="1" x14ac:dyDescent="0.25">
      <c r="A64" s="169" t="s">
        <v>47</v>
      </c>
      <c r="B64" s="170"/>
      <c r="C64" s="173"/>
      <c r="D64" s="173"/>
      <c r="E64" s="173"/>
      <c r="J64" s="174"/>
      <c r="K64" s="174"/>
      <c r="L64" s="174"/>
    </row>
    <row r="65" spans="1:5" ht="12" thickBot="1" x14ac:dyDescent="0.25">
      <c r="A65" s="169" t="s">
        <v>48</v>
      </c>
      <c r="B65" s="170"/>
      <c r="C65" s="175"/>
      <c r="D65" s="173"/>
      <c r="E65" s="173"/>
    </row>
    <row r="66" spans="1:5" ht="12" thickBot="1" x14ac:dyDescent="0.25">
      <c r="A66" s="176" t="s">
        <v>32</v>
      </c>
      <c r="B66" s="170">
        <f>B63+B60+B57+B54+B51+B48+B45</f>
        <v>108276</v>
      </c>
      <c r="C66" s="170">
        <f t="shared" ref="C66:E66" si="5">C63+C60+C57+C54+C51+C48+C45</f>
        <v>115276</v>
      </c>
      <c r="D66" s="170">
        <f t="shared" si="5"/>
        <v>115276</v>
      </c>
      <c r="E66" s="170">
        <f t="shared" si="5"/>
        <v>115276</v>
      </c>
    </row>
    <row r="67" spans="1:5" ht="12" thickBot="1" x14ac:dyDescent="0.25">
      <c r="A67" s="177" t="s">
        <v>33</v>
      </c>
      <c r="B67" s="178">
        <f>IF(B66-B37=0,0,"Error")</f>
        <v>0</v>
      </c>
      <c r="C67" s="178">
        <f>IF(C66-C37=0,0,"Error")</f>
        <v>0</v>
      </c>
      <c r="D67" s="178">
        <f>IF(D66-D37=0,0,"Error")</f>
        <v>0</v>
      </c>
      <c r="E67" s="178">
        <f>IF(E66-E37=0,0,"Error")</f>
        <v>0</v>
      </c>
    </row>
    <row r="68" spans="1:5" ht="12" thickBot="1" x14ac:dyDescent="0.25">
      <c r="A68" s="179" t="s">
        <v>254</v>
      </c>
      <c r="B68" s="235" t="s">
        <v>71</v>
      </c>
      <c r="C68" s="235"/>
      <c r="D68" s="235"/>
      <c r="E68" s="235"/>
    </row>
    <row r="69" spans="1:5" ht="35.25" customHeight="1" thickBot="1" x14ac:dyDescent="0.25">
      <c r="A69" s="162" t="s">
        <v>10</v>
      </c>
      <c r="B69" s="245" t="s">
        <v>72</v>
      </c>
      <c r="C69" s="246"/>
      <c r="D69" s="246"/>
      <c r="E69" s="247"/>
    </row>
    <row r="70" spans="1:5" ht="12" thickBot="1" x14ac:dyDescent="0.25">
      <c r="A70" s="162" t="s">
        <v>15</v>
      </c>
      <c r="B70" s="228" t="s">
        <v>73</v>
      </c>
      <c r="C70" s="228"/>
      <c r="D70" s="228"/>
      <c r="E70" s="228"/>
    </row>
    <row r="71" spans="1:5" ht="12.75" customHeight="1" x14ac:dyDescent="0.2">
      <c r="A71" s="211"/>
      <c r="B71" s="163">
        <v>2018</v>
      </c>
      <c r="C71" s="163">
        <v>2019</v>
      </c>
      <c r="D71" s="163">
        <v>2020</v>
      </c>
      <c r="E71" s="163">
        <v>2021</v>
      </c>
    </row>
    <row r="72" spans="1:5" ht="9" customHeight="1" thickBot="1" x14ac:dyDescent="0.25">
      <c r="A72" s="212"/>
      <c r="B72" s="164" t="s">
        <v>6</v>
      </c>
      <c r="C72" s="164" t="s">
        <v>7</v>
      </c>
      <c r="D72" s="164" t="s">
        <v>7</v>
      </c>
      <c r="E72" s="164" t="s">
        <v>7</v>
      </c>
    </row>
    <row r="73" spans="1:5" ht="12" thickBot="1" x14ac:dyDescent="0.25">
      <c r="A73" s="162" t="s">
        <v>9</v>
      </c>
      <c r="B73" s="11">
        <v>12</v>
      </c>
      <c r="C73" s="11">
        <v>12</v>
      </c>
      <c r="D73" s="11">
        <v>15</v>
      </c>
      <c r="E73" s="11">
        <v>19</v>
      </c>
    </row>
    <row r="74" spans="1:5" ht="12" thickBot="1" x14ac:dyDescent="0.25">
      <c r="A74" s="162" t="s">
        <v>16</v>
      </c>
      <c r="B74" s="154">
        <f>B103</f>
        <v>45000</v>
      </c>
      <c r="C74" s="154">
        <f t="shared" ref="C74:E74" si="6">C103</f>
        <v>45000</v>
      </c>
      <c r="D74" s="154">
        <f t="shared" si="6"/>
        <v>54724</v>
      </c>
      <c r="E74" s="154">
        <f t="shared" si="6"/>
        <v>69724</v>
      </c>
    </row>
    <row r="75" spans="1:5" ht="12" thickBot="1" x14ac:dyDescent="0.25">
      <c r="A75" s="162" t="s">
        <v>24</v>
      </c>
      <c r="B75" s="154">
        <f>B74/B73</f>
        <v>3750</v>
      </c>
      <c r="C75" s="154">
        <f>C74/C73</f>
        <v>3750</v>
      </c>
      <c r="D75" s="154">
        <f>D74/D73</f>
        <v>3648.2666666666669</v>
      </c>
      <c r="E75" s="154">
        <f>E74/E73</f>
        <v>3669.6842105263158</v>
      </c>
    </row>
    <row r="76" spans="1:5" ht="12" thickBot="1" x14ac:dyDescent="0.25">
      <c r="A76" s="162" t="s">
        <v>17</v>
      </c>
      <c r="B76" s="165"/>
      <c r="C76" s="166">
        <f>C73/B73-1</f>
        <v>0</v>
      </c>
      <c r="D76" s="166">
        <f>D73/C73-1</f>
        <v>0.25</v>
      </c>
      <c r="E76" s="166">
        <f>E73/D73-1</f>
        <v>0.26666666666666661</v>
      </c>
    </row>
    <row r="77" spans="1:5" ht="12" thickBot="1" x14ac:dyDescent="0.25">
      <c r="A77" s="162" t="s">
        <v>18</v>
      </c>
      <c r="B77" s="165"/>
      <c r="C77" s="166">
        <f>C74/B74-1</f>
        <v>0</v>
      </c>
      <c r="D77" s="166">
        <f t="shared" ref="D77:D78" si="7">D74/C74-1</f>
        <v>0.216088888888889</v>
      </c>
      <c r="E77" s="166">
        <f t="shared" ref="E77:E78" si="8">E74/D74-1</f>
        <v>0.27410277026533159</v>
      </c>
    </row>
    <row r="78" spans="1:5" ht="12" thickBot="1" x14ac:dyDescent="0.25">
      <c r="A78" s="162" t="s">
        <v>19</v>
      </c>
      <c r="B78" s="165"/>
      <c r="C78" s="166">
        <f>C75/B75-1</f>
        <v>0</v>
      </c>
      <c r="D78" s="166">
        <f t="shared" si="7"/>
        <v>-2.7128888888888869E-2</v>
      </c>
      <c r="E78" s="166">
        <f t="shared" si="8"/>
        <v>5.8706081042090297E-3</v>
      </c>
    </row>
    <row r="79" spans="1:5" ht="24.75" customHeight="1" thickBot="1" x14ac:dyDescent="0.25">
      <c r="A79" s="213" t="s">
        <v>255</v>
      </c>
      <c r="B79" s="214"/>
      <c r="C79" s="214"/>
      <c r="D79" s="214"/>
      <c r="E79" s="215"/>
    </row>
    <row r="80" spans="1:5" ht="12.75" customHeight="1" x14ac:dyDescent="0.2">
      <c r="A80" s="211"/>
      <c r="B80" s="163">
        <v>2018</v>
      </c>
      <c r="C80" s="163">
        <v>2019</v>
      </c>
      <c r="D80" s="163">
        <v>2020</v>
      </c>
      <c r="E80" s="163">
        <v>2021</v>
      </c>
    </row>
    <row r="81" spans="1:5" ht="9" customHeight="1" thickBot="1" x14ac:dyDescent="0.25">
      <c r="A81" s="212"/>
      <c r="B81" s="164" t="s">
        <v>6</v>
      </c>
      <c r="C81" s="164" t="s">
        <v>7</v>
      </c>
      <c r="D81" s="164" t="s">
        <v>7</v>
      </c>
      <c r="E81" s="164" t="s">
        <v>7</v>
      </c>
    </row>
    <row r="82" spans="1:5" ht="24.75" customHeight="1" thickBot="1" x14ac:dyDescent="0.25">
      <c r="A82" s="167" t="s">
        <v>0</v>
      </c>
      <c r="B82" s="168"/>
      <c r="C82" s="168"/>
      <c r="D82" s="168"/>
      <c r="E82" s="168"/>
    </row>
    <row r="83" spans="1:5" ht="38.25" customHeight="1" thickBot="1" x14ac:dyDescent="0.25">
      <c r="A83" s="169" t="s">
        <v>47</v>
      </c>
      <c r="B83" s="170"/>
      <c r="C83" s="171"/>
      <c r="D83" s="171"/>
      <c r="E83" s="171"/>
    </row>
    <row r="84" spans="1:5" ht="24.75" customHeight="1" thickBot="1" x14ac:dyDescent="0.25">
      <c r="A84" s="169" t="s">
        <v>48</v>
      </c>
      <c r="B84" s="170"/>
      <c r="C84" s="171"/>
      <c r="D84" s="171"/>
      <c r="E84" s="171"/>
    </row>
    <row r="85" spans="1:5" ht="24.75" customHeight="1" thickBot="1" x14ac:dyDescent="0.25">
      <c r="A85" s="167" t="s">
        <v>30</v>
      </c>
      <c r="B85" s="168"/>
      <c r="C85" s="168"/>
      <c r="D85" s="168"/>
      <c r="E85" s="168"/>
    </row>
    <row r="86" spans="1:5" ht="12" thickBot="1" x14ac:dyDescent="0.25">
      <c r="A86" s="169" t="s">
        <v>47</v>
      </c>
      <c r="B86" s="170"/>
      <c r="C86" s="168"/>
      <c r="D86" s="168"/>
      <c r="E86" s="168"/>
    </row>
    <row r="87" spans="1:5" ht="12" thickBot="1" x14ac:dyDescent="0.25">
      <c r="A87" s="169" t="s">
        <v>48</v>
      </c>
      <c r="B87" s="170"/>
      <c r="C87" s="168"/>
      <c r="D87" s="168"/>
      <c r="E87" s="168"/>
    </row>
    <row r="88" spans="1:5" ht="24.75" customHeight="1" thickBot="1" x14ac:dyDescent="0.25">
      <c r="A88" s="167" t="s">
        <v>1</v>
      </c>
      <c r="B88" s="170">
        <v>45000</v>
      </c>
      <c r="C88" s="168">
        <v>45000</v>
      </c>
      <c r="D88" s="168">
        <v>54724</v>
      </c>
      <c r="E88" s="168">
        <v>69724</v>
      </c>
    </row>
    <row r="89" spans="1:5" ht="12" thickBot="1" x14ac:dyDescent="0.25">
      <c r="A89" s="169" t="s">
        <v>47</v>
      </c>
      <c r="B89" s="170">
        <f>+B88</f>
        <v>45000</v>
      </c>
      <c r="C89" s="170">
        <f t="shared" ref="C89:E89" si="9">+C88</f>
        <v>45000</v>
      </c>
      <c r="D89" s="170">
        <f t="shared" si="9"/>
        <v>54724</v>
      </c>
      <c r="E89" s="170">
        <f t="shared" si="9"/>
        <v>69724</v>
      </c>
    </row>
    <row r="90" spans="1:5" ht="12" thickBot="1" x14ac:dyDescent="0.25">
      <c r="A90" s="169" t="s">
        <v>48</v>
      </c>
      <c r="B90" s="170"/>
      <c r="C90" s="168"/>
      <c r="D90" s="168"/>
      <c r="E90" s="168"/>
    </row>
    <row r="91" spans="1:5" ht="12" thickBot="1" x14ac:dyDescent="0.25">
      <c r="A91" s="167" t="s">
        <v>2</v>
      </c>
      <c r="B91" s="170"/>
      <c r="C91" s="168"/>
      <c r="D91" s="168"/>
      <c r="E91" s="168"/>
    </row>
    <row r="92" spans="1:5" ht="12" thickBot="1" x14ac:dyDescent="0.25">
      <c r="A92" s="169" t="s">
        <v>47</v>
      </c>
      <c r="B92" s="170"/>
      <c r="C92" s="168"/>
      <c r="D92" s="168"/>
      <c r="E92" s="168"/>
    </row>
    <row r="93" spans="1:5" ht="12" thickBot="1" x14ac:dyDescent="0.25">
      <c r="A93" s="169" t="s">
        <v>48</v>
      </c>
      <c r="B93" s="170"/>
      <c r="C93" s="168"/>
      <c r="D93" s="168"/>
      <c r="E93" s="168"/>
    </row>
    <row r="94" spans="1:5" ht="12" thickBot="1" x14ac:dyDescent="0.25">
      <c r="A94" s="167" t="s">
        <v>25</v>
      </c>
      <c r="B94" s="170"/>
      <c r="C94" s="168"/>
      <c r="D94" s="168"/>
      <c r="E94" s="168"/>
    </row>
    <row r="95" spans="1:5" ht="12" thickBot="1" x14ac:dyDescent="0.25">
      <c r="A95" s="169" t="s">
        <v>47</v>
      </c>
      <c r="B95" s="170"/>
      <c r="C95" s="168"/>
      <c r="D95" s="168"/>
      <c r="E95" s="168"/>
    </row>
    <row r="96" spans="1:5" ht="12" thickBot="1" x14ac:dyDescent="0.25">
      <c r="A96" s="169" t="s">
        <v>48</v>
      </c>
      <c r="B96" s="170"/>
      <c r="C96" s="168"/>
      <c r="D96" s="168"/>
      <c r="E96" s="168"/>
    </row>
    <row r="97" spans="1:11" ht="12" thickBot="1" x14ac:dyDescent="0.25">
      <c r="A97" s="167" t="s">
        <v>26</v>
      </c>
      <c r="B97" s="170"/>
      <c r="C97" s="168"/>
      <c r="D97" s="168"/>
      <c r="E97" s="168"/>
    </row>
    <row r="98" spans="1:11" ht="12" thickBot="1" x14ac:dyDescent="0.25">
      <c r="A98" s="169" t="s">
        <v>47</v>
      </c>
      <c r="B98" s="170"/>
      <c r="C98" s="168"/>
      <c r="D98" s="168"/>
      <c r="E98" s="168"/>
    </row>
    <row r="99" spans="1:11" ht="12" thickBot="1" x14ac:dyDescent="0.25">
      <c r="A99" s="169" t="s">
        <v>48</v>
      </c>
      <c r="B99" s="170"/>
      <c r="C99" s="168"/>
      <c r="D99" s="168"/>
      <c r="E99" s="168"/>
    </row>
    <row r="100" spans="1:11" ht="23.25" thickBot="1" x14ac:dyDescent="0.25">
      <c r="A100" s="167" t="s">
        <v>3</v>
      </c>
      <c r="B100" s="170"/>
      <c r="C100" s="168"/>
      <c r="D100" s="168"/>
      <c r="E100" s="168"/>
    </row>
    <row r="101" spans="1:11" ht="12" thickBot="1" x14ac:dyDescent="0.25">
      <c r="A101" s="169" t="s">
        <v>47</v>
      </c>
      <c r="B101" s="170"/>
      <c r="C101" s="168"/>
      <c r="D101" s="168"/>
      <c r="E101" s="168"/>
    </row>
    <row r="102" spans="1:11" ht="12" thickBot="1" x14ac:dyDescent="0.25">
      <c r="A102" s="169" t="s">
        <v>48</v>
      </c>
      <c r="B102" s="170"/>
      <c r="C102" s="168"/>
      <c r="D102" s="168"/>
      <c r="E102" s="168"/>
    </row>
    <row r="103" spans="1:11" ht="12" thickBot="1" x14ac:dyDescent="0.25">
      <c r="A103" s="180" t="s">
        <v>34</v>
      </c>
      <c r="B103" s="170">
        <f>B100+B97+B94+B91+B88+B85+B82</f>
        <v>45000</v>
      </c>
      <c r="C103" s="170">
        <f t="shared" ref="C103:E103" si="10">C100+C97+C94+C91+C88+C85+C82</f>
        <v>45000</v>
      </c>
      <c r="D103" s="170">
        <f t="shared" si="10"/>
        <v>54724</v>
      </c>
      <c r="E103" s="170">
        <f t="shared" si="10"/>
        <v>69724</v>
      </c>
    </row>
    <row r="104" spans="1:11" ht="17.25" customHeight="1" thickBot="1" x14ac:dyDescent="0.25">
      <c r="A104" s="177" t="s">
        <v>33</v>
      </c>
      <c r="B104" s="178">
        <f>IF(B103-B74=0,0,"Error")</f>
        <v>0</v>
      </c>
      <c r="C104" s="178">
        <f>IF(C103-C74=0,0,"Error")</f>
        <v>0</v>
      </c>
      <c r="D104" s="178">
        <f>IF(D103-D74=0,0,"Error")</f>
        <v>0</v>
      </c>
      <c r="E104" s="178">
        <f>IF(E103-E74=0,0,"Error")</f>
        <v>0</v>
      </c>
    </row>
    <row r="105" spans="1:11" ht="12" hidden="1" thickBot="1" x14ac:dyDescent="0.25">
      <c r="A105" s="229" t="s">
        <v>43</v>
      </c>
      <c r="B105" s="230"/>
      <c r="C105" s="230"/>
      <c r="D105" s="230"/>
      <c r="E105" s="231"/>
    </row>
    <row r="106" spans="1:11" ht="12" hidden="1" thickBot="1" x14ac:dyDescent="0.25">
      <c r="A106" s="229" t="s">
        <v>37</v>
      </c>
      <c r="B106" s="230"/>
      <c r="C106" s="230"/>
      <c r="D106" s="230"/>
      <c r="E106" s="231"/>
    </row>
    <row r="107" spans="1:11" ht="21.75" hidden="1" thickBot="1" x14ac:dyDescent="0.25">
      <c r="A107" s="161" t="s">
        <v>44</v>
      </c>
      <c r="B107" s="222"/>
      <c r="C107" s="244"/>
      <c r="D107" s="223"/>
      <c r="E107" s="224"/>
    </row>
    <row r="108" spans="1:11" ht="33.75" hidden="1" customHeight="1" thickBot="1" x14ac:dyDescent="0.25">
      <c r="A108" s="161" t="s">
        <v>49</v>
      </c>
      <c r="B108" s="161"/>
      <c r="C108" s="181" t="s">
        <v>50</v>
      </c>
      <c r="D108" s="223"/>
      <c r="E108" s="224"/>
      <c r="G108" s="253" t="s">
        <v>77</v>
      </c>
      <c r="H108" s="254"/>
      <c r="I108" s="254"/>
      <c r="J108" s="254"/>
      <c r="K108" s="255"/>
    </row>
    <row r="109" spans="1:11" ht="12" hidden="1" thickBot="1" x14ac:dyDescent="0.25">
      <c r="A109" s="182"/>
      <c r="B109" s="222"/>
      <c r="C109" s="243"/>
      <c r="D109" s="223"/>
      <c r="E109" s="224"/>
      <c r="G109" s="256"/>
      <c r="H109" s="257"/>
      <c r="I109" s="257"/>
      <c r="J109" s="257"/>
      <c r="K109" s="258"/>
    </row>
    <row r="110" spans="1:11" ht="17.25" hidden="1" customHeight="1" thickBot="1" x14ac:dyDescent="0.25">
      <c r="A110" s="162" t="s">
        <v>10</v>
      </c>
      <c r="B110" s="219"/>
      <c r="C110" s="220"/>
      <c r="D110" s="220"/>
      <c r="E110" s="221"/>
      <c r="G110" s="259"/>
      <c r="H110" s="260"/>
      <c r="I110" s="260"/>
      <c r="J110" s="260"/>
      <c r="K110" s="261"/>
    </row>
    <row r="111" spans="1:11" ht="12" hidden="1" thickBot="1" x14ac:dyDescent="0.25">
      <c r="A111" s="162" t="s">
        <v>15</v>
      </c>
      <c r="B111" s="216"/>
      <c r="C111" s="217"/>
      <c r="D111" s="217"/>
      <c r="E111" s="218"/>
    </row>
    <row r="112" spans="1:11" ht="12.75" hidden="1" customHeight="1" x14ac:dyDescent="0.2">
      <c r="A112" s="211"/>
      <c r="B112" s="163">
        <v>2018</v>
      </c>
      <c r="C112" s="163">
        <v>2019</v>
      </c>
      <c r="D112" s="163">
        <v>2020</v>
      </c>
      <c r="E112" s="163">
        <v>2021</v>
      </c>
    </row>
    <row r="113" spans="1:11" ht="9" hidden="1" customHeight="1" thickBot="1" x14ac:dyDescent="0.25">
      <c r="A113" s="212"/>
      <c r="B113" s="164" t="s">
        <v>6</v>
      </c>
      <c r="C113" s="164" t="s">
        <v>7</v>
      </c>
      <c r="D113" s="164" t="s">
        <v>7</v>
      </c>
      <c r="E113" s="164" t="s">
        <v>7</v>
      </c>
    </row>
    <row r="114" spans="1:11" ht="12" hidden="1" thickBot="1" x14ac:dyDescent="0.25">
      <c r="A114" s="162" t="s">
        <v>9</v>
      </c>
      <c r="B114" s="154"/>
      <c r="C114" s="154"/>
      <c r="D114" s="154"/>
      <c r="E114" s="154"/>
    </row>
    <row r="115" spans="1:11" ht="12" hidden="1" thickBot="1" x14ac:dyDescent="0.25">
      <c r="A115" s="162" t="s">
        <v>16</v>
      </c>
      <c r="B115" s="154">
        <f>B178-B133</f>
        <v>0</v>
      </c>
      <c r="C115" s="154">
        <f>C178-C140</f>
        <v>0</v>
      </c>
      <c r="D115" s="154">
        <f>D178-D140</f>
        <v>0</v>
      </c>
      <c r="E115" s="154">
        <f>E178-E140</f>
        <v>0</v>
      </c>
    </row>
    <row r="116" spans="1:11" ht="12" hidden="1" thickBot="1" x14ac:dyDescent="0.25">
      <c r="A116" s="162" t="s">
        <v>24</v>
      </c>
      <c r="B116" s="154" t="e">
        <f>B115/B114</f>
        <v>#DIV/0!</v>
      </c>
      <c r="C116" s="154" t="e">
        <f t="shared" ref="C116:E116" si="11">C115/C114</f>
        <v>#DIV/0!</v>
      </c>
      <c r="D116" s="154" t="e">
        <f t="shared" si="11"/>
        <v>#DIV/0!</v>
      </c>
      <c r="E116" s="154" t="e">
        <f t="shared" si="11"/>
        <v>#DIV/0!</v>
      </c>
    </row>
    <row r="117" spans="1:11" ht="12" hidden="1" thickBot="1" x14ac:dyDescent="0.25">
      <c r="A117" s="162" t="s">
        <v>17</v>
      </c>
      <c r="B117" s="165" t="s">
        <v>23</v>
      </c>
      <c r="C117" s="166" t="e">
        <f>C114/B114-1</f>
        <v>#DIV/0!</v>
      </c>
      <c r="D117" s="166" t="e">
        <f t="shared" ref="D117:D119" si="12">D114/C114-1</f>
        <v>#DIV/0!</v>
      </c>
      <c r="E117" s="166" t="e">
        <f t="shared" ref="E117:E119" si="13">E114/D114-1</f>
        <v>#DIV/0!</v>
      </c>
      <c r="G117" s="155"/>
      <c r="H117" s="155"/>
      <c r="I117" s="155"/>
      <c r="J117" s="155"/>
      <c r="K117" s="155"/>
    </row>
    <row r="118" spans="1:11" ht="12" hidden="1" thickBot="1" x14ac:dyDescent="0.25">
      <c r="A118" s="162" t="s">
        <v>18</v>
      </c>
      <c r="B118" s="165" t="s">
        <v>23</v>
      </c>
      <c r="C118" s="166" t="e">
        <f>C115/B115-1</f>
        <v>#DIV/0!</v>
      </c>
      <c r="D118" s="166" t="e">
        <f t="shared" si="12"/>
        <v>#DIV/0!</v>
      </c>
      <c r="E118" s="166" t="e">
        <f t="shared" si="13"/>
        <v>#DIV/0!</v>
      </c>
    </row>
    <row r="119" spans="1:11" ht="12" hidden="1" thickBot="1" x14ac:dyDescent="0.25">
      <c r="A119" s="162" t="s">
        <v>19</v>
      </c>
      <c r="B119" s="165" t="s">
        <v>23</v>
      </c>
      <c r="C119" s="166" t="e">
        <f>C116/B116-1</f>
        <v>#DIV/0!</v>
      </c>
      <c r="D119" s="166" t="e">
        <f t="shared" si="12"/>
        <v>#DIV/0!</v>
      </c>
      <c r="E119" s="166" t="e">
        <f t="shared" si="13"/>
        <v>#DIV/0!</v>
      </c>
    </row>
    <row r="120" spans="1:11" ht="12" hidden="1" thickBot="1" x14ac:dyDescent="0.25">
      <c r="A120" s="213" t="s">
        <v>256</v>
      </c>
      <c r="B120" s="214"/>
      <c r="C120" s="214"/>
      <c r="D120" s="214"/>
      <c r="E120" s="215"/>
    </row>
    <row r="121" spans="1:11" ht="12.75" hidden="1" customHeight="1" x14ac:dyDescent="0.2">
      <c r="A121" s="211"/>
      <c r="B121" s="163">
        <v>2018</v>
      </c>
      <c r="C121" s="163">
        <v>2019</v>
      </c>
      <c r="D121" s="163">
        <v>2020</v>
      </c>
      <c r="E121" s="163">
        <v>2021</v>
      </c>
    </row>
    <row r="122" spans="1:11" ht="9" hidden="1" customHeight="1" thickBot="1" x14ac:dyDescent="0.25">
      <c r="A122" s="212"/>
      <c r="B122" s="164" t="s">
        <v>6</v>
      </c>
      <c r="C122" s="164" t="s">
        <v>7</v>
      </c>
      <c r="D122" s="164" t="s">
        <v>7</v>
      </c>
      <c r="E122" s="164" t="s">
        <v>7</v>
      </c>
    </row>
    <row r="123" spans="1:11" ht="12" hidden="1" thickBot="1" x14ac:dyDescent="0.25">
      <c r="A123" s="167" t="s">
        <v>39</v>
      </c>
      <c r="B123" s="168">
        <f>B124+B125+B126+B127</f>
        <v>0</v>
      </c>
      <c r="C123" s="168">
        <f t="shared" ref="C123" si="14">C124+C125+C126+C127</f>
        <v>0</v>
      </c>
      <c r="D123" s="168">
        <f t="shared" ref="D123" si="15">D124+D125+D126+D127</f>
        <v>0</v>
      </c>
      <c r="E123" s="168">
        <f t="shared" ref="E123" si="16">E124+E125+E126+E127</f>
        <v>0</v>
      </c>
    </row>
    <row r="124" spans="1:11" ht="12" hidden="1" thickBot="1" x14ac:dyDescent="0.25">
      <c r="A124" s="169" t="s">
        <v>47</v>
      </c>
      <c r="B124" s="168"/>
      <c r="C124" s="168"/>
      <c r="D124" s="168"/>
      <c r="E124" s="168"/>
    </row>
    <row r="125" spans="1:11" ht="12" hidden="1" thickBot="1" x14ac:dyDescent="0.25">
      <c r="A125" s="169" t="s">
        <v>54</v>
      </c>
      <c r="B125" s="168"/>
      <c r="C125" s="168"/>
      <c r="D125" s="168"/>
      <c r="E125" s="168"/>
    </row>
    <row r="126" spans="1:11" ht="12" hidden="1" thickBot="1" x14ac:dyDescent="0.25">
      <c r="A126" s="169" t="s">
        <v>55</v>
      </c>
      <c r="B126" s="168"/>
      <c r="C126" s="168"/>
      <c r="D126" s="168"/>
      <c r="E126" s="168"/>
    </row>
    <row r="127" spans="1:11" ht="12" hidden="1" thickBot="1" x14ac:dyDescent="0.25">
      <c r="A127" s="169" t="s">
        <v>56</v>
      </c>
      <c r="B127" s="168"/>
      <c r="C127" s="168"/>
      <c r="D127" s="168"/>
      <c r="E127" s="168"/>
    </row>
    <row r="128" spans="1:11" ht="12" hidden="1" thickBot="1" x14ac:dyDescent="0.25">
      <c r="A128" s="167" t="s">
        <v>40</v>
      </c>
      <c r="B128" s="170">
        <f>B129+B130+B131+B132</f>
        <v>0</v>
      </c>
      <c r="C128" s="170">
        <f t="shared" ref="C128" si="17">C129+C130+C131+C132</f>
        <v>0</v>
      </c>
      <c r="D128" s="170">
        <f t="shared" ref="D128" si="18">D129+D130+D131+D132</f>
        <v>0</v>
      </c>
      <c r="E128" s="170">
        <f t="shared" ref="E128" si="19">E129+E130+E131+E132</f>
        <v>0</v>
      </c>
    </row>
    <row r="129" spans="1:11" ht="12" hidden="1" thickBot="1" x14ac:dyDescent="0.25">
      <c r="A129" s="169" t="s">
        <v>47</v>
      </c>
      <c r="B129" s="170"/>
      <c r="C129" s="168"/>
      <c r="D129" s="168"/>
      <c r="E129" s="168"/>
    </row>
    <row r="130" spans="1:11" ht="12" hidden="1" thickBot="1" x14ac:dyDescent="0.25">
      <c r="A130" s="169" t="s">
        <v>54</v>
      </c>
      <c r="B130" s="170"/>
      <c r="C130" s="168"/>
      <c r="D130" s="168"/>
      <c r="E130" s="168"/>
    </row>
    <row r="131" spans="1:11" ht="12" hidden="1" thickBot="1" x14ac:dyDescent="0.25">
      <c r="A131" s="169" t="s">
        <v>55</v>
      </c>
      <c r="B131" s="170"/>
      <c r="C131" s="168"/>
      <c r="D131" s="168"/>
      <c r="E131" s="168"/>
    </row>
    <row r="132" spans="1:11" ht="12" hidden="1" thickBot="1" x14ac:dyDescent="0.25">
      <c r="A132" s="169" t="s">
        <v>56</v>
      </c>
      <c r="B132" s="170"/>
      <c r="C132" s="168"/>
      <c r="D132" s="168"/>
      <c r="E132" s="168"/>
    </row>
    <row r="133" spans="1:11" ht="12" hidden="1" thickBot="1" x14ac:dyDescent="0.25">
      <c r="A133" s="183" t="s">
        <v>32</v>
      </c>
      <c r="B133" s="170">
        <f>B123+B128</f>
        <v>0</v>
      </c>
      <c r="C133" s="170">
        <f t="shared" ref="C133:E133" si="20">C123+C128</f>
        <v>0</v>
      </c>
      <c r="D133" s="170">
        <f t="shared" si="20"/>
        <v>0</v>
      </c>
      <c r="E133" s="170">
        <f t="shared" si="20"/>
        <v>0</v>
      </c>
    </row>
    <row r="134" spans="1:11" ht="63.75" hidden="1" thickBot="1" x14ac:dyDescent="0.25">
      <c r="A134" s="161" t="s">
        <v>53</v>
      </c>
      <c r="B134" s="161"/>
      <c r="C134" s="181" t="s">
        <v>50</v>
      </c>
      <c r="D134" s="222"/>
      <c r="E134" s="224"/>
    </row>
    <row r="135" spans="1:11" ht="17.25" hidden="1" customHeight="1" thickBot="1" x14ac:dyDescent="0.25">
      <c r="A135" s="162" t="s">
        <v>10</v>
      </c>
      <c r="B135" s="219"/>
      <c r="C135" s="220"/>
      <c r="D135" s="220"/>
      <c r="E135" s="221"/>
    </row>
    <row r="136" spans="1:11" ht="12" hidden="1" thickBot="1" x14ac:dyDescent="0.25">
      <c r="A136" s="162" t="s">
        <v>15</v>
      </c>
      <c r="B136" s="216"/>
      <c r="C136" s="217"/>
      <c r="D136" s="217"/>
      <c r="E136" s="218"/>
    </row>
    <row r="137" spans="1:11" ht="12.75" hidden="1" customHeight="1" x14ac:dyDescent="0.2">
      <c r="A137" s="211"/>
      <c r="B137" s="163">
        <v>2018</v>
      </c>
      <c r="C137" s="163">
        <v>2019</v>
      </c>
      <c r="D137" s="163">
        <v>2020</v>
      </c>
      <c r="E137" s="163">
        <v>2021</v>
      </c>
    </row>
    <row r="138" spans="1:11" ht="9" hidden="1" customHeight="1" thickBot="1" x14ac:dyDescent="0.25">
      <c r="A138" s="212"/>
      <c r="B138" s="164" t="s">
        <v>6</v>
      </c>
      <c r="C138" s="164" t="s">
        <v>7</v>
      </c>
      <c r="D138" s="164" t="s">
        <v>7</v>
      </c>
      <c r="E138" s="164" t="s">
        <v>7</v>
      </c>
    </row>
    <row r="139" spans="1:11" ht="12" hidden="1" thickBot="1" x14ac:dyDescent="0.25">
      <c r="A139" s="162" t="s">
        <v>9</v>
      </c>
      <c r="B139" s="162"/>
      <c r="C139" s="162"/>
      <c r="D139" s="162"/>
      <c r="E139" s="162"/>
    </row>
    <row r="140" spans="1:11" ht="12" hidden="1" thickBot="1" x14ac:dyDescent="0.25">
      <c r="A140" s="162" t="s">
        <v>16</v>
      </c>
      <c r="B140" s="154"/>
      <c r="C140" s="154"/>
      <c r="D140" s="154"/>
      <c r="E140" s="154"/>
    </row>
    <row r="141" spans="1:11" ht="12" hidden="1" thickBot="1" x14ac:dyDescent="0.25">
      <c r="A141" s="162" t="s">
        <v>24</v>
      </c>
      <c r="B141" s="154" t="e">
        <f>B140/B139</f>
        <v>#DIV/0!</v>
      </c>
      <c r="C141" s="154" t="e">
        <f t="shared" ref="C141:E141" si="21">C140/C139</f>
        <v>#DIV/0!</v>
      </c>
      <c r="D141" s="154" t="e">
        <f t="shared" si="21"/>
        <v>#DIV/0!</v>
      </c>
      <c r="E141" s="154" t="e">
        <f t="shared" si="21"/>
        <v>#DIV/0!</v>
      </c>
    </row>
    <row r="142" spans="1:11" ht="12" hidden="1" thickBot="1" x14ac:dyDescent="0.25">
      <c r="A142" s="162" t="s">
        <v>17</v>
      </c>
      <c r="B142" s="165" t="s">
        <v>23</v>
      </c>
      <c r="C142" s="166" t="e">
        <f>C139/B139-1</f>
        <v>#DIV/0!</v>
      </c>
      <c r="D142" s="166" t="e">
        <f t="shared" ref="D142:D144" si="22">D139/C139-1</f>
        <v>#DIV/0!</v>
      </c>
      <c r="E142" s="166" t="e">
        <f t="shared" ref="E142:E144" si="23">E139/D139-1</f>
        <v>#DIV/0!</v>
      </c>
      <c r="G142" s="155"/>
      <c r="H142" s="155"/>
      <c r="I142" s="155"/>
      <c r="J142" s="155"/>
      <c r="K142" s="155"/>
    </row>
    <row r="143" spans="1:11" ht="12" hidden="1" thickBot="1" x14ac:dyDescent="0.25">
      <c r="A143" s="162" t="s">
        <v>18</v>
      </c>
      <c r="B143" s="165" t="s">
        <v>23</v>
      </c>
      <c r="C143" s="166" t="e">
        <f>C140/B140-1</f>
        <v>#DIV/0!</v>
      </c>
      <c r="D143" s="166" t="e">
        <f t="shared" si="22"/>
        <v>#DIV/0!</v>
      </c>
      <c r="E143" s="166" t="e">
        <f t="shared" si="23"/>
        <v>#DIV/0!</v>
      </c>
    </row>
    <row r="144" spans="1:11" ht="12" hidden="1" thickBot="1" x14ac:dyDescent="0.25">
      <c r="A144" s="162" t="s">
        <v>19</v>
      </c>
      <c r="B144" s="165" t="s">
        <v>23</v>
      </c>
      <c r="C144" s="166" t="e">
        <f>C141/B141-1</f>
        <v>#DIV/0!</v>
      </c>
      <c r="D144" s="166" t="e">
        <f t="shared" si="22"/>
        <v>#DIV/0!</v>
      </c>
      <c r="E144" s="166" t="e">
        <f t="shared" si="23"/>
        <v>#DIV/0!</v>
      </c>
    </row>
    <row r="145" spans="1:5" ht="13.5" hidden="1" customHeight="1" thickBot="1" x14ac:dyDescent="0.25">
      <c r="A145" s="213" t="s">
        <v>257</v>
      </c>
      <c r="B145" s="214"/>
      <c r="C145" s="214"/>
      <c r="D145" s="214"/>
      <c r="E145" s="215"/>
    </row>
    <row r="146" spans="1:5" ht="12.75" hidden="1" customHeight="1" x14ac:dyDescent="0.2">
      <c r="A146" s="211"/>
      <c r="B146" s="163">
        <v>2018</v>
      </c>
      <c r="C146" s="163">
        <v>2019</v>
      </c>
      <c r="D146" s="163">
        <v>2020</v>
      </c>
      <c r="E146" s="163">
        <v>2021</v>
      </c>
    </row>
    <row r="147" spans="1:5" ht="9" hidden="1" customHeight="1" thickBot="1" x14ac:dyDescent="0.25">
      <c r="A147" s="212"/>
      <c r="B147" s="164" t="s">
        <v>6</v>
      </c>
      <c r="C147" s="164" t="s">
        <v>7</v>
      </c>
      <c r="D147" s="164" t="s">
        <v>7</v>
      </c>
      <c r="E147" s="164" t="s">
        <v>7</v>
      </c>
    </row>
    <row r="148" spans="1:5" ht="12" hidden="1" thickBot="1" x14ac:dyDescent="0.25">
      <c r="A148" s="167" t="s">
        <v>39</v>
      </c>
      <c r="B148" s="168">
        <f>B149+B150+B151+B152</f>
        <v>0</v>
      </c>
      <c r="C148" s="168">
        <f t="shared" ref="C148" si="24">C149+C150+C151+C152</f>
        <v>0</v>
      </c>
      <c r="D148" s="168">
        <f t="shared" ref="D148" si="25">D149+D150+D151+D152</f>
        <v>0</v>
      </c>
      <c r="E148" s="168">
        <f t="shared" ref="E148" si="26">E149+E150+E151+E152</f>
        <v>0</v>
      </c>
    </row>
    <row r="149" spans="1:5" ht="12" hidden="1" thickBot="1" x14ac:dyDescent="0.25">
      <c r="A149" s="169" t="s">
        <v>47</v>
      </c>
      <c r="B149" s="168"/>
      <c r="C149" s="168"/>
      <c r="D149" s="168"/>
      <c r="E149" s="168"/>
    </row>
    <row r="150" spans="1:5" ht="12" hidden="1" thickBot="1" x14ac:dyDescent="0.25">
      <c r="A150" s="169" t="s">
        <v>54</v>
      </c>
      <c r="B150" s="168"/>
      <c r="C150" s="168"/>
      <c r="D150" s="168"/>
      <c r="E150" s="168"/>
    </row>
    <row r="151" spans="1:5" ht="12" hidden="1" thickBot="1" x14ac:dyDescent="0.25">
      <c r="A151" s="169" t="s">
        <v>55</v>
      </c>
      <c r="B151" s="168"/>
      <c r="C151" s="168"/>
      <c r="D151" s="168"/>
      <c r="E151" s="168"/>
    </row>
    <row r="152" spans="1:5" ht="12" hidden="1" thickBot="1" x14ac:dyDescent="0.25">
      <c r="A152" s="169" t="s">
        <v>56</v>
      </c>
      <c r="B152" s="168"/>
      <c r="C152" s="168"/>
      <c r="D152" s="168"/>
      <c r="E152" s="168"/>
    </row>
    <row r="153" spans="1:5" ht="12" hidden="1" thickBot="1" x14ac:dyDescent="0.25">
      <c r="A153" s="167" t="s">
        <v>40</v>
      </c>
      <c r="B153" s="170">
        <f>B154+B155+B156+B157</f>
        <v>0</v>
      </c>
      <c r="C153" s="170">
        <f t="shared" ref="C153" si="27">C154+C155+C156+C157</f>
        <v>0</v>
      </c>
      <c r="D153" s="170">
        <f t="shared" ref="D153" si="28">D154+D155+D156+D157</f>
        <v>0</v>
      </c>
      <c r="E153" s="170">
        <f t="shared" ref="E153" si="29">E154+E155+E156+E157</f>
        <v>0</v>
      </c>
    </row>
    <row r="154" spans="1:5" ht="12" hidden="1" thickBot="1" x14ac:dyDescent="0.25">
      <c r="A154" s="169" t="s">
        <v>47</v>
      </c>
      <c r="B154" s="170"/>
      <c r="C154" s="168"/>
      <c r="D154" s="168"/>
      <c r="E154" s="168"/>
    </row>
    <row r="155" spans="1:5" ht="12" hidden="1" thickBot="1" x14ac:dyDescent="0.25">
      <c r="A155" s="169" t="s">
        <v>54</v>
      </c>
      <c r="B155" s="170"/>
      <c r="C155" s="168"/>
      <c r="D155" s="168"/>
      <c r="E155" s="168"/>
    </row>
    <row r="156" spans="1:5" ht="12" hidden="1" thickBot="1" x14ac:dyDescent="0.25">
      <c r="A156" s="169" t="s">
        <v>55</v>
      </c>
      <c r="B156" s="170"/>
      <c r="C156" s="168"/>
      <c r="D156" s="168"/>
      <c r="E156" s="168"/>
    </row>
    <row r="157" spans="1:5" ht="12" hidden="1" thickBot="1" x14ac:dyDescent="0.25">
      <c r="A157" s="169" t="s">
        <v>56</v>
      </c>
      <c r="B157" s="170"/>
      <c r="C157" s="168"/>
      <c r="D157" s="168"/>
      <c r="E157" s="168"/>
    </row>
    <row r="158" spans="1:5" ht="12" hidden="1" thickBot="1" x14ac:dyDescent="0.25">
      <c r="A158" s="183" t="s">
        <v>58</v>
      </c>
      <c r="B158" s="170">
        <f>B148+B153</f>
        <v>0</v>
      </c>
      <c r="C158" s="170">
        <f t="shared" ref="C158:E158" si="30">C148+C153</f>
        <v>0</v>
      </c>
      <c r="D158" s="170">
        <f t="shared" si="30"/>
        <v>0</v>
      </c>
      <c r="E158" s="170">
        <f t="shared" si="30"/>
        <v>0</v>
      </c>
    </row>
    <row r="159" spans="1:5" ht="63.75" hidden="1" thickBot="1" x14ac:dyDescent="0.25">
      <c r="A159" s="161" t="s">
        <v>38</v>
      </c>
      <c r="B159" s="184"/>
      <c r="C159" s="185" t="s">
        <v>50</v>
      </c>
      <c r="D159" s="186"/>
      <c r="E159" s="187"/>
    </row>
    <row r="160" spans="1:5" ht="17.25" hidden="1" customHeight="1" thickBot="1" x14ac:dyDescent="0.25">
      <c r="A160" s="162" t="s">
        <v>10</v>
      </c>
      <c r="B160" s="219"/>
      <c r="C160" s="220"/>
      <c r="D160" s="220"/>
      <c r="E160" s="221"/>
    </row>
    <row r="161" spans="1:11" ht="12" hidden="1" thickBot="1" x14ac:dyDescent="0.25">
      <c r="A161" s="162" t="s">
        <v>15</v>
      </c>
      <c r="B161" s="216"/>
      <c r="C161" s="217"/>
      <c r="D161" s="217"/>
      <c r="E161" s="218"/>
    </row>
    <row r="162" spans="1:11" ht="12.75" hidden="1" customHeight="1" x14ac:dyDescent="0.2">
      <c r="A162" s="211"/>
      <c r="B162" s="163">
        <v>2018</v>
      </c>
      <c r="C162" s="163">
        <v>2019</v>
      </c>
      <c r="D162" s="163">
        <v>2020</v>
      </c>
      <c r="E162" s="163">
        <v>2021</v>
      </c>
    </row>
    <row r="163" spans="1:11" ht="9" hidden="1" customHeight="1" thickBot="1" x14ac:dyDescent="0.25">
      <c r="A163" s="212"/>
      <c r="B163" s="164" t="s">
        <v>6</v>
      </c>
      <c r="C163" s="164" t="s">
        <v>7</v>
      </c>
      <c r="D163" s="164" t="s">
        <v>7</v>
      </c>
      <c r="E163" s="164" t="s">
        <v>7</v>
      </c>
    </row>
    <row r="164" spans="1:11" ht="12" hidden="1" thickBot="1" x14ac:dyDescent="0.25">
      <c r="A164" s="162" t="s">
        <v>9</v>
      </c>
      <c r="B164" s="162"/>
      <c r="C164" s="162"/>
      <c r="D164" s="162"/>
      <c r="E164" s="162"/>
    </row>
    <row r="165" spans="1:11" ht="12" hidden="1" thickBot="1" x14ac:dyDescent="0.25">
      <c r="A165" s="162" t="s">
        <v>16</v>
      </c>
      <c r="B165" s="154">
        <f>B183</f>
        <v>0</v>
      </c>
      <c r="C165" s="154">
        <f t="shared" ref="C165:E165" si="31">C183</f>
        <v>0</v>
      </c>
      <c r="D165" s="154">
        <f t="shared" si="31"/>
        <v>0</v>
      </c>
      <c r="E165" s="154">
        <f t="shared" si="31"/>
        <v>0</v>
      </c>
    </row>
    <row r="166" spans="1:11" ht="12" hidden="1" thickBot="1" x14ac:dyDescent="0.25">
      <c r="A166" s="162" t="s">
        <v>24</v>
      </c>
      <c r="B166" s="154" t="e">
        <f>B165/B164</f>
        <v>#DIV/0!</v>
      </c>
      <c r="C166" s="154" t="e">
        <f t="shared" ref="C166:E166" si="32">C165/C164</f>
        <v>#DIV/0!</v>
      </c>
      <c r="D166" s="154" t="e">
        <f t="shared" si="32"/>
        <v>#DIV/0!</v>
      </c>
      <c r="E166" s="154" t="e">
        <f t="shared" si="32"/>
        <v>#DIV/0!</v>
      </c>
    </row>
    <row r="167" spans="1:11" ht="12" hidden="1" thickBot="1" x14ac:dyDescent="0.25">
      <c r="A167" s="162" t="s">
        <v>17</v>
      </c>
      <c r="B167" s="165" t="s">
        <v>23</v>
      </c>
      <c r="C167" s="166" t="e">
        <f>C164/B164-1</f>
        <v>#DIV/0!</v>
      </c>
      <c r="D167" s="166" t="e">
        <f t="shared" ref="D167:D169" si="33">D164/C164-1</f>
        <v>#DIV/0!</v>
      </c>
      <c r="E167" s="166" t="e">
        <f t="shared" ref="E167:E169" si="34">E164/D164-1</f>
        <v>#DIV/0!</v>
      </c>
      <c r="G167" s="155"/>
      <c r="H167" s="155"/>
      <c r="I167" s="155"/>
      <c r="J167" s="155"/>
      <c r="K167" s="155"/>
    </row>
    <row r="168" spans="1:11" ht="12" hidden="1" thickBot="1" x14ac:dyDescent="0.25">
      <c r="A168" s="162" t="s">
        <v>18</v>
      </c>
      <c r="B168" s="165" t="s">
        <v>23</v>
      </c>
      <c r="C168" s="166" t="e">
        <f>C165/B165-1</f>
        <v>#DIV/0!</v>
      </c>
      <c r="D168" s="166" t="e">
        <f t="shared" si="33"/>
        <v>#DIV/0!</v>
      </c>
      <c r="E168" s="166" t="e">
        <f t="shared" si="34"/>
        <v>#DIV/0!</v>
      </c>
    </row>
    <row r="169" spans="1:11" ht="12" hidden="1" thickBot="1" x14ac:dyDescent="0.25">
      <c r="A169" s="162" t="s">
        <v>19</v>
      </c>
      <c r="B169" s="165" t="s">
        <v>23</v>
      </c>
      <c r="C169" s="166" t="e">
        <f>C166/B166-1</f>
        <v>#DIV/0!</v>
      </c>
      <c r="D169" s="166" t="e">
        <f t="shared" si="33"/>
        <v>#DIV/0!</v>
      </c>
      <c r="E169" s="166" t="e">
        <f t="shared" si="34"/>
        <v>#DIV/0!</v>
      </c>
    </row>
    <row r="170" spans="1:11" ht="13.5" hidden="1" customHeight="1" thickBot="1" x14ac:dyDescent="0.25">
      <c r="A170" s="213" t="s">
        <v>258</v>
      </c>
      <c r="B170" s="214"/>
      <c r="C170" s="214"/>
      <c r="D170" s="214"/>
      <c r="E170" s="215"/>
    </row>
    <row r="171" spans="1:11" ht="12.75" hidden="1" customHeight="1" x14ac:dyDescent="0.2">
      <c r="A171" s="211"/>
      <c r="B171" s="163">
        <v>2018</v>
      </c>
      <c r="C171" s="163">
        <v>2019</v>
      </c>
      <c r="D171" s="163">
        <v>2020</v>
      </c>
      <c r="E171" s="163">
        <v>2021</v>
      </c>
    </row>
    <row r="172" spans="1:11" ht="9" hidden="1" customHeight="1" thickBot="1" x14ac:dyDescent="0.25">
      <c r="A172" s="212"/>
      <c r="B172" s="164" t="s">
        <v>6</v>
      </c>
      <c r="C172" s="164" t="s">
        <v>7</v>
      </c>
      <c r="D172" s="164" t="s">
        <v>7</v>
      </c>
      <c r="E172" s="164" t="s">
        <v>7</v>
      </c>
    </row>
    <row r="173" spans="1:11" ht="12" hidden="1" thickBot="1" x14ac:dyDescent="0.25">
      <c r="A173" s="167" t="s">
        <v>39</v>
      </c>
      <c r="B173" s="168">
        <f>B174+B175+B176+B177</f>
        <v>0</v>
      </c>
      <c r="C173" s="168">
        <f t="shared" ref="C173:E173" si="35">C174+C175+C176+C177</f>
        <v>0</v>
      </c>
      <c r="D173" s="168">
        <f t="shared" si="35"/>
        <v>0</v>
      </c>
      <c r="E173" s="168">
        <f t="shared" si="35"/>
        <v>0</v>
      </c>
    </row>
    <row r="174" spans="1:11" ht="12" hidden="1" thickBot="1" x14ac:dyDescent="0.25">
      <c r="A174" s="169" t="s">
        <v>47</v>
      </c>
      <c r="B174" s="168"/>
      <c r="C174" s="168"/>
      <c r="D174" s="168"/>
      <c r="E174" s="168"/>
    </row>
    <row r="175" spans="1:11" ht="12" hidden="1" thickBot="1" x14ac:dyDescent="0.25">
      <c r="A175" s="169" t="s">
        <v>54</v>
      </c>
      <c r="B175" s="168"/>
      <c r="C175" s="168"/>
      <c r="D175" s="168"/>
      <c r="E175" s="168"/>
    </row>
    <row r="176" spans="1:11" ht="12" hidden="1" thickBot="1" x14ac:dyDescent="0.25">
      <c r="A176" s="169" t="s">
        <v>55</v>
      </c>
      <c r="B176" s="168"/>
      <c r="C176" s="168"/>
      <c r="D176" s="168"/>
      <c r="E176" s="168"/>
    </row>
    <row r="177" spans="1:5" ht="12" hidden="1" thickBot="1" x14ac:dyDescent="0.25">
      <c r="A177" s="169" t="s">
        <v>56</v>
      </c>
      <c r="B177" s="168"/>
      <c r="C177" s="168"/>
      <c r="D177" s="168"/>
      <c r="E177" s="168"/>
    </row>
    <row r="178" spans="1:5" ht="12" hidden="1" thickBot="1" x14ac:dyDescent="0.25">
      <c r="A178" s="167" t="s">
        <v>40</v>
      </c>
      <c r="B178" s="170">
        <f>B179+B180+B181+B182</f>
        <v>0</v>
      </c>
      <c r="C178" s="170">
        <f t="shared" ref="C178:E178" si="36">C179+C180+C181+C182</f>
        <v>0</v>
      </c>
      <c r="D178" s="170">
        <f t="shared" si="36"/>
        <v>0</v>
      </c>
      <c r="E178" s="170">
        <f t="shared" si="36"/>
        <v>0</v>
      </c>
    </row>
    <row r="179" spans="1:5" ht="12" hidden="1" thickBot="1" x14ac:dyDescent="0.25">
      <c r="A179" s="169" t="s">
        <v>47</v>
      </c>
      <c r="B179" s="170"/>
      <c r="C179" s="168"/>
      <c r="D179" s="168"/>
      <c r="E179" s="168"/>
    </row>
    <row r="180" spans="1:5" ht="12" hidden="1" thickBot="1" x14ac:dyDescent="0.25">
      <c r="A180" s="169" t="s">
        <v>54</v>
      </c>
      <c r="B180" s="170"/>
      <c r="C180" s="168"/>
      <c r="D180" s="168"/>
      <c r="E180" s="168"/>
    </row>
    <row r="181" spans="1:5" ht="12" hidden="1" thickBot="1" x14ac:dyDescent="0.25">
      <c r="A181" s="169" t="s">
        <v>55</v>
      </c>
      <c r="B181" s="170"/>
      <c r="C181" s="168"/>
      <c r="D181" s="168"/>
      <c r="E181" s="168"/>
    </row>
    <row r="182" spans="1:5" ht="12" hidden="1" thickBot="1" x14ac:dyDescent="0.25">
      <c r="A182" s="169" t="s">
        <v>56</v>
      </c>
      <c r="B182" s="170"/>
      <c r="C182" s="168"/>
      <c r="D182" s="168"/>
      <c r="E182" s="168"/>
    </row>
    <row r="183" spans="1:5" ht="12" hidden="1" thickBot="1" x14ac:dyDescent="0.25">
      <c r="A183" s="176" t="s">
        <v>57</v>
      </c>
      <c r="B183" s="170">
        <f>B173+B178</f>
        <v>0</v>
      </c>
      <c r="C183" s="170">
        <f t="shared" ref="C183:E183" si="37">C173+C178</f>
        <v>0</v>
      </c>
      <c r="D183" s="170">
        <f t="shared" si="37"/>
        <v>0</v>
      </c>
      <c r="E183" s="170">
        <f t="shared" si="37"/>
        <v>0</v>
      </c>
    </row>
    <row r="184" spans="1:5" ht="25.5" hidden="1" customHeight="1" thickBot="1" x14ac:dyDescent="0.25">
      <c r="A184" s="188" t="s">
        <v>29</v>
      </c>
      <c r="B184" s="222"/>
      <c r="C184" s="223"/>
      <c r="D184" s="223"/>
      <c r="E184" s="224"/>
    </row>
    <row r="185" spans="1:5" ht="63.75" hidden="1" thickBot="1" x14ac:dyDescent="0.25">
      <c r="A185" s="161" t="s">
        <v>38</v>
      </c>
      <c r="B185" s="184"/>
      <c r="C185" s="185" t="s">
        <v>50</v>
      </c>
      <c r="D185" s="186"/>
      <c r="E185" s="187"/>
    </row>
    <row r="186" spans="1:5" ht="17.25" hidden="1" customHeight="1" thickBot="1" x14ac:dyDescent="0.25">
      <c r="A186" s="162" t="s">
        <v>10</v>
      </c>
      <c r="B186" s="219"/>
      <c r="C186" s="220"/>
      <c r="D186" s="220"/>
      <c r="E186" s="221"/>
    </row>
    <row r="187" spans="1:5" ht="12" hidden="1" thickBot="1" x14ac:dyDescent="0.25">
      <c r="A187" s="162" t="s">
        <v>15</v>
      </c>
      <c r="B187" s="216"/>
      <c r="C187" s="217"/>
      <c r="D187" s="217"/>
      <c r="E187" s="218"/>
    </row>
    <row r="188" spans="1:5" ht="12.75" hidden="1" customHeight="1" x14ac:dyDescent="0.2">
      <c r="A188" s="211"/>
      <c r="B188" s="163">
        <v>2018</v>
      </c>
      <c r="C188" s="163">
        <v>2019</v>
      </c>
      <c r="D188" s="163">
        <v>2020</v>
      </c>
      <c r="E188" s="163">
        <v>2021</v>
      </c>
    </row>
    <row r="189" spans="1:5" ht="9" hidden="1" customHeight="1" thickBot="1" x14ac:dyDescent="0.25">
      <c r="A189" s="212"/>
      <c r="B189" s="164" t="s">
        <v>6</v>
      </c>
      <c r="C189" s="164" t="s">
        <v>7</v>
      </c>
      <c r="D189" s="164" t="s">
        <v>7</v>
      </c>
      <c r="E189" s="164" t="s">
        <v>7</v>
      </c>
    </row>
    <row r="190" spans="1:5" ht="12" hidden="1" thickBot="1" x14ac:dyDescent="0.25">
      <c r="A190" s="162" t="s">
        <v>9</v>
      </c>
      <c r="B190" s="162"/>
      <c r="C190" s="162"/>
      <c r="D190" s="162"/>
      <c r="E190" s="162"/>
    </row>
    <row r="191" spans="1:5" ht="12" hidden="1" thickBot="1" x14ac:dyDescent="0.25">
      <c r="A191" s="162" t="s">
        <v>16</v>
      </c>
      <c r="B191" s="154">
        <f>B209</f>
        <v>0</v>
      </c>
      <c r="C191" s="154">
        <f t="shared" ref="C191:E191" si="38">C209</f>
        <v>0</v>
      </c>
      <c r="D191" s="154">
        <f t="shared" si="38"/>
        <v>0</v>
      </c>
      <c r="E191" s="154">
        <f t="shared" si="38"/>
        <v>0</v>
      </c>
    </row>
    <row r="192" spans="1:5" ht="12" hidden="1" thickBot="1" x14ac:dyDescent="0.25">
      <c r="A192" s="162" t="s">
        <v>24</v>
      </c>
      <c r="B192" s="154" t="e">
        <f>B191/B190</f>
        <v>#DIV/0!</v>
      </c>
      <c r="C192" s="154" t="e">
        <f t="shared" ref="C192:E192" si="39">C191/C190</f>
        <v>#DIV/0!</v>
      </c>
      <c r="D192" s="154" t="e">
        <f t="shared" si="39"/>
        <v>#DIV/0!</v>
      </c>
      <c r="E192" s="154" t="e">
        <f t="shared" si="39"/>
        <v>#DIV/0!</v>
      </c>
    </row>
    <row r="193" spans="1:11" ht="12" hidden="1" thickBot="1" x14ac:dyDescent="0.25">
      <c r="A193" s="162" t="s">
        <v>17</v>
      </c>
      <c r="B193" s="165" t="s">
        <v>23</v>
      </c>
      <c r="C193" s="166" t="e">
        <f>C190/B190-1</f>
        <v>#DIV/0!</v>
      </c>
      <c r="D193" s="166" t="e">
        <f t="shared" ref="D193:D195" si="40">D190/C190-1</f>
        <v>#DIV/0!</v>
      </c>
      <c r="E193" s="166" t="e">
        <f t="shared" ref="E193:E195" si="41">E190/D190-1</f>
        <v>#DIV/0!</v>
      </c>
      <c r="G193" s="155"/>
      <c r="H193" s="155"/>
      <c r="I193" s="155"/>
      <c r="J193" s="155"/>
      <c r="K193" s="155"/>
    </row>
    <row r="194" spans="1:11" ht="12" hidden="1" thickBot="1" x14ac:dyDescent="0.25">
      <c r="A194" s="162" t="s">
        <v>18</v>
      </c>
      <c r="B194" s="165" t="s">
        <v>23</v>
      </c>
      <c r="C194" s="166" t="e">
        <f>C191/B191-1</f>
        <v>#DIV/0!</v>
      </c>
      <c r="D194" s="166" t="e">
        <f t="shared" si="40"/>
        <v>#DIV/0!</v>
      </c>
      <c r="E194" s="166" t="e">
        <f t="shared" si="41"/>
        <v>#DIV/0!</v>
      </c>
    </row>
    <row r="195" spans="1:11" ht="12" hidden="1" thickBot="1" x14ac:dyDescent="0.25">
      <c r="A195" s="162" t="s">
        <v>19</v>
      </c>
      <c r="B195" s="165" t="s">
        <v>23</v>
      </c>
      <c r="C195" s="166" t="e">
        <f>C192/B192-1</f>
        <v>#DIV/0!</v>
      </c>
      <c r="D195" s="166" t="e">
        <f t="shared" si="40"/>
        <v>#DIV/0!</v>
      </c>
      <c r="E195" s="166" t="e">
        <f t="shared" si="41"/>
        <v>#DIV/0!</v>
      </c>
    </row>
    <row r="196" spans="1:11" ht="13.5" hidden="1" customHeight="1" thickBot="1" x14ac:dyDescent="0.25">
      <c r="A196" s="213" t="s">
        <v>259</v>
      </c>
      <c r="B196" s="214"/>
      <c r="C196" s="214"/>
      <c r="D196" s="214"/>
      <c r="E196" s="215"/>
    </row>
    <row r="197" spans="1:11" ht="12.75" hidden="1" customHeight="1" x14ac:dyDescent="0.2">
      <c r="A197" s="211"/>
      <c r="B197" s="163">
        <v>2018</v>
      </c>
      <c r="C197" s="163">
        <v>2019</v>
      </c>
      <c r="D197" s="163">
        <v>2020</v>
      </c>
      <c r="E197" s="163">
        <v>2021</v>
      </c>
    </row>
    <row r="198" spans="1:11" ht="9" hidden="1" customHeight="1" thickBot="1" x14ac:dyDescent="0.25">
      <c r="A198" s="212"/>
      <c r="B198" s="164" t="s">
        <v>6</v>
      </c>
      <c r="C198" s="164" t="s">
        <v>7</v>
      </c>
      <c r="D198" s="164" t="s">
        <v>7</v>
      </c>
      <c r="E198" s="164" t="s">
        <v>7</v>
      </c>
    </row>
    <row r="199" spans="1:11" ht="12" hidden="1" thickBot="1" x14ac:dyDescent="0.25">
      <c r="A199" s="167" t="s">
        <v>39</v>
      </c>
      <c r="B199" s="168">
        <f>B200+B201+B202+B203</f>
        <v>0</v>
      </c>
      <c r="C199" s="168">
        <f t="shared" ref="C199:E199" si="42">C200+C201+C202+C203</f>
        <v>0</v>
      </c>
      <c r="D199" s="168">
        <f t="shared" si="42"/>
        <v>0</v>
      </c>
      <c r="E199" s="168">
        <f t="shared" si="42"/>
        <v>0</v>
      </c>
    </row>
    <row r="200" spans="1:11" ht="12" hidden="1" thickBot="1" x14ac:dyDescent="0.25">
      <c r="A200" s="169" t="s">
        <v>47</v>
      </c>
      <c r="B200" s="168"/>
      <c r="C200" s="168"/>
      <c r="D200" s="168"/>
      <c r="E200" s="168"/>
    </row>
    <row r="201" spans="1:11" ht="12" hidden="1" thickBot="1" x14ac:dyDescent="0.25">
      <c r="A201" s="169" t="s">
        <v>54</v>
      </c>
      <c r="B201" s="168"/>
      <c r="C201" s="168"/>
      <c r="D201" s="168"/>
      <c r="E201" s="168"/>
    </row>
    <row r="202" spans="1:11" ht="12" hidden="1" thickBot="1" x14ac:dyDescent="0.25">
      <c r="A202" s="169" t="s">
        <v>55</v>
      </c>
      <c r="B202" s="168"/>
      <c r="C202" s="168"/>
      <c r="D202" s="168"/>
      <c r="E202" s="168"/>
    </row>
    <row r="203" spans="1:11" ht="12" hidden="1" thickBot="1" x14ac:dyDescent="0.25">
      <c r="A203" s="169" t="s">
        <v>56</v>
      </c>
      <c r="B203" s="168"/>
      <c r="C203" s="168"/>
      <c r="D203" s="168"/>
      <c r="E203" s="168"/>
    </row>
    <row r="204" spans="1:11" ht="12" hidden="1" thickBot="1" x14ac:dyDescent="0.25">
      <c r="A204" s="167" t="s">
        <v>40</v>
      </c>
      <c r="B204" s="170">
        <f>B205+B206+B207+B208</f>
        <v>0</v>
      </c>
      <c r="C204" s="170">
        <f t="shared" ref="C204:E204" si="43">C205+C206+C207+C208</f>
        <v>0</v>
      </c>
      <c r="D204" s="170">
        <f t="shared" si="43"/>
        <v>0</v>
      </c>
      <c r="E204" s="170">
        <f t="shared" si="43"/>
        <v>0</v>
      </c>
    </row>
    <row r="205" spans="1:11" ht="12" hidden="1" thickBot="1" x14ac:dyDescent="0.25">
      <c r="A205" s="169" t="s">
        <v>47</v>
      </c>
      <c r="B205" s="170"/>
      <c r="C205" s="170"/>
      <c r="D205" s="170"/>
      <c r="E205" s="170"/>
    </row>
    <row r="206" spans="1:11" ht="12" hidden="1" thickBot="1" x14ac:dyDescent="0.25">
      <c r="A206" s="169" t="s">
        <v>54</v>
      </c>
      <c r="B206" s="170"/>
      <c r="C206" s="170"/>
      <c r="D206" s="170"/>
      <c r="E206" s="170"/>
    </row>
    <row r="207" spans="1:11" ht="12" hidden="1" thickBot="1" x14ac:dyDescent="0.25">
      <c r="A207" s="169" t="s">
        <v>55</v>
      </c>
      <c r="B207" s="170"/>
      <c r="C207" s="170"/>
      <c r="D207" s="170"/>
      <c r="E207" s="170"/>
    </row>
    <row r="208" spans="1:11" ht="12" hidden="1" thickBot="1" x14ac:dyDescent="0.25">
      <c r="A208" s="169" t="s">
        <v>56</v>
      </c>
      <c r="B208" s="170"/>
      <c r="C208" s="170"/>
      <c r="D208" s="170"/>
      <c r="E208" s="170"/>
    </row>
    <row r="209" spans="1:11" ht="12" hidden="1" thickBot="1" x14ac:dyDescent="0.25">
      <c r="A209" s="176" t="s">
        <v>34</v>
      </c>
      <c r="B209" s="170">
        <f>B199+B204</f>
        <v>0</v>
      </c>
      <c r="C209" s="170">
        <f t="shared" ref="C209:E209" si="44">C199+C204</f>
        <v>0</v>
      </c>
      <c r="D209" s="170">
        <f t="shared" si="44"/>
        <v>0</v>
      </c>
      <c r="E209" s="170">
        <f t="shared" si="44"/>
        <v>0</v>
      </c>
    </row>
    <row r="210" spans="1:11" ht="12" hidden="1" thickBot="1" x14ac:dyDescent="0.25">
      <c r="A210" s="229" t="s">
        <v>36</v>
      </c>
      <c r="B210" s="230"/>
      <c r="C210" s="230"/>
      <c r="D210" s="230"/>
      <c r="E210" s="231"/>
    </row>
    <row r="211" spans="1:11" ht="12" hidden="1" thickBot="1" x14ac:dyDescent="0.25">
      <c r="A211" s="229" t="s">
        <v>41</v>
      </c>
      <c r="B211" s="230"/>
      <c r="C211" s="230"/>
      <c r="D211" s="230"/>
      <c r="E211" s="231"/>
    </row>
    <row r="212" spans="1:11" ht="21.75" hidden="1" thickBot="1" x14ac:dyDescent="0.25">
      <c r="A212" s="161" t="s">
        <v>44</v>
      </c>
      <c r="B212" s="222"/>
      <c r="C212" s="244"/>
      <c r="D212" s="223"/>
      <c r="E212" s="224"/>
    </row>
    <row r="213" spans="1:11" ht="30.75" hidden="1" customHeight="1" thickBot="1" x14ac:dyDescent="0.25">
      <c r="A213" s="161" t="s">
        <v>49</v>
      </c>
      <c r="B213" s="161"/>
      <c r="C213" s="181" t="s">
        <v>50</v>
      </c>
      <c r="D213" s="223"/>
      <c r="E213" s="224"/>
      <c r="G213" s="253" t="s">
        <v>77</v>
      </c>
      <c r="H213" s="254"/>
      <c r="I213" s="254"/>
      <c r="J213" s="254"/>
      <c r="K213" s="255"/>
    </row>
    <row r="214" spans="1:11" ht="12" hidden="1" thickBot="1" x14ac:dyDescent="0.25">
      <c r="A214" s="182"/>
      <c r="B214" s="222"/>
      <c r="C214" s="243"/>
      <c r="D214" s="223"/>
      <c r="E214" s="224"/>
      <c r="G214" s="256"/>
      <c r="H214" s="257"/>
      <c r="I214" s="257"/>
      <c r="J214" s="257"/>
      <c r="K214" s="258"/>
    </row>
    <row r="215" spans="1:11" ht="17.25" hidden="1" customHeight="1" thickBot="1" x14ac:dyDescent="0.25">
      <c r="A215" s="162" t="s">
        <v>10</v>
      </c>
      <c r="B215" s="219"/>
      <c r="C215" s="220"/>
      <c r="D215" s="220"/>
      <c r="E215" s="221"/>
      <c r="G215" s="259"/>
      <c r="H215" s="260"/>
      <c r="I215" s="260"/>
      <c r="J215" s="260"/>
      <c r="K215" s="261"/>
    </row>
    <row r="216" spans="1:11" ht="12" hidden="1" thickBot="1" x14ac:dyDescent="0.25">
      <c r="A216" s="162" t="s">
        <v>15</v>
      </c>
      <c r="B216" s="216"/>
      <c r="C216" s="217"/>
      <c r="D216" s="217"/>
      <c r="E216" s="218"/>
    </row>
    <row r="217" spans="1:11" ht="12.75" hidden="1" customHeight="1" x14ac:dyDescent="0.2">
      <c r="A217" s="211"/>
      <c r="B217" s="163">
        <v>2018</v>
      </c>
      <c r="C217" s="163">
        <v>2019</v>
      </c>
      <c r="D217" s="163">
        <v>2020</v>
      </c>
      <c r="E217" s="163">
        <v>2021</v>
      </c>
    </row>
    <row r="218" spans="1:11" ht="9" hidden="1" customHeight="1" thickBot="1" x14ac:dyDescent="0.25">
      <c r="A218" s="212"/>
      <c r="B218" s="164" t="s">
        <v>6</v>
      </c>
      <c r="C218" s="164" t="s">
        <v>7</v>
      </c>
      <c r="D218" s="164" t="s">
        <v>7</v>
      </c>
      <c r="E218" s="164" t="s">
        <v>7</v>
      </c>
    </row>
    <row r="219" spans="1:11" ht="12" hidden="1" thickBot="1" x14ac:dyDescent="0.25">
      <c r="A219" s="162" t="s">
        <v>9</v>
      </c>
      <c r="B219" s="154"/>
      <c r="C219" s="154"/>
      <c r="D219" s="154"/>
      <c r="E219" s="154"/>
    </row>
    <row r="220" spans="1:11" ht="12" hidden="1" thickBot="1" x14ac:dyDescent="0.25">
      <c r="A220" s="162" t="s">
        <v>16</v>
      </c>
      <c r="B220" s="154">
        <f>B283-B245</f>
        <v>0</v>
      </c>
      <c r="C220" s="154">
        <f>C283-C245</f>
        <v>0</v>
      </c>
      <c r="D220" s="154">
        <f>D283-D245</f>
        <v>0</v>
      </c>
      <c r="E220" s="154">
        <f>E283-E245</f>
        <v>0</v>
      </c>
    </row>
    <row r="221" spans="1:11" ht="12" hidden="1" thickBot="1" x14ac:dyDescent="0.25">
      <c r="A221" s="162" t="s">
        <v>24</v>
      </c>
      <c r="B221" s="154" t="e">
        <f>B220/B219</f>
        <v>#DIV/0!</v>
      </c>
      <c r="C221" s="154" t="e">
        <f t="shared" ref="C221:E221" si="45">C220/C219</f>
        <v>#DIV/0!</v>
      </c>
      <c r="D221" s="154" t="e">
        <f t="shared" si="45"/>
        <v>#DIV/0!</v>
      </c>
      <c r="E221" s="154" t="e">
        <f t="shared" si="45"/>
        <v>#DIV/0!</v>
      </c>
    </row>
    <row r="222" spans="1:11" ht="12" hidden="1" thickBot="1" x14ac:dyDescent="0.25">
      <c r="A222" s="162" t="s">
        <v>17</v>
      </c>
      <c r="B222" s="165" t="s">
        <v>23</v>
      </c>
      <c r="C222" s="166" t="e">
        <f>C219/B219-1</f>
        <v>#DIV/0!</v>
      </c>
      <c r="D222" s="166" t="e">
        <f t="shared" ref="D222:D224" si="46">D219/C219-1</f>
        <v>#DIV/0!</v>
      </c>
      <c r="E222" s="166" t="e">
        <f t="shared" ref="E222:E224" si="47">E219/D219-1</f>
        <v>#DIV/0!</v>
      </c>
      <c r="G222" s="155"/>
      <c r="H222" s="155"/>
      <c r="I222" s="155"/>
      <c r="J222" s="155"/>
      <c r="K222" s="155"/>
    </row>
    <row r="223" spans="1:11" ht="12" hidden="1" thickBot="1" x14ac:dyDescent="0.25">
      <c r="A223" s="162" t="s">
        <v>18</v>
      </c>
      <c r="B223" s="165" t="s">
        <v>23</v>
      </c>
      <c r="C223" s="166" t="e">
        <f>C220/B220-1</f>
        <v>#DIV/0!</v>
      </c>
      <c r="D223" s="166" t="e">
        <f t="shared" si="46"/>
        <v>#DIV/0!</v>
      </c>
      <c r="E223" s="166" t="e">
        <f t="shared" si="47"/>
        <v>#DIV/0!</v>
      </c>
    </row>
    <row r="224" spans="1:11" ht="12" hidden="1" thickBot="1" x14ac:dyDescent="0.25">
      <c r="A224" s="162" t="s">
        <v>19</v>
      </c>
      <c r="B224" s="165" t="s">
        <v>23</v>
      </c>
      <c r="C224" s="166" t="e">
        <f>C221/B221-1</f>
        <v>#DIV/0!</v>
      </c>
      <c r="D224" s="166" t="e">
        <f t="shared" si="46"/>
        <v>#DIV/0!</v>
      </c>
      <c r="E224" s="166" t="e">
        <f t="shared" si="47"/>
        <v>#DIV/0!</v>
      </c>
    </row>
    <row r="225" spans="1:5" ht="12" hidden="1" thickBot="1" x14ac:dyDescent="0.25">
      <c r="A225" s="213" t="s">
        <v>256</v>
      </c>
      <c r="B225" s="214"/>
      <c r="C225" s="214"/>
      <c r="D225" s="214"/>
      <c r="E225" s="215"/>
    </row>
    <row r="226" spans="1:5" ht="12.75" hidden="1" customHeight="1" x14ac:dyDescent="0.2">
      <c r="A226" s="211"/>
      <c r="B226" s="163">
        <v>2018</v>
      </c>
      <c r="C226" s="163">
        <v>2019</v>
      </c>
      <c r="D226" s="163">
        <v>2020</v>
      </c>
      <c r="E226" s="163">
        <v>2021</v>
      </c>
    </row>
    <row r="227" spans="1:5" ht="9" hidden="1" customHeight="1" thickBot="1" x14ac:dyDescent="0.25">
      <c r="A227" s="212"/>
      <c r="B227" s="164" t="s">
        <v>6</v>
      </c>
      <c r="C227" s="164" t="s">
        <v>7</v>
      </c>
      <c r="D227" s="164" t="s">
        <v>7</v>
      </c>
      <c r="E227" s="164" t="s">
        <v>7</v>
      </c>
    </row>
    <row r="228" spans="1:5" ht="12" hidden="1" thickBot="1" x14ac:dyDescent="0.25">
      <c r="A228" s="167" t="s">
        <v>39</v>
      </c>
      <c r="B228" s="168">
        <f>B229+B230+B231+B232</f>
        <v>0</v>
      </c>
      <c r="C228" s="168">
        <f t="shared" ref="C228" si="48">C229+C230+C231+C232</f>
        <v>0</v>
      </c>
      <c r="D228" s="168">
        <f t="shared" ref="D228" si="49">D229+D230+D231+D232</f>
        <v>0</v>
      </c>
      <c r="E228" s="168">
        <f t="shared" ref="E228" si="50">E229+E230+E231+E232</f>
        <v>0</v>
      </c>
    </row>
    <row r="229" spans="1:5" ht="12" hidden="1" thickBot="1" x14ac:dyDescent="0.25">
      <c r="A229" s="169" t="s">
        <v>47</v>
      </c>
      <c r="B229" s="168"/>
      <c r="C229" s="168"/>
      <c r="D229" s="168"/>
      <c r="E229" s="168"/>
    </row>
    <row r="230" spans="1:5" ht="12" hidden="1" thickBot="1" x14ac:dyDescent="0.25">
      <c r="A230" s="169" t="s">
        <v>54</v>
      </c>
      <c r="B230" s="168"/>
      <c r="C230" s="168"/>
      <c r="D230" s="168"/>
      <c r="E230" s="168"/>
    </row>
    <row r="231" spans="1:5" ht="12" hidden="1" thickBot="1" x14ac:dyDescent="0.25">
      <c r="A231" s="169" t="s">
        <v>55</v>
      </c>
      <c r="B231" s="168"/>
      <c r="C231" s="168"/>
      <c r="D231" s="168"/>
      <c r="E231" s="168"/>
    </row>
    <row r="232" spans="1:5" ht="12" hidden="1" thickBot="1" x14ac:dyDescent="0.25">
      <c r="A232" s="169" t="s">
        <v>56</v>
      </c>
      <c r="B232" s="168"/>
      <c r="C232" s="168"/>
      <c r="D232" s="168"/>
      <c r="E232" s="168"/>
    </row>
    <row r="233" spans="1:5" ht="12" hidden="1" thickBot="1" x14ac:dyDescent="0.25">
      <c r="A233" s="167" t="s">
        <v>40</v>
      </c>
      <c r="B233" s="170">
        <f>B234+B235+B236+B237</f>
        <v>0</v>
      </c>
      <c r="C233" s="170">
        <f t="shared" ref="C233" si="51">C234+C235+C236+C237</f>
        <v>0</v>
      </c>
      <c r="D233" s="170">
        <f t="shared" ref="D233" si="52">D234+D235+D236+D237</f>
        <v>0</v>
      </c>
      <c r="E233" s="170">
        <f t="shared" ref="E233" si="53">E234+E235+E236+E237</f>
        <v>0</v>
      </c>
    </row>
    <row r="234" spans="1:5" ht="12" hidden="1" thickBot="1" x14ac:dyDescent="0.25">
      <c r="A234" s="169" t="s">
        <v>47</v>
      </c>
      <c r="B234" s="170"/>
      <c r="C234" s="168"/>
      <c r="D234" s="168"/>
      <c r="E234" s="168"/>
    </row>
    <row r="235" spans="1:5" ht="12" hidden="1" thickBot="1" x14ac:dyDescent="0.25">
      <c r="A235" s="169" t="s">
        <v>54</v>
      </c>
      <c r="B235" s="170"/>
      <c r="C235" s="168"/>
      <c r="D235" s="168"/>
      <c r="E235" s="168"/>
    </row>
    <row r="236" spans="1:5" ht="12" hidden="1" thickBot="1" x14ac:dyDescent="0.25">
      <c r="A236" s="169" t="s">
        <v>55</v>
      </c>
      <c r="B236" s="170"/>
      <c r="C236" s="168"/>
      <c r="D236" s="168"/>
      <c r="E236" s="168"/>
    </row>
    <row r="237" spans="1:5" ht="12" hidden="1" thickBot="1" x14ac:dyDescent="0.25">
      <c r="A237" s="169" t="s">
        <v>56</v>
      </c>
      <c r="B237" s="170"/>
      <c r="C237" s="168"/>
      <c r="D237" s="168"/>
      <c r="E237" s="168"/>
    </row>
    <row r="238" spans="1:5" ht="12" hidden="1" thickBot="1" x14ac:dyDescent="0.25">
      <c r="A238" s="183" t="s">
        <v>32</v>
      </c>
      <c r="B238" s="170">
        <f>B228+B233</f>
        <v>0</v>
      </c>
      <c r="C238" s="170">
        <f t="shared" ref="C238:E238" si="54">C228+C233</f>
        <v>0</v>
      </c>
      <c r="D238" s="170">
        <f t="shared" si="54"/>
        <v>0</v>
      </c>
      <c r="E238" s="170">
        <f t="shared" si="54"/>
        <v>0</v>
      </c>
    </row>
    <row r="239" spans="1:5" ht="63.75" hidden="1" thickBot="1" x14ac:dyDescent="0.25">
      <c r="A239" s="161" t="s">
        <v>53</v>
      </c>
      <c r="B239" s="161"/>
      <c r="C239" s="181" t="s">
        <v>50</v>
      </c>
      <c r="D239" s="222"/>
      <c r="E239" s="224"/>
    </row>
    <row r="240" spans="1:5" ht="17.25" hidden="1" customHeight="1" thickBot="1" x14ac:dyDescent="0.25">
      <c r="A240" s="162" t="s">
        <v>10</v>
      </c>
      <c r="B240" s="219"/>
      <c r="C240" s="220"/>
      <c r="D240" s="220"/>
      <c r="E240" s="221"/>
    </row>
    <row r="241" spans="1:11" ht="12" hidden="1" thickBot="1" x14ac:dyDescent="0.25">
      <c r="A241" s="162" t="s">
        <v>15</v>
      </c>
      <c r="B241" s="216"/>
      <c r="C241" s="217"/>
      <c r="D241" s="217"/>
      <c r="E241" s="218"/>
    </row>
    <row r="242" spans="1:11" ht="12.75" hidden="1" customHeight="1" x14ac:dyDescent="0.2">
      <c r="A242" s="211"/>
      <c r="B242" s="163">
        <v>2018</v>
      </c>
      <c r="C242" s="163">
        <v>2019</v>
      </c>
      <c r="D242" s="163">
        <v>2020</v>
      </c>
      <c r="E242" s="163">
        <v>2021</v>
      </c>
    </row>
    <row r="243" spans="1:11" ht="9" hidden="1" customHeight="1" thickBot="1" x14ac:dyDescent="0.25">
      <c r="A243" s="212"/>
      <c r="B243" s="164" t="s">
        <v>6</v>
      </c>
      <c r="C243" s="164" t="s">
        <v>7</v>
      </c>
      <c r="D243" s="164" t="s">
        <v>7</v>
      </c>
      <c r="E243" s="164" t="s">
        <v>7</v>
      </c>
    </row>
    <row r="244" spans="1:11" ht="12" hidden="1" thickBot="1" x14ac:dyDescent="0.25">
      <c r="A244" s="162" t="s">
        <v>9</v>
      </c>
      <c r="B244" s="162"/>
      <c r="C244" s="162"/>
      <c r="D244" s="162"/>
      <c r="E244" s="162"/>
    </row>
    <row r="245" spans="1:11" ht="12" hidden="1" thickBot="1" x14ac:dyDescent="0.25">
      <c r="A245" s="162" t="s">
        <v>16</v>
      </c>
      <c r="B245" s="154"/>
      <c r="C245" s="154"/>
      <c r="D245" s="154"/>
      <c r="E245" s="154"/>
    </row>
    <row r="246" spans="1:11" ht="12" hidden="1" thickBot="1" x14ac:dyDescent="0.25">
      <c r="A246" s="162" t="s">
        <v>24</v>
      </c>
      <c r="B246" s="154" t="e">
        <f>B245/B244</f>
        <v>#DIV/0!</v>
      </c>
      <c r="C246" s="154" t="e">
        <f t="shared" ref="C246:E246" si="55">C245/C244</f>
        <v>#DIV/0!</v>
      </c>
      <c r="D246" s="154" t="e">
        <f t="shared" si="55"/>
        <v>#DIV/0!</v>
      </c>
      <c r="E246" s="154" t="e">
        <f t="shared" si="55"/>
        <v>#DIV/0!</v>
      </c>
    </row>
    <row r="247" spans="1:11" ht="12" hidden="1" thickBot="1" x14ac:dyDescent="0.25">
      <c r="A247" s="162" t="s">
        <v>17</v>
      </c>
      <c r="B247" s="165" t="s">
        <v>23</v>
      </c>
      <c r="C247" s="166" t="e">
        <f>C244/B244-1</f>
        <v>#DIV/0!</v>
      </c>
      <c r="D247" s="166" t="e">
        <f t="shared" ref="D247:D249" si="56">D244/C244-1</f>
        <v>#DIV/0!</v>
      </c>
      <c r="E247" s="166" t="e">
        <f t="shared" ref="E247:E249" si="57">E244/D244-1</f>
        <v>#DIV/0!</v>
      </c>
      <c r="G247" s="155"/>
      <c r="H247" s="155"/>
      <c r="I247" s="155"/>
      <c r="J247" s="155"/>
      <c r="K247" s="155"/>
    </row>
    <row r="248" spans="1:11" ht="12" hidden="1" thickBot="1" x14ac:dyDescent="0.25">
      <c r="A248" s="162" t="s">
        <v>18</v>
      </c>
      <c r="B248" s="165" t="s">
        <v>23</v>
      </c>
      <c r="C248" s="166" t="e">
        <f>C245/B245-1</f>
        <v>#DIV/0!</v>
      </c>
      <c r="D248" s="166" t="e">
        <f t="shared" si="56"/>
        <v>#DIV/0!</v>
      </c>
      <c r="E248" s="166" t="e">
        <f t="shared" si="57"/>
        <v>#DIV/0!</v>
      </c>
    </row>
    <row r="249" spans="1:11" ht="12" hidden="1" thickBot="1" x14ac:dyDescent="0.25">
      <c r="A249" s="162" t="s">
        <v>19</v>
      </c>
      <c r="B249" s="165" t="s">
        <v>23</v>
      </c>
      <c r="C249" s="166" t="e">
        <f>C246/B246-1</f>
        <v>#DIV/0!</v>
      </c>
      <c r="D249" s="166" t="e">
        <f t="shared" si="56"/>
        <v>#DIV/0!</v>
      </c>
      <c r="E249" s="166" t="e">
        <f t="shared" si="57"/>
        <v>#DIV/0!</v>
      </c>
    </row>
    <row r="250" spans="1:11" ht="13.5" hidden="1" customHeight="1" thickBot="1" x14ac:dyDescent="0.25">
      <c r="A250" s="213" t="s">
        <v>257</v>
      </c>
      <c r="B250" s="214"/>
      <c r="C250" s="214"/>
      <c r="D250" s="214"/>
      <c r="E250" s="215"/>
    </row>
    <row r="251" spans="1:11" ht="12.75" hidden="1" customHeight="1" x14ac:dyDescent="0.2">
      <c r="A251" s="211"/>
      <c r="B251" s="163">
        <v>2018</v>
      </c>
      <c r="C251" s="163">
        <v>2019</v>
      </c>
      <c r="D251" s="163">
        <v>2020</v>
      </c>
      <c r="E251" s="163">
        <v>2021</v>
      </c>
    </row>
    <row r="252" spans="1:11" ht="9" hidden="1" customHeight="1" thickBot="1" x14ac:dyDescent="0.25">
      <c r="A252" s="212"/>
      <c r="B252" s="164" t="s">
        <v>6</v>
      </c>
      <c r="C252" s="164" t="s">
        <v>7</v>
      </c>
      <c r="D252" s="164" t="s">
        <v>7</v>
      </c>
      <c r="E252" s="164" t="s">
        <v>7</v>
      </c>
    </row>
    <row r="253" spans="1:11" ht="12" hidden="1" thickBot="1" x14ac:dyDescent="0.25">
      <c r="A253" s="167" t="s">
        <v>39</v>
      </c>
      <c r="B253" s="168">
        <f>B254+B255+B256+B257</f>
        <v>0</v>
      </c>
      <c r="C253" s="168">
        <f t="shared" ref="C253" si="58">C254+C255+C256+C257</f>
        <v>0</v>
      </c>
      <c r="D253" s="168">
        <f t="shared" ref="D253" si="59">D254+D255+D256+D257</f>
        <v>0</v>
      </c>
      <c r="E253" s="168">
        <f t="shared" ref="E253" si="60">E254+E255+E256+E257</f>
        <v>0</v>
      </c>
    </row>
    <row r="254" spans="1:11" ht="12" hidden="1" thickBot="1" x14ac:dyDescent="0.25">
      <c r="A254" s="169" t="s">
        <v>47</v>
      </c>
      <c r="B254" s="168"/>
      <c r="C254" s="168"/>
      <c r="D254" s="168"/>
      <c r="E254" s="168"/>
    </row>
    <row r="255" spans="1:11" ht="12" hidden="1" thickBot="1" x14ac:dyDescent="0.25">
      <c r="A255" s="169" t="s">
        <v>54</v>
      </c>
      <c r="B255" s="168"/>
      <c r="C255" s="168"/>
      <c r="D255" s="168"/>
      <c r="E255" s="168"/>
    </row>
    <row r="256" spans="1:11" ht="12" hidden="1" thickBot="1" x14ac:dyDescent="0.25">
      <c r="A256" s="169" t="s">
        <v>55</v>
      </c>
      <c r="B256" s="168"/>
      <c r="C256" s="168"/>
      <c r="D256" s="168"/>
      <c r="E256" s="168"/>
    </row>
    <row r="257" spans="1:11" ht="12" hidden="1" thickBot="1" x14ac:dyDescent="0.25">
      <c r="A257" s="169" t="s">
        <v>56</v>
      </c>
      <c r="B257" s="168"/>
      <c r="C257" s="168"/>
      <c r="D257" s="168"/>
      <c r="E257" s="168"/>
    </row>
    <row r="258" spans="1:11" ht="12" hidden="1" thickBot="1" x14ac:dyDescent="0.25">
      <c r="A258" s="167" t="s">
        <v>40</v>
      </c>
      <c r="B258" s="170">
        <f>B259+B260+B261+B262</f>
        <v>0</v>
      </c>
      <c r="C258" s="170">
        <f t="shared" ref="C258" si="61">C259+C260+C261+C262</f>
        <v>0</v>
      </c>
      <c r="D258" s="170">
        <f t="shared" ref="D258" si="62">D259+D260+D261+D262</f>
        <v>0</v>
      </c>
      <c r="E258" s="170">
        <f t="shared" ref="E258" si="63">E259+E260+E261+E262</f>
        <v>0</v>
      </c>
    </row>
    <row r="259" spans="1:11" ht="12" hidden="1" thickBot="1" x14ac:dyDescent="0.25">
      <c r="A259" s="169" t="s">
        <v>47</v>
      </c>
      <c r="B259" s="170"/>
      <c r="C259" s="168"/>
      <c r="D259" s="168"/>
      <c r="E259" s="168"/>
    </row>
    <row r="260" spans="1:11" ht="12" hidden="1" thickBot="1" x14ac:dyDescent="0.25">
      <c r="A260" s="169" t="s">
        <v>54</v>
      </c>
      <c r="B260" s="170"/>
      <c r="C260" s="168"/>
      <c r="D260" s="168"/>
      <c r="E260" s="168"/>
    </row>
    <row r="261" spans="1:11" ht="12" hidden="1" thickBot="1" x14ac:dyDescent="0.25">
      <c r="A261" s="169" t="s">
        <v>55</v>
      </c>
      <c r="B261" s="170"/>
      <c r="C261" s="168"/>
      <c r="D261" s="168"/>
      <c r="E261" s="168"/>
    </row>
    <row r="262" spans="1:11" ht="12" hidden="1" thickBot="1" x14ac:dyDescent="0.25">
      <c r="A262" s="169" t="s">
        <v>56</v>
      </c>
      <c r="B262" s="170"/>
      <c r="C262" s="168"/>
      <c r="D262" s="168"/>
      <c r="E262" s="168"/>
    </row>
    <row r="263" spans="1:11" ht="12" hidden="1" thickBot="1" x14ac:dyDescent="0.25">
      <c r="A263" s="183" t="s">
        <v>58</v>
      </c>
      <c r="B263" s="170">
        <f>B253+B258</f>
        <v>0</v>
      </c>
      <c r="C263" s="170">
        <f t="shared" ref="C263:E263" si="64">C253+C258</f>
        <v>0</v>
      </c>
      <c r="D263" s="170">
        <f t="shared" si="64"/>
        <v>0</v>
      </c>
      <c r="E263" s="170">
        <f t="shared" si="64"/>
        <v>0</v>
      </c>
    </row>
    <row r="264" spans="1:11" ht="63.75" hidden="1" thickBot="1" x14ac:dyDescent="0.25">
      <c r="A264" s="161" t="s">
        <v>38</v>
      </c>
      <c r="B264" s="184"/>
      <c r="C264" s="185" t="s">
        <v>50</v>
      </c>
      <c r="D264" s="186"/>
      <c r="E264" s="187"/>
    </row>
    <row r="265" spans="1:11" ht="17.25" hidden="1" customHeight="1" thickBot="1" x14ac:dyDescent="0.25">
      <c r="A265" s="162" t="s">
        <v>10</v>
      </c>
      <c r="B265" s="219"/>
      <c r="C265" s="220"/>
      <c r="D265" s="220"/>
      <c r="E265" s="221"/>
    </row>
    <row r="266" spans="1:11" ht="12" hidden="1" thickBot="1" x14ac:dyDescent="0.25">
      <c r="A266" s="162" t="s">
        <v>15</v>
      </c>
      <c r="B266" s="216"/>
      <c r="C266" s="217"/>
      <c r="D266" s="217"/>
      <c r="E266" s="218"/>
    </row>
    <row r="267" spans="1:11" ht="12.75" hidden="1" customHeight="1" x14ac:dyDescent="0.2">
      <c r="A267" s="211"/>
      <c r="B267" s="163">
        <v>2018</v>
      </c>
      <c r="C267" s="163">
        <v>2019</v>
      </c>
      <c r="D267" s="163">
        <v>2020</v>
      </c>
      <c r="E267" s="163">
        <v>2021</v>
      </c>
    </row>
    <row r="268" spans="1:11" ht="9" hidden="1" customHeight="1" thickBot="1" x14ac:dyDescent="0.25">
      <c r="A268" s="212"/>
      <c r="B268" s="164" t="s">
        <v>6</v>
      </c>
      <c r="C268" s="164" t="s">
        <v>7</v>
      </c>
      <c r="D268" s="164" t="s">
        <v>7</v>
      </c>
      <c r="E268" s="164" t="s">
        <v>7</v>
      </c>
    </row>
    <row r="269" spans="1:11" ht="12" hidden="1" thickBot="1" x14ac:dyDescent="0.25">
      <c r="A269" s="162" t="s">
        <v>9</v>
      </c>
      <c r="B269" s="162"/>
      <c r="C269" s="162"/>
      <c r="D269" s="162"/>
      <c r="E269" s="162"/>
    </row>
    <row r="270" spans="1:11" ht="12" hidden="1" thickBot="1" x14ac:dyDescent="0.25">
      <c r="A270" s="162" t="s">
        <v>16</v>
      </c>
      <c r="B270" s="154">
        <f>B288</f>
        <v>0</v>
      </c>
      <c r="C270" s="154">
        <f t="shared" ref="C270:E270" si="65">C288</f>
        <v>0</v>
      </c>
      <c r="D270" s="154">
        <f t="shared" si="65"/>
        <v>0</v>
      </c>
      <c r="E270" s="154">
        <f t="shared" si="65"/>
        <v>0</v>
      </c>
    </row>
    <row r="271" spans="1:11" ht="12" hidden="1" thickBot="1" x14ac:dyDescent="0.25">
      <c r="A271" s="162" t="s">
        <v>24</v>
      </c>
      <c r="B271" s="154" t="e">
        <f>B270/B269</f>
        <v>#DIV/0!</v>
      </c>
      <c r="C271" s="154" t="e">
        <f t="shared" ref="C271:E271" si="66">C270/C269</f>
        <v>#DIV/0!</v>
      </c>
      <c r="D271" s="154" t="e">
        <f t="shared" si="66"/>
        <v>#DIV/0!</v>
      </c>
      <c r="E271" s="154" t="e">
        <f t="shared" si="66"/>
        <v>#DIV/0!</v>
      </c>
    </row>
    <row r="272" spans="1:11" ht="12" hidden="1" thickBot="1" x14ac:dyDescent="0.25">
      <c r="A272" s="162" t="s">
        <v>17</v>
      </c>
      <c r="B272" s="165" t="s">
        <v>23</v>
      </c>
      <c r="C272" s="166" t="e">
        <f>C269/B269-1</f>
        <v>#DIV/0!</v>
      </c>
      <c r="D272" s="166" t="e">
        <f t="shared" ref="D272:D274" si="67">D269/C269-1</f>
        <v>#DIV/0!</v>
      </c>
      <c r="E272" s="166" t="e">
        <f t="shared" ref="E272:E274" si="68">E269/D269-1</f>
        <v>#DIV/0!</v>
      </c>
      <c r="G272" s="155"/>
      <c r="H272" s="155"/>
      <c r="I272" s="155"/>
      <c r="J272" s="155"/>
      <c r="K272" s="155"/>
    </row>
    <row r="273" spans="1:5" ht="12" hidden="1" thickBot="1" x14ac:dyDescent="0.25">
      <c r="A273" s="162" t="s">
        <v>18</v>
      </c>
      <c r="B273" s="165" t="s">
        <v>23</v>
      </c>
      <c r="C273" s="166" t="e">
        <f>C270/B270-1</f>
        <v>#DIV/0!</v>
      </c>
      <c r="D273" s="166" t="e">
        <f t="shared" si="67"/>
        <v>#DIV/0!</v>
      </c>
      <c r="E273" s="166" t="e">
        <f t="shared" si="68"/>
        <v>#DIV/0!</v>
      </c>
    </row>
    <row r="274" spans="1:5" ht="12" hidden="1" thickBot="1" x14ac:dyDescent="0.25">
      <c r="A274" s="162" t="s">
        <v>19</v>
      </c>
      <c r="B274" s="165" t="s">
        <v>23</v>
      </c>
      <c r="C274" s="166" t="e">
        <f>C271/B271-1</f>
        <v>#DIV/0!</v>
      </c>
      <c r="D274" s="166" t="e">
        <f t="shared" si="67"/>
        <v>#DIV/0!</v>
      </c>
      <c r="E274" s="166" t="e">
        <f t="shared" si="68"/>
        <v>#DIV/0!</v>
      </c>
    </row>
    <row r="275" spans="1:5" ht="13.5" hidden="1" customHeight="1" thickBot="1" x14ac:dyDescent="0.25">
      <c r="A275" s="213" t="s">
        <v>260</v>
      </c>
      <c r="B275" s="214"/>
      <c r="C275" s="214"/>
      <c r="D275" s="214"/>
      <c r="E275" s="215"/>
    </row>
    <row r="276" spans="1:5" ht="12.75" hidden="1" customHeight="1" x14ac:dyDescent="0.2">
      <c r="A276" s="211"/>
      <c r="B276" s="163">
        <v>2018</v>
      </c>
      <c r="C276" s="163">
        <v>2019</v>
      </c>
      <c r="D276" s="163">
        <v>2020</v>
      </c>
      <c r="E276" s="163">
        <v>2021</v>
      </c>
    </row>
    <row r="277" spans="1:5" ht="9" hidden="1" customHeight="1" thickBot="1" x14ac:dyDescent="0.25">
      <c r="A277" s="212"/>
      <c r="B277" s="164" t="s">
        <v>6</v>
      </c>
      <c r="C277" s="164" t="s">
        <v>7</v>
      </c>
      <c r="D277" s="164" t="s">
        <v>7</v>
      </c>
      <c r="E277" s="164" t="s">
        <v>7</v>
      </c>
    </row>
    <row r="278" spans="1:5" ht="12" hidden="1" thickBot="1" x14ac:dyDescent="0.25">
      <c r="A278" s="167" t="s">
        <v>39</v>
      </c>
      <c r="B278" s="168">
        <f>B279+B280+B281+B282</f>
        <v>0</v>
      </c>
      <c r="C278" s="168">
        <f t="shared" ref="C278" si="69">C279+C280+C281+C282</f>
        <v>0</v>
      </c>
      <c r="D278" s="168">
        <f t="shared" ref="D278" si="70">D279+D280+D281+D282</f>
        <v>0</v>
      </c>
      <c r="E278" s="168">
        <f t="shared" ref="E278" si="71">E279+E280+E281+E282</f>
        <v>0</v>
      </c>
    </row>
    <row r="279" spans="1:5" ht="12" hidden="1" thickBot="1" x14ac:dyDescent="0.25">
      <c r="A279" s="169" t="s">
        <v>47</v>
      </c>
      <c r="B279" s="168"/>
      <c r="C279" s="168"/>
      <c r="D279" s="168"/>
      <c r="E279" s="168"/>
    </row>
    <row r="280" spans="1:5" ht="12" hidden="1" thickBot="1" x14ac:dyDescent="0.25">
      <c r="A280" s="169" t="s">
        <v>54</v>
      </c>
      <c r="B280" s="168"/>
      <c r="C280" s="168"/>
      <c r="D280" s="168"/>
      <c r="E280" s="168"/>
    </row>
    <row r="281" spans="1:5" ht="12" hidden="1" thickBot="1" x14ac:dyDescent="0.25">
      <c r="A281" s="169" t="s">
        <v>55</v>
      </c>
      <c r="B281" s="168"/>
      <c r="C281" s="168"/>
      <c r="D281" s="168"/>
      <c r="E281" s="168"/>
    </row>
    <row r="282" spans="1:5" ht="12" hidden="1" thickBot="1" x14ac:dyDescent="0.25">
      <c r="A282" s="169" t="s">
        <v>56</v>
      </c>
      <c r="B282" s="168"/>
      <c r="C282" s="168"/>
      <c r="D282" s="168"/>
      <c r="E282" s="168"/>
    </row>
    <row r="283" spans="1:5" ht="12" hidden="1" thickBot="1" x14ac:dyDescent="0.25">
      <c r="A283" s="167" t="s">
        <v>40</v>
      </c>
      <c r="B283" s="170">
        <f>B284+B285+B286+B287</f>
        <v>0</v>
      </c>
      <c r="C283" s="170">
        <f t="shared" ref="C283" si="72">C284+C285+C286+C287</f>
        <v>0</v>
      </c>
      <c r="D283" s="170">
        <f t="shared" ref="D283" si="73">D284+D285+D286+D287</f>
        <v>0</v>
      </c>
      <c r="E283" s="170">
        <f t="shared" ref="E283" si="74">E284+E285+E286+E287</f>
        <v>0</v>
      </c>
    </row>
    <row r="284" spans="1:5" ht="12" hidden="1" thickBot="1" x14ac:dyDescent="0.25">
      <c r="A284" s="169" t="s">
        <v>47</v>
      </c>
      <c r="B284" s="170"/>
      <c r="C284" s="168"/>
      <c r="D284" s="168"/>
      <c r="E284" s="168"/>
    </row>
    <row r="285" spans="1:5" ht="12" hidden="1" thickBot="1" x14ac:dyDescent="0.25">
      <c r="A285" s="169" t="s">
        <v>54</v>
      </c>
      <c r="B285" s="170"/>
      <c r="C285" s="168"/>
      <c r="D285" s="168"/>
      <c r="E285" s="168"/>
    </row>
    <row r="286" spans="1:5" ht="12" hidden="1" thickBot="1" x14ac:dyDescent="0.25">
      <c r="A286" s="169" t="s">
        <v>55</v>
      </c>
      <c r="B286" s="170"/>
      <c r="C286" s="168"/>
      <c r="D286" s="168"/>
      <c r="E286" s="168"/>
    </row>
    <row r="287" spans="1:5" ht="12" hidden="1" thickBot="1" x14ac:dyDescent="0.25">
      <c r="A287" s="169" t="s">
        <v>56</v>
      </c>
      <c r="B287" s="170"/>
      <c r="C287" s="168"/>
      <c r="D287" s="168"/>
      <c r="E287" s="168"/>
    </row>
    <row r="288" spans="1:5" ht="12" hidden="1" thickBot="1" x14ac:dyDescent="0.25">
      <c r="A288" s="176" t="s">
        <v>59</v>
      </c>
      <c r="B288" s="170">
        <f>B278+B283</f>
        <v>0</v>
      </c>
      <c r="C288" s="170">
        <f t="shared" ref="C288:E288" si="75">C278+C283</f>
        <v>0</v>
      </c>
      <c r="D288" s="170">
        <f t="shared" si="75"/>
        <v>0</v>
      </c>
      <c r="E288" s="170">
        <f t="shared" si="75"/>
        <v>0</v>
      </c>
    </row>
    <row r="289" spans="1:11" ht="25.5" hidden="1" customHeight="1" thickBot="1" x14ac:dyDescent="0.25">
      <c r="A289" s="188" t="s">
        <v>29</v>
      </c>
      <c r="B289" s="222"/>
      <c r="C289" s="223"/>
      <c r="D289" s="223"/>
      <c r="E289" s="224"/>
    </row>
    <row r="290" spans="1:11" ht="63.75" hidden="1" thickBot="1" x14ac:dyDescent="0.25">
      <c r="A290" s="161" t="s">
        <v>38</v>
      </c>
      <c r="B290" s="184"/>
      <c r="C290" s="185" t="s">
        <v>50</v>
      </c>
      <c r="D290" s="186"/>
      <c r="E290" s="187"/>
    </row>
    <row r="291" spans="1:11" ht="17.25" hidden="1" customHeight="1" thickBot="1" x14ac:dyDescent="0.25">
      <c r="A291" s="162" t="s">
        <v>10</v>
      </c>
      <c r="B291" s="219"/>
      <c r="C291" s="220"/>
      <c r="D291" s="220"/>
      <c r="E291" s="221"/>
    </row>
    <row r="292" spans="1:11" ht="12" hidden="1" thickBot="1" x14ac:dyDescent="0.25">
      <c r="A292" s="162" t="s">
        <v>15</v>
      </c>
      <c r="B292" s="216"/>
      <c r="C292" s="217"/>
      <c r="D292" s="217"/>
      <c r="E292" s="218"/>
    </row>
    <row r="293" spans="1:11" ht="12.75" hidden="1" customHeight="1" x14ac:dyDescent="0.2">
      <c r="A293" s="211"/>
      <c r="B293" s="163">
        <v>2018</v>
      </c>
      <c r="C293" s="163">
        <v>2019</v>
      </c>
      <c r="D293" s="163">
        <v>2020</v>
      </c>
      <c r="E293" s="163">
        <v>2021</v>
      </c>
    </row>
    <row r="294" spans="1:11" ht="9" hidden="1" customHeight="1" thickBot="1" x14ac:dyDescent="0.25">
      <c r="A294" s="212"/>
      <c r="B294" s="164" t="s">
        <v>6</v>
      </c>
      <c r="C294" s="164" t="s">
        <v>7</v>
      </c>
      <c r="D294" s="164" t="s">
        <v>7</v>
      </c>
      <c r="E294" s="164" t="s">
        <v>7</v>
      </c>
    </row>
    <row r="295" spans="1:11" ht="12" hidden="1" thickBot="1" x14ac:dyDescent="0.25">
      <c r="A295" s="162" t="s">
        <v>9</v>
      </c>
      <c r="B295" s="162"/>
      <c r="C295" s="162"/>
      <c r="D295" s="162"/>
      <c r="E295" s="162"/>
    </row>
    <row r="296" spans="1:11" ht="12" hidden="1" thickBot="1" x14ac:dyDescent="0.25">
      <c r="A296" s="162" t="s">
        <v>16</v>
      </c>
      <c r="B296" s="154">
        <f>B314</f>
        <v>0</v>
      </c>
      <c r="C296" s="154">
        <f t="shared" ref="C296:E296" si="76">C314</f>
        <v>0</v>
      </c>
      <c r="D296" s="154">
        <f t="shared" si="76"/>
        <v>0</v>
      </c>
      <c r="E296" s="154">
        <f t="shared" si="76"/>
        <v>0</v>
      </c>
    </row>
    <row r="297" spans="1:11" ht="12" hidden="1" thickBot="1" x14ac:dyDescent="0.25">
      <c r="A297" s="162" t="s">
        <v>24</v>
      </c>
      <c r="B297" s="154" t="e">
        <f>B296/B295</f>
        <v>#DIV/0!</v>
      </c>
      <c r="C297" s="154" t="e">
        <f t="shared" ref="C297:E297" si="77">C296/C295</f>
        <v>#DIV/0!</v>
      </c>
      <c r="D297" s="154" t="e">
        <f t="shared" si="77"/>
        <v>#DIV/0!</v>
      </c>
      <c r="E297" s="154" t="e">
        <f t="shared" si="77"/>
        <v>#DIV/0!</v>
      </c>
    </row>
    <row r="298" spans="1:11" ht="12" hidden="1" thickBot="1" x14ac:dyDescent="0.25">
      <c r="A298" s="162" t="s">
        <v>17</v>
      </c>
      <c r="B298" s="165" t="s">
        <v>23</v>
      </c>
      <c r="C298" s="166" t="e">
        <f>C295/B295-1</f>
        <v>#DIV/0!</v>
      </c>
      <c r="D298" s="166" t="e">
        <f t="shared" ref="D298:D300" si="78">D295/C295-1</f>
        <v>#DIV/0!</v>
      </c>
      <c r="E298" s="166" t="e">
        <f t="shared" ref="E298:E300" si="79">E295/D295-1</f>
        <v>#DIV/0!</v>
      </c>
      <c r="G298" s="155"/>
      <c r="H298" s="155"/>
      <c r="I298" s="155"/>
      <c r="J298" s="155"/>
      <c r="K298" s="155"/>
    </row>
    <row r="299" spans="1:11" ht="12" hidden="1" thickBot="1" x14ac:dyDescent="0.25">
      <c r="A299" s="162" t="s">
        <v>18</v>
      </c>
      <c r="B299" s="165" t="s">
        <v>23</v>
      </c>
      <c r="C299" s="166" t="e">
        <f>C296/B296-1</f>
        <v>#DIV/0!</v>
      </c>
      <c r="D299" s="166" t="e">
        <f t="shared" si="78"/>
        <v>#DIV/0!</v>
      </c>
      <c r="E299" s="166" t="e">
        <f t="shared" si="79"/>
        <v>#DIV/0!</v>
      </c>
    </row>
    <row r="300" spans="1:11" ht="12" hidden="1" thickBot="1" x14ac:dyDescent="0.25">
      <c r="A300" s="162" t="s">
        <v>19</v>
      </c>
      <c r="B300" s="165" t="s">
        <v>23</v>
      </c>
      <c r="C300" s="166" t="e">
        <f>C297/B297-1</f>
        <v>#DIV/0!</v>
      </c>
      <c r="D300" s="166" t="e">
        <f t="shared" si="78"/>
        <v>#DIV/0!</v>
      </c>
      <c r="E300" s="166" t="e">
        <f t="shared" si="79"/>
        <v>#DIV/0!</v>
      </c>
    </row>
    <row r="301" spans="1:11" ht="13.5" hidden="1" customHeight="1" thickBot="1" x14ac:dyDescent="0.25">
      <c r="A301" s="213" t="s">
        <v>259</v>
      </c>
      <c r="B301" s="214"/>
      <c r="C301" s="214"/>
      <c r="D301" s="214"/>
      <c r="E301" s="215"/>
    </row>
    <row r="302" spans="1:11" ht="12.75" hidden="1" customHeight="1" x14ac:dyDescent="0.2">
      <c r="A302" s="211"/>
      <c r="B302" s="163">
        <v>2018</v>
      </c>
      <c r="C302" s="163">
        <v>2019</v>
      </c>
      <c r="D302" s="163">
        <v>2020</v>
      </c>
      <c r="E302" s="163">
        <v>2021</v>
      </c>
    </row>
    <row r="303" spans="1:11" ht="9" hidden="1" customHeight="1" thickBot="1" x14ac:dyDescent="0.25">
      <c r="A303" s="212"/>
      <c r="B303" s="164" t="s">
        <v>6</v>
      </c>
      <c r="C303" s="164" t="s">
        <v>7</v>
      </c>
      <c r="D303" s="164" t="s">
        <v>7</v>
      </c>
      <c r="E303" s="164" t="s">
        <v>7</v>
      </c>
    </row>
    <row r="304" spans="1:11" ht="12" hidden="1" thickBot="1" x14ac:dyDescent="0.25">
      <c r="A304" s="167" t="s">
        <v>39</v>
      </c>
      <c r="B304" s="168">
        <f>B305+B306+B307+B308</f>
        <v>0</v>
      </c>
      <c r="C304" s="168">
        <f t="shared" ref="C304" si="80">C305+C306+C307+C308</f>
        <v>0</v>
      </c>
      <c r="D304" s="168">
        <f t="shared" ref="D304" si="81">D305+D306+D307+D308</f>
        <v>0</v>
      </c>
      <c r="E304" s="168">
        <f t="shared" ref="E304" si="82">E305+E306+E307+E308</f>
        <v>0</v>
      </c>
    </row>
    <row r="305" spans="1:5" ht="12" hidden="1" thickBot="1" x14ac:dyDescent="0.25">
      <c r="A305" s="169" t="s">
        <v>47</v>
      </c>
      <c r="B305" s="168"/>
      <c r="C305" s="168"/>
      <c r="D305" s="168"/>
      <c r="E305" s="168"/>
    </row>
    <row r="306" spans="1:5" ht="12" hidden="1" thickBot="1" x14ac:dyDescent="0.25">
      <c r="A306" s="169" t="s">
        <v>54</v>
      </c>
      <c r="B306" s="168"/>
      <c r="C306" s="168"/>
      <c r="D306" s="168"/>
      <c r="E306" s="168"/>
    </row>
    <row r="307" spans="1:5" ht="12" hidden="1" thickBot="1" x14ac:dyDescent="0.25">
      <c r="A307" s="169" t="s">
        <v>55</v>
      </c>
      <c r="B307" s="168"/>
      <c r="C307" s="168"/>
      <c r="D307" s="168"/>
      <c r="E307" s="168"/>
    </row>
    <row r="308" spans="1:5" ht="12" hidden="1" thickBot="1" x14ac:dyDescent="0.25">
      <c r="A308" s="169" t="s">
        <v>56</v>
      </c>
      <c r="B308" s="168"/>
      <c r="C308" s="168"/>
      <c r="D308" s="168"/>
      <c r="E308" s="168"/>
    </row>
    <row r="309" spans="1:5" ht="12" hidden="1" thickBot="1" x14ac:dyDescent="0.25">
      <c r="A309" s="167" t="s">
        <v>40</v>
      </c>
      <c r="B309" s="170">
        <f>B310+B311+B312+B313</f>
        <v>0</v>
      </c>
      <c r="C309" s="170">
        <f t="shared" ref="C309" si="83">C310+C311+C312+C313</f>
        <v>0</v>
      </c>
      <c r="D309" s="170">
        <f t="shared" ref="D309" si="84">D310+D311+D312+D313</f>
        <v>0</v>
      </c>
      <c r="E309" s="170">
        <f t="shared" ref="E309" si="85">E310+E311+E312+E313</f>
        <v>0</v>
      </c>
    </row>
    <row r="310" spans="1:5" ht="12" hidden="1" thickBot="1" x14ac:dyDescent="0.25">
      <c r="A310" s="169" t="s">
        <v>47</v>
      </c>
      <c r="B310" s="170"/>
      <c r="C310" s="170"/>
      <c r="D310" s="170"/>
      <c r="E310" s="170"/>
    </row>
    <row r="311" spans="1:5" ht="12" hidden="1" thickBot="1" x14ac:dyDescent="0.25">
      <c r="A311" s="169" t="s">
        <v>54</v>
      </c>
      <c r="B311" s="170"/>
      <c r="C311" s="170"/>
      <c r="D311" s="170"/>
      <c r="E311" s="170"/>
    </row>
    <row r="312" spans="1:5" ht="12" hidden="1" thickBot="1" x14ac:dyDescent="0.25">
      <c r="A312" s="169" t="s">
        <v>55</v>
      </c>
      <c r="B312" s="170"/>
      <c r="C312" s="170"/>
      <c r="D312" s="170"/>
      <c r="E312" s="170"/>
    </row>
    <row r="313" spans="1:5" ht="12" hidden="1" thickBot="1" x14ac:dyDescent="0.25">
      <c r="A313" s="169" t="s">
        <v>56</v>
      </c>
      <c r="B313" s="170"/>
      <c r="C313" s="170"/>
      <c r="D313" s="170"/>
      <c r="E313" s="170"/>
    </row>
    <row r="314" spans="1:5" ht="12" hidden="1" thickBot="1" x14ac:dyDescent="0.25">
      <c r="A314" s="176" t="s">
        <v>34</v>
      </c>
      <c r="B314" s="170">
        <f>B304+B309</f>
        <v>0</v>
      </c>
      <c r="C314" s="170">
        <f t="shared" ref="C314:E314" si="86">C304+C309</f>
        <v>0</v>
      </c>
      <c r="D314" s="170">
        <f t="shared" si="86"/>
        <v>0</v>
      </c>
      <c r="E314" s="170">
        <f t="shared" si="86"/>
        <v>0</v>
      </c>
    </row>
    <row r="315" spans="1:5" ht="12" thickBot="1" x14ac:dyDescent="0.25">
      <c r="A315" s="189"/>
      <c r="B315" s="190"/>
      <c r="C315" s="190"/>
      <c r="D315" s="190"/>
      <c r="E315" s="190"/>
    </row>
    <row r="316" spans="1:5" ht="27" customHeight="1" thickBot="1" x14ac:dyDescent="0.25">
      <c r="A316" s="158" t="s">
        <v>45</v>
      </c>
      <c r="B316" s="191">
        <f>+B191+B115+B74+B37+B140+B296+B270+B245+B220+B165</f>
        <v>153276</v>
      </c>
      <c r="C316" s="191">
        <f>+C191+C115+C74+C37+C140+C296+C270+C245+C220+C165</f>
        <v>160276</v>
      </c>
      <c r="D316" s="191">
        <f>+D191+D115+D74+D37+D140+D296+D270+D245+D220+D165</f>
        <v>170000</v>
      </c>
      <c r="E316" s="191">
        <f>+E191+E115+E74+E37+E140+E296+E270+E245+E220+E165</f>
        <v>185000</v>
      </c>
    </row>
    <row r="317" spans="1:5" ht="21.75" thickBot="1" x14ac:dyDescent="0.25">
      <c r="A317" s="158" t="s">
        <v>46</v>
      </c>
      <c r="B317" s="191">
        <f>+B209+B183+B103+B66+B314+B288+B263+B238+B158+B133</f>
        <v>153276</v>
      </c>
      <c r="C317" s="191">
        <f>+C209+C183+C103+C66+C314+C288+C263+C238+C158+C133</f>
        <v>160276</v>
      </c>
      <c r="D317" s="191">
        <f>+D209+D183+D103+D66+D314+D288+D263+D238+D158+D133</f>
        <v>170000</v>
      </c>
      <c r="E317" s="191">
        <f>+E209+E183+E103+E66+E314+E288+E263+E238+E158+E133</f>
        <v>185000</v>
      </c>
    </row>
    <row r="318" spans="1:5" ht="12" thickBot="1" x14ac:dyDescent="0.25">
      <c r="A318" s="167" t="s">
        <v>0</v>
      </c>
      <c r="B318" s="192">
        <f>B319+B320</f>
        <v>90676</v>
      </c>
      <c r="C318" s="192">
        <f t="shared" ref="C318:E318" si="87">C319+C320</f>
        <v>97676</v>
      </c>
      <c r="D318" s="192">
        <f t="shared" si="87"/>
        <v>97676</v>
      </c>
      <c r="E318" s="192">
        <f t="shared" si="87"/>
        <v>97676</v>
      </c>
    </row>
    <row r="319" spans="1:5" ht="12" thickBot="1" x14ac:dyDescent="0.25">
      <c r="A319" s="169" t="s">
        <v>47</v>
      </c>
      <c r="B319" s="170">
        <f t="shared" ref="B319:E320" si="88">B46+B83</f>
        <v>90676</v>
      </c>
      <c r="C319" s="170">
        <f t="shared" si="88"/>
        <v>97676</v>
      </c>
      <c r="D319" s="170">
        <f t="shared" si="88"/>
        <v>97676</v>
      </c>
      <c r="E319" s="170">
        <f t="shared" si="88"/>
        <v>97676</v>
      </c>
    </row>
    <row r="320" spans="1:5" ht="12" thickBot="1" x14ac:dyDescent="0.25">
      <c r="A320" s="169" t="s">
        <v>51</v>
      </c>
      <c r="B320" s="170">
        <f t="shared" si="88"/>
        <v>0</v>
      </c>
      <c r="C320" s="170">
        <f t="shared" si="88"/>
        <v>0</v>
      </c>
      <c r="D320" s="170">
        <f t="shared" si="88"/>
        <v>0</v>
      </c>
      <c r="E320" s="170">
        <f t="shared" si="88"/>
        <v>0</v>
      </c>
    </row>
    <row r="321" spans="1:7" ht="23.25" thickBot="1" x14ac:dyDescent="0.25">
      <c r="A321" s="167" t="s">
        <v>30</v>
      </c>
      <c r="B321" s="192">
        <f>B322+B323</f>
        <v>17600</v>
      </c>
      <c r="C321" s="192">
        <f t="shared" ref="C321:E321" si="89">C322+C323</f>
        <v>17600</v>
      </c>
      <c r="D321" s="192">
        <f t="shared" si="89"/>
        <v>17600</v>
      </c>
      <c r="E321" s="192">
        <f t="shared" si="89"/>
        <v>17600</v>
      </c>
    </row>
    <row r="322" spans="1:7" ht="12" thickBot="1" x14ac:dyDescent="0.25">
      <c r="A322" s="169" t="s">
        <v>47</v>
      </c>
      <c r="B322" s="168">
        <f t="shared" ref="B322:E323" si="90">B49+B86</f>
        <v>17600</v>
      </c>
      <c r="C322" s="168">
        <f t="shared" si="90"/>
        <v>17600</v>
      </c>
      <c r="D322" s="168">
        <f t="shared" si="90"/>
        <v>17600</v>
      </c>
      <c r="E322" s="168">
        <f t="shared" si="90"/>
        <v>17600</v>
      </c>
      <c r="G322" s="155"/>
    </row>
    <row r="323" spans="1:7" ht="12" thickBot="1" x14ac:dyDescent="0.25">
      <c r="A323" s="169" t="s">
        <v>51</v>
      </c>
      <c r="B323" s="170">
        <f t="shared" si="90"/>
        <v>0</v>
      </c>
      <c r="C323" s="170">
        <f t="shared" si="90"/>
        <v>0</v>
      </c>
      <c r="D323" s="170">
        <f t="shared" si="90"/>
        <v>0</v>
      </c>
      <c r="E323" s="170">
        <f t="shared" si="90"/>
        <v>0</v>
      </c>
      <c r="G323" s="155"/>
    </row>
    <row r="324" spans="1:7" ht="12" thickBot="1" x14ac:dyDescent="0.25">
      <c r="A324" s="167" t="s">
        <v>1</v>
      </c>
      <c r="B324" s="192">
        <f>B325+B326</f>
        <v>45000</v>
      </c>
      <c r="C324" s="192">
        <f t="shared" ref="C324:E324" si="91">C325+C326</f>
        <v>45000</v>
      </c>
      <c r="D324" s="192">
        <f t="shared" si="91"/>
        <v>54724</v>
      </c>
      <c r="E324" s="192">
        <f t="shared" si="91"/>
        <v>69724</v>
      </c>
    </row>
    <row r="325" spans="1:7" ht="12" thickBot="1" x14ac:dyDescent="0.25">
      <c r="A325" s="169" t="s">
        <v>47</v>
      </c>
      <c r="B325" s="170">
        <f t="shared" ref="B325:E326" si="92">B52+B89</f>
        <v>45000</v>
      </c>
      <c r="C325" s="170">
        <f t="shared" si="92"/>
        <v>45000</v>
      </c>
      <c r="D325" s="170">
        <f t="shared" si="92"/>
        <v>54724</v>
      </c>
      <c r="E325" s="170">
        <f t="shared" si="92"/>
        <v>69724</v>
      </c>
    </row>
    <row r="326" spans="1:7" ht="12" thickBot="1" x14ac:dyDescent="0.25">
      <c r="A326" s="169" t="s">
        <v>51</v>
      </c>
      <c r="B326" s="170">
        <f t="shared" si="92"/>
        <v>0</v>
      </c>
      <c r="C326" s="170">
        <f t="shared" si="92"/>
        <v>0</v>
      </c>
      <c r="D326" s="170">
        <f t="shared" si="92"/>
        <v>0</v>
      </c>
      <c r="E326" s="170">
        <f t="shared" si="92"/>
        <v>0</v>
      </c>
    </row>
    <row r="327" spans="1:7" ht="12" thickBot="1" x14ac:dyDescent="0.25">
      <c r="A327" s="167" t="s">
        <v>2</v>
      </c>
      <c r="B327" s="192">
        <f>B328+B329</f>
        <v>0</v>
      </c>
      <c r="C327" s="192">
        <f t="shared" ref="C327:E327" si="93">C328+C329</f>
        <v>0</v>
      </c>
      <c r="D327" s="192">
        <f t="shared" si="93"/>
        <v>0</v>
      </c>
      <c r="E327" s="192">
        <f t="shared" si="93"/>
        <v>0</v>
      </c>
    </row>
    <row r="328" spans="1:7" ht="12" thickBot="1" x14ac:dyDescent="0.25">
      <c r="A328" s="169" t="s">
        <v>47</v>
      </c>
      <c r="B328" s="168">
        <f t="shared" ref="B328:E329" si="94">B55+B92</f>
        <v>0</v>
      </c>
      <c r="C328" s="168">
        <f t="shared" si="94"/>
        <v>0</v>
      </c>
      <c r="D328" s="168">
        <f t="shared" si="94"/>
        <v>0</v>
      </c>
      <c r="E328" s="168">
        <f t="shared" si="94"/>
        <v>0</v>
      </c>
    </row>
    <row r="329" spans="1:7" ht="12" thickBot="1" x14ac:dyDescent="0.25">
      <c r="A329" s="169" t="s">
        <v>51</v>
      </c>
      <c r="B329" s="170">
        <f t="shared" si="94"/>
        <v>0</v>
      </c>
      <c r="C329" s="170">
        <f t="shared" si="94"/>
        <v>0</v>
      </c>
      <c r="D329" s="170">
        <f t="shared" si="94"/>
        <v>0</v>
      </c>
      <c r="E329" s="170">
        <f t="shared" si="94"/>
        <v>0</v>
      </c>
    </row>
    <row r="330" spans="1:7" ht="12" thickBot="1" x14ac:dyDescent="0.25">
      <c r="A330" s="167" t="s">
        <v>25</v>
      </c>
      <c r="B330" s="192">
        <f>B331+B332</f>
        <v>0</v>
      </c>
      <c r="C330" s="192">
        <f t="shared" ref="C330:E330" si="95">C331+C332</f>
        <v>0</v>
      </c>
      <c r="D330" s="192">
        <f t="shared" si="95"/>
        <v>0</v>
      </c>
      <c r="E330" s="192">
        <f t="shared" si="95"/>
        <v>0</v>
      </c>
    </row>
    <row r="331" spans="1:7" ht="12" thickBot="1" x14ac:dyDescent="0.25">
      <c r="A331" s="169" t="s">
        <v>47</v>
      </c>
      <c r="B331" s="168">
        <f t="shared" ref="B331:E332" si="96">B58+B95</f>
        <v>0</v>
      </c>
      <c r="C331" s="168">
        <f t="shared" si="96"/>
        <v>0</v>
      </c>
      <c r="D331" s="168">
        <f t="shared" si="96"/>
        <v>0</v>
      </c>
      <c r="E331" s="168">
        <f t="shared" si="96"/>
        <v>0</v>
      </c>
    </row>
    <row r="332" spans="1:7" ht="12" thickBot="1" x14ac:dyDescent="0.25">
      <c r="A332" s="169" t="s">
        <v>51</v>
      </c>
      <c r="B332" s="170">
        <f t="shared" si="96"/>
        <v>0</v>
      </c>
      <c r="C332" s="170">
        <f t="shared" si="96"/>
        <v>0</v>
      </c>
      <c r="D332" s="170">
        <f t="shared" si="96"/>
        <v>0</v>
      </c>
      <c r="E332" s="170">
        <f t="shared" si="96"/>
        <v>0</v>
      </c>
    </row>
    <row r="333" spans="1:7" ht="12" thickBot="1" x14ac:dyDescent="0.25">
      <c r="A333" s="167" t="s">
        <v>26</v>
      </c>
      <c r="B333" s="192">
        <f>B334+B335</f>
        <v>0</v>
      </c>
      <c r="C333" s="192">
        <f t="shared" ref="C333:E333" si="97">C334+C335</f>
        <v>0</v>
      </c>
      <c r="D333" s="192">
        <f t="shared" si="97"/>
        <v>0</v>
      </c>
      <c r="E333" s="192">
        <f t="shared" si="97"/>
        <v>0</v>
      </c>
    </row>
    <row r="334" spans="1:7" ht="12" thickBot="1" x14ac:dyDescent="0.25">
      <c r="A334" s="169" t="s">
        <v>47</v>
      </c>
      <c r="B334" s="168">
        <f t="shared" ref="B334:E335" si="98">B61+B98</f>
        <v>0</v>
      </c>
      <c r="C334" s="168">
        <f t="shared" si="98"/>
        <v>0</v>
      </c>
      <c r="D334" s="168">
        <f t="shared" si="98"/>
        <v>0</v>
      </c>
      <c r="E334" s="168">
        <f t="shared" si="98"/>
        <v>0</v>
      </c>
    </row>
    <row r="335" spans="1:7" ht="12" thickBot="1" x14ac:dyDescent="0.25">
      <c r="A335" s="169" t="s">
        <v>51</v>
      </c>
      <c r="B335" s="170">
        <f t="shared" si="98"/>
        <v>0</v>
      </c>
      <c r="C335" s="170">
        <f t="shared" si="98"/>
        <v>0</v>
      </c>
      <c r="D335" s="170">
        <f t="shared" si="98"/>
        <v>0</v>
      </c>
      <c r="E335" s="170">
        <f t="shared" si="98"/>
        <v>0</v>
      </c>
    </row>
    <row r="336" spans="1:7" ht="17.25" customHeight="1" thickBot="1" x14ac:dyDescent="0.25">
      <c r="A336" s="167" t="s">
        <v>3</v>
      </c>
      <c r="B336" s="192">
        <f>B100+B63</f>
        <v>0</v>
      </c>
      <c r="C336" s="192">
        <f>C100+C63</f>
        <v>0</v>
      </c>
      <c r="D336" s="192">
        <f>D100+D63</f>
        <v>0</v>
      </c>
      <c r="E336" s="192">
        <f>E100+E63</f>
        <v>0</v>
      </c>
    </row>
    <row r="337" spans="1:5" ht="12" thickBot="1" x14ac:dyDescent="0.25">
      <c r="A337" s="169" t="s">
        <v>47</v>
      </c>
      <c r="B337" s="168">
        <f t="shared" ref="B337:E338" si="99">B64+B101</f>
        <v>0</v>
      </c>
      <c r="C337" s="168">
        <f t="shared" si="99"/>
        <v>0</v>
      </c>
      <c r="D337" s="168">
        <f t="shared" si="99"/>
        <v>0</v>
      </c>
      <c r="E337" s="168">
        <f t="shared" si="99"/>
        <v>0</v>
      </c>
    </row>
    <row r="338" spans="1:5" ht="12" thickBot="1" x14ac:dyDescent="0.25">
      <c r="A338" s="169" t="s">
        <v>51</v>
      </c>
      <c r="B338" s="170">
        <f t="shared" si="99"/>
        <v>0</v>
      </c>
      <c r="C338" s="170">
        <f t="shared" si="99"/>
        <v>0</v>
      </c>
      <c r="D338" s="170">
        <f t="shared" si="99"/>
        <v>0</v>
      </c>
      <c r="E338" s="170">
        <f t="shared" si="99"/>
        <v>0</v>
      </c>
    </row>
    <row r="339" spans="1:5" ht="12" thickBot="1" x14ac:dyDescent="0.25">
      <c r="A339" s="167" t="s">
        <v>20</v>
      </c>
      <c r="B339" s="192">
        <f>B340+B341+B342+B343</f>
        <v>0</v>
      </c>
      <c r="C339" s="192">
        <f t="shared" ref="C339:E339" si="100">C340+C341+C342+C343</f>
        <v>0</v>
      </c>
      <c r="D339" s="192">
        <f t="shared" si="100"/>
        <v>0</v>
      </c>
      <c r="E339" s="192">
        <f t="shared" si="100"/>
        <v>0</v>
      </c>
    </row>
    <row r="340" spans="1:5" ht="12" thickBot="1" x14ac:dyDescent="0.25">
      <c r="A340" s="169" t="s">
        <v>47</v>
      </c>
      <c r="B340" s="168">
        <f t="shared" ref="B340:E343" si="101">B124+B149+B174+B200+B229+B254+B279+B305</f>
        <v>0</v>
      </c>
      <c r="C340" s="168">
        <f t="shared" si="101"/>
        <v>0</v>
      </c>
      <c r="D340" s="168">
        <f t="shared" si="101"/>
        <v>0</v>
      </c>
      <c r="E340" s="168">
        <f t="shared" si="101"/>
        <v>0</v>
      </c>
    </row>
    <row r="341" spans="1:5" ht="12" thickBot="1" x14ac:dyDescent="0.25">
      <c r="A341" s="169" t="s">
        <v>60</v>
      </c>
      <c r="B341" s="168">
        <f t="shared" si="101"/>
        <v>0</v>
      </c>
      <c r="C341" s="168">
        <f t="shared" si="101"/>
        <v>0</v>
      </c>
      <c r="D341" s="168">
        <f t="shared" si="101"/>
        <v>0</v>
      </c>
      <c r="E341" s="168">
        <f t="shared" si="101"/>
        <v>0</v>
      </c>
    </row>
    <row r="342" spans="1:5" ht="12" thickBot="1" x14ac:dyDescent="0.25">
      <c r="A342" s="169" t="s">
        <v>55</v>
      </c>
      <c r="B342" s="168">
        <f t="shared" si="101"/>
        <v>0</v>
      </c>
      <c r="C342" s="168">
        <f t="shared" si="101"/>
        <v>0</v>
      </c>
      <c r="D342" s="168">
        <f t="shared" si="101"/>
        <v>0</v>
      </c>
      <c r="E342" s="168">
        <f t="shared" si="101"/>
        <v>0</v>
      </c>
    </row>
    <row r="343" spans="1:5" ht="12" thickBot="1" x14ac:dyDescent="0.25">
      <c r="A343" s="169" t="s">
        <v>56</v>
      </c>
      <c r="B343" s="168">
        <f t="shared" si="101"/>
        <v>0</v>
      </c>
      <c r="C343" s="168">
        <f t="shared" si="101"/>
        <v>0</v>
      </c>
      <c r="D343" s="168">
        <f t="shared" si="101"/>
        <v>0</v>
      </c>
      <c r="E343" s="168">
        <f t="shared" si="101"/>
        <v>0</v>
      </c>
    </row>
    <row r="344" spans="1:5" ht="12" thickBot="1" x14ac:dyDescent="0.25">
      <c r="A344" s="167" t="s">
        <v>21</v>
      </c>
      <c r="B344" s="192">
        <f>B345+B346+B347+B348</f>
        <v>0</v>
      </c>
      <c r="C344" s="192">
        <f t="shared" ref="C344:E344" si="102">C345+C346+C347+C348</f>
        <v>0</v>
      </c>
      <c r="D344" s="192">
        <f t="shared" si="102"/>
        <v>0</v>
      </c>
      <c r="E344" s="192">
        <f t="shared" si="102"/>
        <v>0</v>
      </c>
    </row>
    <row r="345" spans="1:5" ht="12" thickBot="1" x14ac:dyDescent="0.25">
      <c r="A345" s="169" t="s">
        <v>47</v>
      </c>
      <c r="B345" s="168">
        <f t="shared" ref="B345:E348" si="103">B129+B154+B179+B205+B234+B259+B284+B310</f>
        <v>0</v>
      </c>
      <c r="C345" s="168">
        <f t="shared" si="103"/>
        <v>0</v>
      </c>
      <c r="D345" s="168">
        <f t="shared" si="103"/>
        <v>0</v>
      </c>
      <c r="E345" s="168">
        <f t="shared" si="103"/>
        <v>0</v>
      </c>
    </row>
    <row r="346" spans="1:5" ht="12" thickBot="1" x14ac:dyDescent="0.25">
      <c r="A346" s="169" t="s">
        <v>60</v>
      </c>
      <c r="B346" s="168">
        <f t="shared" si="103"/>
        <v>0</v>
      </c>
      <c r="C346" s="168">
        <f t="shared" si="103"/>
        <v>0</v>
      </c>
      <c r="D346" s="168">
        <f t="shared" si="103"/>
        <v>0</v>
      </c>
      <c r="E346" s="168">
        <f t="shared" si="103"/>
        <v>0</v>
      </c>
    </row>
    <row r="347" spans="1:5" ht="12" thickBot="1" x14ac:dyDescent="0.25">
      <c r="A347" s="169" t="s">
        <v>55</v>
      </c>
      <c r="B347" s="168">
        <f t="shared" si="103"/>
        <v>0</v>
      </c>
      <c r="C347" s="168">
        <f t="shared" si="103"/>
        <v>0</v>
      </c>
      <c r="D347" s="168">
        <f t="shared" si="103"/>
        <v>0</v>
      </c>
      <c r="E347" s="168">
        <f t="shared" si="103"/>
        <v>0</v>
      </c>
    </row>
    <row r="348" spans="1:5" ht="12" thickBot="1" x14ac:dyDescent="0.25">
      <c r="A348" s="169" t="s">
        <v>56</v>
      </c>
      <c r="B348" s="168">
        <f t="shared" si="103"/>
        <v>0</v>
      </c>
      <c r="C348" s="168">
        <f t="shared" si="103"/>
        <v>0</v>
      </c>
      <c r="D348" s="168">
        <f t="shared" si="103"/>
        <v>0</v>
      </c>
      <c r="E348" s="168">
        <f t="shared" si="103"/>
        <v>0</v>
      </c>
    </row>
    <row r="349" spans="1:5" ht="12" thickBot="1" x14ac:dyDescent="0.25">
      <c r="A349" s="177" t="s">
        <v>33</v>
      </c>
      <c r="B349" s="178">
        <f>IF(B317-B316=0,0,"Error")</f>
        <v>0</v>
      </c>
      <c r="C349" s="178">
        <f>IF(C317-C316=0,0,"Error")</f>
        <v>0</v>
      </c>
      <c r="D349" s="178">
        <f>IF(D317-D316=0,0,"Error")</f>
        <v>0</v>
      </c>
      <c r="E349" s="178">
        <f>IF(E317-E316=0,0,"Error")</f>
        <v>0</v>
      </c>
    </row>
    <row r="350" spans="1:5" x14ac:dyDescent="0.2">
      <c r="A350" s="193"/>
      <c r="B350" s="194"/>
      <c r="C350" s="194"/>
      <c r="D350" s="194"/>
      <c r="E350" s="194"/>
    </row>
  </sheetData>
  <mergeCells count="82">
    <mergeCell ref="A2:E2"/>
    <mergeCell ref="G29:G32"/>
    <mergeCell ref="G213:K215"/>
    <mergeCell ref="A217:A218"/>
    <mergeCell ref="A225:E225"/>
    <mergeCell ref="A226:A227"/>
    <mergeCell ref="D239:E239"/>
    <mergeCell ref="B240:E240"/>
    <mergeCell ref="A302:A303"/>
    <mergeCell ref="B289:E289"/>
    <mergeCell ref="B291:E291"/>
    <mergeCell ref="B292:E292"/>
    <mergeCell ref="A293:A294"/>
    <mergeCell ref="G108:K110"/>
    <mergeCell ref="A71:A72"/>
    <mergeCell ref="A120:E120"/>
    <mergeCell ref="A210:E210"/>
    <mergeCell ref="A211:E211"/>
    <mergeCell ref="B212:E212"/>
    <mergeCell ref="D213:E213"/>
    <mergeCell ref="B214:E214"/>
    <mergeCell ref="B215:E215"/>
    <mergeCell ref="B216:E216"/>
    <mergeCell ref="B266:E266"/>
    <mergeCell ref="A267:A268"/>
    <mergeCell ref="A275:E275"/>
    <mergeCell ref="A276:A277"/>
    <mergeCell ref="B265:E265"/>
    <mergeCell ref="A301:E301"/>
    <mergeCell ref="A8:E8"/>
    <mergeCell ref="A80:A81"/>
    <mergeCell ref="B111:E111"/>
    <mergeCell ref="A112:A113"/>
    <mergeCell ref="A105:E105"/>
    <mergeCell ref="B109:E109"/>
    <mergeCell ref="B110:E110"/>
    <mergeCell ref="A106:E106"/>
    <mergeCell ref="B107:E107"/>
    <mergeCell ref="A22:E22"/>
    <mergeCell ref="A79:E79"/>
    <mergeCell ref="B68:E68"/>
    <mergeCell ref="B69:E69"/>
    <mergeCell ref="A9:E11"/>
    <mergeCell ref="B12:E12"/>
    <mergeCell ref="A13:A14"/>
    <mergeCell ref="A3:E3"/>
    <mergeCell ref="B5:E5"/>
    <mergeCell ref="B6:E6"/>
    <mergeCell ref="B7:E7"/>
    <mergeCell ref="B21:E21"/>
    <mergeCell ref="B70:E70"/>
    <mergeCell ref="A29:E29"/>
    <mergeCell ref="A42:E42"/>
    <mergeCell ref="A34:A35"/>
    <mergeCell ref="A43:A44"/>
    <mergeCell ref="B32:E32"/>
    <mergeCell ref="B31:E31"/>
    <mergeCell ref="B33:E33"/>
    <mergeCell ref="A30:E30"/>
    <mergeCell ref="A121:A122"/>
    <mergeCell ref="D108:E108"/>
    <mergeCell ref="A197:A198"/>
    <mergeCell ref="A196:E196"/>
    <mergeCell ref="A188:A189"/>
    <mergeCell ref="B187:E187"/>
    <mergeCell ref="B186:E186"/>
    <mergeCell ref="B135:E135"/>
    <mergeCell ref="D134:E134"/>
    <mergeCell ref="A146:A147"/>
    <mergeCell ref="A145:E145"/>
    <mergeCell ref="A137:A138"/>
    <mergeCell ref="B136:E136"/>
    <mergeCell ref="A251:A252"/>
    <mergeCell ref="A250:E250"/>
    <mergeCell ref="A242:A243"/>
    <mergeCell ref="B241:E241"/>
    <mergeCell ref="B160:E160"/>
    <mergeCell ref="B184:E184"/>
    <mergeCell ref="A171:A172"/>
    <mergeCell ref="A170:E170"/>
    <mergeCell ref="A162:A163"/>
    <mergeCell ref="B161:E16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15"/>
  <sheetViews>
    <sheetView view="pageBreakPreview" topLeftCell="A589" zoomScale="60" zoomScaleNormal="120" workbookViewId="0">
      <selection activeCell="D630" sqref="D630"/>
    </sheetView>
  </sheetViews>
  <sheetFormatPr defaultRowHeight="15" x14ac:dyDescent="0.25"/>
  <cols>
    <col min="1" max="1" width="28.5703125" customWidth="1"/>
    <col min="2" max="2" width="18.5703125" customWidth="1"/>
    <col min="3" max="3" width="14.42578125" customWidth="1"/>
    <col min="4" max="4" width="10" customWidth="1"/>
    <col min="5" max="5" width="15" customWidth="1"/>
  </cols>
  <sheetData>
    <row r="2" spans="1:5" ht="46.5" customHeight="1" x14ac:dyDescent="0.25">
      <c r="A2" s="393" t="s">
        <v>35</v>
      </c>
      <c r="B2" s="393"/>
      <c r="C2" s="393"/>
      <c r="D2" s="393"/>
      <c r="E2" s="393"/>
    </row>
    <row r="3" spans="1:5" ht="18" customHeight="1" x14ac:dyDescent="0.25">
      <c r="A3" s="262" t="s">
        <v>52</v>
      </c>
      <c r="B3" s="262"/>
      <c r="C3" s="262"/>
      <c r="D3" s="262"/>
      <c r="E3" s="262"/>
    </row>
    <row r="4" spans="1:5" ht="15.75" thickBot="1" x14ac:dyDescent="0.3"/>
    <row r="5" spans="1:5" ht="15.75" thickBot="1" x14ac:dyDescent="0.3">
      <c r="A5" s="31" t="s">
        <v>22</v>
      </c>
      <c r="B5" s="263" t="s">
        <v>88</v>
      </c>
      <c r="C5" s="263"/>
      <c r="D5" s="263"/>
      <c r="E5" s="263"/>
    </row>
    <row r="6" spans="1:5" ht="15.75" thickBot="1" x14ac:dyDescent="0.3">
      <c r="A6" s="31" t="s">
        <v>4</v>
      </c>
      <c r="B6" s="264" t="s">
        <v>89</v>
      </c>
      <c r="C6" s="265"/>
      <c r="D6" s="265"/>
      <c r="E6" s="265"/>
    </row>
    <row r="7" spans="1:5" ht="15.75" thickBot="1" x14ac:dyDescent="0.3">
      <c r="A7" s="31" t="s">
        <v>27</v>
      </c>
      <c r="B7" s="266" t="s">
        <v>5</v>
      </c>
      <c r="C7" s="266"/>
      <c r="D7" s="266"/>
      <c r="E7" s="266"/>
    </row>
    <row r="8" spans="1:5" ht="15.75" thickBot="1" x14ac:dyDescent="0.3">
      <c r="A8" s="267" t="s">
        <v>8</v>
      </c>
      <c r="B8" s="268"/>
      <c r="C8" s="268"/>
      <c r="D8" s="268"/>
      <c r="E8" s="269"/>
    </row>
    <row r="9" spans="1:5" ht="15.75" customHeight="1" thickBot="1" x14ac:dyDescent="0.3">
      <c r="A9" s="285" t="s">
        <v>90</v>
      </c>
      <c r="B9" s="285"/>
      <c r="C9" s="285"/>
      <c r="D9" s="285"/>
      <c r="E9" s="285"/>
    </row>
    <row r="10" spans="1:5" ht="36.75" customHeight="1" thickBot="1" x14ac:dyDescent="0.3">
      <c r="A10" s="285"/>
      <c r="B10" s="285"/>
      <c r="C10" s="285"/>
      <c r="D10" s="285"/>
      <c r="E10" s="285"/>
    </row>
    <row r="11" spans="1:5" ht="51.75" customHeight="1" thickBot="1" x14ac:dyDescent="0.3">
      <c r="A11" s="285"/>
      <c r="B11" s="285"/>
      <c r="C11" s="285"/>
      <c r="D11" s="285"/>
      <c r="E11" s="285"/>
    </row>
    <row r="12" spans="1:5" ht="15.75" thickBot="1" x14ac:dyDescent="0.3">
      <c r="A12" s="32" t="s">
        <v>11</v>
      </c>
      <c r="B12" s="285" t="s">
        <v>277</v>
      </c>
      <c r="C12" s="285"/>
      <c r="D12" s="285"/>
      <c r="E12" s="285"/>
    </row>
    <row r="13" spans="1:5" ht="23.25" customHeight="1" x14ac:dyDescent="0.25">
      <c r="A13" s="280" t="s">
        <v>12</v>
      </c>
      <c r="B13" s="1">
        <v>2018</v>
      </c>
      <c r="C13" s="1">
        <v>2019</v>
      </c>
      <c r="D13" s="1">
        <v>2020</v>
      </c>
      <c r="E13" s="1">
        <v>2021</v>
      </c>
    </row>
    <row r="14" spans="1:5" ht="15.75" thickBot="1" x14ac:dyDescent="0.3">
      <c r="A14" s="281"/>
      <c r="B14" s="2" t="s">
        <v>6</v>
      </c>
      <c r="C14" s="2" t="s">
        <v>7</v>
      </c>
      <c r="D14" s="2" t="s">
        <v>7</v>
      </c>
      <c r="E14" s="2" t="s">
        <v>7</v>
      </c>
    </row>
    <row r="15" spans="1:5" ht="34.5" thickBot="1" x14ac:dyDescent="0.3">
      <c r="A15" s="33" t="s">
        <v>91</v>
      </c>
      <c r="B15" s="34">
        <v>0.03</v>
      </c>
      <c r="C15" s="34">
        <v>0.05</v>
      </c>
      <c r="D15" s="34">
        <v>7.0000000000000007E-2</v>
      </c>
      <c r="E15" s="34">
        <v>0.09</v>
      </c>
    </row>
    <row r="16" spans="1:5" ht="34.5" thickBot="1" x14ac:dyDescent="0.3">
      <c r="A16" s="8" t="s">
        <v>92</v>
      </c>
      <c r="B16" s="34">
        <v>0.03</v>
      </c>
      <c r="C16" s="34">
        <v>0.04</v>
      </c>
      <c r="D16" s="34">
        <v>0.05</v>
      </c>
      <c r="E16" s="34">
        <v>0.06</v>
      </c>
    </row>
    <row r="17" spans="1:5" ht="30" customHeight="1" thickBot="1" x14ac:dyDescent="0.3">
      <c r="A17" s="35" t="s">
        <v>13</v>
      </c>
      <c r="B17" s="286" t="s">
        <v>278</v>
      </c>
      <c r="C17" s="287"/>
      <c r="D17" s="287"/>
      <c r="E17" s="288"/>
    </row>
    <row r="18" spans="1:5" ht="15.75" thickBot="1" x14ac:dyDescent="0.3">
      <c r="A18" s="289" t="s">
        <v>14</v>
      </c>
      <c r="B18" s="290"/>
      <c r="C18" s="290"/>
      <c r="D18" s="290"/>
      <c r="E18" s="291"/>
    </row>
    <row r="19" spans="1:5" ht="23.25" thickBot="1" x14ac:dyDescent="0.3">
      <c r="A19" s="36" t="s">
        <v>93</v>
      </c>
      <c r="B19" s="37">
        <v>1</v>
      </c>
      <c r="C19" s="38">
        <v>1</v>
      </c>
      <c r="D19" s="38">
        <v>0</v>
      </c>
      <c r="E19" s="38">
        <v>0</v>
      </c>
    </row>
    <row r="20" spans="1:5" ht="47.25" customHeight="1" thickBot="1" x14ac:dyDescent="0.3">
      <c r="A20" s="36" t="s">
        <v>94</v>
      </c>
      <c r="B20" s="37">
        <v>1500</v>
      </c>
      <c r="C20" s="37">
        <v>1500</v>
      </c>
      <c r="D20" s="37">
        <v>1500</v>
      </c>
      <c r="E20" s="37">
        <v>1500</v>
      </c>
    </row>
    <row r="21" spans="1:5" ht="45.75" thickBot="1" x14ac:dyDescent="0.3">
      <c r="A21" s="36" t="s">
        <v>95</v>
      </c>
      <c r="B21" s="37">
        <v>72</v>
      </c>
      <c r="C21" s="37">
        <v>90</v>
      </c>
      <c r="D21" s="37">
        <v>90</v>
      </c>
      <c r="E21" s="37">
        <v>90</v>
      </c>
    </row>
    <row r="22" spans="1:5" ht="34.5" thickBot="1" x14ac:dyDescent="0.3">
      <c r="A22" s="36" t="s">
        <v>96</v>
      </c>
      <c r="B22" s="39">
        <v>0.02</v>
      </c>
      <c r="C22" s="39">
        <v>0.05</v>
      </c>
      <c r="D22" s="39">
        <v>7.0000000000000007E-2</v>
      </c>
      <c r="E22" s="39">
        <v>0.09</v>
      </c>
    </row>
    <row r="23" spans="1:5" ht="52.5" customHeight="1" thickBot="1" x14ac:dyDescent="0.3">
      <c r="A23" s="36" t="s">
        <v>97</v>
      </c>
      <c r="B23" s="40">
        <v>430</v>
      </c>
      <c r="C23" s="40">
        <v>500</v>
      </c>
      <c r="D23" s="40">
        <v>500</v>
      </c>
      <c r="E23" s="40">
        <v>500</v>
      </c>
    </row>
    <row r="24" spans="1:5" ht="39.75" customHeight="1" thickBot="1" x14ac:dyDescent="0.3">
      <c r="A24" s="41" t="s">
        <v>98</v>
      </c>
      <c r="B24" s="42">
        <v>0.02</v>
      </c>
      <c r="C24" s="43">
        <v>0.05</v>
      </c>
      <c r="D24" s="43">
        <v>7.0000000000000007E-2</v>
      </c>
      <c r="E24" s="43">
        <v>0.09</v>
      </c>
    </row>
    <row r="25" spans="1:5" ht="37.5" customHeight="1" thickBot="1" x14ac:dyDescent="0.3">
      <c r="A25" s="36" t="s">
        <v>99</v>
      </c>
      <c r="B25" s="39">
        <v>0.04</v>
      </c>
      <c r="C25" s="44">
        <v>0.06</v>
      </c>
      <c r="D25" s="44">
        <v>0.08</v>
      </c>
      <c r="E25" s="44">
        <v>0.1</v>
      </c>
    </row>
    <row r="26" spans="1:5" ht="34.5" thickBot="1" x14ac:dyDescent="0.3">
      <c r="A26" s="36" t="s">
        <v>100</v>
      </c>
      <c r="B26" s="39">
        <v>0.03</v>
      </c>
      <c r="C26" s="44">
        <v>0.1</v>
      </c>
      <c r="D26" s="44">
        <v>0.15</v>
      </c>
      <c r="E26" s="44">
        <v>0.15</v>
      </c>
    </row>
    <row r="27" spans="1:5" ht="47.25" customHeight="1" thickBot="1" x14ac:dyDescent="0.3">
      <c r="A27" s="45" t="s">
        <v>101</v>
      </c>
      <c r="B27" s="46">
        <v>55</v>
      </c>
      <c r="C27" s="46">
        <v>60</v>
      </c>
      <c r="D27" s="46">
        <v>65</v>
      </c>
      <c r="E27" s="46">
        <v>70</v>
      </c>
    </row>
    <row r="28" spans="1:5" ht="15.75" thickBot="1" x14ac:dyDescent="0.3">
      <c r="A28" s="292" t="s">
        <v>31</v>
      </c>
      <c r="B28" s="293"/>
      <c r="C28" s="293"/>
      <c r="D28" s="293"/>
      <c r="E28" s="294"/>
    </row>
    <row r="29" spans="1:5" ht="15.75" thickBot="1" x14ac:dyDescent="0.3">
      <c r="A29" s="270" t="s">
        <v>42</v>
      </c>
      <c r="B29" s="271"/>
      <c r="C29" s="271"/>
      <c r="D29" s="271"/>
      <c r="E29" s="272"/>
    </row>
    <row r="30" spans="1:5" ht="15.75" thickBot="1" x14ac:dyDescent="0.3">
      <c r="A30" s="7" t="s">
        <v>28</v>
      </c>
      <c r="B30" s="273" t="s">
        <v>102</v>
      </c>
      <c r="C30" s="274"/>
      <c r="D30" s="274"/>
      <c r="E30" s="275"/>
    </row>
    <row r="31" spans="1:5" ht="45" customHeight="1" thickBot="1" x14ac:dyDescent="0.3">
      <c r="A31" s="8" t="s">
        <v>10</v>
      </c>
      <c r="B31" s="276" t="s">
        <v>103</v>
      </c>
      <c r="C31" s="277"/>
      <c r="D31" s="277"/>
      <c r="E31" s="278"/>
    </row>
    <row r="32" spans="1:5" ht="15.75" thickBot="1" x14ac:dyDescent="0.3">
      <c r="A32" s="8" t="s">
        <v>15</v>
      </c>
      <c r="B32" s="279" t="s">
        <v>104</v>
      </c>
      <c r="C32" s="279"/>
      <c r="D32" s="279"/>
      <c r="E32" s="279"/>
    </row>
    <row r="33" spans="1:5" ht="12.75" customHeight="1" x14ac:dyDescent="0.25">
      <c r="A33" s="280"/>
      <c r="B33" s="9">
        <v>2018</v>
      </c>
      <c r="C33" s="9">
        <v>2019</v>
      </c>
      <c r="D33" s="9">
        <v>2020</v>
      </c>
      <c r="E33" s="9">
        <v>2021</v>
      </c>
    </row>
    <row r="34" spans="1:5" ht="9" customHeight="1" thickBot="1" x14ac:dyDescent="0.3">
      <c r="A34" s="281"/>
      <c r="B34" s="10" t="s">
        <v>6</v>
      </c>
      <c r="C34" s="10" t="s">
        <v>7</v>
      </c>
      <c r="D34" s="10" t="s">
        <v>7</v>
      </c>
      <c r="E34" s="10" t="s">
        <v>7</v>
      </c>
    </row>
    <row r="35" spans="1:5" ht="15.75" thickBot="1" x14ac:dyDescent="0.3">
      <c r="A35" s="8" t="s">
        <v>9</v>
      </c>
      <c r="B35" s="11">
        <v>176</v>
      </c>
      <c r="C35" s="11">
        <v>178</v>
      </c>
      <c r="D35" s="11">
        <v>180</v>
      </c>
      <c r="E35" s="11">
        <v>182</v>
      </c>
    </row>
    <row r="36" spans="1:5" ht="15.75" thickBot="1" x14ac:dyDescent="0.3">
      <c r="A36" s="8" t="s">
        <v>16</v>
      </c>
      <c r="B36" s="47">
        <v>288749</v>
      </c>
      <c r="C36" s="47">
        <v>294824</v>
      </c>
      <c r="D36" s="47">
        <v>293824</v>
      </c>
      <c r="E36" s="47">
        <v>303382</v>
      </c>
    </row>
    <row r="37" spans="1:5" ht="15.75" thickBot="1" x14ac:dyDescent="0.3">
      <c r="A37" s="8" t="s">
        <v>24</v>
      </c>
      <c r="B37" s="12">
        <f>B36/B35</f>
        <v>1640.6193181818182</v>
      </c>
      <c r="C37" s="12">
        <f t="shared" ref="C37:E37" si="0">C36/C35</f>
        <v>1656.314606741573</v>
      </c>
      <c r="D37" s="12">
        <f t="shared" si="0"/>
        <v>1632.3555555555556</v>
      </c>
      <c r="E37" s="12">
        <f t="shared" si="0"/>
        <v>1666.934065934066</v>
      </c>
    </row>
    <row r="38" spans="1:5" ht="15.75" thickBot="1" x14ac:dyDescent="0.3">
      <c r="A38" s="8" t="s">
        <v>17</v>
      </c>
      <c r="B38" s="30" t="s">
        <v>23</v>
      </c>
      <c r="C38" s="13">
        <f>C35/B35-1</f>
        <v>1.1363636363636465E-2</v>
      </c>
      <c r="D38" s="13">
        <f t="shared" ref="D38:E40" si="1">D35/C35-1</f>
        <v>1.1235955056179803E-2</v>
      </c>
      <c r="E38" s="13">
        <f t="shared" si="1"/>
        <v>1.1111111111111072E-2</v>
      </c>
    </row>
    <row r="39" spans="1:5" ht="15.75" thickBot="1" x14ac:dyDescent="0.3">
      <c r="A39" s="8" t="s">
        <v>18</v>
      </c>
      <c r="B39" s="30" t="s">
        <v>23</v>
      </c>
      <c r="C39" s="13">
        <f>C36/B36-1</f>
        <v>2.1039033901416149E-2</v>
      </c>
      <c r="D39" s="13">
        <f t="shared" si="1"/>
        <v>-3.3918541231379162E-3</v>
      </c>
      <c r="E39" s="13">
        <f t="shared" si="1"/>
        <v>3.2529677630146026E-2</v>
      </c>
    </row>
    <row r="40" spans="1:5" ht="15.75" thickBot="1" x14ac:dyDescent="0.3">
      <c r="A40" s="8" t="s">
        <v>19</v>
      </c>
      <c r="B40" s="30" t="s">
        <v>23</v>
      </c>
      <c r="C40" s="13">
        <f>C37/B37-1</f>
        <v>9.5666852058944318E-3</v>
      </c>
      <c r="D40" s="13">
        <f t="shared" si="1"/>
        <v>-1.4465277966214107E-2</v>
      </c>
      <c r="E40" s="13">
        <f t="shared" si="1"/>
        <v>2.1183197656188257E-2</v>
      </c>
    </row>
    <row r="41" spans="1:5" ht="15.75" thickBot="1" x14ac:dyDescent="0.3">
      <c r="A41" s="282" t="s">
        <v>75</v>
      </c>
      <c r="B41" s="283"/>
      <c r="C41" s="283"/>
      <c r="D41" s="283"/>
      <c r="E41" s="284"/>
    </row>
    <row r="42" spans="1:5" ht="12.75" customHeight="1" x14ac:dyDescent="0.25">
      <c r="A42" s="280"/>
      <c r="B42" s="9">
        <v>2018</v>
      </c>
      <c r="C42" s="9">
        <v>2019</v>
      </c>
      <c r="D42" s="9">
        <v>2020</v>
      </c>
      <c r="E42" s="9">
        <v>2021</v>
      </c>
    </row>
    <row r="43" spans="1:5" ht="9" customHeight="1" thickBot="1" x14ac:dyDescent="0.3">
      <c r="A43" s="281"/>
      <c r="B43" s="10" t="s">
        <v>6</v>
      </c>
      <c r="C43" s="10" t="s">
        <v>7</v>
      </c>
      <c r="D43" s="10" t="s">
        <v>7</v>
      </c>
      <c r="E43" s="10" t="s">
        <v>7</v>
      </c>
    </row>
    <row r="44" spans="1:5" ht="15.75" thickBot="1" x14ac:dyDescent="0.3">
      <c r="A44" s="49" t="s">
        <v>0</v>
      </c>
      <c r="B44" s="50">
        <f>B45+B46</f>
        <v>220934</v>
      </c>
      <c r="C44" s="50">
        <f t="shared" ref="C44:E44" si="2">C45+C46</f>
        <v>224552</v>
      </c>
      <c r="D44" s="50">
        <f t="shared" si="2"/>
        <v>224552</v>
      </c>
      <c r="E44" s="50">
        <f t="shared" si="2"/>
        <v>224552</v>
      </c>
    </row>
    <row r="45" spans="1:5" ht="15.75" thickBot="1" x14ac:dyDescent="0.3">
      <c r="A45" s="51" t="s">
        <v>47</v>
      </c>
      <c r="B45" s="52">
        <v>220934</v>
      </c>
      <c r="C45" s="52">
        <v>224552</v>
      </c>
      <c r="D45" s="52">
        <v>224552</v>
      </c>
      <c r="E45" s="52">
        <v>224552</v>
      </c>
    </row>
    <row r="46" spans="1:5" ht="15.75" thickBot="1" x14ac:dyDescent="0.3">
      <c r="A46" s="51" t="s">
        <v>48</v>
      </c>
      <c r="B46" s="52"/>
      <c r="C46" s="52"/>
      <c r="D46" s="52"/>
      <c r="E46" s="52"/>
    </row>
    <row r="47" spans="1:5" ht="24.75" thickBot="1" x14ac:dyDescent="0.3">
      <c r="A47" s="49" t="s">
        <v>30</v>
      </c>
      <c r="B47" s="50">
        <f>B48+B49</f>
        <v>37173</v>
      </c>
      <c r="C47" s="50">
        <f t="shared" ref="C47:E47" si="3">C48+C49</f>
        <v>37620</v>
      </c>
      <c r="D47" s="50">
        <f>D48+D49</f>
        <v>37620</v>
      </c>
      <c r="E47" s="50">
        <f t="shared" si="3"/>
        <v>37620</v>
      </c>
    </row>
    <row r="48" spans="1:5" ht="15.75" thickBot="1" x14ac:dyDescent="0.3">
      <c r="A48" s="51" t="s">
        <v>47</v>
      </c>
      <c r="B48" s="52">
        <v>37173</v>
      </c>
      <c r="C48" s="52">
        <v>37620</v>
      </c>
      <c r="D48" s="52">
        <v>37620</v>
      </c>
      <c r="E48" s="52">
        <v>37620</v>
      </c>
    </row>
    <row r="49" spans="1:5" ht="15.75" thickBot="1" x14ac:dyDescent="0.3">
      <c r="A49" s="51" t="s">
        <v>48</v>
      </c>
      <c r="B49" s="52"/>
      <c r="C49" s="52"/>
      <c r="D49" s="52"/>
      <c r="E49" s="52"/>
    </row>
    <row r="50" spans="1:5" ht="15.75" thickBot="1" x14ac:dyDescent="0.3">
      <c r="A50" s="49" t="s">
        <v>1</v>
      </c>
      <c r="B50" s="50">
        <f>+B51+B52</f>
        <v>14642</v>
      </c>
      <c r="C50" s="50">
        <f t="shared" ref="C50:E50" si="4">+C51+C52</f>
        <v>15442</v>
      </c>
      <c r="D50" s="50">
        <f t="shared" si="4"/>
        <v>14442</v>
      </c>
      <c r="E50" s="50">
        <f t="shared" si="4"/>
        <v>20000</v>
      </c>
    </row>
    <row r="51" spans="1:5" ht="15.75" thickBot="1" x14ac:dyDescent="0.3">
      <c r="A51" s="51" t="s">
        <v>47</v>
      </c>
      <c r="B51" s="52">
        <v>13642</v>
      </c>
      <c r="C51" s="52">
        <v>12942</v>
      </c>
      <c r="D51" s="52">
        <v>12942</v>
      </c>
      <c r="E51" s="52">
        <v>16000</v>
      </c>
    </row>
    <row r="52" spans="1:5" ht="15.75" thickBot="1" x14ac:dyDescent="0.3">
      <c r="A52" s="51" t="s">
        <v>48</v>
      </c>
      <c r="B52" s="52">
        <v>1000</v>
      </c>
      <c r="C52" s="52">
        <v>2500</v>
      </c>
      <c r="D52" s="52">
        <v>1500</v>
      </c>
      <c r="E52" s="52">
        <v>4000</v>
      </c>
    </row>
    <row r="53" spans="1:5" ht="15.75" thickBot="1" x14ac:dyDescent="0.3">
      <c r="A53" s="49" t="s">
        <v>2</v>
      </c>
      <c r="B53" s="50"/>
      <c r="C53" s="50"/>
      <c r="D53" s="50"/>
      <c r="E53" s="50"/>
    </row>
    <row r="54" spans="1:5" ht="15.75" thickBot="1" x14ac:dyDescent="0.3">
      <c r="A54" s="51" t="s">
        <v>47</v>
      </c>
      <c r="B54" s="50"/>
      <c r="C54" s="50"/>
      <c r="D54" s="50"/>
      <c r="E54" s="50"/>
    </row>
    <row r="55" spans="1:5" ht="15.75" thickBot="1" x14ac:dyDescent="0.3">
      <c r="A55" s="51" t="s">
        <v>48</v>
      </c>
      <c r="B55" s="50"/>
      <c r="C55" s="50"/>
      <c r="D55" s="50"/>
      <c r="E55" s="50"/>
    </row>
    <row r="56" spans="1:5" ht="15.75" thickBot="1" x14ac:dyDescent="0.3">
      <c r="A56" s="49" t="s">
        <v>25</v>
      </c>
      <c r="B56" s="50">
        <f>B57+B58</f>
        <v>16000</v>
      </c>
      <c r="C56" s="50">
        <f t="shared" ref="C56:E56" si="5">C57+C58</f>
        <v>17000</v>
      </c>
      <c r="D56" s="50">
        <f t="shared" si="5"/>
        <v>17000</v>
      </c>
      <c r="E56" s="50">
        <f t="shared" si="5"/>
        <v>21000</v>
      </c>
    </row>
    <row r="57" spans="1:5" ht="15.75" thickBot="1" x14ac:dyDescent="0.3">
      <c r="A57" s="51" t="s">
        <v>47</v>
      </c>
      <c r="B57" s="52">
        <v>16000</v>
      </c>
      <c r="C57" s="52">
        <v>17000</v>
      </c>
      <c r="D57" s="52">
        <v>17000</v>
      </c>
      <c r="E57" s="52">
        <v>21000</v>
      </c>
    </row>
    <row r="58" spans="1:5" ht="15.75" thickBot="1" x14ac:dyDescent="0.3">
      <c r="A58" s="51" t="s">
        <v>48</v>
      </c>
      <c r="B58" s="52"/>
      <c r="C58" s="52"/>
      <c r="D58" s="52"/>
      <c r="E58" s="52"/>
    </row>
    <row r="59" spans="1:5" ht="15.75" thickBot="1" x14ac:dyDescent="0.3">
      <c r="A59" s="49" t="s">
        <v>26</v>
      </c>
      <c r="B59" s="50">
        <f>B60+B61</f>
        <v>0</v>
      </c>
      <c r="C59" s="50">
        <f t="shared" ref="C59:E59" si="6">C60+C61</f>
        <v>210</v>
      </c>
      <c r="D59" s="50">
        <f t="shared" si="6"/>
        <v>210</v>
      </c>
      <c r="E59" s="50">
        <f t="shared" si="6"/>
        <v>210</v>
      </c>
    </row>
    <row r="60" spans="1:5" ht="15.75" thickBot="1" x14ac:dyDescent="0.3">
      <c r="A60" s="51" t="s">
        <v>47</v>
      </c>
      <c r="B60" s="52">
        <v>0</v>
      </c>
      <c r="C60" s="52">
        <v>210</v>
      </c>
      <c r="D60" s="52">
        <v>210</v>
      </c>
      <c r="E60" s="52">
        <v>210</v>
      </c>
    </row>
    <row r="61" spans="1:5" ht="15.75" thickBot="1" x14ac:dyDescent="0.3">
      <c r="A61" s="51" t="s">
        <v>48</v>
      </c>
      <c r="B61" s="52"/>
      <c r="C61" s="52"/>
      <c r="D61" s="52"/>
      <c r="E61" s="52"/>
    </row>
    <row r="62" spans="1:5" ht="24.75" thickBot="1" x14ac:dyDescent="0.3">
      <c r="A62" s="49" t="s">
        <v>3</v>
      </c>
      <c r="B62" s="50"/>
      <c r="C62" s="50"/>
      <c r="D62" s="50"/>
      <c r="E62" s="50"/>
    </row>
    <row r="63" spans="1:5" ht="15.75" thickBot="1" x14ac:dyDescent="0.3">
      <c r="A63" s="51" t="s">
        <v>47</v>
      </c>
      <c r="B63" s="50"/>
      <c r="C63" s="50"/>
      <c r="D63" s="50"/>
      <c r="E63" s="50"/>
    </row>
    <row r="64" spans="1:5" ht="15.75" thickBot="1" x14ac:dyDescent="0.3">
      <c r="A64" s="51" t="s">
        <v>48</v>
      </c>
      <c r="B64" s="50"/>
      <c r="C64" s="50"/>
      <c r="D64" s="50"/>
      <c r="E64" s="50"/>
    </row>
    <row r="65" spans="1:5" ht="15.75" thickBot="1" x14ac:dyDescent="0.3">
      <c r="A65" s="54" t="s">
        <v>32</v>
      </c>
      <c r="B65" s="50">
        <f>B62+B59+B56+B53+B50+B47+B44</f>
        <v>288749</v>
      </c>
      <c r="C65" s="50">
        <f>C62+C59+C56+C53+C50+C47+C44</f>
        <v>294824</v>
      </c>
      <c r="D65" s="50">
        <f>D62+D59+D56+D53+D50+D47+D44</f>
        <v>293824</v>
      </c>
      <c r="E65" s="50">
        <f>E62+E59+E56+E53+E50+E47+E44</f>
        <v>303382</v>
      </c>
    </row>
    <row r="66" spans="1:5" ht="15.75" thickBot="1" x14ac:dyDescent="0.3">
      <c r="A66" s="55" t="s">
        <v>33</v>
      </c>
      <c r="B66" s="56">
        <f>IF(B65-B36=0,0,"Error")</f>
        <v>0</v>
      </c>
      <c r="C66" s="56">
        <f t="shared" ref="C66:E66" si="7">IF(C65-C36=0,0,"Error")</f>
        <v>0</v>
      </c>
      <c r="D66" s="56">
        <f t="shared" si="7"/>
        <v>0</v>
      </c>
      <c r="E66" s="56">
        <f t="shared" si="7"/>
        <v>0</v>
      </c>
    </row>
    <row r="67" spans="1:5" ht="15.75" thickBot="1" x14ac:dyDescent="0.3">
      <c r="A67" s="57" t="s">
        <v>53</v>
      </c>
      <c r="B67" s="295" t="s">
        <v>105</v>
      </c>
      <c r="C67" s="296"/>
      <c r="D67" s="296"/>
      <c r="E67" s="297"/>
    </row>
    <row r="68" spans="1:5" ht="26.25" customHeight="1" thickBot="1" x14ac:dyDescent="0.3">
      <c r="A68" s="8" t="s">
        <v>10</v>
      </c>
      <c r="B68" s="298" t="s">
        <v>106</v>
      </c>
      <c r="C68" s="299"/>
      <c r="D68" s="299"/>
      <c r="E68" s="300"/>
    </row>
    <row r="69" spans="1:5" ht="15.75" thickBot="1" x14ac:dyDescent="0.3">
      <c r="A69" s="8" t="s">
        <v>15</v>
      </c>
      <c r="B69" s="279" t="s">
        <v>104</v>
      </c>
      <c r="C69" s="279"/>
      <c r="D69" s="279"/>
      <c r="E69" s="279"/>
    </row>
    <row r="70" spans="1:5" ht="12.75" customHeight="1" x14ac:dyDescent="0.25">
      <c r="A70" s="280"/>
      <c r="B70" s="9">
        <v>2018</v>
      </c>
      <c r="C70" s="9">
        <v>2019</v>
      </c>
      <c r="D70" s="9">
        <v>2020</v>
      </c>
      <c r="E70" s="9">
        <v>2021</v>
      </c>
    </row>
    <row r="71" spans="1:5" ht="9" customHeight="1" thickBot="1" x14ac:dyDescent="0.3">
      <c r="A71" s="281"/>
      <c r="B71" s="10" t="s">
        <v>6</v>
      </c>
      <c r="C71" s="10" t="s">
        <v>7</v>
      </c>
      <c r="D71" s="10" t="s">
        <v>7</v>
      </c>
      <c r="E71" s="10" t="s">
        <v>7</v>
      </c>
    </row>
    <row r="72" spans="1:5" ht="15.75" thickBot="1" x14ac:dyDescent="0.3">
      <c r="A72" s="8" t="s">
        <v>9</v>
      </c>
      <c r="B72" s="58">
        <v>150</v>
      </c>
      <c r="C72" s="58">
        <v>152</v>
      </c>
      <c r="D72" s="58">
        <v>154</v>
      </c>
      <c r="E72" s="58">
        <v>156</v>
      </c>
    </row>
    <row r="73" spans="1:5" ht="15.75" thickBot="1" x14ac:dyDescent="0.3">
      <c r="A73" s="8" t="s">
        <v>16</v>
      </c>
      <c r="B73" s="58">
        <v>90670</v>
      </c>
      <c r="C73" s="59">
        <v>97278</v>
      </c>
      <c r="D73" s="58">
        <v>96278</v>
      </c>
      <c r="E73" s="58">
        <v>102980</v>
      </c>
    </row>
    <row r="74" spans="1:5" ht="15.75" thickBot="1" x14ac:dyDescent="0.3">
      <c r="A74" s="8" t="s">
        <v>24</v>
      </c>
      <c r="B74" s="12">
        <f>B73/B72</f>
        <v>604.4666666666667</v>
      </c>
      <c r="C74" s="12">
        <f>C73/C72</f>
        <v>639.98684210526312</v>
      </c>
      <c r="D74" s="12">
        <f>D73/D72</f>
        <v>625.18181818181813</v>
      </c>
      <c r="E74" s="12">
        <f>E73/E72</f>
        <v>660.12820512820508</v>
      </c>
    </row>
    <row r="75" spans="1:5" ht="15.75" thickBot="1" x14ac:dyDescent="0.3">
      <c r="A75" s="8" t="s">
        <v>17</v>
      </c>
      <c r="B75" s="30"/>
      <c r="C75" s="13">
        <f>C72/B72-1</f>
        <v>1.3333333333333419E-2</v>
      </c>
      <c r="D75" s="13">
        <f>D72/C72-1</f>
        <v>1.3157894736842035E-2</v>
      </c>
      <c r="E75" s="13">
        <f>E72/D72-1</f>
        <v>1.298701298701288E-2</v>
      </c>
    </row>
    <row r="76" spans="1:5" ht="15.75" thickBot="1" x14ac:dyDescent="0.3">
      <c r="A76" s="8" t="s">
        <v>18</v>
      </c>
      <c r="B76" s="30"/>
      <c r="C76" s="13">
        <f>C73/B73-1</f>
        <v>7.2879673541413892E-2</v>
      </c>
      <c r="D76" s="13">
        <f t="shared" ref="D76:E77" si="8">D73/C73-1</f>
        <v>-1.0279816608071757E-2</v>
      </c>
      <c r="E76" s="13">
        <f t="shared" si="8"/>
        <v>6.9610918382184916E-2</v>
      </c>
    </row>
    <row r="77" spans="1:5" ht="15.75" thickBot="1" x14ac:dyDescent="0.3">
      <c r="A77" s="8" t="s">
        <v>19</v>
      </c>
      <c r="B77" s="30"/>
      <c r="C77" s="13">
        <f>C74/B74-1</f>
        <v>5.8762835731658303E-2</v>
      </c>
      <c r="D77" s="13">
        <f t="shared" si="8"/>
        <v>-2.3133325483291611E-2</v>
      </c>
      <c r="E77" s="13">
        <f t="shared" si="8"/>
        <v>5.5897957890105543E-2</v>
      </c>
    </row>
    <row r="78" spans="1:5" ht="15.75" thickBot="1" x14ac:dyDescent="0.3">
      <c r="A78" s="282" t="s">
        <v>107</v>
      </c>
      <c r="B78" s="283"/>
      <c r="C78" s="283"/>
      <c r="D78" s="283"/>
      <c r="E78" s="284"/>
    </row>
    <row r="79" spans="1:5" ht="12.75" customHeight="1" x14ac:dyDescent="0.25">
      <c r="A79" s="280"/>
      <c r="B79" s="9">
        <v>2018</v>
      </c>
      <c r="C79" s="9">
        <v>2019</v>
      </c>
      <c r="D79" s="9">
        <v>2020</v>
      </c>
      <c r="E79" s="9">
        <v>2021</v>
      </c>
    </row>
    <row r="80" spans="1:5" ht="9" customHeight="1" thickBot="1" x14ac:dyDescent="0.3">
      <c r="A80" s="281"/>
      <c r="B80" s="10" t="s">
        <v>6</v>
      </c>
      <c r="C80" s="10" t="s">
        <v>7</v>
      </c>
      <c r="D80" s="10" t="s">
        <v>7</v>
      </c>
      <c r="E80" s="10" t="s">
        <v>7</v>
      </c>
    </row>
    <row r="81" spans="1:5" ht="24.75" customHeight="1" thickBot="1" x14ac:dyDescent="0.3">
      <c r="A81" s="49" t="s">
        <v>0</v>
      </c>
      <c r="B81" s="50">
        <f>B82+B83</f>
        <v>57600</v>
      </c>
      <c r="C81" s="50">
        <f t="shared" ref="C81:E81" si="9">C82+C83</f>
        <v>57600</v>
      </c>
      <c r="D81" s="50">
        <f t="shared" si="9"/>
        <v>57600</v>
      </c>
      <c r="E81" s="50">
        <f t="shared" si="9"/>
        <v>57600</v>
      </c>
    </row>
    <row r="82" spans="1:5" ht="38.25" customHeight="1" thickBot="1" x14ac:dyDescent="0.3">
      <c r="A82" s="51" t="s">
        <v>47</v>
      </c>
      <c r="B82" s="52">
        <v>57600</v>
      </c>
      <c r="C82" s="52">
        <v>57600</v>
      </c>
      <c r="D82" s="52">
        <v>57600</v>
      </c>
      <c r="E82" s="52">
        <v>57600</v>
      </c>
    </row>
    <row r="83" spans="1:5" ht="24.75" customHeight="1" thickBot="1" x14ac:dyDescent="0.3">
      <c r="A83" s="51" t="s">
        <v>48</v>
      </c>
      <c r="B83" s="52"/>
      <c r="C83" s="60"/>
      <c r="D83" s="60"/>
      <c r="E83" s="60"/>
    </row>
    <row r="84" spans="1:5" ht="24.75" customHeight="1" thickBot="1" x14ac:dyDescent="0.3">
      <c r="A84" s="49" t="s">
        <v>30</v>
      </c>
      <c r="B84" s="50">
        <f>B85+B86</f>
        <v>9600</v>
      </c>
      <c r="C84" s="50">
        <f t="shared" ref="C84:E84" si="10">C85+C86</f>
        <v>9600</v>
      </c>
      <c r="D84" s="50">
        <f t="shared" si="10"/>
        <v>9600</v>
      </c>
      <c r="E84" s="50">
        <f t="shared" si="10"/>
        <v>9600</v>
      </c>
    </row>
    <row r="85" spans="1:5" ht="15.75" thickBot="1" x14ac:dyDescent="0.3">
      <c r="A85" s="51" t="s">
        <v>47</v>
      </c>
      <c r="B85" s="52">
        <v>9600</v>
      </c>
      <c r="C85" s="52">
        <v>9600</v>
      </c>
      <c r="D85" s="52">
        <v>9600</v>
      </c>
      <c r="E85" s="52">
        <v>9600</v>
      </c>
    </row>
    <row r="86" spans="1:5" ht="15.75" thickBot="1" x14ac:dyDescent="0.3">
      <c r="A86" s="51" t="s">
        <v>48</v>
      </c>
      <c r="B86" s="52"/>
      <c r="C86" s="52"/>
      <c r="D86" s="52"/>
      <c r="E86" s="52"/>
    </row>
    <row r="87" spans="1:5" ht="24.75" customHeight="1" thickBot="1" x14ac:dyDescent="0.3">
      <c r="A87" s="49" t="s">
        <v>1</v>
      </c>
      <c r="B87" s="50">
        <f>+B88+B89</f>
        <v>9700</v>
      </c>
      <c r="C87" s="50">
        <f t="shared" ref="C87:E87" si="11">+C88+C89</f>
        <v>16298</v>
      </c>
      <c r="D87" s="50">
        <f t="shared" si="11"/>
        <v>15298</v>
      </c>
      <c r="E87" s="50">
        <f t="shared" si="11"/>
        <v>19000</v>
      </c>
    </row>
    <row r="88" spans="1:5" ht="15.75" thickBot="1" x14ac:dyDescent="0.3">
      <c r="A88" s="51" t="s">
        <v>47</v>
      </c>
      <c r="B88" s="52">
        <v>7400</v>
      </c>
      <c r="C88" s="52">
        <v>12447</v>
      </c>
      <c r="D88" s="52">
        <v>12447</v>
      </c>
      <c r="E88" s="52">
        <v>15000</v>
      </c>
    </row>
    <row r="89" spans="1:5" ht="15.75" thickBot="1" x14ac:dyDescent="0.3">
      <c r="A89" s="51" t="s">
        <v>48</v>
      </c>
      <c r="B89" s="52">
        <v>2300</v>
      </c>
      <c r="C89" s="52">
        <v>3851</v>
      </c>
      <c r="D89" s="52">
        <v>2851</v>
      </c>
      <c r="E89" s="52">
        <v>4000</v>
      </c>
    </row>
    <row r="90" spans="1:5" ht="15.75" thickBot="1" x14ac:dyDescent="0.3">
      <c r="A90" s="49" t="s">
        <v>2</v>
      </c>
      <c r="B90" s="50">
        <f>B91+B92</f>
        <v>0</v>
      </c>
      <c r="C90" s="50">
        <f t="shared" ref="C90:E90" si="12">C91+C92</f>
        <v>0</v>
      </c>
      <c r="D90" s="50">
        <f t="shared" si="12"/>
        <v>0</v>
      </c>
      <c r="E90" s="50">
        <f t="shared" si="12"/>
        <v>0</v>
      </c>
    </row>
    <row r="91" spans="1:5" ht="15.75" thickBot="1" x14ac:dyDescent="0.3">
      <c r="A91" s="51" t="s">
        <v>47</v>
      </c>
      <c r="B91" s="50"/>
      <c r="C91" s="50"/>
      <c r="D91" s="50"/>
      <c r="E91" s="50"/>
    </row>
    <row r="92" spans="1:5" ht="15.75" thickBot="1" x14ac:dyDescent="0.3">
      <c r="A92" s="51" t="s">
        <v>48</v>
      </c>
      <c r="B92" s="50"/>
      <c r="C92" s="50"/>
      <c r="D92" s="50"/>
      <c r="E92" s="50"/>
    </row>
    <row r="93" spans="1:5" ht="15.75" thickBot="1" x14ac:dyDescent="0.3">
      <c r="A93" s="49" t="s">
        <v>25</v>
      </c>
      <c r="B93" s="50">
        <f>B94+B95</f>
        <v>13000</v>
      </c>
      <c r="C93" s="50">
        <f t="shared" ref="C93:E93" si="13">C94+C95</f>
        <v>13000</v>
      </c>
      <c r="D93" s="50">
        <f t="shared" si="13"/>
        <v>13000</v>
      </c>
      <c r="E93" s="50">
        <f t="shared" si="13"/>
        <v>16000</v>
      </c>
    </row>
    <row r="94" spans="1:5" ht="15.75" thickBot="1" x14ac:dyDescent="0.3">
      <c r="A94" s="51" t="s">
        <v>47</v>
      </c>
      <c r="B94" s="52">
        <v>13000</v>
      </c>
      <c r="C94" s="52">
        <v>13000</v>
      </c>
      <c r="D94" s="52">
        <v>13000</v>
      </c>
      <c r="E94" s="52">
        <v>16000</v>
      </c>
    </row>
    <row r="95" spans="1:5" ht="15.75" thickBot="1" x14ac:dyDescent="0.3">
      <c r="A95" s="51" t="s">
        <v>48</v>
      </c>
      <c r="B95" s="52"/>
      <c r="C95" s="52"/>
      <c r="D95" s="52"/>
      <c r="E95" s="52"/>
    </row>
    <row r="96" spans="1:5" ht="15.75" thickBot="1" x14ac:dyDescent="0.3">
      <c r="A96" s="49" t="s">
        <v>26</v>
      </c>
      <c r="B96" s="50">
        <f>B97+B98</f>
        <v>770</v>
      </c>
      <c r="C96" s="50">
        <f t="shared" ref="C96:E96" si="14">C97+C98</f>
        <v>780</v>
      </c>
      <c r="D96" s="50">
        <f t="shared" si="14"/>
        <v>780</v>
      </c>
      <c r="E96" s="50">
        <f t="shared" si="14"/>
        <v>780</v>
      </c>
    </row>
    <row r="97" spans="1:5" ht="15.75" thickBot="1" x14ac:dyDescent="0.3">
      <c r="A97" s="51" t="s">
        <v>47</v>
      </c>
      <c r="B97" s="52">
        <v>770</v>
      </c>
      <c r="C97" s="52">
        <v>780</v>
      </c>
      <c r="D97" s="52">
        <v>780</v>
      </c>
      <c r="E97" s="52">
        <v>780</v>
      </c>
    </row>
    <row r="98" spans="1:5" ht="15.75" thickBot="1" x14ac:dyDescent="0.3">
      <c r="A98" s="51" t="s">
        <v>48</v>
      </c>
      <c r="B98" s="52"/>
      <c r="C98" s="52"/>
      <c r="D98" s="52"/>
      <c r="E98" s="52"/>
    </row>
    <row r="99" spans="1:5" ht="24.75" thickBot="1" x14ac:dyDescent="0.3">
      <c r="A99" s="49" t="s">
        <v>3</v>
      </c>
      <c r="B99" s="50">
        <f>B100+B101</f>
        <v>0</v>
      </c>
      <c r="C99" s="50">
        <f t="shared" ref="C99:E99" si="15">C100+C101</f>
        <v>0</v>
      </c>
      <c r="D99" s="50">
        <f t="shared" si="15"/>
        <v>0</v>
      </c>
      <c r="E99" s="50">
        <f t="shared" si="15"/>
        <v>0</v>
      </c>
    </row>
    <row r="100" spans="1:5" ht="15.75" thickBot="1" x14ac:dyDescent="0.3">
      <c r="A100" s="51" t="s">
        <v>47</v>
      </c>
      <c r="B100" s="50"/>
      <c r="C100" s="50"/>
      <c r="D100" s="50"/>
      <c r="E100" s="50"/>
    </row>
    <row r="101" spans="1:5" ht="15.75" thickBot="1" x14ac:dyDescent="0.3">
      <c r="A101" s="51" t="s">
        <v>48</v>
      </c>
      <c r="B101" s="50"/>
      <c r="C101" s="50"/>
      <c r="D101" s="50"/>
      <c r="E101" s="50"/>
    </row>
    <row r="102" spans="1:5" ht="15.75" thickBot="1" x14ac:dyDescent="0.3">
      <c r="A102" s="61" t="s">
        <v>108</v>
      </c>
      <c r="B102" s="50">
        <f>B99+B96+B93+B90+B87+B84+B81</f>
        <v>90670</v>
      </c>
      <c r="C102" s="50">
        <f>C99+C96+C93+C90+C87+C84+C81</f>
        <v>97278</v>
      </c>
      <c r="D102" s="50">
        <f>D99+D96+D93+D90+D87+D84+D81</f>
        <v>96278</v>
      </c>
      <c r="E102" s="50">
        <f>E99+E96+E93+E90+E87+E84+E81</f>
        <v>102980</v>
      </c>
    </row>
    <row r="103" spans="1:5" ht="17.25" customHeight="1" thickBot="1" x14ac:dyDescent="0.3">
      <c r="A103" s="55" t="s">
        <v>33</v>
      </c>
      <c r="B103" s="17">
        <f>IF(B102-B73=0,0,"Error")</f>
        <v>0</v>
      </c>
      <c r="C103" s="17">
        <f>IF(C102-C73=0,0,"Error")</f>
        <v>0</v>
      </c>
      <c r="D103" s="17">
        <f>IF(D102-D73=0,0,"Error")</f>
        <v>0</v>
      </c>
      <c r="E103" s="17">
        <f>IF(E102-E73=0,0,"Error")</f>
        <v>0</v>
      </c>
    </row>
    <row r="104" spans="1:5" ht="15.75" thickBot="1" x14ac:dyDescent="0.3">
      <c r="A104" s="57" t="s">
        <v>161</v>
      </c>
      <c r="B104" s="295" t="s">
        <v>109</v>
      </c>
      <c r="C104" s="296"/>
      <c r="D104" s="296"/>
      <c r="E104" s="297"/>
    </row>
    <row r="105" spans="1:5" ht="21" customHeight="1" thickBot="1" x14ac:dyDescent="0.3">
      <c r="A105" s="8" t="s">
        <v>10</v>
      </c>
      <c r="B105" s="298" t="s">
        <v>110</v>
      </c>
      <c r="C105" s="299"/>
      <c r="D105" s="299"/>
      <c r="E105" s="300"/>
    </row>
    <row r="106" spans="1:5" ht="17.25" customHeight="1" thickBot="1" x14ac:dyDescent="0.3">
      <c r="A106" s="8" t="s">
        <v>15</v>
      </c>
      <c r="B106" s="279" t="s">
        <v>104</v>
      </c>
      <c r="C106" s="279"/>
      <c r="D106" s="279"/>
      <c r="E106" s="279"/>
    </row>
    <row r="107" spans="1:5" ht="17.25" customHeight="1" x14ac:dyDescent="0.25">
      <c r="A107" s="280"/>
      <c r="B107" s="9">
        <v>2018</v>
      </c>
      <c r="C107" s="9">
        <v>2019</v>
      </c>
      <c r="D107" s="9">
        <v>2020</v>
      </c>
      <c r="E107" s="9">
        <v>2021</v>
      </c>
    </row>
    <row r="108" spans="1:5" ht="17.25" customHeight="1" thickBot="1" x14ac:dyDescent="0.3">
      <c r="A108" s="281"/>
      <c r="B108" s="10" t="s">
        <v>6</v>
      </c>
      <c r="C108" s="10" t="s">
        <v>7</v>
      </c>
      <c r="D108" s="10" t="s">
        <v>7</v>
      </c>
      <c r="E108" s="10" t="s">
        <v>7</v>
      </c>
    </row>
    <row r="109" spans="1:5" ht="17.25" customHeight="1" thickBot="1" x14ac:dyDescent="0.3">
      <c r="A109" s="8" t="s">
        <v>9</v>
      </c>
      <c r="B109" s="11">
        <v>355</v>
      </c>
      <c r="C109" s="11">
        <v>357</v>
      </c>
      <c r="D109" s="11">
        <v>359</v>
      </c>
      <c r="E109" s="11">
        <v>360</v>
      </c>
    </row>
    <row r="110" spans="1:5" ht="17.25" customHeight="1" thickBot="1" x14ac:dyDescent="0.3">
      <c r="A110" s="8" t="s">
        <v>16</v>
      </c>
      <c r="B110" s="11">
        <v>32600</v>
      </c>
      <c r="C110" s="47">
        <v>31750</v>
      </c>
      <c r="D110" s="11">
        <v>31350</v>
      </c>
      <c r="E110" s="11">
        <v>32850</v>
      </c>
    </row>
    <row r="111" spans="1:5" ht="17.25" customHeight="1" thickBot="1" x14ac:dyDescent="0.3">
      <c r="A111" s="8" t="s">
        <v>24</v>
      </c>
      <c r="B111" s="12">
        <f>B110/B109</f>
        <v>91.83098591549296</v>
      </c>
      <c r="C111" s="12">
        <f>C110/C109</f>
        <v>88.935574229691881</v>
      </c>
      <c r="D111" s="12">
        <f>D110/D109</f>
        <v>87.325905292479106</v>
      </c>
      <c r="E111" s="12">
        <f>E110/E109</f>
        <v>91.25</v>
      </c>
    </row>
    <row r="112" spans="1:5" ht="17.25" customHeight="1" thickBot="1" x14ac:dyDescent="0.3">
      <c r="A112" s="8" t="s">
        <v>17</v>
      </c>
      <c r="B112" s="30"/>
      <c r="C112" s="13">
        <f>C109/B109-1</f>
        <v>5.6338028169014009E-3</v>
      </c>
      <c r="D112" s="13">
        <f>D109/C109-1</f>
        <v>5.6022408963585235E-3</v>
      </c>
      <c r="E112" s="13">
        <f>E109/D109-1</f>
        <v>2.7855153203342198E-3</v>
      </c>
    </row>
    <row r="113" spans="1:5" ht="17.25" customHeight="1" thickBot="1" x14ac:dyDescent="0.3">
      <c r="A113" s="8" t="s">
        <v>18</v>
      </c>
      <c r="B113" s="30"/>
      <c r="C113" s="13">
        <f>C110/B110-1</f>
        <v>-2.6073619631901801E-2</v>
      </c>
      <c r="D113" s="13">
        <f t="shared" ref="D113:E114" si="16">D110/C110-1</f>
        <v>-1.2598425196850394E-2</v>
      </c>
      <c r="E113" s="13">
        <f t="shared" si="16"/>
        <v>4.7846889952153138E-2</v>
      </c>
    </row>
    <row r="114" spans="1:5" ht="17.25" customHeight="1" thickBot="1" x14ac:dyDescent="0.3">
      <c r="A114" s="8" t="s">
        <v>19</v>
      </c>
      <c r="B114" s="30"/>
      <c r="C114" s="13">
        <f>C111/B111-1</f>
        <v>-3.1529789830042398E-2</v>
      </c>
      <c r="D114" s="13">
        <f t="shared" si="16"/>
        <v>-1.8099269624723191E-2</v>
      </c>
      <c r="E114" s="13">
        <f t="shared" si="16"/>
        <v>4.4936204146730496E-2</v>
      </c>
    </row>
    <row r="115" spans="1:5" ht="17.25" customHeight="1" thickBot="1" x14ac:dyDescent="0.3">
      <c r="A115" s="282" t="s">
        <v>111</v>
      </c>
      <c r="B115" s="283"/>
      <c r="C115" s="283"/>
      <c r="D115" s="283"/>
      <c r="E115" s="284"/>
    </row>
    <row r="116" spans="1:5" ht="17.25" customHeight="1" x14ac:dyDescent="0.25">
      <c r="A116" s="280"/>
      <c r="B116" s="9">
        <v>2018</v>
      </c>
      <c r="C116" s="9">
        <v>2019</v>
      </c>
      <c r="D116" s="9">
        <v>2020</v>
      </c>
      <c r="E116" s="9">
        <v>2021</v>
      </c>
    </row>
    <row r="117" spans="1:5" ht="17.25" customHeight="1" thickBot="1" x14ac:dyDescent="0.3">
      <c r="A117" s="281"/>
      <c r="B117" s="10" t="s">
        <v>6</v>
      </c>
      <c r="C117" s="10" t="s">
        <v>7</v>
      </c>
      <c r="D117" s="10" t="s">
        <v>7</v>
      </c>
      <c r="E117" s="10" t="s">
        <v>7</v>
      </c>
    </row>
    <row r="118" spans="1:5" ht="17.25" customHeight="1" thickBot="1" x14ac:dyDescent="0.3">
      <c r="A118" s="49" t="s">
        <v>0</v>
      </c>
      <c r="B118" s="50">
        <f>B119+B120</f>
        <v>17000</v>
      </c>
      <c r="C118" s="50">
        <f t="shared" ref="C118:E118" si="17">C119+C120</f>
        <v>17050</v>
      </c>
      <c r="D118" s="50">
        <f t="shared" si="17"/>
        <v>17050</v>
      </c>
      <c r="E118" s="50">
        <f t="shared" si="17"/>
        <v>17050</v>
      </c>
    </row>
    <row r="119" spans="1:5" ht="17.25" customHeight="1" thickBot="1" x14ac:dyDescent="0.3">
      <c r="A119" s="51" t="s">
        <v>47</v>
      </c>
      <c r="B119" s="52">
        <v>17000</v>
      </c>
      <c r="C119" s="52">
        <v>17050</v>
      </c>
      <c r="D119" s="52">
        <v>17050</v>
      </c>
      <c r="E119" s="52">
        <v>17050</v>
      </c>
    </row>
    <row r="120" spans="1:5" ht="17.25" customHeight="1" thickBot="1" x14ac:dyDescent="0.3">
      <c r="A120" s="51" t="s">
        <v>48</v>
      </c>
      <c r="B120" s="52"/>
      <c r="C120" s="60"/>
      <c r="D120" s="60"/>
      <c r="E120" s="60"/>
    </row>
    <row r="121" spans="1:5" ht="17.25" customHeight="1" thickBot="1" x14ac:dyDescent="0.3">
      <c r="A121" s="49" t="s">
        <v>30</v>
      </c>
      <c r="B121" s="50">
        <f>B122+B123</f>
        <v>2800</v>
      </c>
      <c r="C121" s="50">
        <f t="shared" ref="C121:E121" si="18">C122+C123</f>
        <v>2800</v>
      </c>
      <c r="D121" s="50">
        <f t="shared" si="18"/>
        <v>2800</v>
      </c>
      <c r="E121" s="50">
        <f t="shared" si="18"/>
        <v>2800</v>
      </c>
    </row>
    <row r="122" spans="1:5" ht="17.25" customHeight="1" thickBot="1" x14ac:dyDescent="0.3">
      <c r="A122" s="51" t="s">
        <v>47</v>
      </c>
      <c r="B122" s="52">
        <v>2800</v>
      </c>
      <c r="C122" s="52">
        <v>2800</v>
      </c>
      <c r="D122" s="52">
        <v>2800</v>
      </c>
      <c r="E122" s="52">
        <v>2800</v>
      </c>
    </row>
    <row r="123" spans="1:5" ht="17.25" customHeight="1" thickBot="1" x14ac:dyDescent="0.3">
      <c r="A123" s="51" t="s">
        <v>48</v>
      </c>
      <c r="B123" s="52"/>
      <c r="C123" s="52"/>
      <c r="D123" s="52"/>
      <c r="E123" s="52"/>
    </row>
    <row r="124" spans="1:5" ht="17.25" customHeight="1" thickBot="1" x14ac:dyDescent="0.3">
      <c r="A124" s="49" t="s">
        <v>1</v>
      </c>
      <c r="B124" s="50">
        <f>B125+B126</f>
        <v>4300</v>
      </c>
      <c r="C124" s="50">
        <f t="shared" ref="C124:D124" si="19">C125+C126</f>
        <v>2900</v>
      </c>
      <c r="D124" s="50">
        <f t="shared" si="19"/>
        <v>2500</v>
      </c>
      <c r="E124" s="50">
        <f>E125+E126</f>
        <v>3000</v>
      </c>
    </row>
    <row r="125" spans="1:5" ht="17.25" customHeight="1" thickBot="1" x14ac:dyDescent="0.3">
      <c r="A125" s="51" t="s">
        <v>47</v>
      </c>
      <c r="B125" s="52">
        <v>3300</v>
      </c>
      <c r="C125" s="52">
        <v>1500</v>
      </c>
      <c r="D125" s="52">
        <v>1500</v>
      </c>
      <c r="E125" s="52">
        <v>2000</v>
      </c>
    </row>
    <row r="126" spans="1:5" ht="17.25" customHeight="1" thickBot="1" x14ac:dyDescent="0.3">
      <c r="A126" s="51" t="s">
        <v>48</v>
      </c>
      <c r="B126" s="52">
        <v>1000</v>
      </c>
      <c r="C126" s="52">
        <v>1400</v>
      </c>
      <c r="D126" s="52">
        <v>1000</v>
      </c>
      <c r="E126" s="52">
        <v>1000</v>
      </c>
    </row>
    <row r="127" spans="1:5" ht="17.25" customHeight="1" thickBot="1" x14ac:dyDescent="0.3">
      <c r="A127" s="49" t="s">
        <v>2</v>
      </c>
      <c r="B127" s="50"/>
      <c r="C127" s="50"/>
      <c r="D127" s="50"/>
      <c r="E127" s="50"/>
    </row>
    <row r="128" spans="1:5" ht="17.25" customHeight="1" thickBot="1" x14ac:dyDescent="0.3">
      <c r="A128" s="51" t="s">
        <v>47</v>
      </c>
      <c r="B128" s="52"/>
      <c r="C128" s="52"/>
      <c r="D128" s="52"/>
      <c r="E128" s="52"/>
    </row>
    <row r="129" spans="1:5" ht="17.25" customHeight="1" thickBot="1" x14ac:dyDescent="0.3">
      <c r="A129" s="51" t="s">
        <v>48</v>
      </c>
      <c r="B129" s="52"/>
      <c r="C129" s="52"/>
      <c r="D129" s="52"/>
      <c r="E129" s="52"/>
    </row>
    <row r="130" spans="1:5" ht="17.25" customHeight="1" thickBot="1" x14ac:dyDescent="0.3">
      <c r="A130" s="49" t="s">
        <v>25</v>
      </c>
      <c r="B130" s="50">
        <f>B131+B132</f>
        <v>8500</v>
      </c>
      <c r="C130" s="50">
        <f t="shared" ref="C130:E130" si="20">C131+C132</f>
        <v>9000</v>
      </c>
      <c r="D130" s="50">
        <f t="shared" si="20"/>
        <v>9000</v>
      </c>
      <c r="E130" s="50">
        <f t="shared" si="20"/>
        <v>10000</v>
      </c>
    </row>
    <row r="131" spans="1:5" ht="17.25" customHeight="1" thickBot="1" x14ac:dyDescent="0.3">
      <c r="A131" s="51" t="s">
        <v>47</v>
      </c>
      <c r="B131" s="52">
        <v>8500</v>
      </c>
      <c r="C131" s="52">
        <v>9000</v>
      </c>
      <c r="D131" s="52">
        <v>9000</v>
      </c>
      <c r="E131" s="52">
        <v>10000</v>
      </c>
    </row>
    <row r="132" spans="1:5" ht="17.25" customHeight="1" thickBot="1" x14ac:dyDescent="0.3">
      <c r="A132" s="51" t="s">
        <v>48</v>
      </c>
      <c r="B132" s="52"/>
      <c r="C132" s="52"/>
      <c r="D132" s="52"/>
      <c r="E132" s="52"/>
    </row>
    <row r="133" spans="1:5" ht="17.25" customHeight="1" thickBot="1" x14ac:dyDescent="0.3">
      <c r="A133" s="49" t="s">
        <v>26</v>
      </c>
      <c r="B133" s="50"/>
      <c r="C133" s="50"/>
      <c r="D133" s="50"/>
      <c r="E133" s="50"/>
    </row>
    <row r="134" spans="1:5" ht="17.25" customHeight="1" thickBot="1" x14ac:dyDescent="0.3">
      <c r="A134" s="51" t="s">
        <v>47</v>
      </c>
      <c r="B134" s="50"/>
      <c r="C134" s="50"/>
      <c r="D134" s="50"/>
      <c r="E134" s="50"/>
    </row>
    <row r="135" spans="1:5" ht="17.25" customHeight="1" thickBot="1" x14ac:dyDescent="0.3">
      <c r="A135" s="51" t="s">
        <v>48</v>
      </c>
      <c r="B135" s="50"/>
      <c r="C135" s="50"/>
      <c r="D135" s="50"/>
      <c r="E135" s="50"/>
    </row>
    <row r="136" spans="1:5" ht="17.25" customHeight="1" thickBot="1" x14ac:dyDescent="0.3">
      <c r="A136" s="49" t="s">
        <v>3</v>
      </c>
      <c r="B136" s="50"/>
      <c r="C136" s="50"/>
      <c r="D136" s="50"/>
      <c r="E136" s="50"/>
    </row>
    <row r="137" spans="1:5" ht="17.25" customHeight="1" thickBot="1" x14ac:dyDescent="0.3">
      <c r="A137" s="51" t="s">
        <v>47</v>
      </c>
      <c r="B137" s="50"/>
      <c r="C137" s="50"/>
      <c r="D137" s="50"/>
      <c r="E137" s="50"/>
    </row>
    <row r="138" spans="1:5" ht="17.25" customHeight="1" thickBot="1" x14ac:dyDescent="0.3">
      <c r="A138" s="51" t="s">
        <v>48</v>
      </c>
      <c r="B138" s="50"/>
      <c r="C138" s="50"/>
      <c r="D138" s="50"/>
      <c r="E138" s="50"/>
    </row>
    <row r="139" spans="1:5" ht="17.25" customHeight="1" thickBot="1" x14ac:dyDescent="0.3">
      <c r="A139" s="61" t="s">
        <v>112</v>
      </c>
      <c r="B139" s="15">
        <f>B136+B133+B130+B127+B124+B121+B118</f>
        <v>32600</v>
      </c>
      <c r="C139" s="15">
        <f t="shared" ref="C139:E139" si="21">C136+C133+C130+C127+C124+C121+C118</f>
        <v>31750</v>
      </c>
      <c r="D139" s="15">
        <f t="shared" si="21"/>
        <v>31350</v>
      </c>
      <c r="E139" s="15">
        <f t="shared" si="21"/>
        <v>32850</v>
      </c>
    </row>
    <row r="140" spans="1:5" ht="17.25" customHeight="1" thickBot="1" x14ac:dyDescent="0.3">
      <c r="A140" s="55" t="s">
        <v>33</v>
      </c>
      <c r="B140" s="17">
        <f>IF(B139-B110=0,0,"Error")</f>
        <v>0</v>
      </c>
      <c r="C140" s="17">
        <f>IF(C139-C110=0,0,"Error")</f>
        <v>0</v>
      </c>
      <c r="D140" s="17">
        <f>IF(D139-D110=0,0,"Error")</f>
        <v>0</v>
      </c>
      <c r="E140" s="17">
        <f>IF(E139-E110=0,0,"Error")</f>
        <v>0</v>
      </c>
    </row>
    <row r="141" spans="1:5" ht="30.75" customHeight="1" thickBot="1" x14ac:dyDescent="0.3">
      <c r="A141" s="57" t="s">
        <v>113</v>
      </c>
      <c r="B141" s="295" t="s">
        <v>114</v>
      </c>
      <c r="C141" s="296"/>
      <c r="D141" s="296"/>
      <c r="E141" s="297"/>
    </row>
    <row r="142" spans="1:5" ht="37.5" customHeight="1" thickBot="1" x14ac:dyDescent="0.3">
      <c r="A142" s="8" t="s">
        <v>10</v>
      </c>
      <c r="B142" s="298" t="s">
        <v>115</v>
      </c>
      <c r="C142" s="299"/>
      <c r="D142" s="299"/>
      <c r="E142" s="300"/>
    </row>
    <row r="143" spans="1:5" ht="15.75" thickBot="1" x14ac:dyDescent="0.3">
      <c r="A143" s="8" t="s">
        <v>15</v>
      </c>
      <c r="B143" s="279" t="s">
        <v>104</v>
      </c>
      <c r="C143" s="279"/>
      <c r="D143" s="279"/>
      <c r="E143" s="279"/>
    </row>
    <row r="144" spans="1:5" ht="17.25" customHeight="1" x14ac:dyDescent="0.25">
      <c r="A144" s="280"/>
      <c r="B144" s="9">
        <v>2018</v>
      </c>
      <c r="C144" s="9">
        <v>2019</v>
      </c>
      <c r="D144" s="9">
        <v>2020</v>
      </c>
      <c r="E144" s="9">
        <v>2021</v>
      </c>
    </row>
    <row r="145" spans="1:5" ht="17.25" customHeight="1" thickBot="1" x14ac:dyDescent="0.3">
      <c r="A145" s="281"/>
      <c r="B145" s="10" t="s">
        <v>6</v>
      </c>
      <c r="C145" s="10" t="s">
        <v>7</v>
      </c>
      <c r="D145" s="10" t="s">
        <v>7</v>
      </c>
      <c r="E145" s="10" t="s">
        <v>7</v>
      </c>
    </row>
    <row r="146" spans="1:5" ht="17.25" customHeight="1" thickBot="1" x14ac:dyDescent="0.3">
      <c r="A146" s="8" t="s">
        <v>9</v>
      </c>
      <c r="B146" s="58">
        <v>30</v>
      </c>
      <c r="C146" s="58">
        <v>30</v>
      </c>
      <c r="D146" s="58">
        <v>30</v>
      </c>
      <c r="E146" s="58">
        <v>30</v>
      </c>
    </row>
    <row r="147" spans="1:5" ht="17.25" customHeight="1" thickBot="1" x14ac:dyDescent="0.3">
      <c r="A147" s="8" t="s">
        <v>16</v>
      </c>
      <c r="B147" s="58">
        <v>37120</v>
      </c>
      <c r="C147" s="58">
        <v>39120</v>
      </c>
      <c r="D147" s="58">
        <v>39120</v>
      </c>
      <c r="E147" s="58">
        <v>43420</v>
      </c>
    </row>
    <row r="148" spans="1:5" ht="17.25" customHeight="1" thickBot="1" x14ac:dyDescent="0.3">
      <c r="A148" s="8" t="s">
        <v>24</v>
      </c>
      <c r="B148" s="12">
        <f>B147/B146</f>
        <v>1237.3333333333333</v>
      </c>
      <c r="C148" s="12">
        <f>C147/C146</f>
        <v>1304</v>
      </c>
      <c r="D148" s="12">
        <f>D147/D146</f>
        <v>1304</v>
      </c>
      <c r="E148" s="12">
        <f>E147/E146</f>
        <v>1447.3333333333333</v>
      </c>
    </row>
    <row r="149" spans="1:5" ht="17.25" customHeight="1" thickBot="1" x14ac:dyDescent="0.3">
      <c r="A149" s="8" t="s">
        <v>17</v>
      </c>
      <c r="B149" s="30"/>
      <c r="C149" s="13">
        <f>C146/B146-1</f>
        <v>0</v>
      </c>
      <c r="D149" s="13">
        <f>D146/C146-1</f>
        <v>0</v>
      </c>
      <c r="E149" s="13">
        <f>E146/D146-1</f>
        <v>0</v>
      </c>
    </row>
    <row r="150" spans="1:5" ht="17.25" customHeight="1" thickBot="1" x14ac:dyDescent="0.3">
      <c r="A150" s="8" t="s">
        <v>18</v>
      </c>
      <c r="B150" s="30"/>
      <c r="C150" s="13">
        <f>C147/B147-1</f>
        <v>5.3879310344827624E-2</v>
      </c>
      <c r="D150" s="13">
        <f t="shared" ref="D150:E151" si="22">D147/C147-1</f>
        <v>0</v>
      </c>
      <c r="E150" s="13">
        <f t="shared" si="22"/>
        <v>0.10991820040899802</v>
      </c>
    </row>
    <row r="151" spans="1:5" ht="17.25" customHeight="1" thickBot="1" x14ac:dyDescent="0.3">
      <c r="A151" s="8" t="s">
        <v>19</v>
      </c>
      <c r="B151" s="30"/>
      <c r="C151" s="13">
        <f>C148/B148-1</f>
        <v>5.3879310344827624E-2</v>
      </c>
      <c r="D151" s="13">
        <f t="shared" si="22"/>
        <v>0</v>
      </c>
      <c r="E151" s="13">
        <f t="shared" si="22"/>
        <v>0.1099182004089978</v>
      </c>
    </row>
    <row r="152" spans="1:5" ht="17.25" customHeight="1" thickBot="1" x14ac:dyDescent="0.3">
      <c r="A152" s="282" t="s">
        <v>116</v>
      </c>
      <c r="B152" s="283"/>
      <c r="C152" s="283"/>
      <c r="D152" s="283"/>
      <c r="E152" s="284"/>
    </row>
    <row r="153" spans="1:5" ht="17.25" customHeight="1" x14ac:dyDescent="0.25">
      <c r="A153" s="280"/>
      <c r="B153" s="9">
        <v>2018</v>
      </c>
      <c r="C153" s="9">
        <v>2019</v>
      </c>
      <c r="D153" s="9">
        <v>2020</v>
      </c>
      <c r="E153" s="9">
        <v>2021</v>
      </c>
    </row>
    <row r="154" spans="1:5" ht="17.25" customHeight="1" thickBot="1" x14ac:dyDescent="0.3">
      <c r="A154" s="281"/>
      <c r="B154" s="10" t="s">
        <v>6</v>
      </c>
      <c r="C154" s="10" t="s">
        <v>7</v>
      </c>
      <c r="D154" s="10" t="s">
        <v>7</v>
      </c>
      <c r="E154" s="10" t="s">
        <v>7</v>
      </c>
    </row>
    <row r="155" spans="1:5" ht="17.25" customHeight="1" thickBot="1" x14ac:dyDescent="0.3">
      <c r="A155" s="49" t="s">
        <v>0</v>
      </c>
      <c r="B155" s="62">
        <f>B156+B157</f>
        <v>22500</v>
      </c>
      <c r="C155" s="62">
        <f t="shared" ref="C155:E155" si="23">C156+C157</f>
        <v>22500</v>
      </c>
      <c r="D155" s="62">
        <f t="shared" si="23"/>
        <v>22500</v>
      </c>
      <c r="E155" s="62">
        <f t="shared" si="23"/>
        <v>22500</v>
      </c>
    </row>
    <row r="156" spans="1:5" ht="17.25" customHeight="1" thickBot="1" x14ac:dyDescent="0.3">
      <c r="A156" s="51" t="s">
        <v>47</v>
      </c>
      <c r="B156" s="63">
        <v>22500</v>
      </c>
      <c r="C156" s="52">
        <v>22500</v>
      </c>
      <c r="D156" s="52">
        <v>22500</v>
      </c>
      <c r="E156" s="52">
        <v>22500</v>
      </c>
    </row>
    <row r="157" spans="1:5" ht="17.25" customHeight="1" thickBot="1" x14ac:dyDescent="0.3">
      <c r="A157" s="51" t="s">
        <v>48</v>
      </c>
      <c r="B157" s="63"/>
      <c r="C157" s="60"/>
      <c r="D157" s="60"/>
      <c r="E157" s="64"/>
    </row>
    <row r="158" spans="1:5" ht="23.25" customHeight="1" thickBot="1" x14ac:dyDescent="0.3">
      <c r="A158" s="49" t="s">
        <v>30</v>
      </c>
      <c r="B158" s="62">
        <f>B159+B160</f>
        <v>3740</v>
      </c>
      <c r="C158" s="62">
        <f t="shared" ref="C158:E158" si="24">C159+C160</f>
        <v>3740</v>
      </c>
      <c r="D158" s="62">
        <f t="shared" si="24"/>
        <v>3740</v>
      </c>
      <c r="E158" s="62">
        <f t="shared" si="24"/>
        <v>3740</v>
      </c>
    </row>
    <row r="159" spans="1:5" ht="17.25" customHeight="1" thickBot="1" x14ac:dyDescent="0.3">
      <c r="A159" s="51" t="s">
        <v>47</v>
      </c>
      <c r="B159" s="63">
        <v>3740</v>
      </c>
      <c r="C159" s="52">
        <v>3740</v>
      </c>
      <c r="D159" s="52">
        <v>3740</v>
      </c>
      <c r="E159" s="52">
        <v>3740</v>
      </c>
    </row>
    <row r="160" spans="1:5" ht="17.25" customHeight="1" thickBot="1" x14ac:dyDescent="0.3">
      <c r="A160" s="51" t="s">
        <v>48</v>
      </c>
      <c r="B160" s="63"/>
      <c r="C160" s="52"/>
      <c r="D160" s="52"/>
      <c r="E160" s="63"/>
    </row>
    <row r="161" spans="1:5" ht="17.25" customHeight="1" thickBot="1" x14ac:dyDescent="0.3">
      <c r="A161" s="49" t="s">
        <v>1</v>
      </c>
      <c r="B161" s="50">
        <f>B162+B163</f>
        <v>5880</v>
      </c>
      <c r="C161" s="50">
        <f t="shared" ref="C161:E161" si="25">C162+C163</f>
        <v>5880</v>
      </c>
      <c r="D161" s="50">
        <f t="shared" si="25"/>
        <v>5880</v>
      </c>
      <c r="E161" s="50">
        <f t="shared" si="25"/>
        <v>7180</v>
      </c>
    </row>
    <row r="162" spans="1:5" ht="17.25" customHeight="1" thickBot="1" x14ac:dyDescent="0.3">
      <c r="A162" s="51" t="s">
        <v>47</v>
      </c>
      <c r="B162" s="52">
        <v>5700</v>
      </c>
      <c r="C162" s="52">
        <v>5700</v>
      </c>
      <c r="D162" s="52">
        <v>5700</v>
      </c>
      <c r="E162" s="52">
        <v>7000</v>
      </c>
    </row>
    <row r="163" spans="1:5" ht="17.25" customHeight="1" thickBot="1" x14ac:dyDescent="0.3">
      <c r="A163" s="51" t="s">
        <v>48</v>
      </c>
      <c r="B163" s="63">
        <v>180</v>
      </c>
      <c r="C163" s="63">
        <v>180</v>
      </c>
      <c r="D163" s="63">
        <v>180</v>
      </c>
      <c r="E163" s="63">
        <v>180</v>
      </c>
    </row>
    <row r="164" spans="1:5" ht="17.25" customHeight="1" thickBot="1" x14ac:dyDescent="0.3">
      <c r="A164" s="49" t="s">
        <v>2</v>
      </c>
      <c r="B164" s="62"/>
      <c r="C164" s="50"/>
      <c r="D164" s="50"/>
      <c r="E164" s="62"/>
    </row>
    <row r="165" spans="1:5" ht="17.25" customHeight="1" thickBot="1" x14ac:dyDescent="0.3">
      <c r="A165" s="51" t="s">
        <v>47</v>
      </c>
      <c r="B165" s="62"/>
      <c r="C165" s="50"/>
      <c r="D165" s="50"/>
      <c r="E165" s="62"/>
    </row>
    <row r="166" spans="1:5" ht="17.25" customHeight="1" thickBot="1" x14ac:dyDescent="0.3">
      <c r="A166" s="51" t="s">
        <v>48</v>
      </c>
      <c r="B166" s="62"/>
      <c r="C166" s="50"/>
      <c r="D166" s="50"/>
      <c r="E166" s="62"/>
    </row>
    <row r="167" spans="1:5" ht="17.25" customHeight="1" thickBot="1" x14ac:dyDescent="0.3">
      <c r="A167" s="49" t="s">
        <v>25</v>
      </c>
      <c r="B167" s="62">
        <f>B168+B169</f>
        <v>5000</v>
      </c>
      <c r="C167" s="62">
        <f t="shared" ref="C167:E167" si="26">C168+C169</f>
        <v>7000</v>
      </c>
      <c r="D167" s="62">
        <f t="shared" si="26"/>
        <v>7000</v>
      </c>
      <c r="E167" s="62">
        <f t="shared" si="26"/>
        <v>10000</v>
      </c>
    </row>
    <row r="168" spans="1:5" ht="17.25" customHeight="1" thickBot="1" x14ac:dyDescent="0.3">
      <c r="A168" s="51" t="s">
        <v>47</v>
      </c>
      <c r="B168" s="63">
        <v>5000</v>
      </c>
      <c r="C168" s="52">
        <v>7000</v>
      </c>
      <c r="D168" s="52">
        <v>7000</v>
      </c>
      <c r="E168" s="63">
        <v>10000</v>
      </c>
    </row>
    <row r="169" spans="1:5" ht="17.25" customHeight="1" thickBot="1" x14ac:dyDescent="0.3">
      <c r="A169" s="51" t="s">
        <v>48</v>
      </c>
      <c r="B169" s="63"/>
      <c r="C169" s="52"/>
      <c r="D169" s="52"/>
      <c r="E169" s="63"/>
    </row>
    <row r="170" spans="1:5" ht="17.25" customHeight="1" thickBot="1" x14ac:dyDescent="0.3">
      <c r="A170" s="49" t="s">
        <v>26</v>
      </c>
      <c r="B170" s="62"/>
      <c r="C170" s="50"/>
      <c r="D170" s="50"/>
      <c r="E170" s="62"/>
    </row>
    <row r="171" spans="1:5" ht="17.25" customHeight="1" thickBot="1" x14ac:dyDescent="0.3">
      <c r="A171" s="51" t="s">
        <v>47</v>
      </c>
      <c r="B171" s="62"/>
      <c r="C171" s="50"/>
      <c r="D171" s="50"/>
      <c r="E171" s="62"/>
    </row>
    <row r="172" spans="1:5" ht="17.25" customHeight="1" thickBot="1" x14ac:dyDescent="0.3">
      <c r="A172" s="51" t="s">
        <v>48</v>
      </c>
      <c r="B172" s="62"/>
      <c r="C172" s="50"/>
      <c r="D172" s="50"/>
      <c r="E172" s="62"/>
    </row>
    <row r="173" spans="1:5" ht="17.25" customHeight="1" thickBot="1" x14ac:dyDescent="0.3">
      <c r="A173" s="49" t="s">
        <v>3</v>
      </c>
      <c r="B173" s="62"/>
      <c r="C173" s="50"/>
      <c r="D173" s="50"/>
      <c r="E173" s="62"/>
    </row>
    <row r="174" spans="1:5" ht="17.25" customHeight="1" thickBot="1" x14ac:dyDescent="0.3">
      <c r="A174" s="51" t="s">
        <v>47</v>
      </c>
      <c r="B174" s="62"/>
      <c r="C174" s="50"/>
      <c r="D174" s="50"/>
      <c r="E174" s="62"/>
    </row>
    <row r="175" spans="1:5" ht="17.25" customHeight="1" thickBot="1" x14ac:dyDescent="0.3">
      <c r="A175" s="51" t="s">
        <v>48</v>
      </c>
      <c r="B175" s="62"/>
      <c r="C175" s="62"/>
      <c r="D175" s="62"/>
      <c r="E175" s="62"/>
    </row>
    <row r="176" spans="1:5" ht="17.25" customHeight="1" thickBot="1" x14ac:dyDescent="0.3">
      <c r="A176" s="61" t="s">
        <v>117</v>
      </c>
      <c r="B176" s="15">
        <f>B173+B170+B167+B164+B161+B158+B155</f>
        <v>37120</v>
      </c>
      <c r="C176" s="15">
        <f t="shared" ref="C176:E176" si="27">C173+C170+C167+C164+C161+C158+C155</f>
        <v>39120</v>
      </c>
      <c r="D176" s="15">
        <f t="shared" si="27"/>
        <v>39120</v>
      </c>
      <c r="E176" s="15">
        <f t="shared" si="27"/>
        <v>43420</v>
      </c>
    </row>
    <row r="177" spans="1:5" ht="17.25" customHeight="1" thickBot="1" x14ac:dyDescent="0.3">
      <c r="A177" s="55" t="s">
        <v>33</v>
      </c>
      <c r="B177" s="17">
        <f>IF(B176-B147=0,0,"Error")</f>
        <v>0</v>
      </c>
      <c r="C177" s="17">
        <f>IF(C176-C147=0,0,"Error")</f>
        <v>0</v>
      </c>
      <c r="D177" s="17">
        <f>IF(D176-D147=0,0,"Error")</f>
        <v>0</v>
      </c>
      <c r="E177" s="17">
        <f>IF(E176-E147=0,0,"Error")</f>
        <v>0</v>
      </c>
    </row>
    <row r="178" spans="1:5" ht="15.75" thickBot="1" x14ac:dyDescent="0.3">
      <c r="A178" s="57" t="s">
        <v>118</v>
      </c>
      <c r="B178" s="295" t="s">
        <v>119</v>
      </c>
      <c r="C178" s="296"/>
      <c r="D178" s="296"/>
      <c r="E178" s="297"/>
    </row>
    <row r="179" spans="1:5" ht="34.5" customHeight="1" thickBot="1" x14ac:dyDescent="0.3">
      <c r="A179" s="8" t="s">
        <v>10</v>
      </c>
      <c r="B179" s="298" t="s">
        <v>120</v>
      </c>
      <c r="C179" s="299"/>
      <c r="D179" s="299"/>
      <c r="E179" s="300"/>
    </row>
    <row r="180" spans="1:5" ht="15.75" thickBot="1" x14ac:dyDescent="0.3">
      <c r="A180" s="8" t="s">
        <v>15</v>
      </c>
      <c r="B180" s="279" t="s">
        <v>121</v>
      </c>
      <c r="C180" s="279"/>
      <c r="D180" s="279"/>
      <c r="E180" s="279"/>
    </row>
    <row r="181" spans="1:5" ht="17.25" customHeight="1" x14ac:dyDescent="0.25">
      <c r="A181" s="280"/>
      <c r="B181" s="9">
        <v>2018</v>
      </c>
      <c r="C181" s="9">
        <v>2019</v>
      </c>
      <c r="D181" s="9">
        <v>2020</v>
      </c>
      <c r="E181" s="9">
        <v>2021</v>
      </c>
    </row>
    <row r="182" spans="1:5" ht="17.25" customHeight="1" thickBot="1" x14ac:dyDescent="0.3">
      <c r="A182" s="281"/>
      <c r="B182" s="10" t="s">
        <v>6</v>
      </c>
      <c r="C182" s="10" t="s">
        <v>7</v>
      </c>
      <c r="D182" s="10" t="s">
        <v>7</v>
      </c>
      <c r="E182" s="10" t="s">
        <v>7</v>
      </c>
    </row>
    <row r="183" spans="1:5" ht="17.25" customHeight="1" thickBot="1" x14ac:dyDescent="0.3">
      <c r="A183" s="8" t="s">
        <v>9</v>
      </c>
      <c r="B183" s="58">
        <v>20</v>
      </c>
      <c r="C183" s="58">
        <v>22</v>
      </c>
      <c r="D183" s="58">
        <v>23</v>
      </c>
      <c r="E183" s="58">
        <v>24</v>
      </c>
    </row>
    <row r="184" spans="1:5" ht="17.25" customHeight="1" thickBot="1" x14ac:dyDescent="0.3">
      <c r="A184" s="8" t="s">
        <v>16</v>
      </c>
      <c r="B184" s="58">
        <v>7783</v>
      </c>
      <c r="C184" s="58">
        <v>6713</v>
      </c>
      <c r="D184" s="58">
        <v>6713</v>
      </c>
      <c r="E184" s="58">
        <v>6713</v>
      </c>
    </row>
    <row r="185" spans="1:5" ht="17.25" customHeight="1" thickBot="1" x14ac:dyDescent="0.3">
      <c r="A185" s="8" t="s">
        <v>24</v>
      </c>
      <c r="B185" s="12">
        <f>B184/B183</f>
        <v>389.15</v>
      </c>
      <c r="C185" s="12">
        <f>C184/C183</f>
        <v>305.13636363636363</v>
      </c>
      <c r="D185" s="12">
        <f>D184/D183</f>
        <v>291.86956521739131</v>
      </c>
      <c r="E185" s="12">
        <f>E184/E183</f>
        <v>279.70833333333331</v>
      </c>
    </row>
    <row r="186" spans="1:5" ht="17.25" customHeight="1" thickBot="1" x14ac:dyDescent="0.3">
      <c r="A186" s="8" t="s">
        <v>17</v>
      </c>
      <c r="B186" s="30"/>
      <c r="C186" s="13">
        <f>C183/B183-1</f>
        <v>0.10000000000000009</v>
      </c>
      <c r="D186" s="13">
        <f>D183/C183-1</f>
        <v>4.5454545454545414E-2</v>
      </c>
      <c r="E186" s="13">
        <f>E183/D183-1</f>
        <v>4.3478260869565188E-2</v>
      </c>
    </row>
    <row r="187" spans="1:5" ht="17.25" customHeight="1" thickBot="1" x14ac:dyDescent="0.3">
      <c r="A187" s="8" t="s">
        <v>18</v>
      </c>
      <c r="B187" s="30"/>
      <c r="C187" s="13">
        <f>C184/B184-1</f>
        <v>-0.13747912116150585</v>
      </c>
      <c r="D187" s="13">
        <f t="shared" ref="D187:E188" si="28">D184/C184-1</f>
        <v>0</v>
      </c>
      <c r="E187" s="13">
        <f t="shared" si="28"/>
        <v>0</v>
      </c>
    </row>
    <row r="188" spans="1:5" ht="17.25" customHeight="1" thickBot="1" x14ac:dyDescent="0.3">
      <c r="A188" s="8" t="s">
        <v>19</v>
      </c>
      <c r="B188" s="30"/>
      <c r="C188" s="13">
        <f>C185/B185-1</f>
        <v>-0.21589011014682347</v>
      </c>
      <c r="D188" s="13">
        <f t="shared" si="28"/>
        <v>-4.3478260869565188E-2</v>
      </c>
      <c r="E188" s="13">
        <f t="shared" si="28"/>
        <v>-4.1666666666666741E-2</v>
      </c>
    </row>
    <row r="189" spans="1:5" ht="17.25" customHeight="1" thickBot="1" x14ac:dyDescent="0.3">
      <c r="A189" s="282" t="s">
        <v>122</v>
      </c>
      <c r="B189" s="283"/>
      <c r="C189" s="283"/>
      <c r="D189" s="283"/>
      <c r="E189" s="284"/>
    </row>
    <row r="190" spans="1:5" ht="17.25" customHeight="1" x14ac:dyDescent="0.25">
      <c r="A190" s="280"/>
      <c r="B190" s="9">
        <v>2018</v>
      </c>
      <c r="C190" s="9">
        <v>2019</v>
      </c>
      <c r="D190" s="9">
        <v>2020</v>
      </c>
      <c r="E190" s="9">
        <v>2021</v>
      </c>
    </row>
    <row r="191" spans="1:5" ht="17.25" customHeight="1" thickBot="1" x14ac:dyDescent="0.3">
      <c r="A191" s="281"/>
      <c r="B191" s="10" t="s">
        <v>6</v>
      </c>
      <c r="C191" s="10" t="s">
        <v>7</v>
      </c>
      <c r="D191" s="10" t="s">
        <v>7</v>
      </c>
      <c r="E191" s="10" t="s">
        <v>7</v>
      </c>
    </row>
    <row r="192" spans="1:5" ht="17.25" customHeight="1" thickBot="1" x14ac:dyDescent="0.3">
      <c r="A192" s="49" t="s">
        <v>0</v>
      </c>
      <c r="B192" s="62">
        <f>B193+B194</f>
        <v>5470</v>
      </c>
      <c r="C192" s="62">
        <f t="shared" ref="C192:E192" si="29">C193+C194</f>
        <v>5400</v>
      </c>
      <c r="D192" s="62">
        <f t="shared" si="29"/>
        <v>5400</v>
      </c>
      <c r="E192" s="62">
        <f t="shared" si="29"/>
        <v>5400</v>
      </c>
    </row>
    <row r="193" spans="1:5" ht="17.25" customHeight="1" thickBot="1" x14ac:dyDescent="0.3">
      <c r="A193" s="51" t="s">
        <v>47</v>
      </c>
      <c r="B193" s="63">
        <v>5470</v>
      </c>
      <c r="C193" s="63">
        <v>5400</v>
      </c>
      <c r="D193" s="63">
        <v>5400</v>
      </c>
      <c r="E193" s="63">
        <v>5400</v>
      </c>
    </row>
    <row r="194" spans="1:5" ht="17.25" customHeight="1" thickBot="1" x14ac:dyDescent="0.3">
      <c r="A194" s="51" t="s">
        <v>48</v>
      </c>
      <c r="B194" s="63"/>
      <c r="C194" s="64"/>
      <c r="D194" s="64"/>
      <c r="E194" s="64"/>
    </row>
    <row r="195" spans="1:5" ht="30" customHeight="1" thickBot="1" x14ac:dyDescent="0.3">
      <c r="A195" s="49" t="s">
        <v>30</v>
      </c>
      <c r="B195" s="62">
        <f>B196+B197</f>
        <v>913</v>
      </c>
      <c r="C195" s="62">
        <f t="shared" ref="C195:E195" si="30">C196+C197</f>
        <v>913</v>
      </c>
      <c r="D195" s="62">
        <f t="shared" si="30"/>
        <v>913</v>
      </c>
      <c r="E195" s="62">
        <f t="shared" si="30"/>
        <v>913</v>
      </c>
    </row>
    <row r="196" spans="1:5" ht="17.25" customHeight="1" thickBot="1" x14ac:dyDescent="0.3">
      <c r="A196" s="51" t="s">
        <v>47</v>
      </c>
      <c r="B196" s="63">
        <v>913</v>
      </c>
      <c r="C196" s="63">
        <v>913</v>
      </c>
      <c r="D196" s="63">
        <v>913</v>
      </c>
      <c r="E196" s="63">
        <v>913</v>
      </c>
    </row>
    <row r="197" spans="1:5" ht="17.25" customHeight="1" thickBot="1" x14ac:dyDescent="0.3">
      <c r="A197" s="51" t="s">
        <v>48</v>
      </c>
      <c r="B197" s="63"/>
      <c r="C197" s="63"/>
      <c r="D197" s="63"/>
      <c r="E197" s="63"/>
    </row>
    <row r="198" spans="1:5" ht="17.25" customHeight="1" thickBot="1" x14ac:dyDescent="0.3">
      <c r="A198" s="49" t="s">
        <v>1</v>
      </c>
      <c r="B198" s="50">
        <f>B199+B200</f>
        <v>1400</v>
      </c>
      <c r="C198" s="50">
        <f t="shared" ref="C198:E198" si="31">C199+C200</f>
        <v>400</v>
      </c>
      <c r="D198" s="50">
        <f t="shared" si="31"/>
        <v>400</v>
      </c>
      <c r="E198" s="50">
        <f t="shared" si="31"/>
        <v>400</v>
      </c>
    </row>
    <row r="199" spans="1:5" ht="17.25" customHeight="1" thickBot="1" x14ac:dyDescent="0.3">
      <c r="A199" s="51" t="s">
        <v>47</v>
      </c>
      <c r="B199" s="52">
        <v>1400</v>
      </c>
      <c r="C199" s="52">
        <v>400</v>
      </c>
      <c r="D199" s="52">
        <v>400</v>
      </c>
      <c r="E199" s="52">
        <v>400</v>
      </c>
    </row>
    <row r="200" spans="1:5" ht="17.25" customHeight="1" thickBot="1" x14ac:dyDescent="0.3">
      <c r="A200" s="51" t="s">
        <v>48</v>
      </c>
      <c r="B200" s="63"/>
      <c r="C200" s="63"/>
      <c r="D200" s="63"/>
      <c r="E200" s="63"/>
    </row>
    <row r="201" spans="1:5" ht="17.25" customHeight="1" thickBot="1" x14ac:dyDescent="0.3">
      <c r="A201" s="49" t="s">
        <v>2</v>
      </c>
      <c r="B201" s="62"/>
      <c r="C201" s="62"/>
      <c r="D201" s="62"/>
      <c r="E201" s="62"/>
    </row>
    <row r="202" spans="1:5" ht="17.25" customHeight="1" thickBot="1" x14ac:dyDescent="0.3">
      <c r="A202" s="51" t="s">
        <v>47</v>
      </c>
      <c r="B202" s="62"/>
      <c r="C202" s="62"/>
      <c r="D202" s="62"/>
      <c r="E202" s="62"/>
    </row>
    <row r="203" spans="1:5" ht="17.25" customHeight="1" thickBot="1" x14ac:dyDescent="0.3">
      <c r="A203" s="51" t="s">
        <v>48</v>
      </c>
      <c r="B203" s="62"/>
      <c r="C203" s="62"/>
      <c r="D203" s="62"/>
      <c r="E203" s="62"/>
    </row>
    <row r="204" spans="1:5" ht="17.25" customHeight="1" thickBot="1" x14ac:dyDescent="0.3">
      <c r="A204" s="49" t="s">
        <v>25</v>
      </c>
      <c r="B204" s="62"/>
      <c r="C204" s="62"/>
      <c r="D204" s="62"/>
      <c r="E204" s="62"/>
    </row>
    <row r="205" spans="1:5" ht="17.25" customHeight="1" thickBot="1" x14ac:dyDescent="0.3">
      <c r="A205" s="51" t="s">
        <v>47</v>
      </c>
      <c r="B205" s="62"/>
      <c r="C205" s="62"/>
      <c r="D205" s="62"/>
      <c r="E205" s="62"/>
    </row>
    <row r="206" spans="1:5" ht="17.25" customHeight="1" thickBot="1" x14ac:dyDescent="0.3">
      <c r="A206" s="51" t="s">
        <v>48</v>
      </c>
      <c r="B206" s="62"/>
      <c r="C206" s="62"/>
      <c r="D206" s="62"/>
      <c r="E206" s="62"/>
    </row>
    <row r="207" spans="1:5" ht="17.25" customHeight="1" thickBot="1" x14ac:dyDescent="0.3">
      <c r="A207" s="49" t="s">
        <v>26</v>
      </c>
      <c r="B207" s="62"/>
      <c r="C207" s="62"/>
      <c r="D207" s="62"/>
      <c r="E207" s="62"/>
    </row>
    <row r="208" spans="1:5" ht="17.25" customHeight="1" thickBot="1" x14ac:dyDescent="0.3">
      <c r="A208" s="51" t="s">
        <v>47</v>
      </c>
      <c r="B208" s="62"/>
      <c r="C208" s="62"/>
      <c r="D208" s="62"/>
      <c r="E208" s="62"/>
    </row>
    <row r="209" spans="1:5" ht="17.25" customHeight="1" thickBot="1" x14ac:dyDescent="0.3">
      <c r="A209" s="51" t="s">
        <v>48</v>
      </c>
      <c r="B209" s="62"/>
      <c r="C209" s="62"/>
      <c r="D209" s="62"/>
      <c r="E209" s="62"/>
    </row>
    <row r="210" spans="1:5" ht="20.25" customHeight="1" thickBot="1" x14ac:dyDescent="0.3">
      <c r="A210" s="49" t="s">
        <v>3</v>
      </c>
      <c r="B210" s="62"/>
      <c r="C210" s="62"/>
      <c r="D210" s="62"/>
      <c r="E210" s="62"/>
    </row>
    <row r="211" spans="1:5" ht="17.25" customHeight="1" thickBot="1" x14ac:dyDescent="0.3">
      <c r="A211" s="51" t="s">
        <v>47</v>
      </c>
      <c r="B211" s="62"/>
      <c r="C211" s="62"/>
      <c r="D211" s="62"/>
      <c r="E211" s="62"/>
    </row>
    <row r="212" spans="1:5" ht="17.25" customHeight="1" thickBot="1" x14ac:dyDescent="0.3">
      <c r="A212" s="51" t="s">
        <v>48</v>
      </c>
      <c r="B212" s="62"/>
      <c r="C212" s="62"/>
      <c r="D212" s="62"/>
      <c r="E212" s="62"/>
    </row>
    <row r="213" spans="1:5" ht="17.25" customHeight="1" thickBot="1" x14ac:dyDescent="0.3">
      <c r="A213" s="61" t="s">
        <v>123</v>
      </c>
      <c r="B213" s="15">
        <f>B210+B207+B204+B201+B198+B195+B192</f>
        <v>7783</v>
      </c>
      <c r="C213" s="15">
        <f t="shared" ref="C213:E213" si="32">C210+C207+C204+C201+C198+C195+C192</f>
        <v>6713</v>
      </c>
      <c r="D213" s="15">
        <f t="shared" si="32"/>
        <v>6713</v>
      </c>
      <c r="E213" s="15">
        <f t="shared" si="32"/>
        <v>6713</v>
      </c>
    </row>
    <row r="214" spans="1:5" ht="17.25" customHeight="1" thickBot="1" x14ac:dyDescent="0.3">
      <c r="A214" s="55" t="s">
        <v>33</v>
      </c>
      <c r="B214" s="17">
        <f>IF(B213-B184=0,0,"Error")</f>
        <v>0</v>
      </c>
      <c r="C214" s="17">
        <f>IF(C213-C184=0,0,"Error")</f>
        <v>0</v>
      </c>
      <c r="D214" s="17">
        <f>IF(D213-D184=0,0,"Error")</f>
        <v>0</v>
      </c>
      <c r="E214" s="17">
        <f>IF(E213-E184=0,0,"Error")</f>
        <v>0</v>
      </c>
    </row>
    <row r="215" spans="1:5" ht="15.75" thickBot="1" x14ac:dyDescent="0.3">
      <c r="A215" s="57" t="s">
        <v>124</v>
      </c>
      <c r="B215" s="304" t="s">
        <v>125</v>
      </c>
      <c r="C215" s="304"/>
      <c r="D215" s="304"/>
      <c r="E215" s="304"/>
    </row>
    <row r="216" spans="1:5" ht="44.25" customHeight="1" thickBot="1" x14ac:dyDescent="0.3">
      <c r="A216" s="8" t="s">
        <v>10</v>
      </c>
      <c r="B216" s="298" t="s">
        <v>126</v>
      </c>
      <c r="C216" s="299"/>
      <c r="D216" s="299"/>
      <c r="E216" s="300"/>
    </row>
    <row r="217" spans="1:5" ht="15.75" thickBot="1" x14ac:dyDescent="0.3">
      <c r="A217" s="8" t="s">
        <v>15</v>
      </c>
      <c r="B217" s="279" t="s">
        <v>104</v>
      </c>
      <c r="C217" s="279"/>
      <c r="D217" s="279"/>
      <c r="E217" s="279"/>
    </row>
    <row r="218" spans="1:5" ht="17.25" customHeight="1" x14ac:dyDescent="0.25">
      <c r="A218" s="280"/>
      <c r="B218" s="9">
        <v>2018</v>
      </c>
      <c r="C218" s="9">
        <v>2019</v>
      </c>
      <c r="D218" s="9">
        <v>2020</v>
      </c>
      <c r="E218" s="9">
        <v>2021</v>
      </c>
    </row>
    <row r="219" spans="1:5" ht="17.25" customHeight="1" thickBot="1" x14ac:dyDescent="0.3">
      <c r="A219" s="281"/>
      <c r="B219" s="10" t="s">
        <v>6</v>
      </c>
      <c r="C219" s="10" t="s">
        <v>7</v>
      </c>
      <c r="D219" s="10" t="s">
        <v>7</v>
      </c>
      <c r="E219" s="10" t="s">
        <v>7</v>
      </c>
    </row>
    <row r="220" spans="1:5" ht="17.25" customHeight="1" thickBot="1" x14ac:dyDescent="0.3">
      <c r="A220" s="8" t="s">
        <v>9</v>
      </c>
      <c r="B220" s="11">
        <v>40</v>
      </c>
      <c r="C220" s="11">
        <v>40</v>
      </c>
      <c r="D220" s="11">
        <v>40</v>
      </c>
      <c r="E220" s="11">
        <v>40</v>
      </c>
    </row>
    <row r="221" spans="1:5" ht="17.25" customHeight="1" thickBot="1" x14ac:dyDescent="0.3">
      <c r="A221" s="8" t="s">
        <v>16</v>
      </c>
      <c r="B221" s="11">
        <v>40394</v>
      </c>
      <c r="C221" s="11">
        <v>41441</v>
      </c>
      <c r="D221" s="11">
        <v>41441</v>
      </c>
      <c r="E221" s="11">
        <v>43741</v>
      </c>
    </row>
    <row r="222" spans="1:5" ht="17.25" customHeight="1" thickBot="1" x14ac:dyDescent="0.3">
      <c r="A222" s="8" t="s">
        <v>24</v>
      </c>
      <c r="B222" s="12">
        <f>B221/B220</f>
        <v>1009.85</v>
      </c>
      <c r="C222" s="12">
        <f>C221/C220</f>
        <v>1036.0250000000001</v>
      </c>
      <c r="D222" s="12">
        <f>D221/D220</f>
        <v>1036.0250000000001</v>
      </c>
      <c r="E222" s="12">
        <f>E221/E220</f>
        <v>1093.5250000000001</v>
      </c>
    </row>
    <row r="223" spans="1:5" ht="17.25" customHeight="1" thickBot="1" x14ac:dyDescent="0.3">
      <c r="A223" s="8" t="s">
        <v>17</v>
      </c>
      <c r="B223" s="30"/>
      <c r="C223" s="13">
        <f>C220/B220-1</f>
        <v>0</v>
      </c>
      <c r="D223" s="13">
        <f>D220/C220-1</f>
        <v>0</v>
      </c>
      <c r="E223" s="13">
        <f>E220/D220-1</f>
        <v>0</v>
      </c>
    </row>
    <row r="224" spans="1:5" ht="17.25" customHeight="1" thickBot="1" x14ac:dyDescent="0.3">
      <c r="A224" s="8" t="s">
        <v>18</v>
      </c>
      <c r="B224" s="30"/>
      <c r="C224" s="13">
        <f>C221/B221-1</f>
        <v>2.5919691043224224E-2</v>
      </c>
      <c r="D224" s="13">
        <f t="shared" ref="D224:E225" si="33">D221/C221-1</f>
        <v>0</v>
      </c>
      <c r="E224" s="13">
        <f t="shared" si="33"/>
        <v>5.5500591201949723E-2</v>
      </c>
    </row>
    <row r="225" spans="1:5" ht="17.25" customHeight="1" thickBot="1" x14ac:dyDescent="0.3">
      <c r="A225" s="8" t="s">
        <v>19</v>
      </c>
      <c r="B225" s="30"/>
      <c r="C225" s="13">
        <f>C222/B222-1</f>
        <v>2.5919691043224224E-2</v>
      </c>
      <c r="D225" s="13">
        <f t="shared" si="33"/>
        <v>0</v>
      </c>
      <c r="E225" s="13">
        <f t="shared" si="33"/>
        <v>5.5500591201949723E-2</v>
      </c>
    </row>
    <row r="226" spans="1:5" ht="17.25" customHeight="1" thickBot="1" x14ac:dyDescent="0.3">
      <c r="A226" s="282" t="s">
        <v>127</v>
      </c>
      <c r="B226" s="283"/>
      <c r="C226" s="283"/>
      <c r="D226" s="283"/>
      <c r="E226" s="284"/>
    </row>
    <row r="227" spans="1:5" ht="17.25" customHeight="1" x14ac:dyDescent="0.25">
      <c r="A227" s="280"/>
      <c r="B227" s="9">
        <v>2018</v>
      </c>
      <c r="C227" s="9">
        <v>2019</v>
      </c>
      <c r="D227" s="9">
        <v>2020</v>
      </c>
      <c r="E227" s="9">
        <v>2021</v>
      </c>
    </row>
    <row r="228" spans="1:5" ht="17.25" customHeight="1" thickBot="1" x14ac:dyDescent="0.3">
      <c r="A228" s="281"/>
      <c r="B228" s="10" t="s">
        <v>6</v>
      </c>
      <c r="C228" s="10" t="s">
        <v>7</v>
      </c>
      <c r="D228" s="10" t="s">
        <v>7</v>
      </c>
      <c r="E228" s="10" t="s">
        <v>7</v>
      </c>
    </row>
    <row r="229" spans="1:5" ht="17.25" customHeight="1" thickBot="1" x14ac:dyDescent="0.3">
      <c r="A229" s="49" t="s">
        <v>0</v>
      </c>
      <c r="B229" s="50">
        <f>B230+B231</f>
        <v>24500</v>
      </c>
      <c r="C229" s="50">
        <f t="shared" ref="C229:E229" si="34">C230+C231</f>
        <v>24500</v>
      </c>
      <c r="D229" s="50">
        <f t="shared" si="34"/>
        <v>24500</v>
      </c>
      <c r="E229" s="50">
        <f t="shared" si="34"/>
        <v>24500</v>
      </c>
    </row>
    <row r="230" spans="1:5" ht="17.25" customHeight="1" thickBot="1" x14ac:dyDescent="0.3">
      <c r="A230" s="51" t="s">
        <v>47</v>
      </c>
      <c r="B230" s="52">
        <v>24500</v>
      </c>
      <c r="C230" s="52">
        <v>24500</v>
      </c>
      <c r="D230" s="52">
        <v>24500</v>
      </c>
      <c r="E230" s="52">
        <v>24500</v>
      </c>
    </row>
    <row r="231" spans="1:5" ht="17.25" customHeight="1" thickBot="1" x14ac:dyDescent="0.3">
      <c r="A231" s="51" t="s">
        <v>48</v>
      </c>
      <c r="B231" s="52"/>
      <c r="C231" s="60"/>
      <c r="D231" s="60"/>
      <c r="E231" s="60"/>
    </row>
    <row r="232" spans="1:5" ht="27" customHeight="1" thickBot="1" x14ac:dyDescent="0.3">
      <c r="A232" s="49" t="s">
        <v>30</v>
      </c>
      <c r="B232" s="50">
        <f>B233+B234</f>
        <v>4041</v>
      </c>
      <c r="C232" s="50">
        <f t="shared" ref="C232:E232" si="35">C233+C234</f>
        <v>4000</v>
      </c>
      <c r="D232" s="50">
        <f t="shared" si="35"/>
        <v>4000</v>
      </c>
      <c r="E232" s="50">
        <f t="shared" si="35"/>
        <v>4000</v>
      </c>
    </row>
    <row r="233" spans="1:5" ht="17.25" customHeight="1" thickBot="1" x14ac:dyDescent="0.3">
      <c r="A233" s="51" t="s">
        <v>47</v>
      </c>
      <c r="B233" s="50">
        <v>4041</v>
      </c>
      <c r="C233" s="50">
        <v>4000</v>
      </c>
      <c r="D233" s="50">
        <v>4000</v>
      </c>
      <c r="E233" s="50">
        <v>4000</v>
      </c>
    </row>
    <row r="234" spans="1:5" ht="17.25" customHeight="1" thickBot="1" x14ac:dyDescent="0.3">
      <c r="A234" s="51" t="s">
        <v>48</v>
      </c>
      <c r="B234" s="50"/>
      <c r="C234" s="50"/>
      <c r="D234" s="50"/>
      <c r="E234" s="50"/>
    </row>
    <row r="235" spans="1:5" ht="17.25" customHeight="1" thickBot="1" x14ac:dyDescent="0.3">
      <c r="A235" s="49" t="s">
        <v>1</v>
      </c>
      <c r="B235" s="50">
        <f>B236+B237</f>
        <v>8353</v>
      </c>
      <c r="C235" s="50">
        <f t="shared" ref="C235:E235" si="36">C236+C237</f>
        <v>9641</v>
      </c>
      <c r="D235" s="50">
        <f t="shared" si="36"/>
        <v>9641</v>
      </c>
      <c r="E235" s="50">
        <f t="shared" si="36"/>
        <v>10241</v>
      </c>
    </row>
    <row r="236" spans="1:5" ht="17.25" customHeight="1" thickBot="1" x14ac:dyDescent="0.3">
      <c r="A236" s="51" t="s">
        <v>47</v>
      </c>
      <c r="B236" s="52">
        <v>2612</v>
      </c>
      <c r="C236" s="52">
        <v>3900</v>
      </c>
      <c r="D236" s="52">
        <v>3900</v>
      </c>
      <c r="E236" s="52">
        <v>4500</v>
      </c>
    </row>
    <row r="237" spans="1:5" ht="17.25" customHeight="1" thickBot="1" x14ac:dyDescent="0.3">
      <c r="A237" s="51" t="s">
        <v>48</v>
      </c>
      <c r="B237" s="52">
        <v>5741</v>
      </c>
      <c r="C237" s="52">
        <v>5741</v>
      </c>
      <c r="D237" s="52">
        <v>5741</v>
      </c>
      <c r="E237" s="52">
        <v>5741</v>
      </c>
    </row>
    <row r="238" spans="1:5" ht="17.25" customHeight="1" thickBot="1" x14ac:dyDescent="0.3">
      <c r="A238" s="49" t="s">
        <v>2</v>
      </c>
      <c r="B238" s="50"/>
      <c r="C238" s="50"/>
      <c r="D238" s="50"/>
      <c r="E238" s="50"/>
    </row>
    <row r="239" spans="1:5" ht="17.25" customHeight="1" thickBot="1" x14ac:dyDescent="0.3">
      <c r="A239" s="51" t="s">
        <v>47</v>
      </c>
      <c r="B239" s="50"/>
      <c r="C239" s="50"/>
      <c r="D239" s="50"/>
      <c r="E239" s="50"/>
    </row>
    <row r="240" spans="1:5" ht="17.25" customHeight="1" thickBot="1" x14ac:dyDescent="0.3">
      <c r="A240" s="51" t="s">
        <v>48</v>
      </c>
      <c r="B240" s="50"/>
      <c r="C240" s="50"/>
      <c r="D240" s="50"/>
      <c r="E240" s="50"/>
    </row>
    <row r="241" spans="1:5" ht="17.25" customHeight="1" thickBot="1" x14ac:dyDescent="0.3">
      <c r="A241" s="49" t="s">
        <v>25</v>
      </c>
      <c r="B241" s="50">
        <f>B242+B243</f>
        <v>3500</v>
      </c>
      <c r="C241" s="50">
        <f t="shared" ref="C241:E241" si="37">C242+C243</f>
        <v>3300</v>
      </c>
      <c r="D241" s="50">
        <f t="shared" si="37"/>
        <v>3300</v>
      </c>
      <c r="E241" s="50">
        <f t="shared" si="37"/>
        <v>5000</v>
      </c>
    </row>
    <row r="242" spans="1:5" ht="17.25" customHeight="1" thickBot="1" x14ac:dyDescent="0.3">
      <c r="A242" s="51" t="s">
        <v>47</v>
      </c>
      <c r="B242" s="52">
        <v>3500</v>
      </c>
      <c r="C242" s="52">
        <v>3300</v>
      </c>
      <c r="D242" s="52">
        <v>3300</v>
      </c>
      <c r="E242" s="52">
        <v>5000</v>
      </c>
    </row>
    <row r="243" spans="1:5" ht="17.25" customHeight="1" thickBot="1" x14ac:dyDescent="0.3">
      <c r="A243" s="51" t="s">
        <v>48</v>
      </c>
      <c r="B243" s="52"/>
      <c r="C243" s="52"/>
      <c r="D243" s="52"/>
      <c r="E243" s="52"/>
    </row>
    <row r="244" spans="1:5" ht="17.25" customHeight="1" thickBot="1" x14ac:dyDescent="0.3">
      <c r="A244" s="49" t="s">
        <v>26</v>
      </c>
      <c r="B244" s="50"/>
      <c r="C244" s="50"/>
      <c r="D244" s="50"/>
      <c r="E244" s="50"/>
    </row>
    <row r="245" spans="1:5" ht="17.25" customHeight="1" thickBot="1" x14ac:dyDescent="0.3">
      <c r="A245" s="51" t="s">
        <v>47</v>
      </c>
      <c r="B245" s="50"/>
      <c r="C245" s="50"/>
      <c r="D245" s="50"/>
      <c r="E245" s="50"/>
    </row>
    <row r="246" spans="1:5" ht="17.25" customHeight="1" thickBot="1" x14ac:dyDescent="0.3">
      <c r="A246" s="51" t="s">
        <v>48</v>
      </c>
      <c r="B246" s="50"/>
      <c r="C246" s="50"/>
      <c r="D246" s="50"/>
      <c r="E246" s="50"/>
    </row>
    <row r="247" spans="1:5" ht="28.5" customHeight="1" thickBot="1" x14ac:dyDescent="0.3">
      <c r="A247" s="49" t="s">
        <v>3</v>
      </c>
      <c r="B247" s="50"/>
      <c r="C247" s="50"/>
      <c r="D247" s="50"/>
      <c r="E247" s="50"/>
    </row>
    <row r="248" spans="1:5" ht="17.25" customHeight="1" thickBot="1" x14ac:dyDescent="0.3">
      <c r="A248" s="51" t="s">
        <v>47</v>
      </c>
      <c r="B248" s="50"/>
      <c r="C248" s="50"/>
      <c r="D248" s="50"/>
      <c r="E248" s="50"/>
    </row>
    <row r="249" spans="1:5" ht="17.25" customHeight="1" thickBot="1" x14ac:dyDescent="0.3">
      <c r="A249" s="51" t="s">
        <v>48</v>
      </c>
      <c r="B249" s="50"/>
      <c r="C249" s="50"/>
      <c r="D249" s="50"/>
      <c r="E249" s="50"/>
    </row>
    <row r="250" spans="1:5" ht="17.25" customHeight="1" thickBot="1" x14ac:dyDescent="0.3">
      <c r="A250" s="61" t="s">
        <v>128</v>
      </c>
      <c r="B250" s="15">
        <f>B247+B244+B241+B238+B235+B232+B229</f>
        <v>40394</v>
      </c>
      <c r="C250" s="15">
        <f t="shared" ref="C250:E250" si="38">C247+C244+C241+C238+C235+C232+C229</f>
        <v>41441</v>
      </c>
      <c r="D250" s="15">
        <f t="shared" si="38"/>
        <v>41441</v>
      </c>
      <c r="E250" s="15">
        <f t="shared" si="38"/>
        <v>43741</v>
      </c>
    </row>
    <row r="251" spans="1:5" ht="17.25" customHeight="1" thickBot="1" x14ac:dyDescent="0.3">
      <c r="A251" s="55" t="s">
        <v>33</v>
      </c>
      <c r="B251" s="17">
        <f>IF(B250-B221=0,0,"Error")</f>
        <v>0</v>
      </c>
      <c r="C251" s="17">
        <f>IF(C250-C221=0,0,"Error")</f>
        <v>0</v>
      </c>
      <c r="D251" s="17">
        <f>IF(D250-D221=0,0,"Error")</f>
        <v>0</v>
      </c>
      <c r="E251" s="17">
        <f>IF(E250-E221=0,0,"Error")</f>
        <v>0</v>
      </c>
    </row>
    <row r="252" spans="1:5" ht="26.25" customHeight="1" thickBot="1" x14ac:dyDescent="0.3">
      <c r="A252" s="57" t="s">
        <v>129</v>
      </c>
      <c r="B252" s="295" t="s">
        <v>130</v>
      </c>
      <c r="C252" s="296"/>
      <c r="D252" s="296"/>
      <c r="E252" s="297"/>
    </row>
    <row r="253" spans="1:5" ht="43.5" customHeight="1" thickBot="1" x14ac:dyDescent="0.3">
      <c r="A253" s="8" t="s">
        <v>10</v>
      </c>
      <c r="B253" s="301" t="s">
        <v>131</v>
      </c>
      <c r="C253" s="302"/>
      <c r="D253" s="302"/>
      <c r="E253" s="303"/>
    </row>
    <row r="254" spans="1:5" ht="15.75" thickBot="1" x14ac:dyDescent="0.3">
      <c r="A254" s="8" t="s">
        <v>15</v>
      </c>
      <c r="B254" s="279" t="s">
        <v>104</v>
      </c>
      <c r="C254" s="279"/>
      <c r="D254" s="279"/>
      <c r="E254" s="279"/>
    </row>
    <row r="255" spans="1:5" ht="17.25" customHeight="1" x14ac:dyDescent="0.25">
      <c r="A255" s="280"/>
      <c r="B255" s="9">
        <v>2018</v>
      </c>
      <c r="C255" s="9">
        <v>2019</v>
      </c>
      <c r="D255" s="9">
        <v>2020</v>
      </c>
      <c r="E255" s="9">
        <v>2021</v>
      </c>
    </row>
    <row r="256" spans="1:5" ht="17.25" customHeight="1" thickBot="1" x14ac:dyDescent="0.3">
      <c r="A256" s="281"/>
      <c r="B256" s="10" t="s">
        <v>6</v>
      </c>
      <c r="C256" s="10" t="s">
        <v>7</v>
      </c>
      <c r="D256" s="10" t="s">
        <v>7</v>
      </c>
      <c r="E256" s="10" t="s">
        <v>7</v>
      </c>
    </row>
    <row r="257" spans="1:5" ht="17.25" customHeight="1" thickBot="1" x14ac:dyDescent="0.3">
      <c r="A257" s="8" t="s">
        <v>9</v>
      </c>
      <c r="B257" s="11">
        <v>45</v>
      </c>
      <c r="C257" s="11">
        <v>45</v>
      </c>
      <c r="D257" s="11">
        <v>45</v>
      </c>
      <c r="E257" s="11">
        <v>45</v>
      </c>
    </row>
    <row r="258" spans="1:5" ht="17.25" customHeight="1" thickBot="1" x14ac:dyDescent="0.3">
      <c r="A258" s="8" t="s">
        <v>16</v>
      </c>
      <c r="B258" s="11">
        <v>45588</v>
      </c>
      <c r="C258" s="11">
        <v>45800</v>
      </c>
      <c r="D258" s="11">
        <v>45800</v>
      </c>
      <c r="E258" s="11">
        <v>47400</v>
      </c>
    </row>
    <row r="259" spans="1:5" ht="17.25" customHeight="1" thickBot="1" x14ac:dyDescent="0.3">
      <c r="A259" s="8" t="s">
        <v>24</v>
      </c>
      <c r="B259" s="12">
        <f>B258/B257</f>
        <v>1013.0666666666667</v>
      </c>
      <c r="C259" s="12">
        <f>C258/C257</f>
        <v>1017.7777777777778</v>
      </c>
      <c r="D259" s="12">
        <f>D258/D257</f>
        <v>1017.7777777777778</v>
      </c>
      <c r="E259" s="12">
        <f>E258/E257</f>
        <v>1053.3333333333333</v>
      </c>
    </row>
    <row r="260" spans="1:5" ht="17.25" customHeight="1" thickBot="1" x14ac:dyDescent="0.3">
      <c r="A260" s="8" t="s">
        <v>17</v>
      </c>
      <c r="B260" s="30"/>
      <c r="C260" s="13">
        <f>C257/B257-1</f>
        <v>0</v>
      </c>
      <c r="D260" s="13">
        <f>D257/C257-1</f>
        <v>0</v>
      </c>
      <c r="E260" s="13">
        <f>E257/D257-1</f>
        <v>0</v>
      </c>
    </row>
    <row r="261" spans="1:5" ht="17.25" customHeight="1" thickBot="1" x14ac:dyDescent="0.3">
      <c r="A261" s="8" t="s">
        <v>18</v>
      </c>
      <c r="B261" s="30"/>
      <c r="C261" s="13">
        <f>C258/B258-1</f>
        <v>4.6503465824339063E-3</v>
      </c>
      <c r="D261" s="13">
        <f t="shared" ref="D261:E262" si="39">D258/C258-1</f>
        <v>0</v>
      </c>
      <c r="E261" s="13">
        <f t="shared" si="39"/>
        <v>3.4934497816593968E-2</v>
      </c>
    </row>
    <row r="262" spans="1:5" ht="17.25" customHeight="1" thickBot="1" x14ac:dyDescent="0.3">
      <c r="A262" s="8" t="s">
        <v>19</v>
      </c>
      <c r="B262" s="30"/>
      <c r="C262" s="13">
        <f>C259/B259-1</f>
        <v>4.6503465824339063E-3</v>
      </c>
      <c r="D262" s="13">
        <f t="shared" si="39"/>
        <v>0</v>
      </c>
      <c r="E262" s="13">
        <f t="shared" si="39"/>
        <v>3.4934497816593746E-2</v>
      </c>
    </row>
    <row r="263" spans="1:5" ht="17.25" customHeight="1" thickBot="1" x14ac:dyDescent="0.3">
      <c r="A263" s="282" t="s">
        <v>132</v>
      </c>
      <c r="B263" s="283"/>
      <c r="C263" s="283"/>
      <c r="D263" s="283"/>
      <c r="E263" s="284"/>
    </row>
    <row r="264" spans="1:5" ht="17.25" customHeight="1" x14ac:dyDescent="0.25">
      <c r="A264" s="280"/>
      <c r="B264" s="9">
        <v>2018</v>
      </c>
      <c r="C264" s="9">
        <v>2019</v>
      </c>
      <c r="D264" s="9">
        <v>2020</v>
      </c>
      <c r="E264" s="9">
        <v>2021</v>
      </c>
    </row>
    <row r="265" spans="1:5" ht="17.25" customHeight="1" thickBot="1" x14ac:dyDescent="0.3">
      <c r="A265" s="281"/>
      <c r="B265" s="10" t="s">
        <v>6</v>
      </c>
      <c r="C265" s="10" t="s">
        <v>7</v>
      </c>
      <c r="D265" s="10" t="s">
        <v>7</v>
      </c>
      <c r="E265" s="10" t="s">
        <v>7</v>
      </c>
    </row>
    <row r="266" spans="1:5" ht="17.25" customHeight="1" thickBot="1" x14ac:dyDescent="0.3">
      <c r="A266" s="49" t="s">
        <v>0</v>
      </c>
      <c r="B266" s="50">
        <f>B267+B268</f>
        <v>32388</v>
      </c>
      <c r="C266" s="50">
        <f t="shared" ref="C266:E266" si="40">C267+C268</f>
        <v>32600</v>
      </c>
      <c r="D266" s="50">
        <f t="shared" si="40"/>
        <v>32600</v>
      </c>
      <c r="E266" s="50">
        <f t="shared" si="40"/>
        <v>32600</v>
      </c>
    </row>
    <row r="267" spans="1:5" ht="17.25" customHeight="1" thickBot="1" x14ac:dyDescent="0.3">
      <c r="A267" s="51" t="s">
        <v>47</v>
      </c>
      <c r="B267" s="52">
        <v>32388</v>
      </c>
      <c r="C267" s="52">
        <v>32600</v>
      </c>
      <c r="D267" s="52">
        <v>32600</v>
      </c>
      <c r="E267" s="52">
        <v>32600</v>
      </c>
    </row>
    <row r="268" spans="1:5" ht="17.25" customHeight="1" thickBot="1" x14ac:dyDescent="0.3">
      <c r="A268" s="51" t="s">
        <v>48</v>
      </c>
      <c r="B268" s="52"/>
      <c r="C268" s="60"/>
      <c r="D268" s="60"/>
      <c r="E268" s="60"/>
    </row>
    <row r="269" spans="1:5" ht="40.5" customHeight="1" thickBot="1" x14ac:dyDescent="0.3">
      <c r="A269" s="49" t="s">
        <v>30</v>
      </c>
      <c r="B269" s="50">
        <f>B270+B271</f>
        <v>5400</v>
      </c>
      <c r="C269" s="50">
        <f t="shared" ref="C269:E269" si="41">C270+C271</f>
        <v>5400</v>
      </c>
      <c r="D269" s="50">
        <f t="shared" si="41"/>
        <v>5400</v>
      </c>
      <c r="E269" s="50">
        <f t="shared" si="41"/>
        <v>5400</v>
      </c>
    </row>
    <row r="270" spans="1:5" ht="17.25" customHeight="1" thickBot="1" x14ac:dyDescent="0.3">
      <c r="A270" s="51" t="s">
        <v>47</v>
      </c>
      <c r="B270" s="52">
        <v>5400</v>
      </c>
      <c r="C270" s="52">
        <v>5400</v>
      </c>
      <c r="D270" s="52">
        <v>5400</v>
      </c>
      <c r="E270" s="52">
        <v>5400</v>
      </c>
    </row>
    <row r="271" spans="1:5" ht="17.25" customHeight="1" thickBot="1" x14ac:dyDescent="0.3">
      <c r="A271" s="51" t="s">
        <v>48</v>
      </c>
      <c r="B271" s="52"/>
      <c r="C271" s="52"/>
      <c r="D271" s="52"/>
      <c r="E271" s="52"/>
    </row>
    <row r="272" spans="1:5" ht="17.25" customHeight="1" thickBot="1" x14ac:dyDescent="0.3">
      <c r="A272" s="49" t="s">
        <v>1</v>
      </c>
      <c r="B272" s="50">
        <f>B273+B274</f>
        <v>5800</v>
      </c>
      <c r="C272" s="50">
        <f t="shared" ref="C272:E272" si="42">C273+C274</f>
        <v>5800</v>
      </c>
      <c r="D272" s="50">
        <f t="shared" si="42"/>
        <v>5800</v>
      </c>
      <c r="E272" s="50">
        <f t="shared" si="42"/>
        <v>6400</v>
      </c>
    </row>
    <row r="273" spans="1:5" ht="17.25" customHeight="1" thickBot="1" x14ac:dyDescent="0.3">
      <c r="A273" s="51" t="s">
        <v>47</v>
      </c>
      <c r="B273" s="52">
        <v>5400</v>
      </c>
      <c r="C273" s="52">
        <v>5400</v>
      </c>
      <c r="D273" s="52">
        <v>5400</v>
      </c>
      <c r="E273" s="52">
        <v>6000</v>
      </c>
    </row>
    <row r="274" spans="1:5" ht="17.25" customHeight="1" thickBot="1" x14ac:dyDescent="0.3">
      <c r="A274" s="51" t="s">
        <v>48</v>
      </c>
      <c r="B274" s="52">
        <v>400</v>
      </c>
      <c r="C274" s="52">
        <v>400</v>
      </c>
      <c r="D274" s="52">
        <v>400</v>
      </c>
      <c r="E274" s="52">
        <v>400</v>
      </c>
    </row>
    <row r="275" spans="1:5" ht="17.25" customHeight="1" thickBot="1" x14ac:dyDescent="0.3">
      <c r="A275" s="49" t="s">
        <v>2</v>
      </c>
      <c r="B275" s="50">
        <f>B276+B277</f>
        <v>0</v>
      </c>
      <c r="C275" s="50">
        <f t="shared" ref="C275:E275" si="43">C276+C277</f>
        <v>0</v>
      </c>
      <c r="D275" s="50">
        <f t="shared" si="43"/>
        <v>0</v>
      </c>
      <c r="E275" s="50">
        <f t="shared" si="43"/>
        <v>0</v>
      </c>
    </row>
    <row r="276" spans="1:5" ht="17.25" customHeight="1" thickBot="1" x14ac:dyDescent="0.3">
      <c r="A276" s="51" t="s">
        <v>47</v>
      </c>
      <c r="B276" s="50"/>
      <c r="C276" s="50"/>
      <c r="D276" s="50"/>
      <c r="E276" s="50"/>
    </row>
    <row r="277" spans="1:5" ht="17.25" customHeight="1" thickBot="1" x14ac:dyDescent="0.3">
      <c r="A277" s="51" t="s">
        <v>48</v>
      </c>
      <c r="B277" s="50"/>
      <c r="C277" s="50"/>
      <c r="D277" s="50"/>
      <c r="E277" s="50"/>
    </row>
    <row r="278" spans="1:5" ht="17.25" customHeight="1" thickBot="1" x14ac:dyDescent="0.3">
      <c r="A278" s="49" t="s">
        <v>25</v>
      </c>
      <c r="B278" s="50">
        <f>B279+B280</f>
        <v>2000</v>
      </c>
      <c r="C278" s="50">
        <f t="shared" ref="C278:E278" si="44">C279+C280</f>
        <v>2000</v>
      </c>
      <c r="D278" s="50">
        <f t="shared" si="44"/>
        <v>2000</v>
      </c>
      <c r="E278" s="50">
        <f t="shared" si="44"/>
        <v>3000</v>
      </c>
    </row>
    <row r="279" spans="1:5" ht="17.25" customHeight="1" thickBot="1" x14ac:dyDescent="0.3">
      <c r="A279" s="51" t="s">
        <v>47</v>
      </c>
      <c r="B279" s="52">
        <v>2000</v>
      </c>
      <c r="C279" s="52">
        <v>2000</v>
      </c>
      <c r="D279" s="52">
        <v>2000</v>
      </c>
      <c r="E279" s="52">
        <v>3000</v>
      </c>
    </row>
    <row r="280" spans="1:5" ht="17.25" customHeight="1" thickBot="1" x14ac:dyDescent="0.3">
      <c r="A280" s="51" t="s">
        <v>48</v>
      </c>
      <c r="B280" s="52"/>
      <c r="C280" s="52"/>
      <c r="D280" s="52"/>
      <c r="E280" s="52"/>
    </row>
    <row r="281" spans="1:5" ht="17.25" customHeight="1" thickBot="1" x14ac:dyDescent="0.3">
      <c r="A281" s="49" t="s">
        <v>26</v>
      </c>
      <c r="B281" s="50">
        <f>B282+B283</f>
        <v>0</v>
      </c>
      <c r="C281" s="50">
        <f t="shared" ref="C281:E281" si="45">C282+C283</f>
        <v>0</v>
      </c>
      <c r="D281" s="50">
        <f t="shared" si="45"/>
        <v>0</v>
      </c>
      <c r="E281" s="50">
        <f t="shared" si="45"/>
        <v>0</v>
      </c>
    </row>
    <row r="282" spans="1:5" ht="17.25" customHeight="1" thickBot="1" x14ac:dyDescent="0.3">
      <c r="A282" s="51" t="s">
        <v>47</v>
      </c>
      <c r="B282" s="50"/>
      <c r="C282" s="50"/>
      <c r="D282" s="50"/>
      <c r="E282" s="50"/>
    </row>
    <row r="283" spans="1:5" ht="17.25" customHeight="1" thickBot="1" x14ac:dyDescent="0.3">
      <c r="A283" s="51" t="s">
        <v>48</v>
      </c>
      <c r="B283" s="50"/>
      <c r="C283" s="50"/>
      <c r="D283" s="50"/>
      <c r="E283" s="50"/>
    </row>
    <row r="284" spans="1:5" ht="28.5" customHeight="1" thickBot="1" x14ac:dyDescent="0.3">
      <c r="A284" s="49" t="s">
        <v>3</v>
      </c>
      <c r="B284" s="50">
        <f>B285+B286</f>
        <v>0</v>
      </c>
      <c r="C284" s="50">
        <f t="shared" ref="C284:E284" si="46">C285+C286</f>
        <v>0</v>
      </c>
      <c r="D284" s="50">
        <f t="shared" si="46"/>
        <v>0</v>
      </c>
      <c r="E284" s="50">
        <f t="shared" si="46"/>
        <v>0</v>
      </c>
    </row>
    <row r="285" spans="1:5" ht="17.25" customHeight="1" thickBot="1" x14ac:dyDescent="0.3">
      <c r="A285" s="51" t="s">
        <v>47</v>
      </c>
      <c r="B285" s="50"/>
      <c r="C285" s="50"/>
      <c r="D285" s="50"/>
      <c r="E285" s="50"/>
    </row>
    <row r="286" spans="1:5" ht="17.25" customHeight="1" thickBot="1" x14ac:dyDescent="0.3">
      <c r="A286" s="51" t="s">
        <v>48</v>
      </c>
      <c r="B286" s="16"/>
      <c r="C286" s="15"/>
      <c r="D286" s="15"/>
      <c r="E286" s="15"/>
    </row>
    <row r="287" spans="1:5" ht="17.25" customHeight="1" thickBot="1" x14ac:dyDescent="0.3">
      <c r="A287" s="61" t="s">
        <v>133</v>
      </c>
      <c r="B287" s="15">
        <f>B284+B281+B278+B275+B272+B269+B266</f>
        <v>45588</v>
      </c>
      <c r="C287" s="15">
        <f t="shared" ref="C287:E287" si="47">C284+C281+C278+C275+C272+C269+C266</f>
        <v>45800</v>
      </c>
      <c r="D287" s="15">
        <f t="shared" si="47"/>
        <v>45800</v>
      </c>
      <c r="E287" s="15">
        <f t="shared" si="47"/>
        <v>47400</v>
      </c>
    </row>
    <row r="288" spans="1:5" ht="17.25" customHeight="1" thickBot="1" x14ac:dyDescent="0.3">
      <c r="A288" s="55" t="s">
        <v>33</v>
      </c>
      <c r="B288" s="17">
        <f>IF(B287-B258=0,0,"Error")</f>
        <v>0</v>
      </c>
      <c r="C288" s="17">
        <f>IF(C287-C258=0,0,"Error")</f>
        <v>0</v>
      </c>
      <c r="D288" s="17">
        <f>IF(D287-D258=0,0,"Error")</f>
        <v>0</v>
      </c>
      <c r="E288" s="17">
        <f>IF(E287-E258=0,0,"Error")</f>
        <v>0</v>
      </c>
    </row>
    <row r="289" spans="1:5" ht="21.75" customHeight="1" thickBot="1" x14ac:dyDescent="0.3">
      <c r="A289" s="57" t="s">
        <v>134</v>
      </c>
      <c r="B289" s="295" t="s">
        <v>135</v>
      </c>
      <c r="C289" s="296"/>
      <c r="D289" s="296"/>
      <c r="E289" s="297"/>
    </row>
    <row r="290" spans="1:5" ht="33.75" customHeight="1" thickBot="1" x14ac:dyDescent="0.3">
      <c r="A290" s="8" t="s">
        <v>10</v>
      </c>
      <c r="B290" s="298" t="s">
        <v>136</v>
      </c>
      <c r="C290" s="299"/>
      <c r="D290" s="299"/>
      <c r="E290" s="300"/>
    </row>
    <row r="291" spans="1:5" ht="15.75" thickBot="1" x14ac:dyDescent="0.3">
      <c r="A291" s="8" t="s">
        <v>15</v>
      </c>
      <c r="B291" s="279" t="s">
        <v>104</v>
      </c>
      <c r="C291" s="279"/>
      <c r="D291" s="279"/>
      <c r="E291" s="279"/>
    </row>
    <row r="292" spans="1:5" ht="17.25" customHeight="1" x14ac:dyDescent="0.25">
      <c r="A292" s="280"/>
      <c r="B292" s="9">
        <v>2018</v>
      </c>
      <c r="C292" s="9">
        <v>2019</v>
      </c>
      <c r="D292" s="9">
        <v>2020</v>
      </c>
      <c r="E292" s="9">
        <v>2021</v>
      </c>
    </row>
    <row r="293" spans="1:5" ht="17.25" customHeight="1" thickBot="1" x14ac:dyDescent="0.3">
      <c r="A293" s="281"/>
      <c r="B293" s="10" t="s">
        <v>6</v>
      </c>
      <c r="C293" s="10" t="s">
        <v>7</v>
      </c>
      <c r="D293" s="10" t="s">
        <v>7</v>
      </c>
      <c r="E293" s="10" t="s">
        <v>7</v>
      </c>
    </row>
    <row r="294" spans="1:5" ht="17.25" customHeight="1" thickBot="1" x14ac:dyDescent="0.3">
      <c r="A294" s="8" t="s">
        <v>9</v>
      </c>
      <c r="B294" s="58">
        <v>40</v>
      </c>
      <c r="C294" s="58">
        <v>40</v>
      </c>
      <c r="D294" s="58">
        <v>40</v>
      </c>
      <c r="E294" s="58">
        <v>40</v>
      </c>
    </row>
    <row r="295" spans="1:5" ht="17.25" customHeight="1" thickBot="1" x14ac:dyDescent="0.3">
      <c r="A295" s="8" t="s">
        <v>16</v>
      </c>
      <c r="B295" s="58">
        <v>15050</v>
      </c>
      <c r="C295" s="58">
        <v>15350</v>
      </c>
      <c r="D295" s="58">
        <v>15150</v>
      </c>
      <c r="E295" s="58">
        <v>18150</v>
      </c>
    </row>
    <row r="296" spans="1:5" ht="17.25" customHeight="1" thickBot="1" x14ac:dyDescent="0.3">
      <c r="A296" s="8" t="s">
        <v>24</v>
      </c>
      <c r="B296" s="12">
        <f>B295/B294</f>
        <v>376.25</v>
      </c>
      <c r="C296" s="12">
        <f>C295/C294</f>
        <v>383.75</v>
      </c>
      <c r="D296" s="12">
        <f>D295/D294</f>
        <v>378.75</v>
      </c>
      <c r="E296" s="12">
        <f>E295/E294</f>
        <v>453.75</v>
      </c>
    </row>
    <row r="297" spans="1:5" ht="17.25" customHeight="1" thickBot="1" x14ac:dyDescent="0.3">
      <c r="A297" s="8" t="s">
        <v>17</v>
      </c>
      <c r="B297" s="30"/>
      <c r="C297" s="13">
        <f>C294/B294-1</f>
        <v>0</v>
      </c>
      <c r="D297" s="13">
        <f>D294/C294-1</f>
        <v>0</v>
      </c>
      <c r="E297" s="13">
        <f>E294/D294-1</f>
        <v>0</v>
      </c>
    </row>
    <row r="298" spans="1:5" ht="17.25" customHeight="1" thickBot="1" x14ac:dyDescent="0.3">
      <c r="A298" s="8" t="s">
        <v>18</v>
      </c>
      <c r="B298" s="30"/>
      <c r="C298" s="13">
        <f>C295/B295-1</f>
        <v>1.9933554817275656E-2</v>
      </c>
      <c r="D298" s="13">
        <f t="shared" ref="D298:E299" si="48">D295/C295-1</f>
        <v>-1.3029315960912058E-2</v>
      </c>
      <c r="E298" s="13">
        <f t="shared" si="48"/>
        <v>0.19801980198019797</v>
      </c>
    </row>
    <row r="299" spans="1:5" ht="17.25" customHeight="1" thickBot="1" x14ac:dyDescent="0.3">
      <c r="A299" s="8" t="s">
        <v>19</v>
      </c>
      <c r="B299" s="30"/>
      <c r="C299" s="13">
        <f>C296/B296-1</f>
        <v>1.9933554817275656E-2</v>
      </c>
      <c r="D299" s="13">
        <f t="shared" si="48"/>
        <v>-1.3029315960912058E-2</v>
      </c>
      <c r="E299" s="13">
        <f t="shared" si="48"/>
        <v>0.19801980198019797</v>
      </c>
    </row>
    <row r="300" spans="1:5" ht="17.25" customHeight="1" thickBot="1" x14ac:dyDescent="0.3">
      <c r="A300" s="282" t="s">
        <v>137</v>
      </c>
      <c r="B300" s="283"/>
      <c r="C300" s="283"/>
      <c r="D300" s="283"/>
      <c r="E300" s="284"/>
    </row>
    <row r="301" spans="1:5" ht="17.25" customHeight="1" x14ac:dyDescent="0.25">
      <c r="A301" s="280"/>
      <c r="B301" s="9">
        <v>2018</v>
      </c>
      <c r="C301" s="9">
        <v>2019</v>
      </c>
      <c r="D301" s="9">
        <v>2020</v>
      </c>
      <c r="E301" s="9">
        <v>2021</v>
      </c>
    </row>
    <row r="302" spans="1:5" ht="17.25" customHeight="1" thickBot="1" x14ac:dyDescent="0.3">
      <c r="A302" s="281"/>
      <c r="B302" s="10" t="s">
        <v>6</v>
      </c>
      <c r="C302" s="10" t="s">
        <v>7</v>
      </c>
      <c r="D302" s="10" t="s">
        <v>7</v>
      </c>
      <c r="E302" s="10" t="s">
        <v>7</v>
      </c>
    </row>
    <row r="303" spans="1:5" ht="17.25" customHeight="1" thickBot="1" x14ac:dyDescent="0.3">
      <c r="A303" s="49" t="s">
        <v>0</v>
      </c>
      <c r="B303" s="50">
        <f>B304+B305</f>
        <v>8850</v>
      </c>
      <c r="C303" s="50">
        <f t="shared" ref="C303:E303" si="49">C304+C305</f>
        <v>8750</v>
      </c>
      <c r="D303" s="50">
        <f t="shared" si="49"/>
        <v>8750</v>
      </c>
      <c r="E303" s="50">
        <f t="shared" si="49"/>
        <v>8750</v>
      </c>
    </row>
    <row r="304" spans="1:5" ht="17.25" customHeight="1" thickBot="1" x14ac:dyDescent="0.3">
      <c r="A304" s="51" t="s">
        <v>47</v>
      </c>
      <c r="B304" s="52">
        <v>8850</v>
      </c>
      <c r="C304" s="52">
        <v>8750</v>
      </c>
      <c r="D304" s="52">
        <v>8750</v>
      </c>
      <c r="E304" s="52">
        <v>8750</v>
      </c>
    </row>
    <row r="305" spans="1:5" ht="17.25" customHeight="1" thickBot="1" x14ac:dyDescent="0.3">
      <c r="A305" s="51" t="s">
        <v>48</v>
      </c>
      <c r="B305" s="52"/>
      <c r="C305" s="60"/>
      <c r="D305" s="60"/>
      <c r="E305" s="60"/>
    </row>
    <row r="306" spans="1:5" ht="25.5" customHeight="1" thickBot="1" x14ac:dyDescent="0.3">
      <c r="A306" s="49" t="s">
        <v>30</v>
      </c>
      <c r="B306" s="50">
        <f>B307+B308</f>
        <v>1400</v>
      </c>
      <c r="C306" s="50">
        <f t="shared" ref="C306:E306" si="50">C307+C308</f>
        <v>1400</v>
      </c>
      <c r="D306" s="50">
        <f t="shared" si="50"/>
        <v>1400</v>
      </c>
      <c r="E306" s="50">
        <f t="shared" si="50"/>
        <v>1400</v>
      </c>
    </row>
    <row r="307" spans="1:5" ht="17.25" customHeight="1" thickBot="1" x14ac:dyDescent="0.3">
      <c r="A307" s="51" t="s">
        <v>47</v>
      </c>
      <c r="B307" s="52">
        <v>1400</v>
      </c>
      <c r="C307" s="52">
        <v>1400</v>
      </c>
      <c r="D307" s="52">
        <v>1400</v>
      </c>
      <c r="E307" s="52">
        <v>1400</v>
      </c>
    </row>
    <row r="308" spans="1:5" ht="17.25" customHeight="1" thickBot="1" x14ac:dyDescent="0.3">
      <c r="A308" s="51" t="s">
        <v>48</v>
      </c>
      <c r="B308" s="52"/>
      <c r="C308" s="52"/>
      <c r="D308" s="52"/>
      <c r="E308" s="52"/>
    </row>
    <row r="309" spans="1:5" ht="17.25" customHeight="1" thickBot="1" x14ac:dyDescent="0.3">
      <c r="A309" s="49" t="s">
        <v>1</v>
      </c>
      <c r="B309" s="50">
        <f>B310+B311</f>
        <v>4000</v>
      </c>
      <c r="C309" s="50">
        <f t="shared" ref="C309:E309" si="51">C310+C311</f>
        <v>4200</v>
      </c>
      <c r="D309" s="50">
        <f t="shared" si="51"/>
        <v>4000</v>
      </c>
      <c r="E309" s="50">
        <f t="shared" si="51"/>
        <v>6000</v>
      </c>
    </row>
    <row r="310" spans="1:5" ht="17.25" customHeight="1" thickBot="1" x14ac:dyDescent="0.3">
      <c r="A310" s="51" t="s">
        <v>47</v>
      </c>
      <c r="B310" s="52">
        <v>4000</v>
      </c>
      <c r="C310" s="52">
        <v>4000</v>
      </c>
      <c r="D310" s="52">
        <v>4000</v>
      </c>
      <c r="E310" s="52">
        <v>6000</v>
      </c>
    </row>
    <row r="311" spans="1:5" ht="17.25" customHeight="1" thickBot="1" x14ac:dyDescent="0.3">
      <c r="A311" s="51" t="s">
        <v>48</v>
      </c>
      <c r="B311" s="52"/>
      <c r="C311" s="52">
        <v>200</v>
      </c>
      <c r="D311" s="52"/>
      <c r="E311" s="52"/>
    </row>
    <row r="312" spans="1:5" ht="17.25" customHeight="1" thickBot="1" x14ac:dyDescent="0.3">
      <c r="A312" s="49" t="s">
        <v>2</v>
      </c>
      <c r="B312" s="50">
        <f>B313+B314</f>
        <v>0</v>
      </c>
      <c r="C312" s="50">
        <f t="shared" ref="C312:E312" si="52">C313+C314</f>
        <v>0</v>
      </c>
      <c r="D312" s="50">
        <f t="shared" si="52"/>
        <v>0</v>
      </c>
      <c r="E312" s="50">
        <f t="shared" si="52"/>
        <v>0</v>
      </c>
    </row>
    <row r="313" spans="1:5" ht="17.25" customHeight="1" thickBot="1" x14ac:dyDescent="0.3">
      <c r="A313" s="51" t="s">
        <v>47</v>
      </c>
      <c r="B313" s="50"/>
      <c r="C313" s="50"/>
      <c r="D313" s="50"/>
      <c r="E313" s="50"/>
    </row>
    <row r="314" spans="1:5" ht="17.25" customHeight="1" thickBot="1" x14ac:dyDescent="0.3">
      <c r="A314" s="51" t="s">
        <v>48</v>
      </c>
      <c r="B314" s="50"/>
      <c r="C314" s="50"/>
      <c r="D314" s="50"/>
      <c r="E314" s="50"/>
    </row>
    <row r="315" spans="1:5" ht="17.25" customHeight="1" thickBot="1" x14ac:dyDescent="0.3">
      <c r="A315" s="49" t="s">
        <v>25</v>
      </c>
      <c r="B315" s="50">
        <f>B316+B317</f>
        <v>500</v>
      </c>
      <c r="C315" s="50">
        <f t="shared" ref="C315:E315" si="53">C316+C317</f>
        <v>500</v>
      </c>
      <c r="D315" s="50">
        <f t="shared" si="53"/>
        <v>500</v>
      </c>
      <c r="E315" s="50">
        <f t="shared" si="53"/>
        <v>1500</v>
      </c>
    </row>
    <row r="316" spans="1:5" ht="17.25" customHeight="1" thickBot="1" x14ac:dyDescent="0.3">
      <c r="A316" s="51" t="s">
        <v>47</v>
      </c>
      <c r="B316" s="52">
        <v>500</v>
      </c>
      <c r="C316" s="52">
        <v>500</v>
      </c>
      <c r="D316" s="52">
        <v>500</v>
      </c>
      <c r="E316" s="52">
        <v>1500</v>
      </c>
    </row>
    <row r="317" spans="1:5" ht="17.25" customHeight="1" thickBot="1" x14ac:dyDescent="0.3">
      <c r="A317" s="51" t="s">
        <v>48</v>
      </c>
      <c r="B317" s="52"/>
      <c r="C317" s="52"/>
      <c r="D317" s="52"/>
      <c r="E317" s="52"/>
    </row>
    <row r="318" spans="1:5" ht="17.25" customHeight="1" thickBot="1" x14ac:dyDescent="0.3">
      <c r="A318" s="49" t="s">
        <v>26</v>
      </c>
      <c r="B318" s="50">
        <f>B319+B320</f>
        <v>300</v>
      </c>
      <c r="C318" s="50">
        <f t="shared" ref="C318:E318" si="54">C319+C320</f>
        <v>500</v>
      </c>
      <c r="D318" s="50">
        <f t="shared" si="54"/>
        <v>500</v>
      </c>
      <c r="E318" s="50">
        <f t="shared" si="54"/>
        <v>500</v>
      </c>
    </row>
    <row r="319" spans="1:5" ht="17.25" customHeight="1" thickBot="1" x14ac:dyDescent="0.3">
      <c r="A319" s="51" t="s">
        <v>47</v>
      </c>
      <c r="B319" s="52">
        <v>300</v>
      </c>
      <c r="C319" s="52">
        <v>500</v>
      </c>
      <c r="D319" s="52">
        <v>500</v>
      </c>
      <c r="E319" s="52">
        <v>500</v>
      </c>
    </row>
    <row r="320" spans="1:5" ht="17.25" customHeight="1" thickBot="1" x14ac:dyDescent="0.3">
      <c r="A320" s="51" t="s">
        <v>48</v>
      </c>
      <c r="B320" s="52"/>
      <c r="C320" s="52"/>
      <c r="D320" s="52"/>
      <c r="E320" s="52"/>
    </row>
    <row r="321" spans="1:5" ht="17.25" customHeight="1" thickBot="1" x14ac:dyDescent="0.3">
      <c r="A321" s="49" t="s">
        <v>3</v>
      </c>
      <c r="B321" s="50">
        <f>B322+B323</f>
        <v>0</v>
      </c>
      <c r="C321" s="50">
        <f t="shared" ref="C321:E321" si="55">C322+C323</f>
        <v>0</v>
      </c>
      <c r="D321" s="50">
        <f t="shared" si="55"/>
        <v>0</v>
      </c>
      <c r="E321" s="50">
        <f t="shared" si="55"/>
        <v>0</v>
      </c>
    </row>
    <row r="322" spans="1:5" ht="17.25" customHeight="1" thickBot="1" x14ac:dyDescent="0.3">
      <c r="A322" s="51" t="s">
        <v>47</v>
      </c>
      <c r="B322" s="50"/>
      <c r="C322" s="50"/>
      <c r="D322" s="50"/>
      <c r="E322" s="50"/>
    </row>
    <row r="323" spans="1:5" ht="17.25" customHeight="1" thickBot="1" x14ac:dyDescent="0.3">
      <c r="A323" s="51" t="s">
        <v>48</v>
      </c>
      <c r="B323" s="16"/>
      <c r="C323" s="15"/>
      <c r="D323" s="15"/>
      <c r="E323" s="15"/>
    </row>
    <row r="324" spans="1:5" ht="17.25" customHeight="1" thickBot="1" x14ac:dyDescent="0.3">
      <c r="A324" s="61" t="s">
        <v>138</v>
      </c>
      <c r="B324" s="15">
        <f>B321+B318+B315+B312+B309+B306+B303</f>
        <v>15050</v>
      </c>
      <c r="C324" s="15">
        <f t="shared" ref="C324:E324" si="56">C321+C318+C315+C312+C309+C306+C303</f>
        <v>15350</v>
      </c>
      <c r="D324" s="15">
        <f t="shared" si="56"/>
        <v>15150</v>
      </c>
      <c r="E324" s="15">
        <f t="shared" si="56"/>
        <v>18150</v>
      </c>
    </row>
    <row r="325" spans="1:5" ht="17.25" customHeight="1" thickBot="1" x14ac:dyDescent="0.3">
      <c r="A325" s="55" t="s">
        <v>33</v>
      </c>
      <c r="B325" s="17">
        <f>IF(B324-B295=0,0,"Error")</f>
        <v>0</v>
      </c>
      <c r="C325" s="17">
        <f>IF(C324-C295=0,0,"Error")</f>
        <v>0</v>
      </c>
      <c r="D325" s="17">
        <f>IF(D324-D295=0,0,"Error")</f>
        <v>0</v>
      </c>
      <c r="E325" s="17">
        <f>IF(E324-E295=0,0,"Error")</f>
        <v>0</v>
      </c>
    </row>
    <row r="326" spans="1:5" ht="29.25" customHeight="1" thickBot="1" x14ac:dyDescent="0.3">
      <c r="A326" s="57" t="s">
        <v>139</v>
      </c>
      <c r="B326" s="295" t="s">
        <v>140</v>
      </c>
      <c r="C326" s="296"/>
      <c r="D326" s="296"/>
      <c r="E326" s="297"/>
    </row>
    <row r="327" spans="1:5" ht="29.25" customHeight="1" thickBot="1" x14ac:dyDescent="0.3">
      <c r="A327" s="8" t="s">
        <v>10</v>
      </c>
      <c r="B327" s="298" t="s">
        <v>141</v>
      </c>
      <c r="C327" s="299"/>
      <c r="D327" s="299"/>
      <c r="E327" s="300"/>
    </row>
    <row r="328" spans="1:5" ht="17.25" customHeight="1" thickBot="1" x14ac:dyDescent="0.3">
      <c r="A328" s="8" t="s">
        <v>15</v>
      </c>
      <c r="B328" s="279" t="s">
        <v>104</v>
      </c>
      <c r="C328" s="279"/>
      <c r="D328" s="279"/>
      <c r="E328" s="279"/>
    </row>
    <row r="329" spans="1:5" ht="17.25" customHeight="1" x14ac:dyDescent="0.25">
      <c r="A329" s="280"/>
      <c r="B329" s="9">
        <v>2018</v>
      </c>
      <c r="C329" s="9">
        <v>2019</v>
      </c>
      <c r="D329" s="9">
        <v>2020</v>
      </c>
      <c r="E329" s="9">
        <v>2021</v>
      </c>
    </row>
    <row r="330" spans="1:5" ht="17.25" customHeight="1" thickBot="1" x14ac:dyDescent="0.3">
      <c r="A330" s="281"/>
      <c r="B330" s="10" t="s">
        <v>6</v>
      </c>
      <c r="C330" s="10" t="s">
        <v>7</v>
      </c>
      <c r="D330" s="10" t="s">
        <v>7</v>
      </c>
      <c r="E330" s="10" t="s">
        <v>7</v>
      </c>
    </row>
    <row r="331" spans="1:5" ht="17.25" customHeight="1" thickBot="1" x14ac:dyDescent="0.3">
      <c r="A331" s="8" t="s">
        <v>9</v>
      </c>
      <c r="B331" s="11">
        <v>195</v>
      </c>
      <c r="C331" s="11">
        <v>196</v>
      </c>
      <c r="D331" s="11">
        <v>197</v>
      </c>
      <c r="E331" s="11">
        <v>198</v>
      </c>
    </row>
    <row r="332" spans="1:5" ht="17.25" customHeight="1" thickBot="1" x14ac:dyDescent="0.3">
      <c r="A332" s="8" t="s">
        <v>16</v>
      </c>
      <c r="B332" s="11">
        <v>104760</v>
      </c>
      <c r="C332" s="11">
        <v>102244</v>
      </c>
      <c r="D332" s="11">
        <v>102244</v>
      </c>
      <c r="E332" s="11">
        <v>103444</v>
      </c>
    </row>
    <row r="333" spans="1:5" ht="17.25" customHeight="1" thickBot="1" x14ac:dyDescent="0.3">
      <c r="A333" s="8" t="s">
        <v>24</v>
      </c>
      <c r="B333" s="12">
        <f>B332/B331</f>
        <v>537.23076923076928</v>
      </c>
      <c r="C333" s="12">
        <f>C332/C331</f>
        <v>521.65306122448976</v>
      </c>
      <c r="D333" s="12">
        <f>D332/D331</f>
        <v>519.005076142132</v>
      </c>
      <c r="E333" s="12">
        <f>E332/E331</f>
        <v>522.44444444444446</v>
      </c>
    </row>
    <row r="334" spans="1:5" ht="17.25" customHeight="1" thickBot="1" x14ac:dyDescent="0.3">
      <c r="A334" s="8" t="s">
        <v>17</v>
      </c>
      <c r="B334" s="30"/>
      <c r="C334" s="13">
        <f>C331/B331-1</f>
        <v>5.12820512820511E-3</v>
      </c>
      <c r="D334" s="13">
        <f>D331/C331-1</f>
        <v>5.1020408163264808E-3</v>
      </c>
      <c r="E334" s="13">
        <f>E331/D331-1</f>
        <v>5.0761421319795996E-3</v>
      </c>
    </row>
    <row r="335" spans="1:5" ht="17.25" customHeight="1" thickBot="1" x14ac:dyDescent="0.3">
      <c r="A335" s="8" t="s">
        <v>18</v>
      </c>
      <c r="B335" s="30"/>
      <c r="C335" s="13">
        <f>C332/B332-1</f>
        <v>-2.4016800305460051E-2</v>
      </c>
      <c r="D335" s="13">
        <f t="shared" ref="D335:E336" si="57">D332/C332-1</f>
        <v>0</v>
      </c>
      <c r="E335" s="13">
        <f t="shared" si="57"/>
        <v>1.1736630022299632E-2</v>
      </c>
    </row>
    <row r="336" spans="1:5" ht="17.25" customHeight="1" thickBot="1" x14ac:dyDescent="0.3">
      <c r="A336" s="8" t="s">
        <v>19</v>
      </c>
      <c r="B336" s="30"/>
      <c r="C336" s="13">
        <f>C333/B333-1</f>
        <v>-2.899630642635076E-2</v>
      </c>
      <c r="D336" s="13">
        <f t="shared" si="57"/>
        <v>-5.0761421319795996E-3</v>
      </c>
      <c r="E336" s="13">
        <f t="shared" si="57"/>
        <v>6.6268490625909227E-3</v>
      </c>
    </row>
    <row r="337" spans="1:5" ht="17.25" customHeight="1" thickBot="1" x14ac:dyDescent="0.3">
      <c r="A337" s="282" t="s">
        <v>142</v>
      </c>
      <c r="B337" s="283"/>
      <c r="C337" s="283"/>
      <c r="D337" s="283"/>
      <c r="E337" s="284"/>
    </row>
    <row r="338" spans="1:5" ht="17.25" customHeight="1" x14ac:dyDescent="0.25">
      <c r="A338" s="280"/>
      <c r="B338" s="9">
        <v>2018</v>
      </c>
      <c r="C338" s="9">
        <v>2019</v>
      </c>
      <c r="D338" s="9">
        <v>2020</v>
      </c>
      <c r="E338" s="9">
        <v>2021</v>
      </c>
    </row>
    <row r="339" spans="1:5" ht="17.25" customHeight="1" thickBot="1" x14ac:dyDescent="0.3">
      <c r="A339" s="281"/>
      <c r="B339" s="10" t="s">
        <v>6</v>
      </c>
      <c r="C339" s="10" t="s">
        <v>7</v>
      </c>
      <c r="D339" s="10" t="s">
        <v>7</v>
      </c>
      <c r="E339" s="10" t="s">
        <v>7</v>
      </c>
    </row>
    <row r="340" spans="1:5" ht="17.25" customHeight="1" thickBot="1" x14ac:dyDescent="0.3">
      <c r="A340" s="49" t="s">
        <v>0</v>
      </c>
      <c r="B340" s="62">
        <f>B341+B342</f>
        <v>78000</v>
      </c>
      <c r="C340" s="62">
        <f t="shared" ref="C340:E340" si="58">C341+C342</f>
        <v>75822</v>
      </c>
      <c r="D340" s="62">
        <f t="shared" si="58"/>
        <v>75822</v>
      </c>
      <c r="E340" s="62">
        <f t="shared" si="58"/>
        <v>75822</v>
      </c>
    </row>
    <row r="341" spans="1:5" ht="17.25" customHeight="1" thickBot="1" x14ac:dyDescent="0.3">
      <c r="A341" s="51" t="s">
        <v>47</v>
      </c>
      <c r="B341" s="63">
        <v>78000</v>
      </c>
      <c r="C341" s="63">
        <v>75822</v>
      </c>
      <c r="D341" s="63">
        <v>75822</v>
      </c>
      <c r="E341" s="63">
        <v>75822</v>
      </c>
    </row>
    <row r="342" spans="1:5" ht="17.25" customHeight="1" thickBot="1" x14ac:dyDescent="0.3">
      <c r="A342" s="51" t="s">
        <v>48</v>
      </c>
      <c r="B342" s="63"/>
      <c r="C342" s="64"/>
      <c r="D342" s="64"/>
      <c r="E342" s="64"/>
    </row>
    <row r="343" spans="1:5" ht="29.25" customHeight="1" thickBot="1" x14ac:dyDescent="0.3">
      <c r="A343" s="49" t="s">
        <v>30</v>
      </c>
      <c r="B343" s="62">
        <f>B344+B345</f>
        <v>12791</v>
      </c>
      <c r="C343" s="62">
        <f t="shared" ref="C343:E343" si="59">C344+C345</f>
        <v>12553</v>
      </c>
      <c r="D343" s="62">
        <f t="shared" si="59"/>
        <v>12553</v>
      </c>
      <c r="E343" s="62">
        <f t="shared" si="59"/>
        <v>12553</v>
      </c>
    </row>
    <row r="344" spans="1:5" ht="17.25" customHeight="1" thickBot="1" x14ac:dyDescent="0.3">
      <c r="A344" s="51" t="s">
        <v>47</v>
      </c>
      <c r="B344" s="63">
        <v>12791</v>
      </c>
      <c r="C344" s="63">
        <v>12553</v>
      </c>
      <c r="D344" s="63">
        <v>12553</v>
      </c>
      <c r="E344" s="63">
        <v>12553</v>
      </c>
    </row>
    <row r="345" spans="1:5" ht="17.25" customHeight="1" thickBot="1" x14ac:dyDescent="0.3">
      <c r="A345" s="51" t="s">
        <v>48</v>
      </c>
      <c r="B345" s="63"/>
      <c r="C345" s="63"/>
      <c r="D345" s="63"/>
      <c r="E345" s="63"/>
    </row>
    <row r="346" spans="1:5" ht="17.25" customHeight="1" thickBot="1" x14ac:dyDescent="0.3">
      <c r="A346" s="49" t="s">
        <v>1</v>
      </c>
      <c r="B346" s="50">
        <f>B347+B348</f>
        <v>12369</v>
      </c>
      <c r="C346" s="50">
        <f t="shared" ref="C346:E346" si="60">C347+C348</f>
        <v>12869</v>
      </c>
      <c r="D346" s="50">
        <f t="shared" si="60"/>
        <v>12869</v>
      </c>
      <c r="E346" s="50">
        <f t="shared" si="60"/>
        <v>14069</v>
      </c>
    </row>
    <row r="347" spans="1:5" ht="17.25" customHeight="1" thickBot="1" x14ac:dyDescent="0.3">
      <c r="A347" s="51" t="s">
        <v>47</v>
      </c>
      <c r="B347" s="52">
        <v>12300</v>
      </c>
      <c r="C347" s="52">
        <v>12800</v>
      </c>
      <c r="D347" s="52">
        <v>12800</v>
      </c>
      <c r="E347" s="52">
        <v>14000</v>
      </c>
    </row>
    <row r="348" spans="1:5" ht="17.25" customHeight="1" thickBot="1" x14ac:dyDescent="0.3">
      <c r="A348" s="51" t="s">
        <v>48</v>
      </c>
      <c r="B348" s="63">
        <v>69</v>
      </c>
      <c r="C348" s="63">
        <v>69</v>
      </c>
      <c r="D348" s="63">
        <v>69</v>
      </c>
      <c r="E348" s="63">
        <v>69</v>
      </c>
    </row>
    <row r="349" spans="1:5" ht="17.25" customHeight="1" thickBot="1" x14ac:dyDescent="0.3">
      <c r="A349" s="49" t="s">
        <v>2</v>
      </c>
      <c r="B349" s="62">
        <f>B350+B351</f>
        <v>0</v>
      </c>
      <c r="C349" s="62">
        <f t="shared" ref="C349:E349" si="61">C350+C351</f>
        <v>0</v>
      </c>
      <c r="D349" s="62">
        <f t="shared" si="61"/>
        <v>0</v>
      </c>
      <c r="E349" s="62">
        <f t="shared" si="61"/>
        <v>0</v>
      </c>
    </row>
    <row r="350" spans="1:5" ht="17.25" customHeight="1" thickBot="1" x14ac:dyDescent="0.3">
      <c r="A350" s="51" t="s">
        <v>47</v>
      </c>
      <c r="B350" s="62"/>
      <c r="C350" s="62"/>
      <c r="D350" s="62"/>
      <c r="E350" s="62"/>
    </row>
    <row r="351" spans="1:5" ht="17.25" customHeight="1" thickBot="1" x14ac:dyDescent="0.3">
      <c r="A351" s="51" t="s">
        <v>48</v>
      </c>
      <c r="B351" s="62"/>
      <c r="C351" s="62"/>
      <c r="D351" s="62"/>
      <c r="E351" s="62"/>
    </row>
    <row r="352" spans="1:5" ht="17.25" customHeight="1" thickBot="1" x14ac:dyDescent="0.3">
      <c r="A352" s="49" t="s">
        <v>25</v>
      </c>
      <c r="B352" s="62">
        <f>B353+B354</f>
        <v>1000</v>
      </c>
      <c r="C352" s="62">
        <f t="shared" ref="C352:E352" si="62">C353+C354</f>
        <v>500</v>
      </c>
      <c r="D352" s="62">
        <f t="shared" si="62"/>
        <v>500</v>
      </c>
      <c r="E352" s="62">
        <f t="shared" si="62"/>
        <v>500</v>
      </c>
    </row>
    <row r="353" spans="1:5" ht="17.25" customHeight="1" thickBot="1" x14ac:dyDescent="0.3">
      <c r="A353" s="51" t="s">
        <v>47</v>
      </c>
      <c r="B353" s="63">
        <v>1000</v>
      </c>
      <c r="C353" s="63">
        <v>500</v>
      </c>
      <c r="D353" s="63">
        <v>500</v>
      </c>
      <c r="E353" s="63">
        <v>500</v>
      </c>
    </row>
    <row r="354" spans="1:5" ht="17.25" customHeight="1" thickBot="1" x14ac:dyDescent="0.3">
      <c r="A354" s="51" t="s">
        <v>48</v>
      </c>
      <c r="B354" s="63"/>
      <c r="C354" s="63"/>
      <c r="D354" s="63"/>
      <c r="E354" s="63"/>
    </row>
    <row r="355" spans="1:5" ht="17.25" customHeight="1" thickBot="1" x14ac:dyDescent="0.3">
      <c r="A355" s="49" t="s">
        <v>26</v>
      </c>
      <c r="B355" s="62">
        <f>B356+B357</f>
        <v>600</v>
      </c>
      <c r="C355" s="62">
        <f t="shared" ref="C355:E355" si="63">C356+C357</f>
        <v>500</v>
      </c>
      <c r="D355" s="62">
        <f t="shared" si="63"/>
        <v>500</v>
      </c>
      <c r="E355" s="62">
        <f t="shared" si="63"/>
        <v>500</v>
      </c>
    </row>
    <row r="356" spans="1:5" ht="17.25" customHeight="1" thickBot="1" x14ac:dyDescent="0.3">
      <c r="A356" s="51" t="s">
        <v>47</v>
      </c>
      <c r="B356" s="63">
        <v>600</v>
      </c>
      <c r="C356" s="63">
        <v>500</v>
      </c>
      <c r="D356" s="63">
        <v>500</v>
      </c>
      <c r="E356" s="63">
        <v>500</v>
      </c>
    </row>
    <row r="357" spans="1:5" ht="17.25" customHeight="1" thickBot="1" x14ac:dyDescent="0.3">
      <c r="A357" s="51" t="s">
        <v>48</v>
      </c>
      <c r="B357" s="63"/>
      <c r="C357" s="63"/>
      <c r="D357" s="63"/>
      <c r="E357" s="63"/>
    </row>
    <row r="358" spans="1:5" ht="30.75" customHeight="1" thickBot="1" x14ac:dyDescent="0.3">
      <c r="A358" s="49" t="s">
        <v>3</v>
      </c>
      <c r="B358" s="62">
        <f>B359+B360</f>
        <v>0</v>
      </c>
      <c r="C358" s="62">
        <f t="shared" ref="C358:E358" si="64">C359+C360</f>
        <v>0</v>
      </c>
      <c r="D358" s="62">
        <f t="shared" si="64"/>
        <v>0</v>
      </c>
      <c r="E358" s="62">
        <f t="shared" si="64"/>
        <v>0</v>
      </c>
    </row>
    <row r="359" spans="1:5" ht="17.25" customHeight="1" thickBot="1" x14ac:dyDescent="0.3">
      <c r="A359" s="51" t="s">
        <v>47</v>
      </c>
      <c r="B359" s="62"/>
      <c r="C359" s="62"/>
      <c r="D359" s="62"/>
      <c r="E359" s="62"/>
    </row>
    <row r="360" spans="1:5" ht="17.25" customHeight="1" thickBot="1" x14ac:dyDescent="0.3">
      <c r="A360" s="51" t="s">
        <v>48</v>
      </c>
      <c r="B360" s="16"/>
      <c r="C360" s="15"/>
      <c r="D360" s="15"/>
      <c r="E360" s="15"/>
    </row>
    <row r="361" spans="1:5" ht="17.25" customHeight="1" thickBot="1" x14ac:dyDescent="0.3">
      <c r="A361" s="61" t="s">
        <v>143</v>
      </c>
      <c r="B361" s="15">
        <f>B358+B355+B352+B349+B346+B343+B340</f>
        <v>104760</v>
      </c>
      <c r="C361" s="15">
        <f t="shared" ref="C361:E361" si="65">C358+C355+C352+C349+C346+C343+C340</f>
        <v>102244</v>
      </c>
      <c r="D361" s="15">
        <f t="shared" si="65"/>
        <v>102244</v>
      </c>
      <c r="E361" s="15">
        <f t="shared" si="65"/>
        <v>103444</v>
      </c>
    </row>
    <row r="362" spans="1:5" ht="17.25" customHeight="1" thickBot="1" x14ac:dyDescent="0.3">
      <c r="A362" s="55" t="s">
        <v>33</v>
      </c>
      <c r="B362" s="17">
        <f>IF(B361-B332=0,0,"Error")</f>
        <v>0</v>
      </c>
      <c r="C362" s="17">
        <f>IF(C361-C332=0,0,"Error")</f>
        <v>0</v>
      </c>
      <c r="D362" s="17">
        <f>IF(D361-D332=0,0,"Error")</f>
        <v>0</v>
      </c>
      <c r="E362" s="17">
        <f>IF(E361-E332=0,0,"Error")</f>
        <v>0</v>
      </c>
    </row>
    <row r="363" spans="1:5" ht="15.75" thickBot="1" x14ac:dyDescent="0.3">
      <c r="A363" s="57" t="s">
        <v>144</v>
      </c>
      <c r="B363" s="295" t="s">
        <v>145</v>
      </c>
      <c r="C363" s="296"/>
      <c r="D363" s="296"/>
      <c r="E363" s="297"/>
    </row>
    <row r="364" spans="1:5" ht="57" customHeight="1" thickBot="1" x14ac:dyDescent="0.3">
      <c r="A364" s="8" t="s">
        <v>10</v>
      </c>
      <c r="B364" s="266" t="s">
        <v>146</v>
      </c>
      <c r="C364" s="266"/>
      <c r="D364" s="266"/>
      <c r="E364" s="266"/>
    </row>
    <row r="365" spans="1:5" ht="15.75" thickBot="1" x14ac:dyDescent="0.3">
      <c r="A365" s="8" t="s">
        <v>15</v>
      </c>
      <c r="B365" s="298" t="s">
        <v>147</v>
      </c>
      <c r="C365" s="299"/>
      <c r="D365" s="299"/>
      <c r="E365" s="300"/>
    </row>
    <row r="366" spans="1:5" ht="17.25" customHeight="1" x14ac:dyDescent="0.25">
      <c r="A366" s="280"/>
      <c r="B366" s="9">
        <v>2018</v>
      </c>
      <c r="C366" s="9">
        <v>2019</v>
      </c>
      <c r="D366" s="9">
        <v>2020</v>
      </c>
      <c r="E366" s="9">
        <v>2021</v>
      </c>
    </row>
    <row r="367" spans="1:5" ht="17.25" customHeight="1" thickBot="1" x14ac:dyDescent="0.3">
      <c r="A367" s="281"/>
      <c r="B367" s="10" t="s">
        <v>6</v>
      </c>
      <c r="C367" s="10" t="s">
        <v>7</v>
      </c>
      <c r="D367" s="10" t="s">
        <v>7</v>
      </c>
      <c r="E367" s="10" t="s">
        <v>7</v>
      </c>
    </row>
    <row r="368" spans="1:5" ht="17.25" customHeight="1" thickBot="1" x14ac:dyDescent="0.3">
      <c r="A368" s="8" t="s">
        <v>9</v>
      </c>
      <c r="B368" s="11">
        <v>130</v>
      </c>
      <c r="C368" s="11">
        <v>130</v>
      </c>
      <c r="D368" s="11">
        <v>130</v>
      </c>
      <c r="E368" s="11">
        <v>130</v>
      </c>
    </row>
    <row r="369" spans="1:5" ht="17.25" customHeight="1" thickBot="1" x14ac:dyDescent="0.3">
      <c r="A369" s="8" t="s">
        <v>16</v>
      </c>
      <c r="B369" s="11">
        <v>105335</v>
      </c>
      <c r="C369" s="11">
        <v>108880</v>
      </c>
      <c r="D369" s="11">
        <v>113080</v>
      </c>
      <c r="E369" s="11">
        <v>147920</v>
      </c>
    </row>
    <row r="370" spans="1:5" ht="17.25" customHeight="1" thickBot="1" x14ac:dyDescent="0.3">
      <c r="A370" s="8" t="s">
        <v>24</v>
      </c>
      <c r="B370" s="12">
        <f>B369/B368</f>
        <v>810.26923076923072</v>
      </c>
      <c r="C370" s="12">
        <f>C369/C368</f>
        <v>837.53846153846155</v>
      </c>
      <c r="D370" s="12">
        <f>D369/D368</f>
        <v>869.84615384615381</v>
      </c>
      <c r="E370" s="12">
        <f>E369/E368</f>
        <v>1137.8461538461538</v>
      </c>
    </row>
    <row r="371" spans="1:5" ht="17.25" customHeight="1" thickBot="1" x14ac:dyDescent="0.3">
      <c r="A371" s="8" t="s">
        <v>17</v>
      </c>
      <c r="B371" s="30"/>
      <c r="C371" s="13">
        <f>C368/B368-1</f>
        <v>0</v>
      </c>
      <c r="D371" s="13">
        <f>D368/C368-1</f>
        <v>0</v>
      </c>
      <c r="E371" s="13">
        <f>E368/D368-1</f>
        <v>0</v>
      </c>
    </row>
    <row r="372" spans="1:5" ht="17.25" customHeight="1" thickBot="1" x14ac:dyDescent="0.3">
      <c r="A372" s="8" t="s">
        <v>18</v>
      </c>
      <c r="B372" s="30"/>
      <c r="C372" s="13">
        <f>C369/B369-1</f>
        <v>3.3654530782740721E-2</v>
      </c>
      <c r="D372" s="13">
        <f t="shared" ref="D372:E373" si="66">D369/C369-1</f>
        <v>3.8574577516532038E-2</v>
      </c>
      <c r="E372" s="13">
        <f t="shared" si="66"/>
        <v>0.30810045985143253</v>
      </c>
    </row>
    <row r="373" spans="1:5" ht="17.25" customHeight="1" thickBot="1" x14ac:dyDescent="0.3">
      <c r="A373" s="8" t="s">
        <v>19</v>
      </c>
      <c r="B373" s="30"/>
      <c r="C373" s="13">
        <f>C370/B370-1</f>
        <v>3.3654530782740943E-2</v>
      </c>
      <c r="D373" s="13">
        <f t="shared" si="66"/>
        <v>3.8574577516531816E-2</v>
      </c>
      <c r="E373" s="13">
        <f t="shared" si="66"/>
        <v>0.30810045985143253</v>
      </c>
    </row>
    <row r="374" spans="1:5" ht="17.25" customHeight="1" thickBot="1" x14ac:dyDescent="0.3">
      <c r="A374" s="282" t="s">
        <v>148</v>
      </c>
      <c r="B374" s="283"/>
      <c r="C374" s="283"/>
      <c r="D374" s="283"/>
      <c r="E374" s="284"/>
    </row>
    <row r="375" spans="1:5" ht="17.25" customHeight="1" x14ac:dyDescent="0.25">
      <c r="A375" s="280"/>
      <c r="B375" s="9">
        <v>2018</v>
      </c>
      <c r="C375" s="9">
        <v>2019</v>
      </c>
      <c r="D375" s="9">
        <v>2020</v>
      </c>
      <c r="E375" s="9">
        <v>2021</v>
      </c>
    </row>
    <row r="376" spans="1:5" ht="17.25" customHeight="1" thickBot="1" x14ac:dyDescent="0.3">
      <c r="A376" s="281"/>
      <c r="B376" s="10" t="s">
        <v>6</v>
      </c>
      <c r="C376" s="10" t="s">
        <v>7</v>
      </c>
      <c r="D376" s="10" t="s">
        <v>7</v>
      </c>
      <c r="E376" s="10" t="s">
        <v>7</v>
      </c>
    </row>
    <row r="377" spans="1:5" ht="17.25" customHeight="1" thickBot="1" x14ac:dyDescent="0.3">
      <c r="A377" s="49" t="s">
        <v>0</v>
      </c>
      <c r="B377" s="50">
        <f>B378+B379</f>
        <v>0</v>
      </c>
      <c r="C377" s="50">
        <f t="shared" ref="C377:E377" si="67">C378+C379</f>
        <v>0</v>
      </c>
      <c r="D377" s="50">
        <f t="shared" si="67"/>
        <v>0</v>
      </c>
      <c r="E377" s="50">
        <f t="shared" si="67"/>
        <v>0</v>
      </c>
    </row>
    <row r="378" spans="1:5" ht="17.25" customHeight="1" thickBot="1" x14ac:dyDescent="0.3">
      <c r="A378" s="51" t="s">
        <v>47</v>
      </c>
      <c r="B378" s="50"/>
      <c r="C378" s="65"/>
      <c r="D378" s="65"/>
      <c r="E378" s="65"/>
    </row>
    <row r="379" spans="1:5" ht="17.25" customHeight="1" thickBot="1" x14ac:dyDescent="0.3">
      <c r="A379" s="51" t="s">
        <v>48</v>
      </c>
      <c r="B379" s="50"/>
      <c r="C379" s="65"/>
      <c r="D379" s="65"/>
      <c r="E379" s="65"/>
    </row>
    <row r="380" spans="1:5" ht="32.25" customHeight="1" thickBot="1" x14ac:dyDescent="0.3">
      <c r="A380" s="49" t="s">
        <v>30</v>
      </c>
      <c r="B380" s="50">
        <f>B381+B382</f>
        <v>0</v>
      </c>
      <c r="C380" s="50">
        <f t="shared" ref="C380:E380" si="68">C381+C382</f>
        <v>0</v>
      </c>
      <c r="D380" s="50">
        <f t="shared" si="68"/>
        <v>0</v>
      </c>
      <c r="E380" s="50">
        <f t="shared" si="68"/>
        <v>0</v>
      </c>
    </row>
    <row r="381" spans="1:5" ht="17.25" customHeight="1" thickBot="1" x14ac:dyDescent="0.3">
      <c r="A381" s="51" t="s">
        <v>47</v>
      </c>
      <c r="B381" s="50"/>
      <c r="C381" s="50"/>
      <c r="D381" s="50"/>
      <c r="E381" s="50"/>
    </row>
    <row r="382" spans="1:5" ht="17.25" customHeight="1" thickBot="1" x14ac:dyDescent="0.3">
      <c r="A382" s="51" t="s">
        <v>48</v>
      </c>
      <c r="B382" s="50"/>
      <c r="C382" s="50"/>
      <c r="D382" s="50"/>
      <c r="E382" s="50"/>
    </row>
    <row r="383" spans="1:5" ht="17.25" customHeight="1" thickBot="1" x14ac:dyDescent="0.3">
      <c r="A383" s="49" t="s">
        <v>1</v>
      </c>
      <c r="B383" s="50">
        <f>B384+B385</f>
        <v>11556</v>
      </c>
      <c r="C383" s="50">
        <f t="shared" ref="C383:E383" si="69">C384+C385</f>
        <v>18221</v>
      </c>
      <c r="D383" s="50">
        <f t="shared" si="69"/>
        <v>10221</v>
      </c>
      <c r="E383" s="50">
        <f t="shared" si="69"/>
        <v>11000</v>
      </c>
    </row>
    <row r="384" spans="1:5" ht="17.25" customHeight="1" thickBot="1" x14ac:dyDescent="0.3">
      <c r="A384" s="51" t="s">
        <v>47</v>
      </c>
      <c r="B384" s="52">
        <v>11556</v>
      </c>
      <c r="C384" s="52">
        <v>18221</v>
      </c>
      <c r="D384" s="52">
        <v>10221</v>
      </c>
      <c r="E384" s="52">
        <v>11000</v>
      </c>
    </row>
    <row r="385" spans="1:5" ht="17.25" customHeight="1" thickBot="1" x14ac:dyDescent="0.3">
      <c r="A385" s="51" t="s">
        <v>48</v>
      </c>
      <c r="B385" s="52"/>
      <c r="C385" s="52"/>
      <c r="D385" s="52"/>
      <c r="E385" s="52"/>
    </row>
    <row r="386" spans="1:5" ht="17.25" customHeight="1" thickBot="1" x14ac:dyDescent="0.3">
      <c r="A386" s="49" t="s">
        <v>2</v>
      </c>
      <c r="B386" s="50">
        <f>B387+B388</f>
        <v>0</v>
      </c>
      <c r="C386" s="50">
        <f t="shared" ref="C386:E386" si="70">C387+C388</f>
        <v>0</v>
      </c>
      <c r="D386" s="50">
        <f t="shared" si="70"/>
        <v>0</v>
      </c>
      <c r="E386" s="50">
        <f t="shared" si="70"/>
        <v>0</v>
      </c>
    </row>
    <row r="387" spans="1:5" ht="17.25" customHeight="1" thickBot="1" x14ac:dyDescent="0.3">
      <c r="A387" s="51" t="s">
        <v>47</v>
      </c>
      <c r="B387" s="50"/>
      <c r="C387" s="50"/>
      <c r="D387" s="50"/>
      <c r="E387" s="50"/>
    </row>
    <row r="388" spans="1:5" ht="17.25" customHeight="1" thickBot="1" x14ac:dyDescent="0.3">
      <c r="A388" s="51" t="s">
        <v>48</v>
      </c>
      <c r="B388" s="50"/>
      <c r="C388" s="50"/>
      <c r="D388" s="50"/>
      <c r="E388" s="50"/>
    </row>
    <row r="389" spans="1:5" ht="17.25" customHeight="1" thickBot="1" x14ac:dyDescent="0.3">
      <c r="A389" s="49" t="s">
        <v>25</v>
      </c>
      <c r="B389" s="50">
        <f>B390+B391</f>
        <v>87832</v>
      </c>
      <c r="C389" s="50">
        <f t="shared" ref="C389:E389" si="71">C390+C391</f>
        <v>85032</v>
      </c>
      <c r="D389" s="50">
        <f t="shared" si="71"/>
        <v>97232</v>
      </c>
      <c r="E389" s="50">
        <f t="shared" si="71"/>
        <v>131293</v>
      </c>
    </row>
    <row r="390" spans="1:5" ht="17.25" customHeight="1" thickBot="1" x14ac:dyDescent="0.3">
      <c r="A390" s="51" t="s">
        <v>47</v>
      </c>
      <c r="B390" s="52">
        <v>87832</v>
      </c>
      <c r="C390" s="52">
        <v>85032</v>
      </c>
      <c r="D390" s="52">
        <v>97232</v>
      </c>
      <c r="E390" s="52">
        <v>131293</v>
      </c>
    </row>
    <row r="391" spans="1:5" ht="17.25" customHeight="1" thickBot="1" x14ac:dyDescent="0.3">
      <c r="A391" s="51" t="s">
        <v>48</v>
      </c>
      <c r="B391" s="52"/>
      <c r="C391" s="52"/>
      <c r="D391" s="52"/>
      <c r="E391" s="52"/>
    </row>
    <row r="392" spans="1:5" ht="17.25" customHeight="1" thickBot="1" x14ac:dyDescent="0.3">
      <c r="A392" s="49" t="s">
        <v>26</v>
      </c>
      <c r="B392" s="50">
        <f>B393+B394</f>
        <v>5947</v>
      </c>
      <c r="C392" s="50">
        <f t="shared" ref="C392:E392" si="72">C393+C394</f>
        <v>5627</v>
      </c>
      <c r="D392" s="50">
        <f t="shared" si="72"/>
        <v>5627</v>
      </c>
      <c r="E392" s="50">
        <f t="shared" si="72"/>
        <v>5627</v>
      </c>
    </row>
    <row r="393" spans="1:5" ht="17.25" customHeight="1" thickBot="1" x14ac:dyDescent="0.3">
      <c r="A393" s="51" t="s">
        <v>47</v>
      </c>
      <c r="B393" s="52">
        <v>5947</v>
      </c>
      <c r="C393" s="52">
        <v>5627</v>
      </c>
      <c r="D393" s="52">
        <v>5627</v>
      </c>
      <c r="E393" s="52">
        <v>5627</v>
      </c>
    </row>
    <row r="394" spans="1:5" ht="17.25" customHeight="1" thickBot="1" x14ac:dyDescent="0.3">
      <c r="A394" s="51" t="s">
        <v>48</v>
      </c>
      <c r="B394" s="52"/>
      <c r="C394" s="52"/>
      <c r="D394" s="52"/>
      <c r="E394" s="52"/>
    </row>
    <row r="395" spans="1:5" ht="17.25" customHeight="1" thickBot="1" x14ac:dyDescent="0.3">
      <c r="A395" s="49" t="s">
        <v>3</v>
      </c>
      <c r="B395" s="50">
        <f>B396+B397</f>
        <v>0</v>
      </c>
      <c r="C395" s="50">
        <f t="shared" ref="C395:E395" si="73">C396+C397</f>
        <v>0</v>
      </c>
      <c r="D395" s="50">
        <f t="shared" si="73"/>
        <v>0</v>
      </c>
      <c r="E395" s="50">
        <f t="shared" si="73"/>
        <v>0</v>
      </c>
    </row>
    <row r="396" spans="1:5" ht="17.25" customHeight="1" thickBot="1" x14ac:dyDescent="0.3">
      <c r="A396" s="51" t="s">
        <v>47</v>
      </c>
      <c r="B396" s="50"/>
      <c r="C396" s="50"/>
      <c r="D396" s="50"/>
      <c r="E396" s="50"/>
    </row>
    <row r="397" spans="1:5" ht="17.25" customHeight="1" thickBot="1" x14ac:dyDescent="0.3">
      <c r="A397" s="51" t="s">
        <v>48</v>
      </c>
      <c r="B397" s="16"/>
      <c r="C397" s="15"/>
      <c r="D397" s="15"/>
      <c r="E397" s="15"/>
    </row>
    <row r="398" spans="1:5" ht="17.25" customHeight="1" thickBot="1" x14ac:dyDescent="0.3">
      <c r="A398" s="61" t="s">
        <v>149</v>
      </c>
      <c r="B398" s="15">
        <f>B395+B392+B389+B386+B383+B380+B377</f>
        <v>105335</v>
      </c>
      <c r="C398" s="15">
        <f t="shared" ref="C398:E398" si="74">C395+C392+C389+C386+C383+C380+C377</f>
        <v>108880</v>
      </c>
      <c r="D398" s="15">
        <f t="shared" si="74"/>
        <v>113080</v>
      </c>
      <c r="E398" s="15">
        <f t="shared" si="74"/>
        <v>147920</v>
      </c>
    </row>
    <row r="399" spans="1:5" ht="17.25" customHeight="1" thickBot="1" x14ac:dyDescent="0.3">
      <c r="A399" s="66" t="s">
        <v>33</v>
      </c>
      <c r="B399" s="17">
        <f>IF(B398-B369=0,0,"Error")</f>
        <v>0</v>
      </c>
      <c r="C399" s="17">
        <f>IF(C398-C369=0,0,"Error")</f>
        <v>0</v>
      </c>
      <c r="D399" s="17">
        <f>IF(D398-D369=0,0,"Error")</f>
        <v>0</v>
      </c>
      <c r="E399" s="17">
        <f>IF(E398-E369=0,0,"Error")</f>
        <v>0</v>
      </c>
    </row>
    <row r="400" spans="1:5" ht="15.75" thickBot="1" x14ac:dyDescent="0.3">
      <c r="A400" s="270" t="s">
        <v>43</v>
      </c>
      <c r="B400" s="271"/>
      <c r="C400" s="271"/>
      <c r="D400" s="271"/>
      <c r="E400" s="272"/>
    </row>
    <row r="401" spans="1:5" ht="15.75" thickBot="1" x14ac:dyDescent="0.3">
      <c r="A401" s="270" t="s">
        <v>37</v>
      </c>
      <c r="B401" s="271"/>
      <c r="C401" s="271"/>
      <c r="D401" s="271"/>
      <c r="E401" s="272"/>
    </row>
    <row r="402" spans="1:5" ht="15.75" thickBot="1" x14ac:dyDescent="0.3">
      <c r="A402" s="7" t="s">
        <v>44</v>
      </c>
      <c r="B402" s="305" t="s">
        <v>150</v>
      </c>
      <c r="C402" s="306"/>
      <c r="D402" s="307"/>
      <c r="E402" s="308"/>
    </row>
    <row r="403" spans="1:5" ht="23.25" customHeight="1" thickBot="1" x14ac:dyDescent="0.3">
      <c r="A403" s="7" t="s">
        <v>49</v>
      </c>
      <c r="B403" s="7" t="s">
        <v>151</v>
      </c>
      <c r="C403" s="19" t="s">
        <v>50</v>
      </c>
      <c r="D403" s="67" t="s">
        <v>152</v>
      </c>
      <c r="E403" s="68"/>
    </row>
    <row r="404" spans="1:5" ht="15.75" thickBot="1" x14ac:dyDescent="0.3">
      <c r="A404" s="8" t="s">
        <v>10</v>
      </c>
      <c r="B404" s="309" t="s">
        <v>153</v>
      </c>
      <c r="C404" s="309"/>
      <c r="D404" s="309"/>
      <c r="E404" s="309"/>
    </row>
    <row r="405" spans="1:5" ht="15.75" thickBot="1" x14ac:dyDescent="0.3">
      <c r="A405" s="8" t="s">
        <v>15</v>
      </c>
      <c r="B405" s="310" t="s">
        <v>279</v>
      </c>
      <c r="C405" s="311"/>
      <c r="D405" s="311"/>
      <c r="E405" s="312"/>
    </row>
    <row r="406" spans="1:5" ht="12.75" customHeight="1" x14ac:dyDescent="0.25">
      <c r="A406" s="280"/>
      <c r="B406" s="9">
        <v>2018</v>
      </c>
      <c r="C406" s="9">
        <v>2019</v>
      </c>
      <c r="D406" s="9">
        <v>2020</v>
      </c>
      <c r="E406" s="9">
        <v>2021</v>
      </c>
    </row>
    <row r="407" spans="1:5" ht="9" customHeight="1" thickBot="1" x14ac:dyDescent="0.3">
      <c r="A407" s="281"/>
      <c r="B407" s="10" t="s">
        <v>6</v>
      </c>
      <c r="C407" s="10" t="s">
        <v>7</v>
      </c>
      <c r="D407" s="10" t="s">
        <v>7</v>
      </c>
      <c r="E407" s="10" t="s">
        <v>7</v>
      </c>
    </row>
    <row r="408" spans="1:5" ht="15.75" thickBot="1" x14ac:dyDescent="0.3">
      <c r="A408" s="8" t="s">
        <v>9</v>
      </c>
      <c r="B408" s="12">
        <v>15</v>
      </c>
      <c r="C408" s="12"/>
      <c r="D408" s="12"/>
      <c r="E408" s="12"/>
    </row>
    <row r="409" spans="1:5" ht="15.75" thickBot="1" x14ac:dyDescent="0.3">
      <c r="A409" s="8" t="s">
        <v>16</v>
      </c>
      <c r="B409" s="12">
        <v>446</v>
      </c>
      <c r="C409" s="12">
        <v>0</v>
      </c>
      <c r="D409" s="12">
        <v>0</v>
      </c>
      <c r="E409" s="12">
        <v>0</v>
      </c>
    </row>
    <row r="410" spans="1:5" ht="15.75" thickBot="1" x14ac:dyDescent="0.3">
      <c r="A410" s="8" t="s">
        <v>24</v>
      </c>
      <c r="B410" s="12">
        <f>B409/B408</f>
        <v>29.733333333333334</v>
      </c>
      <c r="C410" s="12" t="e">
        <f t="shared" ref="C410:E410" si="75">C409/C408</f>
        <v>#DIV/0!</v>
      </c>
      <c r="D410" s="12" t="e">
        <f t="shared" si="75"/>
        <v>#DIV/0!</v>
      </c>
      <c r="E410" s="12" t="e">
        <f t="shared" si="75"/>
        <v>#DIV/0!</v>
      </c>
    </row>
    <row r="411" spans="1:5" ht="15.75" thickBot="1" x14ac:dyDescent="0.3">
      <c r="A411" s="8" t="s">
        <v>17</v>
      </c>
      <c r="B411" s="30" t="s">
        <v>23</v>
      </c>
      <c r="C411" s="13">
        <f>C408/B408-1</f>
        <v>-1</v>
      </c>
      <c r="D411" s="13" t="e">
        <f t="shared" ref="D411:E413" si="76">D408/C408-1</f>
        <v>#DIV/0!</v>
      </c>
      <c r="E411" s="13" t="e">
        <f t="shared" si="76"/>
        <v>#DIV/0!</v>
      </c>
    </row>
    <row r="412" spans="1:5" ht="15.75" thickBot="1" x14ac:dyDescent="0.3">
      <c r="A412" s="8" t="s">
        <v>18</v>
      </c>
      <c r="B412" s="30" t="s">
        <v>23</v>
      </c>
      <c r="C412" s="13">
        <f>C409/B409-1</f>
        <v>-1</v>
      </c>
      <c r="D412" s="13" t="e">
        <f t="shared" si="76"/>
        <v>#DIV/0!</v>
      </c>
      <c r="E412" s="13" t="e">
        <f t="shared" si="76"/>
        <v>#DIV/0!</v>
      </c>
    </row>
    <row r="413" spans="1:5" ht="15.75" thickBot="1" x14ac:dyDescent="0.3">
      <c r="A413" s="8" t="s">
        <v>19</v>
      </c>
      <c r="B413" s="30" t="s">
        <v>23</v>
      </c>
      <c r="C413" s="13" t="e">
        <f>C410/B410-1</f>
        <v>#DIV/0!</v>
      </c>
      <c r="D413" s="13" t="e">
        <f t="shared" si="76"/>
        <v>#DIV/0!</v>
      </c>
      <c r="E413" s="13" t="e">
        <f t="shared" si="76"/>
        <v>#DIV/0!</v>
      </c>
    </row>
    <row r="414" spans="1:5" ht="15.75" thickBot="1" x14ac:dyDescent="0.3">
      <c r="A414" s="282" t="s">
        <v>78</v>
      </c>
      <c r="B414" s="283"/>
      <c r="C414" s="283"/>
      <c r="D414" s="283"/>
      <c r="E414" s="284"/>
    </row>
    <row r="415" spans="1:5" ht="12.75" customHeight="1" x14ac:dyDescent="0.25">
      <c r="A415" s="280"/>
      <c r="B415" s="9">
        <v>2018</v>
      </c>
      <c r="C415" s="9">
        <v>2019</v>
      </c>
      <c r="D415" s="9">
        <v>2020</v>
      </c>
      <c r="E415" s="9">
        <v>2021</v>
      </c>
    </row>
    <row r="416" spans="1:5" ht="9" customHeight="1" thickBot="1" x14ac:dyDescent="0.3">
      <c r="A416" s="281"/>
      <c r="B416" s="10" t="s">
        <v>6</v>
      </c>
      <c r="C416" s="10" t="s">
        <v>7</v>
      </c>
      <c r="D416" s="10" t="s">
        <v>7</v>
      </c>
      <c r="E416" s="10" t="s">
        <v>7</v>
      </c>
    </row>
    <row r="417" spans="1:5" ht="15.75" thickBot="1" x14ac:dyDescent="0.3">
      <c r="A417" s="49" t="s">
        <v>39</v>
      </c>
      <c r="B417" s="15">
        <f>B418+B419+B420+B421</f>
        <v>0</v>
      </c>
      <c r="C417" s="15">
        <f t="shared" ref="C417:E417" si="77">C418+C419+C420+C421</f>
        <v>0</v>
      </c>
      <c r="D417" s="15">
        <f t="shared" si="77"/>
        <v>0</v>
      </c>
      <c r="E417" s="15">
        <f t="shared" si="77"/>
        <v>0</v>
      </c>
    </row>
    <row r="418" spans="1:5" ht="15.75" thickBot="1" x14ac:dyDescent="0.3">
      <c r="A418" s="51" t="s">
        <v>47</v>
      </c>
      <c r="B418" s="15"/>
      <c r="C418" s="15"/>
      <c r="D418" s="15"/>
      <c r="E418" s="15"/>
    </row>
    <row r="419" spans="1:5" ht="15.75" thickBot="1" x14ac:dyDescent="0.3">
      <c r="A419" s="51" t="s">
        <v>54</v>
      </c>
      <c r="B419" s="15"/>
      <c r="C419" s="15"/>
      <c r="D419" s="15"/>
      <c r="E419" s="15"/>
    </row>
    <row r="420" spans="1:5" ht="15.75" thickBot="1" x14ac:dyDescent="0.3">
      <c r="A420" s="51" t="s">
        <v>55</v>
      </c>
      <c r="B420" s="15"/>
      <c r="C420" s="15"/>
      <c r="D420" s="15"/>
      <c r="E420" s="15"/>
    </row>
    <row r="421" spans="1:5" ht="15.75" thickBot="1" x14ac:dyDescent="0.3">
      <c r="A421" s="51" t="s">
        <v>56</v>
      </c>
      <c r="B421" s="15"/>
      <c r="C421" s="15"/>
      <c r="D421" s="15"/>
      <c r="E421" s="15"/>
    </row>
    <row r="422" spans="1:5" ht="15.75" thickBot="1" x14ac:dyDescent="0.3">
      <c r="A422" s="49" t="s">
        <v>40</v>
      </c>
      <c r="B422" s="16">
        <f>B423+B424+B425+B426</f>
        <v>446</v>
      </c>
      <c r="C422" s="16">
        <f t="shared" ref="C422:E422" si="78">C423+C424+C425+C426</f>
        <v>0</v>
      </c>
      <c r="D422" s="16">
        <f t="shared" si="78"/>
        <v>0</v>
      </c>
      <c r="E422" s="16">
        <f t="shared" si="78"/>
        <v>0</v>
      </c>
    </row>
    <row r="423" spans="1:5" ht="15.75" thickBot="1" x14ac:dyDescent="0.3">
      <c r="A423" s="51" t="s">
        <v>47</v>
      </c>
      <c r="B423" s="16">
        <v>446</v>
      </c>
      <c r="C423" s="15"/>
      <c r="D423" s="15"/>
      <c r="E423" s="15"/>
    </row>
    <row r="424" spans="1:5" ht="15.75" thickBot="1" x14ac:dyDescent="0.3">
      <c r="A424" s="51" t="s">
        <v>54</v>
      </c>
      <c r="B424" s="16"/>
      <c r="C424" s="15"/>
      <c r="D424" s="15"/>
      <c r="E424" s="15"/>
    </row>
    <row r="425" spans="1:5" ht="15.75" thickBot="1" x14ac:dyDescent="0.3">
      <c r="A425" s="51" t="s">
        <v>55</v>
      </c>
      <c r="B425" s="16"/>
      <c r="C425" s="15"/>
      <c r="D425" s="15"/>
      <c r="E425" s="15"/>
    </row>
    <row r="426" spans="1:5" ht="15.75" thickBot="1" x14ac:dyDescent="0.3">
      <c r="A426" s="51" t="s">
        <v>56</v>
      </c>
      <c r="B426" s="16"/>
      <c r="C426" s="15"/>
      <c r="D426" s="15"/>
      <c r="E426" s="15"/>
    </row>
    <row r="427" spans="1:5" ht="15.75" thickBot="1" x14ac:dyDescent="0.3">
      <c r="A427" s="69" t="s">
        <v>32</v>
      </c>
      <c r="B427" s="16">
        <f>B417+B422</f>
        <v>446</v>
      </c>
      <c r="C427" s="16">
        <f t="shared" ref="C427:E427" si="79">C417+C422</f>
        <v>0</v>
      </c>
      <c r="D427" s="16">
        <f t="shared" si="79"/>
        <v>0</v>
      </c>
      <c r="E427" s="16">
        <f t="shared" si="79"/>
        <v>0</v>
      </c>
    </row>
    <row r="428" spans="1:5" ht="23.25" thickBot="1" x14ac:dyDescent="0.3">
      <c r="A428" s="7" t="s">
        <v>53</v>
      </c>
      <c r="B428" s="7" t="s">
        <v>155</v>
      </c>
      <c r="C428" s="19" t="s">
        <v>50</v>
      </c>
      <c r="D428" s="313"/>
      <c r="E428" s="314"/>
    </row>
    <row r="429" spans="1:5" ht="17.25" customHeight="1" thickBot="1" x14ac:dyDescent="0.3">
      <c r="A429" s="8" t="s">
        <v>10</v>
      </c>
      <c r="B429" s="289" t="s">
        <v>155</v>
      </c>
      <c r="C429" s="290"/>
      <c r="D429" s="290"/>
      <c r="E429" s="291"/>
    </row>
    <row r="430" spans="1:5" ht="15.75" thickBot="1" x14ac:dyDescent="0.3">
      <c r="A430" s="8" t="s">
        <v>15</v>
      </c>
      <c r="B430" s="310" t="s">
        <v>279</v>
      </c>
      <c r="C430" s="311"/>
      <c r="D430" s="311"/>
      <c r="E430" s="312"/>
    </row>
    <row r="431" spans="1:5" ht="12.75" customHeight="1" x14ac:dyDescent="0.25">
      <c r="A431" s="280"/>
      <c r="B431" s="9">
        <v>2018</v>
      </c>
      <c r="C431" s="9">
        <v>2019</v>
      </c>
      <c r="D431" s="9">
        <v>2020</v>
      </c>
      <c r="E431" s="9">
        <v>2021</v>
      </c>
    </row>
    <row r="432" spans="1:5" ht="9" customHeight="1" thickBot="1" x14ac:dyDescent="0.3">
      <c r="A432" s="281"/>
      <c r="B432" s="10" t="s">
        <v>6</v>
      </c>
      <c r="C432" s="10" t="s">
        <v>7</v>
      </c>
      <c r="D432" s="10" t="s">
        <v>7</v>
      </c>
      <c r="E432" s="10" t="s">
        <v>7</v>
      </c>
    </row>
    <row r="433" spans="1:5" ht="15.75" thickBot="1" x14ac:dyDescent="0.3">
      <c r="A433" s="8" t="s">
        <v>9</v>
      </c>
      <c r="B433" s="8"/>
      <c r="C433" s="210">
        <v>50</v>
      </c>
      <c r="D433" s="210">
        <v>70</v>
      </c>
      <c r="E433" s="8"/>
    </row>
    <row r="434" spans="1:5" ht="15.75" thickBot="1" x14ac:dyDescent="0.3">
      <c r="A434" s="8" t="s">
        <v>16</v>
      </c>
      <c r="B434" s="12"/>
      <c r="C434" s="70">
        <v>190563</v>
      </c>
      <c r="D434" s="70">
        <v>234437</v>
      </c>
      <c r="E434" s="12"/>
    </row>
    <row r="435" spans="1:5" ht="15.75" thickBot="1" x14ac:dyDescent="0.3">
      <c r="A435" s="8" t="s">
        <v>24</v>
      </c>
      <c r="B435" s="12" t="e">
        <f>B434/B433</f>
        <v>#DIV/0!</v>
      </c>
      <c r="C435" s="12">
        <f t="shared" ref="C435:E435" si="80">C434/C433</f>
        <v>3811.26</v>
      </c>
      <c r="D435" s="12">
        <f t="shared" si="80"/>
        <v>3349.1</v>
      </c>
      <c r="E435" s="12" t="e">
        <f t="shared" si="80"/>
        <v>#DIV/0!</v>
      </c>
    </row>
    <row r="436" spans="1:5" ht="15.75" thickBot="1" x14ac:dyDescent="0.3">
      <c r="A436" s="8" t="s">
        <v>17</v>
      </c>
      <c r="B436" s="30" t="s">
        <v>23</v>
      </c>
      <c r="C436" s="13" t="e">
        <f>C433/B433-1</f>
        <v>#DIV/0!</v>
      </c>
      <c r="D436" s="13">
        <f t="shared" ref="D436:E438" si="81">D433/C433-1</f>
        <v>0.39999999999999991</v>
      </c>
      <c r="E436" s="13">
        <f t="shared" si="81"/>
        <v>-1</v>
      </c>
    </row>
    <row r="437" spans="1:5" ht="15.75" thickBot="1" x14ac:dyDescent="0.3">
      <c r="A437" s="8" t="s">
        <v>18</v>
      </c>
      <c r="B437" s="30" t="s">
        <v>23</v>
      </c>
      <c r="C437" s="13" t="e">
        <f>C434/B434-1</f>
        <v>#DIV/0!</v>
      </c>
      <c r="D437" s="13">
        <f t="shared" si="81"/>
        <v>0.23023357104999387</v>
      </c>
      <c r="E437" s="13">
        <f t="shared" si="81"/>
        <v>-1</v>
      </c>
    </row>
    <row r="438" spans="1:5" ht="15.75" thickBot="1" x14ac:dyDescent="0.3">
      <c r="A438" s="8" t="s">
        <v>19</v>
      </c>
      <c r="B438" s="30" t="s">
        <v>23</v>
      </c>
      <c r="C438" s="13" t="e">
        <f>C435/B435-1</f>
        <v>#DIV/0!</v>
      </c>
      <c r="D438" s="13">
        <f t="shared" si="81"/>
        <v>-0.12126173496429005</v>
      </c>
      <c r="E438" s="13" t="e">
        <f t="shared" si="81"/>
        <v>#DIV/0!</v>
      </c>
    </row>
    <row r="439" spans="1:5" ht="15.75" thickBot="1" x14ac:dyDescent="0.3">
      <c r="A439" s="282" t="s">
        <v>79</v>
      </c>
      <c r="B439" s="283"/>
      <c r="C439" s="283"/>
      <c r="D439" s="283"/>
      <c r="E439" s="284"/>
    </row>
    <row r="440" spans="1:5" ht="12.75" customHeight="1" x14ac:dyDescent="0.25">
      <c r="A440" s="280"/>
      <c r="B440" s="9">
        <v>2018</v>
      </c>
      <c r="C440" s="9">
        <v>2019</v>
      </c>
      <c r="D440" s="9">
        <v>2020</v>
      </c>
      <c r="E440" s="9">
        <v>2021</v>
      </c>
    </row>
    <row r="441" spans="1:5" ht="9" customHeight="1" thickBot="1" x14ac:dyDescent="0.3">
      <c r="A441" s="281"/>
      <c r="B441" s="10" t="s">
        <v>6</v>
      </c>
      <c r="C441" s="10" t="s">
        <v>7</v>
      </c>
      <c r="D441" s="10" t="s">
        <v>7</v>
      </c>
      <c r="E441" s="10" t="s">
        <v>7</v>
      </c>
    </row>
    <row r="442" spans="1:5" ht="15.75" thickBot="1" x14ac:dyDescent="0.3">
      <c r="A442" s="49" t="s">
        <v>39</v>
      </c>
      <c r="B442" s="15">
        <f>B443+B444+B445+B446</f>
        <v>0</v>
      </c>
      <c r="C442" s="15">
        <f t="shared" ref="C442:E442" si="82">C443+C444+C445+C446</f>
        <v>0</v>
      </c>
      <c r="D442" s="15">
        <f t="shared" si="82"/>
        <v>0</v>
      </c>
      <c r="E442" s="15">
        <f t="shared" si="82"/>
        <v>0</v>
      </c>
    </row>
    <row r="443" spans="1:5" ht="15.75" thickBot="1" x14ac:dyDescent="0.3">
      <c r="A443" s="51" t="s">
        <v>47</v>
      </c>
      <c r="B443" s="15"/>
      <c r="C443" s="15"/>
      <c r="D443" s="15"/>
      <c r="E443" s="15"/>
    </row>
    <row r="444" spans="1:5" ht="15.75" thickBot="1" x14ac:dyDescent="0.3">
      <c r="A444" s="51" t="s">
        <v>54</v>
      </c>
      <c r="B444" s="15"/>
      <c r="C444" s="15"/>
      <c r="D444" s="15"/>
      <c r="E444" s="15"/>
    </row>
    <row r="445" spans="1:5" ht="15.75" thickBot="1" x14ac:dyDescent="0.3">
      <c r="A445" s="51" t="s">
        <v>55</v>
      </c>
      <c r="B445" s="15"/>
      <c r="C445" s="15"/>
      <c r="D445" s="15"/>
      <c r="E445" s="15"/>
    </row>
    <row r="446" spans="1:5" ht="15.75" thickBot="1" x14ac:dyDescent="0.3">
      <c r="A446" s="51" t="s">
        <v>56</v>
      </c>
      <c r="B446" s="15"/>
      <c r="C446" s="15"/>
      <c r="D446" s="15"/>
      <c r="E446" s="15"/>
    </row>
    <row r="447" spans="1:5" ht="15.75" thickBot="1" x14ac:dyDescent="0.3">
      <c r="A447" s="49" t="s">
        <v>40</v>
      </c>
      <c r="B447" s="15">
        <f>B448+B449+B450+B451</f>
        <v>0</v>
      </c>
      <c r="C447" s="15">
        <f t="shared" ref="C447:E447" si="83">C448+C449+C450+C451</f>
        <v>190563</v>
      </c>
      <c r="D447" s="15">
        <f t="shared" si="83"/>
        <v>234437</v>
      </c>
      <c r="E447" s="15">
        <f t="shared" si="83"/>
        <v>0</v>
      </c>
    </row>
    <row r="448" spans="1:5" ht="15.75" thickBot="1" x14ac:dyDescent="0.3">
      <c r="A448" s="51" t="s">
        <v>47</v>
      </c>
      <c r="B448" s="16"/>
      <c r="C448" s="71">
        <v>190563</v>
      </c>
      <c r="D448" s="71">
        <v>234437</v>
      </c>
      <c r="E448" s="15"/>
    </row>
    <row r="449" spans="1:5" ht="15.75" thickBot="1" x14ac:dyDescent="0.3">
      <c r="A449" s="51" t="s">
        <v>54</v>
      </c>
      <c r="B449" s="16"/>
      <c r="C449" s="15"/>
      <c r="D449" s="15"/>
      <c r="E449" s="15"/>
    </row>
    <row r="450" spans="1:5" ht="15.75" thickBot="1" x14ac:dyDescent="0.3">
      <c r="A450" s="51" t="s">
        <v>55</v>
      </c>
      <c r="B450" s="16"/>
      <c r="C450" s="15"/>
      <c r="D450" s="15"/>
      <c r="E450" s="15"/>
    </row>
    <row r="451" spans="1:5" ht="15.75" thickBot="1" x14ac:dyDescent="0.3">
      <c r="A451" s="51" t="s">
        <v>56</v>
      </c>
      <c r="B451" s="16"/>
      <c r="C451" s="15"/>
      <c r="D451" s="15"/>
      <c r="E451" s="15"/>
    </row>
    <row r="452" spans="1:5" ht="15.75" thickBot="1" x14ac:dyDescent="0.3">
      <c r="A452" s="69" t="s">
        <v>58</v>
      </c>
      <c r="B452" s="16">
        <f>B442+B447</f>
        <v>0</v>
      </c>
      <c r="C452" s="16">
        <f t="shared" ref="C452:E452" si="84">C442+C447</f>
        <v>190563</v>
      </c>
      <c r="D452" s="16">
        <f t="shared" si="84"/>
        <v>234437</v>
      </c>
      <c r="E452" s="16">
        <f t="shared" si="84"/>
        <v>0</v>
      </c>
    </row>
    <row r="453" spans="1:5" ht="15.75" thickBot="1" x14ac:dyDescent="0.3">
      <c r="A453" s="270" t="s">
        <v>36</v>
      </c>
      <c r="B453" s="271"/>
      <c r="C453" s="271"/>
      <c r="D453" s="271"/>
      <c r="E453" s="272"/>
    </row>
    <row r="454" spans="1:5" ht="15.75" thickBot="1" x14ac:dyDescent="0.3">
      <c r="A454" s="270" t="s">
        <v>41</v>
      </c>
      <c r="B454" s="271"/>
      <c r="C454" s="271"/>
      <c r="D454" s="271"/>
      <c r="E454" s="272"/>
    </row>
    <row r="455" spans="1:5" ht="15.75" thickBot="1" x14ac:dyDescent="0.3">
      <c r="A455" s="7"/>
      <c r="B455" s="318" t="s">
        <v>280</v>
      </c>
      <c r="C455" s="319"/>
      <c r="D455" s="319"/>
      <c r="E455" s="320"/>
    </row>
    <row r="456" spans="1:5" ht="30.75" customHeight="1" thickBot="1" x14ac:dyDescent="0.3">
      <c r="A456" s="7" t="s">
        <v>49</v>
      </c>
      <c r="B456" s="72" t="s">
        <v>156</v>
      </c>
      <c r="C456" s="19" t="s">
        <v>50</v>
      </c>
      <c r="D456" s="321" t="s">
        <v>157</v>
      </c>
      <c r="E456" s="322"/>
    </row>
    <row r="457" spans="1:5" ht="15.75" customHeight="1" thickBot="1" x14ac:dyDescent="0.3">
      <c r="A457" s="8" t="s">
        <v>10</v>
      </c>
      <c r="B457" s="298" t="s">
        <v>158</v>
      </c>
      <c r="C457" s="299"/>
      <c r="D457" s="299"/>
      <c r="E457" s="300"/>
    </row>
    <row r="458" spans="1:5" ht="15.75" thickBot="1" x14ac:dyDescent="0.3">
      <c r="A458" s="8" t="s">
        <v>15</v>
      </c>
      <c r="B458" s="298" t="s">
        <v>283</v>
      </c>
      <c r="C458" s="299"/>
      <c r="D458" s="299"/>
      <c r="E458" s="300"/>
    </row>
    <row r="459" spans="1:5" ht="12.75" customHeight="1" x14ac:dyDescent="0.25">
      <c r="A459" s="280"/>
      <c r="B459" s="9">
        <v>2018</v>
      </c>
      <c r="C459" s="9">
        <v>2019</v>
      </c>
      <c r="D459" s="9">
        <v>2020</v>
      </c>
      <c r="E459" s="9">
        <v>2021</v>
      </c>
    </row>
    <row r="460" spans="1:5" ht="9" customHeight="1" thickBot="1" x14ac:dyDescent="0.3">
      <c r="A460" s="281"/>
      <c r="B460" s="10" t="s">
        <v>6</v>
      </c>
      <c r="C460" s="10" t="s">
        <v>7</v>
      </c>
      <c r="D460" s="10" t="s">
        <v>7</v>
      </c>
      <c r="E460" s="10" t="s">
        <v>7</v>
      </c>
    </row>
    <row r="461" spans="1:5" ht="15.75" thickBot="1" x14ac:dyDescent="0.3">
      <c r="A461" s="8" t="s">
        <v>9</v>
      </c>
      <c r="B461" s="11">
        <v>1</v>
      </c>
      <c r="C461" s="58"/>
      <c r="D461" s="58"/>
      <c r="E461" s="58"/>
    </row>
    <row r="462" spans="1:5" ht="15.75" thickBot="1" x14ac:dyDescent="0.3">
      <c r="A462" s="8" t="s">
        <v>16</v>
      </c>
      <c r="B462" s="70">
        <v>213610</v>
      </c>
      <c r="C462" s="62"/>
      <c r="D462" s="62"/>
      <c r="E462" s="62"/>
    </row>
    <row r="463" spans="1:5" ht="15.75" thickBot="1" x14ac:dyDescent="0.3">
      <c r="A463" s="8" t="s">
        <v>24</v>
      </c>
      <c r="B463" s="12">
        <f>B462/B461</f>
        <v>213610</v>
      </c>
      <c r="C463" s="12" t="e">
        <f t="shared" ref="C463:E463" si="85">C462/C461</f>
        <v>#DIV/0!</v>
      </c>
      <c r="D463" s="12" t="e">
        <f t="shared" si="85"/>
        <v>#DIV/0!</v>
      </c>
      <c r="E463" s="12" t="e">
        <f t="shared" si="85"/>
        <v>#DIV/0!</v>
      </c>
    </row>
    <row r="464" spans="1:5" ht="15.75" thickBot="1" x14ac:dyDescent="0.3">
      <c r="A464" s="8" t="s">
        <v>17</v>
      </c>
      <c r="B464" s="30" t="s">
        <v>23</v>
      </c>
      <c r="C464" s="13">
        <f>C461/B461-1</f>
        <v>-1</v>
      </c>
      <c r="D464" s="13" t="e">
        <f t="shared" ref="D464:E466" si="86">D461/C461-1</f>
        <v>#DIV/0!</v>
      </c>
      <c r="E464" s="13" t="e">
        <f t="shared" si="86"/>
        <v>#DIV/0!</v>
      </c>
    </row>
    <row r="465" spans="1:5" ht="15.75" thickBot="1" x14ac:dyDescent="0.3">
      <c r="A465" s="8" t="s">
        <v>18</v>
      </c>
      <c r="B465" s="30" t="s">
        <v>23</v>
      </c>
      <c r="C465" s="13">
        <f>C462/B462-1</f>
        <v>-1</v>
      </c>
      <c r="D465" s="13" t="e">
        <f t="shared" si="86"/>
        <v>#DIV/0!</v>
      </c>
      <c r="E465" s="13" t="e">
        <f t="shared" si="86"/>
        <v>#DIV/0!</v>
      </c>
    </row>
    <row r="466" spans="1:5" ht="15.75" thickBot="1" x14ac:dyDescent="0.3">
      <c r="A466" s="8" t="s">
        <v>19</v>
      </c>
      <c r="B466" s="30" t="s">
        <v>23</v>
      </c>
      <c r="C466" s="13" t="e">
        <f>C463/B463-1</f>
        <v>#DIV/0!</v>
      </c>
      <c r="D466" s="13" t="e">
        <f t="shared" si="86"/>
        <v>#DIV/0!</v>
      </c>
      <c r="E466" s="13" t="e">
        <f t="shared" si="86"/>
        <v>#DIV/0!</v>
      </c>
    </row>
    <row r="467" spans="1:5" ht="15.75" thickBot="1" x14ac:dyDescent="0.3">
      <c r="A467" s="282" t="s">
        <v>78</v>
      </c>
      <c r="B467" s="283"/>
      <c r="C467" s="283"/>
      <c r="D467" s="283"/>
      <c r="E467" s="284"/>
    </row>
    <row r="468" spans="1:5" ht="12.75" customHeight="1" x14ac:dyDescent="0.25">
      <c r="A468" s="280"/>
      <c r="B468" s="9">
        <v>2018</v>
      </c>
      <c r="C468" s="9">
        <v>2019</v>
      </c>
      <c r="D468" s="9">
        <v>2020</v>
      </c>
      <c r="E468" s="9">
        <v>2021</v>
      </c>
    </row>
    <row r="469" spans="1:5" ht="9" customHeight="1" thickBot="1" x14ac:dyDescent="0.3">
      <c r="A469" s="281"/>
      <c r="B469" s="10" t="s">
        <v>6</v>
      </c>
      <c r="C469" s="10" t="s">
        <v>7</v>
      </c>
      <c r="D469" s="10" t="s">
        <v>7</v>
      </c>
      <c r="E469" s="10" t="s">
        <v>7</v>
      </c>
    </row>
    <row r="470" spans="1:5" ht="15.75" thickBot="1" x14ac:dyDescent="0.3">
      <c r="A470" s="49" t="s">
        <v>39</v>
      </c>
      <c r="B470" s="15">
        <f>B471+B472+B473+B474</f>
        <v>0</v>
      </c>
      <c r="C470" s="15">
        <f t="shared" ref="C470:E470" si="87">C471+C472+C473+C474</f>
        <v>0</v>
      </c>
      <c r="D470" s="15">
        <f t="shared" si="87"/>
        <v>0</v>
      </c>
      <c r="E470" s="15">
        <f t="shared" si="87"/>
        <v>0</v>
      </c>
    </row>
    <row r="471" spans="1:5" ht="15.75" thickBot="1" x14ac:dyDescent="0.3">
      <c r="A471" s="51" t="s">
        <v>47</v>
      </c>
      <c r="B471" s="15"/>
      <c r="C471" s="15"/>
      <c r="D471" s="15"/>
      <c r="E471" s="15"/>
    </row>
    <row r="472" spans="1:5" ht="15.75" thickBot="1" x14ac:dyDescent="0.3">
      <c r="A472" s="51" t="s">
        <v>54</v>
      </c>
      <c r="B472" s="15"/>
      <c r="C472" s="15"/>
      <c r="D472" s="15"/>
      <c r="E472" s="15"/>
    </row>
    <row r="473" spans="1:5" ht="15.75" thickBot="1" x14ac:dyDescent="0.3">
      <c r="A473" s="51" t="s">
        <v>55</v>
      </c>
      <c r="B473" s="15"/>
      <c r="C473" s="15"/>
      <c r="D473" s="15"/>
      <c r="E473" s="15"/>
    </row>
    <row r="474" spans="1:5" ht="15.75" thickBot="1" x14ac:dyDescent="0.3">
      <c r="A474" s="51" t="s">
        <v>56</v>
      </c>
      <c r="B474" s="15"/>
      <c r="C474" s="15"/>
      <c r="D474" s="15"/>
      <c r="E474" s="15"/>
    </row>
    <row r="475" spans="1:5" ht="15.75" thickBot="1" x14ac:dyDescent="0.3">
      <c r="A475" s="49" t="s">
        <v>40</v>
      </c>
      <c r="B475" s="70">
        <f>B476+B477+B478+B479</f>
        <v>213610</v>
      </c>
      <c r="C475" s="70">
        <f t="shared" ref="C475:E475" si="88">C476+C477+C478+C479</f>
        <v>0</v>
      </c>
      <c r="D475" s="70">
        <f t="shared" si="88"/>
        <v>0</v>
      </c>
      <c r="E475" s="70">
        <f t="shared" si="88"/>
        <v>0</v>
      </c>
    </row>
    <row r="476" spans="1:5" ht="15.75" thickBot="1" x14ac:dyDescent="0.3">
      <c r="A476" s="51" t="s">
        <v>47</v>
      </c>
      <c r="B476" s="71">
        <v>213610</v>
      </c>
      <c r="C476" s="15"/>
      <c r="D476" s="15"/>
      <c r="E476" s="15"/>
    </row>
    <row r="477" spans="1:5" ht="15.75" thickBot="1" x14ac:dyDescent="0.3">
      <c r="A477" s="51" t="s">
        <v>54</v>
      </c>
      <c r="B477" s="16"/>
      <c r="C477" s="15"/>
      <c r="D477" s="15"/>
      <c r="E477" s="15"/>
    </row>
    <row r="478" spans="1:5" ht="15.75" thickBot="1" x14ac:dyDescent="0.3">
      <c r="A478" s="51" t="s">
        <v>55</v>
      </c>
      <c r="B478" s="16"/>
      <c r="C478" s="15"/>
      <c r="D478" s="15"/>
      <c r="E478" s="15"/>
    </row>
    <row r="479" spans="1:5" ht="15.75" thickBot="1" x14ac:dyDescent="0.3">
      <c r="A479" s="51" t="s">
        <v>56</v>
      </c>
      <c r="B479" s="16"/>
      <c r="C479" s="15"/>
      <c r="D479" s="15"/>
      <c r="E479" s="15"/>
    </row>
    <row r="480" spans="1:5" ht="15.75" thickBot="1" x14ac:dyDescent="0.3">
      <c r="A480" s="73" t="s">
        <v>32</v>
      </c>
      <c r="B480" s="16">
        <f>B470+B475</f>
        <v>213610</v>
      </c>
      <c r="C480" s="16">
        <f t="shared" ref="C480:E480" si="89">C470+C475</f>
        <v>0</v>
      </c>
      <c r="D480" s="16">
        <f t="shared" si="89"/>
        <v>0</v>
      </c>
      <c r="E480" s="16">
        <f t="shared" si="89"/>
        <v>0</v>
      </c>
    </row>
    <row r="481" spans="1:5" ht="24.75" customHeight="1" thickBot="1" x14ac:dyDescent="0.3">
      <c r="A481" s="7" t="s">
        <v>53</v>
      </c>
      <c r="B481" s="74" t="s">
        <v>159</v>
      </c>
      <c r="C481" s="19" t="s">
        <v>50</v>
      </c>
      <c r="D481" s="75" t="s">
        <v>160</v>
      </c>
      <c r="E481" s="76"/>
    </row>
    <row r="482" spans="1:5" ht="24" customHeight="1" thickBot="1" x14ac:dyDescent="0.3">
      <c r="A482" s="8" t="s">
        <v>10</v>
      </c>
      <c r="B482" s="315" t="s">
        <v>281</v>
      </c>
      <c r="C482" s="316"/>
      <c r="D482" s="316"/>
      <c r="E482" s="317"/>
    </row>
    <row r="483" spans="1:5" ht="15.75" thickBot="1" x14ac:dyDescent="0.3">
      <c r="A483" s="8" t="s">
        <v>15</v>
      </c>
      <c r="B483" s="298" t="s">
        <v>283</v>
      </c>
      <c r="C483" s="299"/>
      <c r="D483" s="299"/>
      <c r="E483" s="300"/>
    </row>
    <row r="484" spans="1:5" ht="12.75" customHeight="1" x14ac:dyDescent="0.25">
      <c r="A484" s="280"/>
      <c r="B484" s="9">
        <v>2018</v>
      </c>
      <c r="C484" s="9">
        <v>2019</v>
      </c>
      <c r="D484" s="9">
        <v>2020</v>
      </c>
      <c r="E484" s="9">
        <v>2021</v>
      </c>
    </row>
    <row r="485" spans="1:5" ht="9" customHeight="1" thickBot="1" x14ac:dyDescent="0.3">
      <c r="A485" s="281"/>
      <c r="B485" s="10" t="s">
        <v>6</v>
      </c>
      <c r="C485" s="10" t="s">
        <v>7</v>
      </c>
      <c r="D485" s="10" t="s">
        <v>7</v>
      </c>
      <c r="E485" s="10" t="s">
        <v>7</v>
      </c>
    </row>
    <row r="486" spans="1:5" ht="15.75" thickBot="1" x14ac:dyDescent="0.3">
      <c r="A486" s="8" t="s">
        <v>9</v>
      </c>
      <c r="B486" s="11">
        <v>1</v>
      </c>
      <c r="C486" s="11">
        <v>1</v>
      </c>
      <c r="D486" s="58"/>
      <c r="E486" s="58"/>
    </row>
    <row r="487" spans="1:5" ht="15.75" thickBot="1" x14ac:dyDescent="0.3">
      <c r="A487" s="8" t="s">
        <v>16</v>
      </c>
      <c r="B487" s="11">
        <v>233988</v>
      </c>
      <c r="C487" s="11">
        <v>509437</v>
      </c>
      <c r="D487" s="58"/>
      <c r="E487" s="58"/>
    </row>
    <row r="488" spans="1:5" ht="15.75" thickBot="1" x14ac:dyDescent="0.3">
      <c r="A488" s="8" t="s">
        <v>24</v>
      </c>
      <c r="B488" s="12">
        <f>B487/B486</f>
        <v>233988</v>
      </c>
      <c r="C488" s="12">
        <f t="shared" ref="C488:E488" si="90">C487/C486</f>
        <v>509437</v>
      </c>
      <c r="D488" s="12" t="e">
        <f t="shared" si="90"/>
        <v>#DIV/0!</v>
      </c>
      <c r="E488" s="12" t="e">
        <f t="shared" si="90"/>
        <v>#DIV/0!</v>
      </c>
    </row>
    <row r="489" spans="1:5" ht="15.75" thickBot="1" x14ac:dyDescent="0.3">
      <c r="A489" s="8" t="s">
        <v>17</v>
      </c>
      <c r="B489" s="30" t="s">
        <v>23</v>
      </c>
      <c r="C489" s="13">
        <f>C486/B486-1</f>
        <v>0</v>
      </c>
      <c r="D489" s="13">
        <f t="shared" ref="D489:E491" si="91">D486/C486-1</f>
        <v>-1</v>
      </c>
      <c r="E489" s="13" t="e">
        <f t="shared" si="91"/>
        <v>#DIV/0!</v>
      </c>
    </row>
    <row r="490" spans="1:5" ht="15.75" thickBot="1" x14ac:dyDescent="0.3">
      <c r="A490" s="8" t="s">
        <v>18</v>
      </c>
      <c r="B490" s="30" t="s">
        <v>23</v>
      </c>
      <c r="C490" s="13">
        <f>C487/B487-1</f>
        <v>1.1771928474964528</v>
      </c>
      <c r="D490" s="13">
        <f t="shared" si="91"/>
        <v>-1</v>
      </c>
      <c r="E490" s="13" t="e">
        <f t="shared" si="91"/>
        <v>#DIV/0!</v>
      </c>
    </row>
    <row r="491" spans="1:5" ht="15.75" thickBot="1" x14ac:dyDescent="0.3">
      <c r="A491" s="8" t="s">
        <v>19</v>
      </c>
      <c r="B491" s="30" t="s">
        <v>23</v>
      </c>
      <c r="C491" s="13">
        <f>C488/B488-1</f>
        <v>1.1771928474964528</v>
      </c>
      <c r="D491" s="13" t="e">
        <f t="shared" si="91"/>
        <v>#DIV/0!</v>
      </c>
      <c r="E491" s="13" t="e">
        <f t="shared" si="91"/>
        <v>#DIV/0!</v>
      </c>
    </row>
    <row r="492" spans="1:5" ht="15.75" thickBot="1" x14ac:dyDescent="0.3">
      <c r="A492" s="282" t="s">
        <v>79</v>
      </c>
      <c r="B492" s="283"/>
      <c r="C492" s="283"/>
      <c r="D492" s="283"/>
      <c r="E492" s="284"/>
    </row>
    <row r="493" spans="1:5" ht="12.75" customHeight="1" x14ac:dyDescent="0.25">
      <c r="A493" s="280"/>
      <c r="B493" s="9">
        <v>2018</v>
      </c>
      <c r="C493" s="9">
        <v>2019</v>
      </c>
      <c r="D493" s="9">
        <v>2020</v>
      </c>
      <c r="E493" s="9">
        <v>2021</v>
      </c>
    </row>
    <row r="494" spans="1:5" ht="9" customHeight="1" thickBot="1" x14ac:dyDescent="0.3">
      <c r="A494" s="281"/>
      <c r="B494" s="10" t="s">
        <v>6</v>
      </c>
      <c r="C494" s="10" t="s">
        <v>7</v>
      </c>
      <c r="D494" s="10" t="s">
        <v>7</v>
      </c>
      <c r="E494" s="10" t="s">
        <v>7</v>
      </c>
    </row>
    <row r="495" spans="1:5" ht="15.75" thickBot="1" x14ac:dyDescent="0.3">
      <c r="A495" s="49" t="s">
        <v>39</v>
      </c>
      <c r="B495" s="15">
        <f>B496+B497+B498+B499</f>
        <v>0</v>
      </c>
      <c r="C495" s="15">
        <f t="shared" ref="C495:E495" si="92">C496+C497+C498+C499</f>
        <v>0</v>
      </c>
      <c r="D495" s="15">
        <f t="shared" si="92"/>
        <v>0</v>
      </c>
      <c r="E495" s="15">
        <f t="shared" si="92"/>
        <v>0</v>
      </c>
    </row>
    <row r="496" spans="1:5" ht="15.75" thickBot="1" x14ac:dyDescent="0.3">
      <c r="A496" s="51" t="s">
        <v>47</v>
      </c>
      <c r="B496" s="15"/>
      <c r="C496" s="15"/>
      <c r="D496" s="15"/>
      <c r="E496" s="15"/>
    </row>
    <row r="497" spans="1:5" ht="15.75" thickBot="1" x14ac:dyDescent="0.3">
      <c r="A497" s="51" t="s">
        <v>54</v>
      </c>
      <c r="B497" s="15"/>
      <c r="C497" s="15"/>
      <c r="D497" s="15"/>
      <c r="E497" s="15"/>
    </row>
    <row r="498" spans="1:5" ht="15.75" thickBot="1" x14ac:dyDescent="0.3">
      <c r="A498" s="51" t="s">
        <v>55</v>
      </c>
      <c r="B498" s="15"/>
      <c r="C498" s="15"/>
      <c r="D498" s="15"/>
      <c r="E498" s="15"/>
    </row>
    <row r="499" spans="1:5" ht="15.75" thickBot="1" x14ac:dyDescent="0.3">
      <c r="A499" s="51" t="s">
        <v>56</v>
      </c>
      <c r="B499" s="15"/>
      <c r="C499" s="15"/>
      <c r="D499" s="15"/>
      <c r="E499" s="15"/>
    </row>
    <row r="500" spans="1:5" ht="15.75" thickBot="1" x14ac:dyDescent="0.3">
      <c r="A500" s="49" t="s">
        <v>40</v>
      </c>
      <c r="B500" s="77">
        <f>B501+B502+B503+B504</f>
        <v>233988</v>
      </c>
      <c r="C500" s="77">
        <f t="shared" ref="C500:E500" si="93">C501+C502+C503+C504</f>
        <v>509437</v>
      </c>
      <c r="D500" s="77">
        <f t="shared" si="93"/>
        <v>0</v>
      </c>
      <c r="E500" s="77">
        <f t="shared" si="93"/>
        <v>0</v>
      </c>
    </row>
    <row r="501" spans="1:5" ht="15.75" thickBot="1" x14ac:dyDescent="0.3">
      <c r="A501" s="51" t="s">
        <v>47</v>
      </c>
      <c r="B501" s="78">
        <v>233988</v>
      </c>
      <c r="C501" s="78">
        <v>509437</v>
      </c>
      <c r="D501" s="78"/>
      <c r="E501" s="78"/>
    </row>
    <row r="502" spans="1:5" ht="15.75" thickBot="1" x14ac:dyDescent="0.3">
      <c r="A502" s="51" t="s">
        <v>54</v>
      </c>
      <c r="B502" s="16"/>
      <c r="C502" s="16"/>
      <c r="D502" s="16"/>
      <c r="E502" s="16"/>
    </row>
    <row r="503" spans="1:5" ht="15.75" thickBot="1" x14ac:dyDescent="0.3">
      <c r="A503" s="51" t="s">
        <v>55</v>
      </c>
      <c r="B503" s="16"/>
      <c r="C503" s="15"/>
      <c r="D503" s="15"/>
      <c r="E503" s="15"/>
    </row>
    <row r="504" spans="1:5" ht="15.75" thickBot="1" x14ac:dyDescent="0.3">
      <c r="A504" s="51" t="s">
        <v>56</v>
      </c>
      <c r="B504" s="16"/>
      <c r="C504" s="15"/>
      <c r="D504" s="15"/>
      <c r="E504" s="15"/>
    </row>
    <row r="505" spans="1:5" ht="15.75" thickBot="1" x14ac:dyDescent="0.3">
      <c r="A505" s="69" t="s">
        <v>58</v>
      </c>
      <c r="B505" s="15">
        <f>B495+B500</f>
        <v>233988</v>
      </c>
      <c r="C505" s="15">
        <f t="shared" ref="C505:E505" si="94">C495+C500</f>
        <v>509437</v>
      </c>
      <c r="D505" s="15">
        <f t="shared" si="94"/>
        <v>0</v>
      </c>
      <c r="E505" s="15">
        <f t="shared" si="94"/>
        <v>0</v>
      </c>
    </row>
    <row r="506" spans="1:5" ht="53.25" customHeight="1" thickBot="1" x14ac:dyDescent="0.3">
      <c r="A506" s="7" t="s">
        <v>161</v>
      </c>
      <c r="B506" s="79" t="s">
        <v>162</v>
      </c>
      <c r="C506" s="19" t="s">
        <v>50</v>
      </c>
      <c r="D506" s="21"/>
      <c r="E506" s="22"/>
    </row>
    <row r="507" spans="1:5" ht="31.5" customHeight="1" thickBot="1" x14ac:dyDescent="0.3">
      <c r="A507" s="8" t="s">
        <v>10</v>
      </c>
      <c r="B507" s="309" t="s">
        <v>282</v>
      </c>
      <c r="C507" s="309"/>
      <c r="D507" s="309"/>
      <c r="E507" s="309"/>
    </row>
    <row r="508" spans="1:5" ht="15.75" thickBot="1" x14ac:dyDescent="0.3">
      <c r="A508" s="8" t="s">
        <v>15</v>
      </c>
      <c r="B508" s="298" t="s">
        <v>283</v>
      </c>
      <c r="C508" s="299"/>
      <c r="D508" s="299"/>
      <c r="E508" s="300"/>
    </row>
    <row r="509" spans="1:5" ht="12.75" customHeight="1" x14ac:dyDescent="0.25">
      <c r="A509" s="280"/>
      <c r="B509" s="9">
        <v>2018</v>
      </c>
      <c r="C509" s="9">
        <v>2019</v>
      </c>
      <c r="D509" s="9">
        <v>2020</v>
      </c>
      <c r="E509" s="9">
        <v>2021</v>
      </c>
    </row>
    <row r="510" spans="1:5" ht="9" customHeight="1" thickBot="1" x14ac:dyDescent="0.3">
      <c r="A510" s="281"/>
      <c r="B510" s="10" t="s">
        <v>6</v>
      </c>
      <c r="C510" s="10" t="s">
        <v>7</v>
      </c>
      <c r="D510" s="10" t="s">
        <v>7</v>
      </c>
      <c r="E510" s="10" t="s">
        <v>7</v>
      </c>
    </row>
    <row r="511" spans="1:5" ht="15.75" thickBot="1" x14ac:dyDescent="0.3">
      <c r="A511" s="8" t="s">
        <v>9</v>
      </c>
      <c r="B511" s="58"/>
      <c r="C511" s="58"/>
      <c r="D511" s="58">
        <v>1</v>
      </c>
      <c r="E511" s="58">
        <v>1</v>
      </c>
    </row>
    <row r="512" spans="1:5" ht="15.75" thickBot="1" x14ac:dyDescent="0.3">
      <c r="A512" s="8" t="s">
        <v>16</v>
      </c>
      <c r="B512" s="62">
        <v>0</v>
      </c>
      <c r="C512" s="62"/>
      <c r="D512" s="70">
        <v>258063</v>
      </c>
      <c r="E512" s="70">
        <v>492500</v>
      </c>
    </row>
    <row r="513" spans="1:5" ht="15.75" thickBot="1" x14ac:dyDescent="0.3">
      <c r="A513" s="8" t="s">
        <v>24</v>
      </c>
      <c r="B513" s="12" t="e">
        <f>B512/B511</f>
        <v>#DIV/0!</v>
      </c>
      <c r="C513" s="12" t="e">
        <f t="shared" ref="C513:E513" si="95">C512/C511</f>
        <v>#DIV/0!</v>
      </c>
      <c r="D513" s="12">
        <f t="shared" si="95"/>
        <v>258063</v>
      </c>
      <c r="E513" s="12">
        <f t="shared" si="95"/>
        <v>492500</v>
      </c>
    </row>
    <row r="514" spans="1:5" ht="15.75" thickBot="1" x14ac:dyDescent="0.3">
      <c r="A514" s="8" t="s">
        <v>17</v>
      </c>
      <c r="B514" s="30" t="s">
        <v>23</v>
      </c>
      <c r="C514" s="13" t="e">
        <f>C511/B511-1</f>
        <v>#DIV/0!</v>
      </c>
      <c r="D514" s="13" t="e">
        <f t="shared" ref="D514:E516" si="96">D511/C511-1</f>
        <v>#DIV/0!</v>
      </c>
      <c r="E514" s="13">
        <f t="shared" si="96"/>
        <v>0</v>
      </c>
    </row>
    <row r="515" spans="1:5" ht="15.75" thickBot="1" x14ac:dyDescent="0.3">
      <c r="A515" s="8" t="s">
        <v>18</v>
      </c>
      <c r="B515" s="30" t="s">
        <v>23</v>
      </c>
      <c r="C515" s="13" t="e">
        <f>C512/B512-1</f>
        <v>#DIV/0!</v>
      </c>
      <c r="D515" s="13" t="e">
        <f t="shared" si="96"/>
        <v>#DIV/0!</v>
      </c>
      <c r="E515" s="13">
        <f t="shared" si="96"/>
        <v>0.90844871213618372</v>
      </c>
    </row>
    <row r="516" spans="1:5" ht="15.75" thickBot="1" x14ac:dyDescent="0.3">
      <c r="A516" s="8" t="s">
        <v>19</v>
      </c>
      <c r="B516" s="30" t="s">
        <v>23</v>
      </c>
      <c r="C516" s="13" t="e">
        <f>C513/B513-1</f>
        <v>#DIV/0!</v>
      </c>
      <c r="D516" s="13" t="e">
        <f t="shared" si="96"/>
        <v>#DIV/0!</v>
      </c>
      <c r="E516" s="13">
        <f t="shared" si="96"/>
        <v>0.90844871213618372</v>
      </c>
    </row>
    <row r="517" spans="1:5" ht="15.75" thickBot="1" x14ac:dyDescent="0.3">
      <c r="A517" s="282" t="s">
        <v>163</v>
      </c>
      <c r="B517" s="283"/>
      <c r="C517" s="283"/>
      <c r="D517" s="283"/>
      <c r="E517" s="284"/>
    </row>
    <row r="518" spans="1:5" ht="12.75" customHeight="1" x14ac:dyDescent="0.25">
      <c r="A518" s="280"/>
      <c r="B518" s="9">
        <v>2018</v>
      </c>
      <c r="C518" s="9">
        <v>2019</v>
      </c>
      <c r="D518" s="9">
        <v>2020</v>
      </c>
      <c r="E518" s="9">
        <v>2021</v>
      </c>
    </row>
    <row r="519" spans="1:5" ht="9" customHeight="1" thickBot="1" x14ac:dyDescent="0.3">
      <c r="A519" s="281"/>
      <c r="B519" s="10" t="s">
        <v>6</v>
      </c>
      <c r="C519" s="10" t="s">
        <v>7</v>
      </c>
      <c r="D519" s="10" t="s">
        <v>7</v>
      </c>
      <c r="E519" s="10" t="s">
        <v>7</v>
      </c>
    </row>
    <row r="520" spans="1:5" ht="15.75" thickBot="1" x14ac:dyDescent="0.3">
      <c r="A520" s="49" t="s">
        <v>39</v>
      </c>
      <c r="B520" s="15">
        <f>B521+B522+B523+B524</f>
        <v>0</v>
      </c>
      <c r="C520" s="15">
        <f t="shared" ref="C520:E520" si="97">C521+C522+C523+C524</f>
        <v>0</v>
      </c>
      <c r="D520" s="15">
        <f t="shared" si="97"/>
        <v>0</v>
      </c>
      <c r="E520" s="15">
        <f t="shared" si="97"/>
        <v>0</v>
      </c>
    </row>
    <row r="521" spans="1:5" ht="15.75" thickBot="1" x14ac:dyDescent="0.3">
      <c r="A521" s="51" t="s">
        <v>47</v>
      </c>
      <c r="B521" s="15"/>
      <c r="C521" s="15"/>
      <c r="D521" s="15"/>
      <c r="E521" s="15"/>
    </row>
    <row r="522" spans="1:5" ht="15.75" thickBot="1" x14ac:dyDescent="0.3">
      <c r="A522" s="51" t="s">
        <v>54</v>
      </c>
      <c r="B522" s="15"/>
      <c r="C522" s="15"/>
      <c r="D522" s="15"/>
      <c r="E522" s="15"/>
    </row>
    <row r="523" spans="1:5" ht="15.75" thickBot="1" x14ac:dyDescent="0.3">
      <c r="A523" s="51" t="s">
        <v>55</v>
      </c>
      <c r="B523" s="15"/>
      <c r="C523" s="15"/>
      <c r="D523" s="15"/>
      <c r="E523" s="15"/>
    </row>
    <row r="524" spans="1:5" ht="15.75" thickBot="1" x14ac:dyDescent="0.3">
      <c r="A524" s="51" t="s">
        <v>56</v>
      </c>
      <c r="B524" s="15"/>
      <c r="C524" s="15"/>
      <c r="D524" s="15"/>
      <c r="E524" s="15"/>
    </row>
    <row r="525" spans="1:5" ht="15.75" thickBot="1" x14ac:dyDescent="0.3">
      <c r="A525" s="49" t="s">
        <v>40</v>
      </c>
      <c r="B525" s="62">
        <f>B526+B527+B528+B529</f>
        <v>0</v>
      </c>
      <c r="C525" s="62">
        <f t="shared" ref="C525:E525" si="98">C526+C527+C528+C529</f>
        <v>0</v>
      </c>
      <c r="D525" s="62">
        <f t="shared" si="98"/>
        <v>258063</v>
      </c>
      <c r="E525" s="62">
        <f t="shared" si="98"/>
        <v>492500</v>
      </c>
    </row>
    <row r="526" spans="1:5" ht="15.75" thickBot="1" x14ac:dyDescent="0.3">
      <c r="A526" s="51" t="s">
        <v>47</v>
      </c>
      <c r="B526" s="62"/>
      <c r="C526" s="80"/>
      <c r="D526" s="50">
        <v>258063</v>
      </c>
      <c r="E526" s="62">
        <v>492500</v>
      </c>
    </row>
    <row r="527" spans="1:5" ht="15.75" thickBot="1" x14ac:dyDescent="0.3">
      <c r="A527" s="51" t="s">
        <v>54</v>
      </c>
      <c r="B527" s="16"/>
      <c r="C527" s="15"/>
      <c r="D527" s="15"/>
      <c r="E527" s="15"/>
    </row>
    <row r="528" spans="1:5" ht="15.75" thickBot="1" x14ac:dyDescent="0.3">
      <c r="A528" s="51" t="s">
        <v>55</v>
      </c>
      <c r="B528" s="16"/>
      <c r="C528" s="15"/>
      <c r="D528" s="15"/>
      <c r="E528" s="15"/>
    </row>
    <row r="529" spans="1:5" ht="15.75" thickBot="1" x14ac:dyDescent="0.3">
      <c r="A529" s="51" t="s">
        <v>56</v>
      </c>
      <c r="B529" s="16"/>
      <c r="C529" s="15"/>
      <c r="D529" s="15"/>
      <c r="E529" s="15"/>
    </row>
    <row r="530" spans="1:5" ht="15.75" thickBot="1" x14ac:dyDescent="0.3">
      <c r="A530" s="54" t="s">
        <v>59</v>
      </c>
      <c r="B530" s="16">
        <f>B520+B525</f>
        <v>0</v>
      </c>
      <c r="C530" s="16">
        <f t="shared" ref="C530:E530" si="99">C520+C525</f>
        <v>0</v>
      </c>
      <c r="D530" s="16">
        <f t="shared" si="99"/>
        <v>258063</v>
      </c>
      <c r="E530" s="16">
        <f t="shared" si="99"/>
        <v>492500</v>
      </c>
    </row>
    <row r="531" spans="1:5" ht="48" customHeight="1" thickBot="1" x14ac:dyDescent="0.3">
      <c r="A531" s="7" t="s">
        <v>113</v>
      </c>
      <c r="B531" s="74" t="s">
        <v>164</v>
      </c>
      <c r="C531" s="19" t="s">
        <v>50</v>
      </c>
      <c r="D531" s="81" t="s">
        <v>263</v>
      </c>
      <c r="E531" s="68"/>
    </row>
    <row r="532" spans="1:5" ht="15.75" thickBot="1" x14ac:dyDescent="0.3">
      <c r="A532" s="8" t="s">
        <v>10</v>
      </c>
      <c r="B532" s="309" t="s">
        <v>164</v>
      </c>
      <c r="C532" s="309"/>
      <c r="D532" s="309"/>
      <c r="E532" s="309"/>
    </row>
    <row r="533" spans="1:5" ht="15.75" thickBot="1" x14ac:dyDescent="0.3">
      <c r="A533" s="8" t="s">
        <v>15</v>
      </c>
      <c r="B533" s="298" t="s">
        <v>154</v>
      </c>
      <c r="C533" s="299"/>
      <c r="D533" s="299"/>
      <c r="E533" s="300"/>
    </row>
    <row r="534" spans="1:5" x14ac:dyDescent="0.25">
      <c r="A534" s="280"/>
      <c r="B534" s="9">
        <v>2018</v>
      </c>
      <c r="C534" s="9">
        <v>2019</v>
      </c>
      <c r="D534" s="9">
        <v>2020</v>
      </c>
      <c r="E534" s="9">
        <v>2021</v>
      </c>
    </row>
    <row r="535" spans="1:5" ht="15.75" thickBot="1" x14ac:dyDescent="0.3">
      <c r="A535" s="281"/>
      <c r="B535" s="10" t="s">
        <v>6</v>
      </c>
      <c r="C535" s="10" t="s">
        <v>7</v>
      </c>
      <c r="D535" s="10" t="s">
        <v>7</v>
      </c>
      <c r="E535" s="10" t="s">
        <v>7</v>
      </c>
    </row>
    <row r="536" spans="1:5" ht="15.75" thickBot="1" x14ac:dyDescent="0.3">
      <c r="A536" s="8" t="s">
        <v>9</v>
      </c>
      <c r="B536" s="58">
        <v>1</v>
      </c>
      <c r="C536" s="58"/>
      <c r="D536" s="58"/>
      <c r="E536" s="58"/>
    </row>
    <row r="537" spans="1:5" ht="15.75" thickBot="1" x14ac:dyDescent="0.3">
      <c r="A537" s="8" t="s">
        <v>16</v>
      </c>
      <c r="B537" s="62">
        <v>400</v>
      </c>
      <c r="C537" s="62"/>
      <c r="D537" s="62"/>
      <c r="E537" s="62"/>
    </row>
    <row r="538" spans="1:5" ht="15.75" thickBot="1" x14ac:dyDescent="0.3">
      <c r="A538" s="8" t="s">
        <v>24</v>
      </c>
      <c r="B538" s="12">
        <f>B537/B536</f>
        <v>400</v>
      </c>
      <c r="C538" s="12" t="e">
        <f t="shared" ref="C538:E538" si="100">C537/C536</f>
        <v>#DIV/0!</v>
      </c>
      <c r="D538" s="12" t="e">
        <f t="shared" si="100"/>
        <v>#DIV/0!</v>
      </c>
      <c r="E538" s="12" t="e">
        <f t="shared" si="100"/>
        <v>#DIV/0!</v>
      </c>
    </row>
    <row r="539" spans="1:5" ht="15.75" thickBot="1" x14ac:dyDescent="0.3">
      <c r="A539" s="8" t="s">
        <v>17</v>
      </c>
      <c r="B539" s="30" t="s">
        <v>23</v>
      </c>
      <c r="C539" s="13">
        <f>C536/B536-1</f>
        <v>-1</v>
      </c>
      <c r="D539" s="13" t="e">
        <f t="shared" ref="D539:E541" si="101">D536/C536-1</f>
        <v>#DIV/0!</v>
      </c>
      <c r="E539" s="13" t="e">
        <f t="shared" si="101"/>
        <v>#DIV/0!</v>
      </c>
    </row>
    <row r="540" spans="1:5" ht="15.75" thickBot="1" x14ac:dyDescent="0.3">
      <c r="A540" s="8" t="s">
        <v>18</v>
      </c>
      <c r="B540" s="30" t="s">
        <v>23</v>
      </c>
      <c r="C540" s="13">
        <f>C537/B537-1</f>
        <v>-1</v>
      </c>
      <c r="D540" s="13" t="e">
        <f t="shared" si="101"/>
        <v>#DIV/0!</v>
      </c>
      <c r="E540" s="13" t="e">
        <f t="shared" si="101"/>
        <v>#DIV/0!</v>
      </c>
    </row>
    <row r="541" spans="1:5" ht="15.75" thickBot="1" x14ac:dyDescent="0.3">
      <c r="A541" s="8" t="s">
        <v>19</v>
      </c>
      <c r="B541" s="30" t="s">
        <v>23</v>
      </c>
      <c r="C541" s="13" t="e">
        <f>C538/B538-1</f>
        <v>#DIV/0!</v>
      </c>
      <c r="D541" s="13" t="e">
        <f t="shared" si="101"/>
        <v>#DIV/0!</v>
      </c>
      <c r="E541" s="13" t="e">
        <f t="shared" si="101"/>
        <v>#DIV/0!</v>
      </c>
    </row>
    <row r="542" spans="1:5" ht="15.75" thickBot="1" x14ac:dyDescent="0.3">
      <c r="A542" s="282" t="s">
        <v>166</v>
      </c>
      <c r="B542" s="283"/>
      <c r="C542" s="283"/>
      <c r="D542" s="283"/>
      <c r="E542" s="284"/>
    </row>
    <row r="543" spans="1:5" x14ac:dyDescent="0.25">
      <c r="A543" s="280"/>
      <c r="B543" s="9">
        <v>2018</v>
      </c>
      <c r="C543" s="9">
        <v>2019</v>
      </c>
      <c r="D543" s="9">
        <v>2020</v>
      </c>
      <c r="E543" s="9">
        <v>2021</v>
      </c>
    </row>
    <row r="544" spans="1:5" ht="15.75" thickBot="1" x14ac:dyDescent="0.3">
      <c r="A544" s="281"/>
      <c r="B544" s="10" t="s">
        <v>6</v>
      </c>
      <c r="C544" s="10" t="s">
        <v>7</v>
      </c>
      <c r="D544" s="10" t="s">
        <v>7</v>
      </c>
      <c r="E544" s="10" t="s">
        <v>7</v>
      </c>
    </row>
    <row r="545" spans="1:5" ht="15.75" thickBot="1" x14ac:dyDescent="0.3">
      <c r="A545" s="49" t="s">
        <v>39</v>
      </c>
      <c r="B545" s="62">
        <f>B546+B547+B548+B549</f>
        <v>400</v>
      </c>
      <c r="C545" s="62">
        <f t="shared" ref="C545:E545" si="102">C546+C547+C548+C549</f>
        <v>0</v>
      </c>
      <c r="D545" s="62">
        <f t="shared" si="102"/>
        <v>0</v>
      </c>
      <c r="E545" s="62">
        <f t="shared" si="102"/>
        <v>0</v>
      </c>
    </row>
    <row r="546" spans="1:5" ht="15.75" thickBot="1" x14ac:dyDescent="0.3">
      <c r="A546" s="51" t="s">
        <v>47</v>
      </c>
      <c r="B546" s="63">
        <v>400</v>
      </c>
      <c r="C546" s="62"/>
      <c r="D546" s="62"/>
      <c r="E546" s="62"/>
    </row>
    <row r="547" spans="1:5" ht="15.75" thickBot="1" x14ac:dyDescent="0.3">
      <c r="A547" s="51" t="s">
        <v>54</v>
      </c>
      <c r="B547" s="15"/>
      <c r="C547" s="15"/>
      <c r="D547" s="15"/>
      <c r="E547" s="15"/>
    </row>
    <row r="548" spans="1:5" ht="15.75" thickBot="1" x14ac:dyDescent="0.3">
      <c r="A548" s="51" t="s">
        <v>55</v>
      </c>
      <c r="B548" s="15"/>
      <c r="C548" s="15"/>
      <c r="D548" s="15"/>
      <c r="E548" s="15"/>
    </row>
    <row r="549" spans="1:5" ht="15.75" thickBot="1" x14ac:dyDescent="0.3">
      <c r="A549" s="51" t="s">
        <v>56</v>
      </c>
      <c r="B549" s="15"/>
      <c r="C549" s="15"/>
      <c r="D549" s="15"/>
      <c r="E549" s="15"/>
    </row>
    <row r="550" spans="1:5" ht="15.75" thickBot="1" x14ac:dyDescent="0.3">
      <c r="A550" s="49" t="s">
        <v>40</v>
      </c>
      <c r="B550" s="16">
        <f>B551+B552+B553+B554</f>
        <v>0</v>
      </c>
      <c r="C550" s="16">
        <f t="shared" ref="C550:E550" si="103">C551+C552+C553+C554</f>
        <v>0</v>
      </c>
      <c r="D550" s="16">
        <f t="shared" si="103"/>
        <v>0</v>
      </c>
      <c r="E550" s="16">
        <f t="shared" si="103"/>
        <v>0</v>
      </c>
    </row>
    <row r="551" spans="1:5" ht="15.75" thickBot="1" x14ac:dyDescent="0.3">
      <c r="A551" s="51" t="s">
        <v>47</v>
      </c>
      <c r="B551" s="16"/>
      <c r="C551" s="16"/>
      <c r="D551" s="16"/>
      <c r="E551" s="16"/>
    </row>
    <row r="552" spans="1:5" ht="15.75" thickBot="1" x14ac:dyDescent="0.3">
      <c r="A552" s="51" t="s">
        <v>54</v>
      </c>
      <c r="B552" s="16"/>
      <c r="C552" s="16"/>
      <c r="D552" s="16"/>
      <c r="E552" s="16"/>
    </row>
    <row r="553" spans="1:5" ht="15.75" thickBot="1" x14ac:dyDescent="0.3">
      <c r="A553" s="51" t="s">
        <v>55</v>
      </c>
      <c r="B553" s="16"/>
      <c r="C553" s="16"/>
      <c r="D553" s="16"/>
      <c r="E553" s="16"/>
    </row>
    <row r="554" spans="1:5" ht="15.75" thickBot="1" x14ac:dyDescent="0.3">
      <c r="A554" s="51" t="s">
        <v>56</v>
      </c>
      <c r="B554" s="16"/>
      <c r="C554" s="16"/>
      <c r="D554" s="16"/>
      <c r="E554" s="16"/>
    </row>
    <row r="555" spans="1:5" ht="15.75" thickBot="1" x14ac:dyDescent="0.3">
      <c r="A555" s="54" t="s">
        <v>117</v>
      </c>
      <c r="B555" s="16">
        <f>B545+B550</f>
        <v>400</v>
      </c>
      <c r="C555" s="16">
        <f t="shared" ref="C555:E555" si="104">C545+C550</f>
        <v>0</v>
      </c>
      <c r="D555" s="16">
        <f t="shared" si="104"/>
        <v>0</v>
      </c>
      <c r="E555" s="16">
        <f t="shared" si="104"/>
        <v>0</v>
      </c>
    </row>
    <row r="556" spans="1:5" ht="33.75" customHeight="1" thickBot="1" x14ac:dyDescent="0.3">
      <c r="A556" s="23" t="s">
        <v>118</v>
      </c>
      <c r="B556" s="82" t="s">
        <v>167</v>
      </c>
      <c r="C556" s="19" t="s">
        <v>50</v>
      </c>
      <c r="D556" s="83" t="s">
        <v>165</v>
      </c>
      <c r="E556" s="84"/>
    </row>
    <row r="557" spans="1:5" ht="15.75" thickBot="1" x14ac:dyDescent="0.3">
      <c r="A557" s="8" t="s">
        <v>10</v>
      </c>
      <c r="B557" s="309" t="s">
        <v>167</v>
      </c>
      <c r="C557" s="309"/>
      <c r="D557" s="309"/>
      <c r="E557" s="309"/>
    </row>
    <row r="558" spans="1:5" ht="15.75" thickBot="1" x14ac:dyDescent="0.3">
      <c r="A558" s="8" t="s">
        <v>15</v>
      </c>
      <c r="B558" s="298" t="s">
        <v>154</v>
      </c>
      <c r="C558" s="299"/>
      <c r="D558" s="299"/>
      <c r="E558" s="300"/>
    </row>
    <row r="559" spans="1:5" x14ac:dyDescent="0.25">
      <c r="A559" s="280"/>
      <c r="B559" s="9">
        <v>2018</v>
      </c>
      <c r="C559" s="9">
        <v>2019</v>
      </c>
      <c r="D559" s="9">
        <v>2020</v>
      </c>
      <c r="E559" s="9">
        <v>2021</v>
      </c>
    </row>
    <row r="560" spans="1:5" ht="15.75" thickBot="1" x14ac:dyDescent="0.3">
      <c r="A560" s="281"/>
      <c r="B560" s="10" t="s">
        <v>6</v>
      </c>
      <c r="C560" s="10" t="s">
        <v>7</v>
      </c>
      <c r="D560" s="10" t="s">
        <v>7</v>
      </c>
      <c r="E560" s="10" t="s">
        <v>7</v>
      </c>
    </row>
    <row r="561" spans="1:5" ht="15.75" thickBot="1" x14ac:dyDescent="0.3">
      <c r="A561" s="8" t="s">
        <v>9</v>
      </c>
      <c r="B561" s="58">
        <v>1</v>
      </c>
      <c r="C561" s="58"/>
      <c r="D561" s="58"/>
      <c r="E561" s="58"/>
    </row>
    <row r="562" spans="1:5" ht="15.75" thickBot="1" x14ac:dyDescent="0.3">
      <c r="A562" s="8" t="s">
        <v>16</v>
      </c>
      <c r="B562" s="50">
        <v>1556</v>
      </c>
      <c r="C562" s="62"/>
      <c r="D562" s="62"/>
      <c r="E562" s="62"/>
    </row>
    <row r="563" spans="1:5" ht="15.75" thickBot="1" x14ac:dyDescent="0.3">
      <c r="A563" s="8" t="s">
        <v>24</v>
      </c>
      <c r="B563" s="12">
        <f>B562/B561</f>
        <v>1556</v>
      </c>
      <c r="C563" s="12" t="e">
        <f t="shared" ref="C563:E563" si="105">C562/C561</f>
        <v>#DIV/0!</v>
      </c>
      <c r="D563" s="12" t="e">
        <f t="shared" si="105"/>
        <v>#DIV/0!</v>
      </c>
      <c r="E563" s="12" t="e">
        <f t="shared" si="105"/>
        <v>#DIV/0!</v>
      </c>
    </row>
    <row r="564" spans="1:5" ht="15.75" thickBot="1" x14ac:dyDescent="0.3">
      <c r="A564" s="8" t="s">
        <v>17</v>
      </c>
      <c r="B564" s="30" t="s">
        <v>23</v>
      </c>
      <c r="C564" s="13">
        <f>C561/B561-1</f>
        <v>-1</v>
      </c>
      <c r="D564" s="13" t="e">
        <f t="shared" ref="D564:E566" si="106">D561/C561-1</f>
        <v>#DIV/0!</v>
      </c>
      <c r="E564" s="13" t="e">
        <f t="shared" si="106"/>
        <v>#DIV/0!</v>
      </c>
    </row>
    <row r="565" spans="1:5" ht="15.75" thickBot="1" x14ac:dyDescent="0.3">
      <c r="A565" s="8" t="s">
        <v>18</v>
      </c>
      <c r="B565" s="30" t="s">
        <v>23</v>
      </c>
      <c r="C565" s="13">
        <f>C562/B562-1</f>
        <v>-1</v>
      </c>
      <c r="D565" s="13" t="e">
        <f t="shared" si="106"/>
        <v>#DIV/0!</v>
      </c>
      <c r="E565" s="13" t="e">
        <f t="shared" si="106"/>
        <v>#DIV/0!</v>
      </c>
    </row>
    <row r="566" spans="1:5" ht="15.75" thickBot="1" x14ac:dyDescent="0.3">
      <c r="A566" s="8" t="s">
        <v>19</v>
      </c>
      <c r="B566" s="30" t="s">
        <v>23</v>
      </c>
      <c r="C566" s="13" t="e">
        <f>C563/B563-1</f>
        <v>#DIV/0!</v>
      </c>
      <c r="D566" s="13" t="e">
        <f t="shared" si="106"/>
        <v>#DIV/0!</v>
      </c>
      <c r="E566" s="13" t="e">
        <f t="shared" si="106"/>
        <v>#DIV/0!</v>
      </c>
    </row>
    <row r="567" spans="1:5" ht="15.75" thickBot="1" x14ac:dyDescent="0.3">
      <c r="A567" s="282" t="s">
        <v>168</v>
      </c>
      <c r="B567" s="283"/>
      <c r="C567" s="283"/>
      <c r="D567" s="283"/>
      <c r="E567" s="284"/>
    </row>
    <row r="568" spans="1:5" x14ac:dyDescent="0.25">
      <c r="A568" s="280"/>
      <c r="B568" s="9">
        <v>2018</v>
      </c>
      <c r="C568" s="9">
        <v>2019</v>
      </c>
      <c r="D568" s="9">
        <v>2020</v>
      </c>
      <c r="E568" s="9">
        <v>2021</v>
      </c>
    </row>
    <row r="569" spans="1:5" ht="15.75" thickBot="1" x14ac:dyDescent="0.3">
      <c r="A569" s="281"/>
      <c r="B569" s="10" t="s">
        <v>6</v>
      </c>
      <c r="C569" s="10" t="s">
        <v>7</v>
      </c>
      <c r="D569" s="10" t="s">
        <v>7</v>
      </c>
      <c r="E569" s="10" t="s">
        <v>7</v>
      </c>
    </row>
    <row r="570" spans="1:5" ht="15.75" thickBot="1" x14ac:dyDescent="0.3">
      <c r="A570" s="49" t="s">
        <v>39</v>
      </c>
      <c r="B570" s="15">
        <f>B571+B572+B573+B574</f>
        <v>0</v>
      </c>
      <c r="C570" s="15">
        <f t="shared" ref="C570:E570" si="107">C571+C572+C573+C574</f>
        <v>0</v>
      </c>
      <c r="D570" s="15">
        <f t="shared" si="107"/>
        <v>0</v>
      </c>
      <c r="E570" s="15">
        <f t="shared" si="107"/>
        <v>0</v>
      </c>
    </row>
    <row r="571" spans="1:5" ht="15.75" thickBot="1" x14ac:dyDescent="0.3">
      <c r="A571" s="51" t="s">
        <v>47</v>
      </c>
      <c r="B571" s="15"/>
      <c r="C571" s="15"/>
      <c r="D571" s="15"/>
      <c r="E571" s="15"/>
    </row>
    <row r="572" spans="1:5" ht="15.75" thickBot="1" x14ac:dyDescent="0.3">
      <c r="A572" s="51" t="s">
        <v>54</v>
      </c>
      <c r="B572" s="15"/>
      <c r="C572" s="15"/>
      <c r="D572" s="15"/>
      <c r="E572" s="15"/>
    </row>
    <row r="573" spans="1:5" ht="15.75" thickBot="1" x14ac:dyDescent="0.3">
      <c r="A573" s="51" t="s">
        <v>55</v>
      </c>
      <c r="B573" s="15"/>
      <c r="C573" s="15"/>
      <c r="D573" s="15"/>
      <c r="E573" s="15"/>
    </row>
    <row r="574" spans="1:5" ht="15.75" thickBot="1" x14ac:dyDescent="0.3">
      <c r="A574" s="51" t="s">
        <v>56</v>
      </c>
      <c r="B574" s="15"/>
      <c r="C574" s="15"/>
      <c r="D574" s="15"/>
      <c r="E574" s="15"/>
    </row>
    <row r="575" spans="1:5" ht="15.75" thickBot="1" x14ac:dyDescent="0.3">
      <c r="A575" s="49" t="s">
        <v>40</v>
      </c>
      <c r="B575" s="62">
        <f>B576+B577+B578+B579</f>
        <v>1556</v>
      </c>
      <c r="C575" s="62">
        <f t="shared" ref="C575:E575" si="108">C576+C577+C578+C579</f>
        <v>0</v>
      </c>
      <c r="D575" s="62">
        <f t="shared" si="108"/>
        <v>0</v>
      </c>
      <c r="E575" s="62">
        <f t="shared" si="108"/>
        <v>0</v>
      </c>
    </row>
    <row r="576" spans="1:5" ht="15.75" thickBot="1" x14ac:dyDescent="0.3">
      <c r="A576" s="51" t="s">
        <v>47</v>
      </c>
      <c r="B576" s="63">
        <v>1556</v>
      </c>
      <c r="C576" s="63"/>
      <c r="D576" s="63"/>
      <c r="E576" s="63"/>
    </row>
    <row r="577" spans="1:5" ht="15.75" thickBot="1" x14ac:dyDescent="0.3">
      <c r="A577" s="51" t="s">
        <v>54</v>
      </c>
      <c r="B577" s="16"/>
      <c r="C577" s="16"/>
      <c r="D577" s="16"/>
      <c r="E577" s="16"/>
    </row>
    <row r="578" spans="1:5" ht="15.75" thickBot="1" x14ac:dyDescent="0.3">
      <c r="A578" s="51" t="s">
        <v>55</v>
      </c>
      <c r="B578" s="16"/>
      <c r="C578" s="16"/>
      <c r="D578" s="16"/>
      <c r="E578" s="16"/>
    </row>
    <row r="579" spans="1:5" ht="15.75" thickBot="1" x14ac:dyDescent="0.3">
      <c r="A579" s="51" t="s">
        <v>56</v>
      </c>
      <c r="B579" s="16"/>
      <c r="C579" s="16"/>
      <c r="D579" s="16"/>
      <c r="E579" s="16"/>
    </row>
    <row r="580" spans="1:5" ht="15.75" thickBot="1" x14ac:dyDescent="0.3">
      <c r="A580" s="54" t="s">
        <v>123</v>
      </c>
      <c r="B580" s="16">
        <f>B570+B575</f>
        <v>1556</v>
      </c>
      <c r="C580" s="16">
        <f t="shared" ref="C580:E580" si="109">C570+C575</f>
        <v>0</v>
      </c>
      <c r="D580" s="16">
        <f t="shared" si="109"/>
        <v>0</v>
      </c>
      <c r="E580" s="16">
        <f t="shared" si="109"/>
        <v>0</v>
      </c>
    </row>
    <row r="581" spans="1:5" ht="16.5" customHeight="1" thickBot="1" x14ac:dyDescent="0.3">
      <c r="A581" s="85"/>
      <c r="B581" s="24"/>
      <c r="C581" s="24"/>
      <c r="D581" s="24"/>
      <c r="E581" s="24"/>
    </row>
    <row r="582" spans="1:5" ht="27" customHeight="1" thickBot="1" x14ac:dyDescent="0.3">
      <c r="A582" s="35" t="s">
        <v>45</v>
      </c>
      <c r="B582" s="25">
        <f>B36+B73+B110+B147+B184+B221+B258+B295+B332+B369+B409+B434+B462+B487+B512+B537+B562</f>
        <v>1218049</v>
      </c>
      <c r="C582" s="25">
        <f>C36+C73+C110+C147+C184+C221+C258+C295+C332+C369+C409+C434+C462+C487+C512+C537+C562</f>
        <v>1483400</v>
      </c>
      <c r="D582" s="25">
        <f>D36+D73+D110+D147+D184+D221+D258+D295+D332+D369+D409+D434+D462+D487+D512+D537+D562</f>
        <v>1277500</v>
      </c>
      <c r="E582" s="25">
        <f>E36+E73+E110+E147+E184+E221+E258+E295+E332+E369+E409+E434+E462+E487+E512+E537+E562</f>
        <v>1342500</v>
      </c>
    </row>
    <row r="583" spans="1:5" ht="24.75" thickBot="1" x14ac:dyDescent="0.3">
      <c r="A583" s="35" t="s">
        <v>46</v>
      </c>
      <c r="B583" s="25">
        <f>+B584+B587+B590+B593+B596+B599+B602+B605+B610</f>
        <v>1218049</v>
      </c>
      <c r="C583" s="25">
        <f t="shared" ref="C583:E583" si="110">+C584+C587+C590+C593+C596+C599+C602+C605+C610</f>
        <v>1483400</v>
      </c>
      <c r="D583" s="25">
        <f t="shared" si="110"/>
        <v>1277500</v>
      </c>
      <c r="E583" s="25">
        <f t="shared" si="110"/>
        <v>1342500</v>
      </c>
    </row>
    <row r="584" spans="1:5" ht="15.75" thickBot="1" x14ac:dyDescent="0.3">
      <c r="A584" s="49" t="s">
        <v>0</v>
      </c>
      <c r="B584" s="26">
        <f t="shared" ref="B584:E604" si="111">B44+B81+B118+B155+B192+B229+B266+B303+B340+B377</f>
        <v>467242</v>
      </c>
      <c r="C584" s="26">
        <f t="shared" si="111"/>
        <v>468774</v>
      </c>
      <c r="D584" s="26">
        <f t="shared" si="111"/>
        <v>468774</v>
      </c>
      <c r="E584" s="26">
        <f t="shared" si="111"/>
        <v>468774</v>
      </c>
    </row>
    <row r="585" spans="1:5" ht="15.75" thickBot="1" x14ac:dyDescent="0.3">
      <c r="A585" s="51" t="s">
        <v>47</v>
      </c>
      <c r="B585" s="16">
        <f t="shared" si="111"/>
        <v>467242</v>
      </c>
      <c r="C585" s="16">
        <f t="shared" si="111"/>
        <v>468774</v>
      </c>
      <c r="D585" s="16">
        <f t="shared" si="111"/>
        <v>468774</v>
      </c>
      <c r="E585" s="16">
        <f t="shared" si="111"/>
        <v>468774</v>
      </c>
    </row>
    <row r="586" spans="1:5" ht="15.75" thickBot="1" x14ac:dyDescent="0.3">
      <c r="A586" s="51" t="s">
        <v>51</v>
      </c>
      <c r="B586" s="16">
        <f t="shared" si="111"/>
        <v>0</v>
      </c>
      <c r="C586" s="16">
        <f t="shared" si="111"/>
        <v>0</v>
      </c>
      <c r="D586" s="16">
        <f t="shared" si="111"/>
        <v>0</v>
      </c>
      <c r="E586" s="16">
        <f t="shared" si="111"/>
        <v>0</v>
      </c>
    </row>
    <row r="587" spans="1:5" ht="24.75" thickBot="1" x14ac:dyDescent="0.3">
      <c r="A587" s="49" t="s">
        <v>30</v>
      </c>
      <c r="B587" s="26">
        <f t="shared" si="111"/>
        <v>77858</v>
      </c>
      <c r="C587" s="26">
        <f t="shared" si="111"/>
        <v>78026</v>
      </c>
      <c r="D587" s="26">
        <f t="shared" si="111"/>
        <v>78026</v>
      </c>
      <c r="E587" s="26">
        <f t="shared" si="111"/>
        <v>78026</v>
      </c>
    </row>
    <row r="588" spans="1:5" ht="15.75" thickBot="1" x14ac:dyDescent="0.3">
      <c r="A588" s="51" t="s">
        <v>47</v>
      </c>
      <c r="B588" s="86">
        <f t="shared" si="111"/>
        <v>77858</v>
      </c>
      <c r="C588" s="86">
        <f t="shared" si="111"/>
        <v>78026</v>
      </c>
      <c r="D588" s="86">
        <f t="shared" si="111"/>
        <v>78026</v>
      </c>
      <c r="E588" s="86">
        <f t="shared" si="111"/>
        <v>78026</v>
      </c>
    </row>
    <row r="589" spans="1:5" ht="15.75" thickBot="1" x14ac:dyDescent="0.3">
      <c r="A589" s="51" t="s">
        <v>51</v>
      </c>
      <c r="B589" s="87">
        <f t="shared" si="111"/>
        <v>0</v>
      </c>
      <c r="C589" s="87">
        <f t="shared" si="111"/>
        <v>0</v>
      </c>
      <c r="D589" s="87">
        <f t="shared" si="111"/>
        <v>0</v>
      </c>
      <c r="E589" s="87">
        <f t="shared" si="111"/>
        <v>0</v>
      </c>
    </row>
    <row r="590" spans="1:5" ht="15.75" thickBot="1" x14ac:dyDescent="0.3">
      <c r="A590" s="49" t="s">
        <v>1</v>
      </c>
      <c r="B590" s="26">
        <f t="shared" si="111"/>
        <v>78000</v>
      </c>
      <c r="C590" s="26">
        <f t="shared" si="111"/>
        <v>91651</v>
      </c>
      <c r="D590" s="26">
        <f t="shared" si="111"/>
        <v>81051</v>
      </c>
      <c r="E590" s="26">
        <f t="shared" si="111"/>
        <v>97290</v>
      </c>
    </row>
    <row r="591" spans="1:5" ht="15.75" thickBot="1" x14ac:dyDescent="0.3">
      <c r="A591" s="51" t="s">
        <v>47</v>
      </c>
      <c r="B591" s="86">
        <f t="shared" si="111"/>
        <v>67310</v>
      </c>
      <c r="C591" s="86">
        <f t="shared" si="111"/>
        <v>77310</v>
      </c>
      <c r="D591" s="86">
        <f t="shared" si="111"/>
        <v>69310</v>
      </c>
      <c r="E591" s="86">
        <f t="shared" si="111"/>
        <v>81900</v>
      </c>
    </row>
    <row r="592" spans="1:5" ht="15.75" thickBot="1" x14ac:dyDescent="0.3">
      <c r="A592" s="51" t="s">
        <v>51</v>
      </c>
      <c r="B592" s="86">
        <f t="shared" si="111"/>
        <v>10690</v>
      </c>
      <c r="C592" s="86">
        <f t="shared" si="111"/>
        <v>14341</v>
      </c>
      <c r="D592" s="86">
        <f t="shared" si="111"/>
        <v>11741</v>
      </c>
      <c r="E592" s="86">
        <f t="shared" si="111"/>
        <v>15390</v>
      </c>
    </row>
    <row r="593" spans="1:5" ht="15.75" thickBot="1" x14ac:dyDescent="0.3">
      <c r="A593" s="49" t="s">
        <v>2</v>
      </c>
      <c r="B593" s="26">
        <f t="shared" si="111"/>
        <v>0</v>
      </c>
      <c r="C593" s="26">
        <f t="shared" si="111"/>
        <v>0</v>
      </c>
      <c r="D593" s="26">
        <f t="shared" si="111"/>
        <v>0</v>
      </c>
      <c r="E593" s="26">
        <f t="shared" si="111"/>
        <v>0</v>
      </c>
    </row>
    <row r="594" spans="1:5" ht="15.75" thickBot="1" x14ac:dyDescent="0.3">
      <c r="A594" s="51" t="s">
        <v>47</v>
      </c>
      <c r="B594" s="87">
        <f t="shared" si="111"/>
        <v>0</v>
      </c>
      <c r="C594" s="87">
        <f t="shared" si="111"/>
        <v>0</v>
      </c>
      <c r="D594" s="87">
        <f t="shared" si="111"/>
        <v>0</v>
      </c>
      <c r="E594" s="87">
        <f t="shared" si="111"/>
        <v>0</v>
      </c>
    </row>
    <row r="595" spans="1:5" ht="15.75" thickBot="1" x14ac:dyDescent="0.3">
      <c r="A595" s="51" t="s">
        <v>51</v>
      </c>
      <c r="B595" s="87">
        <f t="shared" si="111"/>
        <v>0</v>
      </c>
      <c r="C595" s="87">
        <f t="shared" si="111"/>
        <v>0</v>
      </c>
      <c r="D595" s="87">
        <f t="shared" si="111"/>
        <v>0</v>
      </c>
      <c r="E595" s="87">
        <f t="shared" si="111"/>
        <v>0</v>
      </c>
    </row>
    <row r="596" spans="1:5" ht="15.75" thickBot="1" x14ac:dyDescent="0.3">
      <c r="A596" s="49" t="s">
        <v>25</v>
      </c>
      <c r="B596" s="26">
        <f t="shared" si="111"/>
        <v>137332</v>
      </c>
      <c r="C596" s="26">
        <f t="shared" si="111"/>
        <v>137332</v>
      </c>
      <c r="D596" s="26">
        <f t="shared" si="111"/>
        <v>149532</v>
      </c>
      <c r="E596" s="26">
        <f t="shared" si="111"/>
        <v>198293</v>
      </c>
    </row>
    <row r="597" spans="1:5" ht="15.75" thickBot="1" x14ac:dyDescent="0.3">
      <c r="A597" s="51" t="s">
        <v>47</v>
      </c>
      <c r="B597" s="86">
        <f t="shared" si="111"/>
        <v>137332</v>
      </c>
      <c r="C597" s="86">
        <f t="shared" si="111"/>
        <v>137332</v>
      </c>
      <c r="D597" s="86">
        <f t="shared" si="111"/>
        <v>149532</v>
      </c>
      <c r="E597" s="86">
        <f t="shared" si="111"/>
        <v>198293</v>
      </c>
    </row>
    <row r="598" spans="1:5" ht="15.75" thickBot="1" x14ac:dyDescent="0.3">
      <c r="A598" s="51" t="s">
        <v>51</v>
      </c>
      <c r="B598" s="87">
        <f t="shared" si="111"/>
        <v>0</v>
      </c>
      <c r="C598" s="87">
        <f t="shared" si="111"/>
        <v>0</v>
      </c>
      <c r="D598" s="87">
        <f t="shared" si="111"/>
        <v>0</v>
      </c>
      <c r="E598" s="87">
        <f t="shared" si="111"/>
        <v>0</v>
      </c>
    </row>
    <row r="599" spans="1:5" ht="15.75" thickBot="1" x14ac:dyDescent="0.3">
      <c r="A599" s="49" t="s">
        <v>26</v>
      </c>
      <c r="B599" s="26">
        <f t="shared" si="111"/>
        <v>7617</v>
      </c>
      <c r="C599" s="26">
        <f t="shared" si="111"/>
        <v>7617</v>
      </c>
      <c r="D599" s="26">
        <f t="shared" si="111"/>
        <v>7617</v>
      </c>
      <c r="E599" s="26">
        <f t="shared" si="111"/>
        <v>7617</v>
      </c>
    </row>
    <row r="600" spans="1:5" ht="15.75" thickBot="1" x14ac:dyDescent="0.3">
      <c r="A600" s="51" t="s">
        <v>47</v>
      </c>
      <c r="B600" s="86">
        <f t="shared" si="111"/>
        <v>7617</v>
      </c>
      <c r="C600" s="86">
        <f t="shared" si="111"/>
        <v>7617</v>
      </c>
      <c r="D600" s="86">
        <f t="shared" si="111"/>
        <v>7617</v>
      </c>
      <c r="E600" s="86">
        <f t="shared" si="111"/>
        <v>7617</v>
      </c>
    </row>
    <row r="601" spans="1:5" ht="15.75" thickBot="1" x14ac:dyDescent="0.3">
      <c r="A601" s="51" t="s">
        <v>51</v>
      </c>
      <c r="B601" s="86">
        <f t="shared" si="111"/>
        <v>0</v>
      </c>
      <c r="C601" s="86">
        <f t="shared" si="111"/>
        <v>0</v>
      </c>
      <c r="D601" s="86">
        <f t="shared" si="111"/>
        <v>0</v>
      </c>
      <c r="E601" s="86">
        <f t="shared" si="111"/>
        <v>0</v>
      </c>
    </row>
    <row r="602" spans="1:5" ht="24.75" thickBot="1" x14ac:dyDescent="0.3">
      <c r="A602" s="49" t="s">
        <v>3</v>
      </c>
      <c r="B602" s="26">
        <f t="shared" si="111"/>
        <v>0</v>
      </c>
      <c r="C602" s="26">
        <f t="shared" si="111"/>
        <v>0</v>
      </c>
      <c r="D602" s="26">
        <f t="shared" si="111"/>
        <v>0</v>
      </c>
      <c r="E602" s="26">
        <f t="shared" si="111"/>
        <v>0</v>
      </c>
    </row>
    <row r="603" spans="1:5" ht="15.75" thickBot="1" x14ac:dyDescent="0.3">
      <c r="A603" s="51" t="s">
        <v>47</v>
      </c>
      <c r="B603" s="87">
        <f t="shared" si="111"/>
        <v>0</v>
      </c>
      <c r="C603" s="87">
        <f t="shared" si="111"/>
        <v>0</v>
      </c>
      <c r="D603" s="87">
        <f t="shared" si="111"/>
        <v>0</v>
      </c>
      <c r="E603" s="87">
        <f t="shared" si="111"/>
        <v>0</v>
      </c>
    </row>
    <row r="604" spans="1:5" ht="15.75" thickBot="1" x14ac:dyDescent="0.3">
      <c r="A604" s="51" t="s">
        <v>51</v>
      </c>
      <c r="B604" s="87">
        <f t="shared" si="111"/>
        <v>0</v>
      </c>
      <c r="C604" s="87">
        <f t="shared" si="111"/>
        <v>0</v>
      </c>
      <c r="D604" s="87">
        <f t="shared" si="111"/>
        <v>0</v>
      </c>
      <c r="E604" s="87">
        <f t="shared" si="111"/>
        <v>0</v>
      </c>
    </row>
    <row r="605" spans="1:5" ht="15.75" thickBot="1" x14ac:dyDescent="0.3">
      <c r="A605" s="49" t="s">
        <v>20</v>
      </c>
      <c r="B605" s="26">
        <f>B606+B607+B608+B609</f>
        <v>400</v>
      </c>
      <c r="C605" s="26">
        <f t="shared" ref="C605:E605" si="112">C606+C607+C608+C609</f>
        <v>0</v>
      </c>
      <c r="D605" s="26">
        <f t="shared" si="112"/>
        <v>0</v>
      </c>
      <c r="E605" s="26">
        <f t="shared" si="112"/>
        <v>0</v>
      </c>
    </row>
    <row r="606" spans="1:5" ht="15.75" thickBot="1" x14ac:dyDescent="0.3">
      <c r="A606" s="51" t="s">
        <v>47</v>
      </c>
      <c r="B606" s="86">
        <f t="shared" ref="B606:E614" si="113">B418+B443+B471+B496+B521+B546+B571</f>
        <v>400</v>
      </c>
      <c r="C606" s="86">
        <f t="shared" si="113"/>
        <v>0</v>
      </c>
      <c r="D606" s="86">
        <f t="shared" si="113"/>
        <v>0</v>
      </c>
      <c r="E606" s="86">
        <f t="shared" si="113"/>
        <v>0</v>
      </c>
    </row>
    <row r="607" spans="1:5" ht="15.75" thickBot="1" x14ac:dyDescent="0.3">
      <c r="A607" s="51" t="s">
        <v>60</v>
      </c>
      <c r="B607" s="86">
        <f t="shared" si="113"/>
        <v>0</v>
      </c>
      <c r="C607" s="86">
        <f t="shared" si="113"/>
        <v>0</v>
      </c>
      <c r="D607" s="86">
        <f t="shared" si="113"/>
        <v>0</v>
      </c>
      <c r="E607" s="86">
        <f t="shared" si="113"/>
        <v>0</v>
      </c>
    </row>
    <row r="608" spans="1:5" ht="15.75" thickBot="1" x14ac:dyDescent="0.3">
      <c r="A608" s="51" t="s">
        <v>55</v>
      </c>
      <c r="B608" s="86">
        <f t="shared" si="113"/>
        <v>0</v>
      </c>
      <c r="C608" s="86">
        <f t="shared" si="113"/>
        <v>0</v>
      </c>
      <c r="D608" s="86">
        <f t="shared" si="113"/>
        <v>0</v>
      </c>
      <c r="E608" s="86">
        <f t="shared" si="113"/>
        <v>0</v>
      </c>
    </row>
    <row r="609" spans="1:5" ht="15.75" thickBot="1" x14ac:dyDescent="0.3">
      <c r="A609" s="51" t="s">
        <v>56</v>
      </c>
      <c r="B609" s="86">
        <f t="shared" si="113"/>
        <v>0</v>
      </c>
      <c r="C609" s="86">
        <f t="shared" si="113"/>
        <v>0</v>
      </c>
      <c r="D609" s="86">
        <f t="shared" si="113"/>
        <v>0</v>
      </c>
      <c r="E609" s="86">
        <f t="shared" si="113"/>
        <v>0</v>
      </c>
    </row>
    <row r="610" spans="1:5" ht="15.75" thickBot="1" x14ac:dyDescent="0.3">
      <c r="A610" s="49" t="s">
        <v>21</v>
      </c>
      <c r="B610" s="26">
        <f t="shared" si="113"/>
        <v>449600</v>
      </c>
      <c r="C610" s="26">
        <f t="shared" si="113"/>
        <v>700000</v>
      </c>
      <c r="D610" s="26">
        <f t="shared" si="113"/>
        <v>492500</v>
      </c>
      <c r="E610" s="26">
        <f t="shared" si="113"/>
        <v>492500</v>
      </c>
    </row>
    <row r="611" spans="1:5" ht="15.75" thickBot="1" x14ac:dyDescent="0.3">
      <c r="A611" s="51" t="s">
        <v>47</v>
      </c>
      <c r="B611" s="86">
        <f t="shared" si="113"/>
        <v>449600</v>
      </c>
      <c r="C611" s="86">
        <f t="shared" si="113"/>
        <v>700000</v>
      </c>
      <c r="D611" s="86">
        <f t="shared" si="113"/>
        <v>492500</v>
      </c>
      <c r="E611" s="86">
        <f t="shared" si="113"/>
        <v>492500</v>
      </c>
    </row>
    <row r="612" spans="1:5" ht="15.75" thickBot="1" x14ac:dyDescent="0.3">
      <c r="A612" s="51" t="s">
        <v>60</v>
      </c>
      <c r="B612" s="86">
        <f t="shared" si="113"/>
        <v>0</v>
      </c>
      <c r="C612" s="86">
        <f t="shared" si="113"/>
        <v>0</v>
      </c>
      <c r="D612" s="86">
        <f t="shared" si="113"/>
        <v>0</v>
      </c>
      <c r="E612" s="86">
        <f t="shared" si="113"/>
        <v>0</v>
      </c>
    </row>
    <row r="613" spans="1:5" ht="15.75" thickBot="1" x14ac:dyDescent="0.3">
      <c r="A613" s="51" t="s">
        <v>55</v>
      </c>
      <c r="B613" s="86">
        <f t="shared" si="113"/>
        <v>0</v>
      </c>
      <c r="C613" s="86">
        <f t="shared" si="113"/>
        <v>0</v>
      </c>
      <c r="D613" s="86">
        <f t="shared" si="113"/>
        <v>0</v>
      </c>
      <c r="E613" s="86">
        <f t="shared" si="113"/>
        <v>0</v>
      </c>
    </row>
    <row r="614" spans="1:5" ht="15.75" thickBot="1" x14ac:dyDescent="0.3">
      <c r="A614" s="51" t="s">
        <v>56</v>
      </c>
      <c r="B614" s="86">
        <f t="shared" si="113"/>
        <v>0</v>
      </c>
      <c r="C614" s="86">
        <f t="shared" si="113"/>
        <v>0</v>
      </c>
      <c r="D614" s="86">
        <f t="shared" si="113"/>
        <v>0</v>
      </c>
      <c r="E614" s="86">
        <f t="shared" si="113"/>
        <v>0</v>
      </c>
    </row>
    <row r="615" spans="1:5" ht="15.75" thickBot="1" x14ac:dyDescent="0.3">
      <c r="A615" s="66" t="s">
        <v>33</v>
      </c>
      <c r="B615" s="17">
        <f>IF(B583-B582=0,0,"Error")</f>
        <v>0</v>
      </c>
      <c r="C615" s="17">
        <f>IF(C583-C582=0,0,"Error")</f>
        <v>0</v>
      </c>
      <c r="D615" s="17">
        <f>IF(D583-D582=0,0,"Error")</f>
        <v>0</v>
      </c>
      <c r="E615" s="17">
        <f>IF(E583-E582=0,0,"Error")</f>
        <v>0</v>
      </c>
    </row>
  </sheetData>
  <mergeCells count="116">
    <mergeCell ref="B557:E557"/>
    <mergeCell ref="B558:E558"/>
    <mergeCell ref="A559:A560"/>
    <mergeCell ref="A567:E567"/>
    <mergeCell ref="A568:A569"/>
    <mergeCell ref="A518:A519"/>
    <mergeCell ref="B532:E532"/>
    <mergeCell ref="B533:E533"/>
    <mergeCell ref="A534:A535"/>
    <mergeCell ref="A542:E542"/>
    <mergeCell ref="A543:A544"/>
    <mergeCell ref="A492:E492"/>
    <mergeCell ref="A493:A494"/>
    <mergeCell ref="B507:E507"/>
    <mergeCell ref="B508:E508"/>
    <mergeCell ref="A509:A510"/>
    <mergeCell ref="A517:E517"/>
    <mergeCell ref="A459:A460"/>
    <mergeCell ref="A467:E467"/>
    <mergeCell ref="A468:A469"/>
    <mergeCell ref="B482:E482"/>
    <mergeCell ref="B483:E483"/>
    <mergeCell ref="A484:A485"/>
    <mergeCell ref="B455:E455"/>
    <mergeCell ref="D456:E456"/>
    <mergeCell ref="B457:E457"/>
    <mergeCell ref="B458:E458"/>
    <mergeCell ref="B430:E430"/>
    <mergeCell ref="A431:A432"/>
    <mergeCell ref="A439:E439"/>
    <mergeCell ref="A440:A441"/>
    <mergeCell ref="A453:E453"/>
    <mergeCell ref="A454:E454"/>
    <mergeCell ref="B405:E405"/>
    <mergeCell ref="A406:A407"/>
    <mergeCell ref="A414:E414"/>
    <mergeCell ref="A415:A416"/>
    <mergeCell ref="D428:E428"/>
    <mergeCell ref="B429:E429"/>
    <mergeCell ref="A375:A376"/>
    <mergeCell ref="A400:E400"/>
    <mergeCell ref="A401:E401"/>
    <mergeCell ref="B402:E402"/>
    <mergeCell ref="B404:E404"/>
    <mergeCell ref="A338:A339"/>
    <mergeCell ref="B363:E363"/>
    <mergeCell ref="B364:E364"/>
    <mergeCell ref="B365:E365"/>
    <mergeCell ref="A366:A367"/>
    <mergeCell ref="A374:E374"/>
    <mergeCell ref="A301:A302"/>
    <mergeCell ref="B326:E326"/>
    <mergeCell ref="B327:E327"/>
    <mergeCell ref="B328:E328"/>
    <mergeCell ref="A329:A330"/>
    <mergeCell ref="A337:E337"/>
    <mergeCell ref="A264:A265"/>
    <mergeCell ref="B289:E289"/>
    <mergeCell ref="B290:E290"/>
    <mergeCell ref="B291:E291"/>
    <mergeCell ref="A292:A293"/>
    <mergeCell ref="A300:E300"/>
    <mergeCell ref="A227:A228"/>
    <mergeCell ref="B252:E252"/>
    <mergeCell ref="B253:E253"/>
    <mergeCell ref="B254:E254"/>
    <mergeCell ref="A255:A256"/>
    <mergeCell ref="A263:E263"/>
    <mergeCell ref="A190:A191"/>
    <mergeCell ref="B215:E215"/>
    <mergeCell ref="B216:E216"/>
    <mergeCell ref="B217:E217"/>
    <mergeCell ref="A218:A219"/>
    <mergeCell ref="A226:E226"/>
    <mergeCell ref="A153:A154"/>
    <mergeCell ref="B178:E178"/>
    <mergeCell ref="B179:E179"/>
    <mergeCell ref="B180:E180"/>
    <mergeCell ref="A181:A182"/>
    <mergeCell ref="A189:E189"/>
    <mergeCell ref="A116:A117"/>
    <mergeCell ref="B141:E141"/>
    <mergeCell ref="B142:E142"/>
    <mergeCell ref="B143:E143"/>
    <mergeCell ref="A144:A145"/>
    <mergeCell ref="A152:E152"/>
    <mergeCell ref="A79:A80"/>
    <mergeCell ref="B104:E104"/>
    <mergeCell ref="B105:E105"/>
    <mergeCell ref="B106:E106"/>
    <mergeCell ref="A107:A108"/>
    <mergeCell ref="A115:E115"/>
    <mergeCell ref="A42:A43"/>
    <mergeCell ref="B67:E67"/>
    <mergeCell ref="B68:E68"/>
    <mergeCell ref="B69:E69"/>
    <mergeCell ref="A70:A71"/>
    <mergeCell ref="A78:E78"/>
    <mergeCell ref="B32:E32"/>
    <mergeCell ref="A33:A34"/>
    <mergeCell ref="A41:E41"/>
    <mergeCell ref="A9:E11"/>
    <mergeCell ref="B12:E12"/>
    <mergeCell ref="A13:A14"/>
    <mergeCell ref="B17:E17"/>
    <mergeCell ref="A18:E18"/>
    <mergeCell ref="A28:E28"/>
    <mergeCell ref="A3:E3"/>
    <mergeCell ref="B5:E5"/>
    <mergeCell ref="B6:E6"/>
    <mergeCell ref="B7:E7"/>
    <mergeCell ref="A8:E8"/>
    <mergeCell ref="A29:E29"/>
    <mergeCell ref="B30:E30"/>
    <mergeCell ref="B31:E31"/>
    <mergeCell ref="A2:E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L749"/>
  <sheetViews>
    <sheetView view="pageBreakPreview" topLeftCell="A673" zoomScale="60" zoomScaleNormal="120" workbookViewId="0">
      <selection activeCell="A2" sqref="A2:E2"/>
    </sheetView>
  </sheetViews>
  <sheetFormatPr defaultRowHeight="15" x14ac:dyDescent="0.25"/>
  <cols>
    <col min="1" max="1" width="28.5703125" customWidth="1"/>
    <col min="2" max="3" width="14.28515625" customWidth="1"/>
    <col min="4" max="4" width="14.5703125" customWidth="1"/>
    <col min="5" max="5" width="11.7109375" customWidth="1"/>
    <col min="8" max="11" width="12" bestFit="1" customWidth="1"/>
    <col min="12" max="12" width="11" customWidth="1"/>
  </cols>
  <sheetData>
    <row r="2" spans="1:7" ht="29.25" customHeight="1" x14ac:dyDescent="0.25">
      <c r="A2" s="393" t="s">
        <v>35</v>
      </c>
      <c r="B2" s="393"/>
      <c r="C2" s="393"/>
      <c r="D2" s="393"/>
      <c r="E2" s="393"/>
      <c r="F2" s="392"/>
    </row>
    <row r="3" spans="1:7" ht="18" customHeight="1" x14ac:dyDescent="0.25">
      <c r="A3" s="262" t="s">
        <v>52</v>
      </c>
      <c r="B3" s="262"/>
      <c r="C3" s="262"/>
      <c r="D3" s="262"/>
      <c r="E3" s="262"/>
      <c r="F3" s="195"/>
    </row>
    <row r="4" spans="1:7" ht="15.75" thickBot="1" x14ac:dyDescent="0.3"/>
    <row r="5" spans="1:7" ht="15.75" thickBot="1" x14ac:dyDescent="0.3">
      <c r="A5" s="88" t="s">
        <v>22</v>
      </c>
      <c r="B5" s="365" t="s">
        <v>169</v>
      </c>
      <c r="C5" s="365"/>
      <c r="D5" s="365"/>
      <c r="E5" s="365"/>
    </row>
    <row r="6" spans="1:7" ht="15.75" thickBot="1" x14ac:dyDescent="0.3">
      <c r="A6" s="88" t="s">
        <v>4</v>
      </c>
      <c r="B6" s="366" t="s">
        <v>170</v>
      </c>
      <c r="C6" s="367"/>
      <c r="D6" s="367"/>
      <c r="E6" s="368"/>
    </row>
    <row r="7" spans="1:7" ht="15.75" thickBot="1" x14ac:dyDescent="0.3">
      <c r="A7" s="88" t="s">
        <v>27</v>
      </c>
      <c r="B7" s="369" t="s">
        <v>5</v>
      </c>
      <c r="C7" s="370"/>
      <c r="D7" s="370"/>
      <c r="E7" s="371"/>
    </row>
    <row r="8" spans="1:7" ht="15.75" thickBot="1" x14ac:dyDescent="0.3">
      <c r="A8" s="267" t="s">
        <v>8</v>
      </c>
      <c r="B8" s="268"/>
      <c r="C8" s="268"/>
      <c r="D8" s="268"/>
      <c r="E8" s="269"/>
    </row>
    <row r="9" spans="1:7" ht="20.25" customHeight="1" x14ac:dyDescent="0.25">
      <c r="A9" s="375" t="s">
        <v>171</v>
      </c>
      <c r="B9" s="376"/>
      <c r="C9" s="376"/>
      <c r="D9" s="376"/>
      <c r="E9" s="377"/>
    </row>
    <row r="10" spans="1:7" ht="44.25" customHeight="1" x14ac:dyDescent="0.25">
      <c r="A10" s="378"/>
      <c r="B10" s="379"/>
      <c r="C10" s="379"/>
      <c r="D10" s="379"/>
      <c r="E10" s="380"/>
    </row>
    <row r="11" spans="1:7" ht="45.75" customHeight="1" thickBot="1" x14ac:dyDescent="0.3">
      <c r="A11" s="381"/>
      <c r="B11" s="382"/>
      <c r="C11" s="382"/>
      <c r="D11" s="382"/>
      <c r="E11" s="383"/>
    </row>
    <row r="12" spans="1:7" ht="38.25" customHeight="1" thickBot="1" x14ac:dyDescent="0.3">
      <c r="A12" s="32" t="s">
        <v>11</v>
      </c>
      <c r="B12" s="384" t="s">
        <v>172</v>
      </c>
      <c r="C12" s="385"/>
      <c r="D12" s="385"/>
      <c r="E12" s="386"/>
    </row>
    <row r="13" spans="1:7" ht="23.25" customHeight="1" x14ac:dyDescent="0.25">
      <c r="A13" s="280" t="s">
        <v>12</v>
      </c>
      <c r="B13" s="1">
        <v>2018</v>
      </c>
      <c r="C13" s="1">
        <v>2019</v>
      </c>
      <c r="D13" s="1">
        <v>2020</v>
      </c>
      <c r="E13" s="1">
        <v>2021</v>
      </c>
    </row>
    <row r="14" spans="1:7" ht="15.75" thickBot="1" x14ac:dyDescent="0.3">
      <c r="A14" s="281"/>
      <c r="B14" s="2" t="s">
        <v>6</v>
      </c>
      <c r="C14" s="2" t="s">
        <v>7</v>
      </c>
      <c r="D14" s="2" t="s">
        <v>7</v>
      </c>
      <c r="E14" s="2" t="s">
        <v>7</v>
      </c>
    </row>
    <row r="15" spans="1:7" ht="50.25" customHeight="1" thickBot="1" x14ac:dyDescent="0.3">
      <c r="A15" s="89" t="s">
        <v>261</v>
      </c>
      <c r="B15" s="12">
        <v>130</v>
      </c>
      <c r="C15" s="12">
        <v>140</v>
      </c>
      <c r="D15" s="12">
        <v>145</v>
      </c>
      <c r="E15" s="12">
        <v>145</v>
      </c>
      <c r="G15" s="90"/>
    </row>
    <row r="16" spans="1:7" ht="51.75" customHeight="1" thickBot="1" x14ac:dyDescent="0.3">
      <c r="A16" s="33" t="s">
        <v>173</v>
      </c>
      <c r="B16" s="91">
        <v>985000</v>
      </c>
      <c r="C16" s="91">
        <v>1100000</v>
      </c>
      <c r="D16" s="91">
        <v>1220000</v>
      </c>
      <c r="E16" s="91">
        <v>1340000</v>
      </c>
      <c r="G16" s="92"/>
    </row>
    <row r="17" spans="1:12" ht="54.75" customHeight="1" thickBot="1" x14ac:dyDescent="0.3">
      <c r="A17" s="93" t="s">
        <v>174</v>
      </c>
      <c r="B17" s="94">
        <v>13500</v>
      </c>
      <c r="C17" s="94">
        <v>14000</v>
      </c>
      <c r="D17" s="94">
        <v>14500</v>
      </c>
      <c r="E17" s="94">
        <v>15000</v>
      </c>
      <c r="G17" s="92"/>
    </row>
    <row r="18" spans="1:12" ht="50.25" customHeight="1" thickBot="1" x14ac:dyDescent="0.3">
      <c r="A18" s="95" t="s">
        <v>175</v>
      </c>
      <c r="B18" s="96">
        <v>70</v>
      </c>
      <c r="C18" s="96">
        <v>75</v>
      </c>
      <c r="D18" s="96">
        <v>80</v>
      </c>
      <c r="E18" s="96">
        <v>85</v>
      </c>
      <c r="G18" s="92"/>
      <c r="H18" s="97"/>
      <c r="I18" s="97"/>
      <c r="J18" s="97"/>
      <c r="K18" s="97"/>
      <c r="L18" s="97"/>
    </row>
    <row r="19" spans="1:12" ht="26.25" customHeight="1" thickBot="1" x14ac:dyDescent="0.3">
      <c r="A19" s="35" t="s">
        <v>13</v>
      </c>
      <c r="B19" s="387" t="s">
        <v>176</v>
      </c>
      <c r="C19" s="388"/>
      <c r="D19" s="388"/>
      <c r="E19" s="389"/>
      <c r="H19" s="97"/>
      <c r="I19" s="97"/>
      <c r="J19" s="97"/>
      <c r="K19" s="97"/>
      <c r="L19" s="97"/>
    </row>
    <row r="20" spans="1:12" ht="18.75" customHeight="1" thickBot="1" x14ac:dyDescent="0.3">
      <c r="A20" s="289" t="s">
        <v>14</v>
      </c>
      <c r="B20" s="290"/>
      <c r="C20" s="290"/>
      <c r="D20" s="290"/>
      <c r="E20" s="291"/>
      <c r="H20" s="97"/>
      <c r="I20" s="97"/>
      <c r="J20" s="97"/>
      <c r="K20" s="97"/>
      <c r="L20" s="97"/>
    </row>
    <row r="21" spans="1:12" ht="34.5" thickBot="1" x14ac:dyDescent="0.3">
      <c r="A21" s="36" t="s">
        <v>177</v>
      </c>
      <c r="B21" s="98">
        <v>130</v>
      </c>
      <c r="C21" s="98">
        <v>140</v>
      </c>
      <c r="D21" s="98">
        <v>145</v>
      </c>
      <c r="E21" s="98">
        <v>150</v>
      </c>
      <c r="H21" s="99"/>
      <c r="I21" s="99"/>
      <c r="J21" s="99"/>
      <c r="K21" s="99"/>
      <c r="L21" s="99"/>
    </row>
    <row r="22" spans="1:12" ht="34.5" thickBot="1" x14ac:dyDescent="0.3">
      <c r="A22" s="36" t="s">
        <v>178</v>
      </c>
      <c r="B22" s="100">
        <v>680000</v>
      </c>
      <c r="C22" s="100">
        <v>750000</v>
      </c>
      <c r="D22" s="100">
        <v>820000</v>
      </c>
      <c r="E22" s="100">
        <v>890000</v>
      </c>
      <c r="H22" s="97"/>
      <c r="I22" s="97"/>
      <c r="J22" s="97"/>
      <c r="K22" s="97"/>
      <c r="L22" s="97"/>
    </row>
    <row r="23" spans="1:12" ht="34.5" thickBot="1" x14ac:dyDescent="0.3">
      <c r="A23" s="101" t="s">
        <v>179</v>
      </c>
      <c r="B23" s="98">
        <v>30424</v>
      </c>
      <c r="C23" s="98">
        <v>30800</v>
      </c>
      <c r="D23" s="98">
        <v>30800</v>
      </c>
      <c r="E23" s="98">
        <v>30800</v>
      </c>
      <c r="H23" s="102"/>
      <c r="I23" s="102"/>
      <c r="J23" s="102"/>
      <c r="K23" s="102"/>
      <c r="L23" s="102"/>
    </row>
    <row r="24" spans="1:12" ht="34.5" thickBot="1" x14ac:dyDescent="0.3">
      <c r="A24" s="101" t="s">
        <v>180</v>
      </c>
      <c r="B24" s="103">
        <v>13500</v>
      </c>
      <c r="C24" s="103">
        <v>14000</v>
      </c>
      <c r="D24" s="103">
        <v>14500</v>
      </c>
      <c r="E24" s="103">
        <v>15000</v>
      </c>
      <c r="H24" s="97"/>
      <c r="I24" s="97"/>
      <c r="J24" s="97"/>
      <c r="K24" s="97"/>
      <c r="L24" s="97"/>
    </row>
    <row r="25" spans="1:12" ht="15.75" thickBot="1" x14ac:dyDescent="0.3">
      <c r="A25" s="292" t="s">
        <v>31</v>
      </c>
      <c r="B25" s="293"/>
      <c r="C25" s="293"/>
      <c r="D25" s="293"/>
      <c r="E25" s="294"/>
      <c r="H25" s="97"/>
      <c r="I25" s="97"/>
      <c r="J25" s="97"/>
      <c r="K25" s="97"/>
      <c r="L25" s="97"/>
    </row>
    <row r="26" spans="1:12" ht="18.75" customHeight="1" thickBot="1" x14ac:dyDescent="0.3">
      <c r="A26" s="270" t="s">
        <v>42</v>
      </c>
      <c r="B26" s="271"/>
      <c r="C26" s="271"/>
      <c r="D26" s="271"/>
      <c r="E26" s="272"/>
      <c r="H26" s="97"/>
      <c r="I26" s="97"/>
      <c r="J26" s="97"/>
      <c r="K26" s="97"/>
      <c r="L26" s="97"/>
    </row>
    <row r="27" spans="1:12" ht="15.75" thickBot="1" x14ac:dyDescent="0.3">
      <c r="A27" s="7" t="s">
        <v>49</v>
      </c>
      <c r="B27" s="372" t="s">
        <v>181</v>
      </c>
      <c r="C27" s="373"/>
      <c r="D27" s="373"/>
      <c r="E27" s="374"/>
      <c r="H27" s="97"/>
      <c r="I27" s="97"/>
      <c r="J27" s="97"/>
      <c r="K27" s="97"/>
      <c r="L27" s="97"/>
    </row>
    <row r="28" spans="1:12" ht="68.25" customHeight="1" thickBot="1" x14ac:dyDescent="0.3">
      <c r="A28" s="8" t="s">
        <v>10</v>
      </c>
      <c r="B28" s="329" t="s">
        <v>182</v>
      </c>
      <c r="C28" s="330"/>
      <c r="D28" s="330"/>
      <c r="E28" s="331"/>
      <c r="H28" s="97"/>
      <c r="I28" s="97"/>
      <c r="J28" s="97"/>
      <c r="K28" s="97"/>
      <c r="L28" s="97"/>
    </row>
    <row r="29" spans="1:12" ht="12.75" customHeight="1" thickBot="1" x14ac:dyDescent="0.3">
      <c r="A29" s="8" t="s">
        <v>15</v>
      </c>
      <c r="B29" s="343" t="s">
        <v>183</v>
      </c>
      <c r="C29" s="344"/>
      <c r="D29" s="344"/>
      <c r="E29" s="345"/>
      <c r="H29" s="97"/>
      <c r="I29" s="97"/>
      <c r="J29" s="97"/>
      <c r="K29" s="97"/>
      <c r="L29" s="97"/>
    </row>
    <row r="30" spans="1:12" ht="9" customHeight="1" x14ac:dyDescent="0.25">
      <c r="A30" s="280"/>
      <c r="B30" s="9">
        <v>2018</v>
      </c>
      <c r="C30" s="9">
        <v>2019</v>
      </c>
      <c r="D30" s="9">
        <v>2020</v>
      </c>
      <c r="E30" s="9">
        <v>2021</v>
      </c>
      <c r="H30" s="97"/>
      <c r="I30" s="97"/>
      <c r="J30" s="97"/>
      <c r="K30" s="97"/>
      <c r="L30" s="97"/>
    </row>
    <row r="31" spans="1:12" ht="15.75" thickBot="1" x14ac:dyDescent="0.3">
      <c r="A31" s="281"/>
      <c r="B31" s="10" t="s">
        <v>6</v>
      </c>
      <c r="C31" s="10" t="s">
        <v>7</v>
      </c>
      <c r="D31" s="10" t="s">
        <v>7</v>
      </c>
      <c r="E31" s="10" t="s">
        <v>7</v>
      </c>
      <c r="H31" s="97"/>
      <c r="I31" s="97"/>
      <c r="J31" s="97"/>
      <c r="K31" s="97"/>
      <c r="L31" s="97"/>
    </row>
    <row r="32" spans="1:12" ht="15.75" thickBot="1" x14ac:dyDescent="0.3">
      <c r="A32" s="8" t="s">
        <v>9</v>
      </c>
      <c r="B32" s="12">
        <v>130</v>
      </c>
      <c r="C32" s="12">
        <v>140</v>
      </c>
      <c r="D32" s="12">
        <v>145</v>
      </c>
      <c r="E32" s="12">
        <v>145</v>
      </c>
      <c r="H32" s="97"/>
      <c r="I32" s="97"/>
      <c r="J32" s="97"/>
      <c r="K32" s="97"/>
      <c r="L32" s="97"/>
    </row>
    <row r="33" spans="1:12" ht="15.75" thickBot="1" x14ac:dyDescent="0.3">
      <c r="A33" s="8" t="s">
        <v>16</v>
      </c>
      <c r="B33" s="12">
        <v>266965</v>
      </c>
      <c r="C33" s="12">
        <v>301406</v>
      </c>
      <c r="D33" s="12">
        <v>314006</v>
      </c>
      <c r="E33" s="12">
        <v>314006</v>
      </c>
      <c r="H33" s="97"/>
      <c r="I33" s="97"/>
      <c r="J33" s="97"/>
      <c r="K33" s="97"/>
      <c r="L33" s="97"/>
    </row>
    <row r="34" spans="1:12" ht="15.75" thickBot="1" x14ac:dyDescent="0.3">
      <c r="A34" s="8" t="s">
        <v>24</v>
      </c>
      <c r="B34" s="12">
        <f>B33/B32</f>
        <v>2053.5769230769229</v>
      </c>
      <c r="C34" s="12">
        <f t="shared" ref="C34:E34" si="0">C33/C32</f>
        <v>2152.9</v>
      </c>
      <c r="D34" s="12">
        <f t="shared" si="0"/>
        <v>2165.5586206896551</v>
      </c>
      <c r="E34" s="12">
        <f t="shared" si="0"/>
        <v>2165.5586206896551</v>
      </c>
    </row>
    <row r="35" spans="1:12" ht="15.75" thickBot="1" x14ac:dyDescent="0.3">
      <c r="A35" s="8" t="s">
        <v>17</v>
      </c>
      <c r="B35" s="196" t="s">
        <v>23</v>
      </c>
      <c r="C35" s="13">
        <f>C32/B32-1</f>
        <v>7.6923076923076872E-2</v>
      </c>
      <c r="D35" s="13">
        <f t="shared" ref="D35:E37" si="1">D32/C32-1</f>
        <v>3.5714285714285809E-2</v>
      </c>
      <c r="E35" s="13">
        <f t="shared" si="1"/>
        <v>0</v>
      </c>
    </row>
    <row r="36" spans="1:12" ht="15.75" thickBot="1" x14ac:dyDescent="0.3">
      <c r="A36" s="8" t="s">
        <v>18</v>
      </c>
      <c r="B36" s="196" t="s">
        <v>23</v>
      </c>
      <c r="C36" s="13">
        <f>C33/B33-1</f>
        <v>0.12900942071058008</v>
      </c>
      <c r="D36" s="13">
        <f t="shared" si="1"/>
        <v>4.1804078220075258E-2</v>
      </c>
      <c r="E36" s="13">
        <f t="shared" si="1"/>
        <v>0</v>
      </c>
    </row>
    <row r="37" spans="1:12" ht="15.75" thickBot="1" x14ac:dyDescent="0.3">
      <c r="A37" s="8" t="s">
        <v>19</v>
      </c>
      <c r="B37" s="196" t="s">
        <v>23</v>
      </c>
      <c r="C37" s="13">
        <f>C34/B34-1</f>
        <v>4.8365890659824551E-2</v>
      </c>
      <c r="D37" s="13">
        <f t="shared" si="1"/>
        <v>5.8797996607622416E-3</v>
      </c>
      <c r="E37" s="13">
        <f t="shared" si="1"/>
        <v>0</v>
      </c>
    </row>
    <row r="38" spans="1:12" ht="12.75" customHeight="1" thickBot="1" x14ac:dyDescent="0.3">
      <c r="A38" s="282" t="s">
        <v>75</v>
      </c>
      <c r="B38" s="283"/>
      <c r="C38" s="283"/>
      <c r="D38" s="283"/>
      <c r="E38" s="284"/>
    </row>
    <row r="39" spans="1:12" ht="9" customHeight="1" x14ac:dyDescent="0.25">
      <c r="A39" s="280"/>
      <c r="B39" s="9">
        <v>2018</v>
      </c>
      <c r="C39" s="9">
        <v>2019</v>
      </c>
      <c r="D39" s="9">
        <v>2020</v>
      </c>
      <c r="E39" s="9">
        <v>2021</v>
      </c>
    </row>
    <row r="40" spans="1:12" ht="15.75" thickBot="1" x14ac:dyDescent="0.3">
      <c r="A40" s="281"/>
      <c r="B40" s="10" t="s">
        <v>6</v>
      </c>
      <c r="C40" s="10" t="s">
        <v>7</v>
      </c>
      <c r="D40" s="10" t="s">
        <v>7</v>
      </c>
      <c r="E40" s="10" t="s">
        <v>7</v>
      </c>
    </row>
    <row r="41" spans="1:12" ht="15.75" thickBot="1" x14ac:dyDescent="0.3">
      <c r="A41" s="104" t="s">
        <v>0</v>
      </c>
      <c r="B41" s="105">
        <f>B42+B43</f>
        <v>168288</v>
      </c>
      <c r="C41" s="105">
        <f t="shared" ref="C41:E41" si="2">C42+C43</f>
        <v>173332</v>
      </c>
      <c r="D41" s="105">
        <f t="shared" si="2"/>
        <v>173332</v>
      </c>
      <c r="E41" s="106">
        <f t="shared" si="2"/>
        <v>173332</v>
      </c>
      <c r="H41" s="146"/>
      <c r="I41" s="146"/>
      <c r="J41" s="146"/>
      <c r="K41" s="146"/>
    </row>
    <row r="42" spans="1:12" ht="15.75" thickBot="1" x14ac:dyDescent="0.3">
      <c r="A42" s="107" t="s">
        <v>47</v>
      </c>
      <c r="B42" s="105">
        <v>168288</v>
      </c>
      <c r="C42" s="105">
        <v>173332</v>
      </c>
      <c r="D42" s="105">
        <v>173332</v>
      </c>
      <c r="E42" s="106">
        <v>173332</v>
      </c>
      <c r="H42" s="14"/>
      <c r="I42" s="14"/>
      <c r="J42" s="14"/>
      <c r="K42" s="14"/>
      <c r="L42" s="14"/>
    </row>
    <row r="43" spans="1:12" ht="15.75" thickBot="1" x14ac:dyDescent="0.3">
      <c r="A43" s="107" t="s">
        <v>48</v>
      </c>
      <c r="B43" s="105"/>
      <c r="C43" s="105"/>
      <c r="D43" s="105"/>
      <c r="E43" s="106"/>
      <c r="H43" s="14"/>
      <c r="I43" s="14"/>
      <c r="J43" s="14"/>
      <c r="K43" s="14"/>
      <c r="L43" s="14"/>
    </row>
    <row r="44" spans="1:12" ht="24.75" thickBot="1" x14ac:dyDescent="0.3">
      <c r="A44" s="104" t="s">
        <v>30</v>
      </c>
      <c r="B44" s="105">
        <f>B45+B46</f>
        <v>29571</v>
      </c>
      <c r="C44" s="105">
        <f t="shared" ref="C44:E44" si="3">C45+C46</f>
        <v>28852</v>
      </c>
      <c r="D44" s="105">
        <f t="shared" si="3"/>
        <v>28852</v>
      </c>
      <c r="E44" s="106">
        <f t="shared" si="3"/>
        <v>28852</v>
      </c>
      <c r="H44" s="14"/>
      <c r="I44" s="14"/>
      <c r="J44" s="14"/>
      <c r="K44" s="14"/>
      <c r="L44" s="14"/>
    </row>
    <row r="45" spans="1:12" ht="15.75" thickBot="1" x14ac:dyDescent="0.3">
      <c r="A45" s="107" t="s">
        <v>47</v>
      </c>
      <c r="B45" s="105">
        <v>29571</v>
      </c>
      <c r="C45" s="105">
        <v>28852</v>
      </c>
      <c r="D45" s="105">
        <v>28852</v>
      </c>
      <c r="E45" s="106">
        <v>28852</v>
      </c>
      <c r="H45" s="14"/>
      <c r="I45" s="14"/>
      <c r="J45" s="14"/>
      <c r="K45" s="14"/>
      <c r="L45" s="14"/>
    </row>
    <row r="46" spans="1:12" ht="15.75" thickBot="1" x14ac:dyDescent="0.3">
      <c r="A46" s="107" t="s">
        <v>48</v>
      </c>
      <c r="B46" s="105"/>
      <c r="C46" s="105"/>
      <c r="D46" s="105"/>
      <c r="E46" s="106"/>
      <c r="H46" s="14"/>
      <c r="I46" s="14"/>
      <c r="J46" s="14"/>
      <c r="K46" s="14"/>
      <c r="L46" s="14"/>
    </row>
    <row r="47" spans="1:12" ht="15.75" thickBot="1" x14ac:dyDescent="0.3">
      <c r="A47" s="104" t="s">
        <v>1</v>
      </c>
      <c r="B47" s="105">
        <f>B48+B49</f>
        <v>68984</v>
      </c>
      <c r="C47" s="105">
        <f t="shared" ref="C47:E47" si="4">C48+C49</f>
        <v>99000</v>
      </c>
      <c r="D47" s="105">
        <f t="shared" si="4"/>
        <v>107600</v>
      </c>
      <c r="E47" s="106">
        <f t="shared" si="4"/>
        <v>107600</v>
      </c>
      <c r="H47" s="14"/>
      <c r="I47" s="14"/>
      <c r="J47" s="14"/>
      <c r="K47" s="14"/>
      <c r="L47" s="14"/>
    </row>
    <row r="48" spans="1:12" ht="15.75" thickBot="1" x14ac:dyDescent="0.3">
      <c r="A48" s="107" t="s">
        <v>47</v>
      </c>
      <c r="B48" s="105">
        <v>59550</v>
      </c>
      <c r="C48" s="105">
        <v>68200</v>
      </c>
      <c r="D48" s="105">
        <v>70200</v>
      </c>
      <c r="E48" s="106">
        <v>70200</v>
      </c>
      <c r="H48" s="14"/>
      <c r="I48" s="14"/>
      <c r="J48" s="14"/>
      <c r="K48" s="14"/>
      <c r="L48" s="14"/>
    </row>
    <row r="49" spans="1:12" ht="15.75" thickBot="1" x14ac:dyDescent="0.3">
      <c r="A49" s="107" t="s">
        <v>48</v>
      </c>
      <c r="B49" s="105">
        <v>9434</v>
      </c>
      <c r="C49" s="105">
        <v>30800</v>
      </c>
      <c r="D49" s="105">
        <v>37400</v>
      </c>
      <c r="E49" s="106">
        <v>37400</v>
      </c>
      <c r="H49" s="14"/>
      <c r="I49" s="14"/>
      <c r="J49" s="14"/>
      <c r="K49" s="14"/>
      <c r="L49" s="14"/>
    </row>
    <row r="50" spans="1:12" ht="15.75" thickBot="1" x14ac:dyDescent="0.3">
      <c r="A50" s="49" t="s">
        <v>2</v>
      </c>
      <c r="B50" s="106">
        <f>B51+B52</f>
        <v>0</v>
      </c>
      <c r="C50" s="106">
        <f t="shared" ref="C50:E50" si="5">C51+C52</f>
        <v>0</v>
      </c>
      <c r="D50" s="106">
        <f t="shared" si="5"/>
        <v>0</v>
      </c>
      <c r="E50" s="106">
        <f t="shared" si="5"/>
        <v>0</v>
      </c>
      <c r="H50" s="14"/>
      <c r="I50" s="14"/>
      <c r="J50" s="14"/>
      <c r="K50" s="14"/>
      <c r="L50" s="14"/>
    </row>
    <row r="51" spans="1:12" ht="15.75" thickBot="1" x14ac:dyDescent="0.3">
      <c r="A51" s="51" t="s">
        <v>47</v>
      </c>
      <c r="B51" s="105"/>
      <c r="C51" s="105"/>
      <c r="D51" s="105"/>
      <c r="E51" s="105"/>
      <c r="H51" s="14"/>
      <c r="I51" s="14"/>
      <c r="J51" s="14"/>
      <c r="K51" s="14"/>
      <c r="L51" s="14"/>
    </row>
    <row r="52" spans="1:12" ht="15.75" thickBot="1" x14ac:dyDescent="0.3">
      <c r="A52" s="51" t="s">
        <v>48</v>
      </c>
      <c r="B52" s="108"/>
      <c r="C52" s="105"/>
      <c r="D52" s="105"/>
      <c r="E52" s="105"/>
      <c r="H52" s="14"/>
      <c r="I52" s="14"/>
      <c r="J52" s="14"/>
      <c r="K52" s="14"/>
      <c r="L52" s="14"/>
    </row>
    <row r="53" spans="1:12" ht="15.75" thickBot="1" x14ac:dyDescent="0.3">
      <c r="A53" s="49" t="s">
        <v>25</v>
      </c>
      <c r="B53" s="108">
        <f>B54+B55</f>
        <v>0</v>
      </c>
      <c r="C53" s="108">
        <f t="shared" ref="C53:E53" si="6">C54+C55</f>
        <v>0</v>
      </c>
      <c r="D53" s="109">
        <f t="shared" si="6"/>
        <v>4000</v>
      </c>
      <c r="E53" s="109">
        <f t="shared" si="6"/>
        <v>4000</v>
      </c>
      <c r="H53" s="14"/>
      <c r="I53" s="14"/>
      <c r="J53" s="14"/>
      <c r="K53" s="14"/>
      <c r="L53" s="14"/>
    </row>
    <row r="54" spans="1:12" ht="15.75" thickBot="1" x14ac:dyDescent="0.3">
      <c r="A54" s="51" t="s">
        <v>47</v>
      </c>
      <c r="B54" s="108"/>
      <c r="C54" s="105"/>
      <c r="D54" s="110">
        <v>4000</v>
      </c>
      <c r="E54" s="110">
        <v>4000</v>
      </c>
      <c r="H54" s="14"/>
      <c r="I54" s="14"/>
      <c r="J54" s="14"/>
      <c r="K54" s="14"/>
      <c r="L54" s="14"/>
    </row>
    <row r="55" spans="1:12" ht="15.75" thickBot="1" x14ac:dyDescent="0.3">
      <c r="A55" s="51" t="s">
        <v>48</v>
      </c>
      <c r="B55" s="108"/>
      <c r="C55" s="105"/>
      <c r="D55" s="105"/>
      <c r="E55" s="105"/>
      <c r="H55" s="14"/>
      <c r="I55" s="14"/>
      <c r="J55" s="14"/>
      <c r="K55" s="14"/>
      <c r="L55" s="14"/>
    </row>
    <row r="56" spans="1:12" ht="15.75" thickBot="1" x14ac:dyDescent="0.3">
      <c r="A56" s="104" t="s">
        <v>26</v>
      </c>
      <c r="B56" s="108">
        <f>B57+B58</f>
        <v>122</v>
      </c>
      <c r="C56" s="108">
        <f t="shared" ref="C56:E56" si="7">C57+C58</f>
        <v>222</v>
      </c>
      <c r="D56" s="108">
        <f t="shared" si="7"/>
        <v>222</v>
      </c>
      <c r="E56" s="108">
        <f t="shared" si="7"/>
        <v>222</v>
      </c>
      <c r="H56" s="14"/>
      <c r="I56" s="14"/>
      <c r="J56" s="14"/>
      <c r="K56" s="14"/>
      <c r="L56" s="14"/>
    </row>
    <row r="57" spans="1:12" ht="15.75" thickBot="1" x14ac:dyDescent="0.3">
      <c r="A57" s="107" t="s">
        <v>47</v>
      </c>
      <c r="B57" s="111">
        <v>122</v>
      </c>
      <c r="C57" s="111">
        <v>222</v>
      </c>
      <c r="D57" s="105">
        <v>222</v>
      </c>
      <c r="E57" s="105">
        <v>222</v>
      </c>
      <c r="H57" s="14"/>
      <c r="I57" s="14"/>
      <c r="J57" s="14"/>
      <c r="K57" s="14"/>
      <c r="L57" s="14"/>
    </row>
    <row r="58" spans="1:12" ht="15.75" thickBot="1" x14ac:dyDescent="0.3">
      <c r="A58" s="107" t="s">
        <v>48</v>
      </c>
      <c r="B58" s="108"/>
      <c r="C58" s="105"/>
      <c r="D58" s="105"/>
      <c r="E58" s="105"/>
      <c r="H58" s="14"/>
      <c r="I58" s="14"/>
      <c r="J58" s="14"/>
      <c r="K58" s="14"/>
      <c r="L58" s="14"/>
    </row>
    <row r="59" spans="1:12" ht="24.75" thickBot="1" x14ac:dyDescent="0.3">
      <c r="A59" s="104" t="s">
        <v>3</v>
      </c>
      <c r="B59" s="108">
        <f>B60+B61</f>
        <v>0</v>
      </c>
      <c r="C59" s="108">
        <f t="shared" ref="C59:E59" si="8">C60+C61</f>
        <v>0</v>
      </c>
      <c r="D59" s="108">
        <f t="shared" si="8"/>
        <v>0</v>
      </c>
      <c r="E59" s="108">
        <f t="shared" si="8"/>
        <v>0</v>
      </c>
      <c r="H59" s="14"/>
      <c r="I59" s="14"/>
      <c r="J59" s="14"/>
      <c r="K59" s="14"/>
      <c r="L59" s="14"/>
    </row>
    <row r="60" spans="1:12" ht="15.75" thickBot="1" x14ac:dyDescent="0.3">
      <c r="A60" s="51" t="s">
        <v>47</v>
      </c>
      <c r="B60" s="112"/>
      <c r="C60" s="106"/>
      <c r="D60" s="106"/>
      <c r="E60" s="106"/>
      <c r="H60" s="14"/>
      <c r="I60" s="14"/>
      <c r="J60" s="14"/>
      <c r="K60" s="14"/>
      <c r="L60" s="14"/>
    </row>
    <row r="61" spans="1:12" ht="15.75" thickBot="1" x14ac:dyDescent="0.3">
      <c r="A61" s="51" t="s">
        <v>48</v>
      </c>
      <c r="B61" s="112"/>
      <c r="C61" s="106"/>
      <c r="D61" s="106"/>
      <c r="E61" s="106"/>
      <c r="H61" s="14"/>
      <c r="I61" s="14"/>
      <c r="J61" s="14"/>
      <c r="K61" s="14"/>
      <c r="L61" s="14"/>
    </row>
    <row r="62" spans="1:12" ht="15.75" thickBot="1" x14ac:dyDescent="0.3">
      <c r="A62" s="113" t="s">
        <v>32</v>
      </c>
      <c r="B62" s="106">
        <f t="shared" ref="B62:E62" si="9">B59+B56+B53+B50+B47+B44+B41</f>
        <v>266965</v>
      </c>
      <c r="C62" s="106">
        <f t="shared" si="9"/>
        <v>301406</v>
      </c>
      <c r="D62" s="106">
        <f t="shared" si="9"/>
        <v>314006</v>
      </c>
      <c r="E62" s="106">
        <f t="shared" si="9"/>
        <v>314006</v>
      </c>
      <c r="H62" s="14"/>
      <c r="I62" s="14"/>
      <c r="J62" s="14"/>
      <c r="K62" s="14"/>
      <c r="L62" s="14"/>
    </row>
    <row r="63" spans="1:12" ht="15.75" thickBot="1" x14ac:dyDescent="0.3">
      <c r="A63" s="66" t="s">
        <v>33</v>
      </c>
      <c r="B63" s="17">
        <f>IF(B62-B33=0,0,"Error")</f>
        <v>0</v>
      </c>
      <c r="C63" s="17">
        <f>IF(C62-C33=0,0,"Error")</f>
        <v>0</v>
      </c>
      <c r="D63" s="17">
        <f>IF(D62-D33=0,0,"Error")</f>
        <v>0</v>
      </c>
      <c r="E63" s="17">
        <f>IF(E62-E33=0,0,"Error")</f>
        <v>0</v>
      </c>
      <c r="H63" s="14"/>
      <c r="I63" s="14"/>
      <c r="J63" s="14"/>
      <c r="K63" s="14"/>
      <c r="L63" s="14"/>
    </row>
    <row r="64" spans="1:12" ht="15.75" thickBot="1" x14ac:dyDescent="0.3">
      <c r="A64" s="18" t="s">
        <v>76</v>
      </c>
      <c r="B64" s="273" t="s">
        <v>184</v>
      </c>
      <c r="C64" s="274"/>
      <c r="D64" s="274"/>
      <c r="E64" s="275"/>
      <c r="H64" s="14"/>
      <c r="I64" s="14"/>
      <c r="J64" s="14"/>
      <c r="K64" s="14"/>
      <c r="L64" s="14"/>
    </row>
    <row r="65" spans="1:12" ht="33" customHeight="1" thickBot="1" x14ac:dyDescent="0.3">
      <c r="A65" s="8" t="s">
        <v>10</v>
      </c>
      <c r="B65" s="329" t="s">
        <v>185</v>
      </c>
      <c r="C65" s="330"/>
      <c r="D65" s="330"/>
      <c r="E65" s="331"/>
      <c r="H65" s="14"/>
      <c r="I65" s="14"/>
      <c r="J65" s="14"/>
      <c r="K65" s="14"/>
      <c r="L65" s="14"/>
    </row>
    <row r="66" spans="1:12" ht="12.75" customHeight="1" thickBot="1" x14ac:dyDescent="0.3">
      <c r="A66" s="8" t="s">
        <v>15</v>
      </c>
      <c r="B66" s="310" t="s">
        <v>186</v>
      </c>
      <c r="C66" s="311"/>
      <c r="D66" s="311"/>
      <c r="E66" s="312"/>
      <c r="H66" s="14"/>
      <c r="I66" s="14"/>
      <c r="J66" s="14"/>
      <c r="K66" s="14"/>
      <c r="L66" s="14"/>
    </row>
    <row r="67" spans="1:12" ht="9" customHeight="1" x14ac:dyDescent="0.25">
      <c r="A67" s="280"/>
      <c r="B67" s="9">
        <v>2018</v>
      </c>
      <c r="C67" s="9">
        <v>2019</v>
      </c>
      <c r="D67" s="9">
        <v>2020</v>
      </c>
      <c r="E67" s="9">
        <v>2021</v>
      </c>
      <c r="H67" s="14"/>
      <c r="I67" s="14"/>
      <c r="J67" s="14"/>
      <c r="K67" s="14"/>
      <c r="L67" s="14"/>
    </row>
    <row r="68" spans="1:12" ht="15.75" thickBot="1" x14ac:dyDescent="0.3">
      <c r="A68" s="281"/>
      <c r="B68" s="10" t="s">
        <v>6</v>
      </c>
      <c r="C68" s="10" t="s">
        <v>7</v>
      </c>
      <c r="D68" s="10" t="s">
        <v>7</v>
      </c>
      <c r="E68" s="10" t="s">
        <v>7</v>
      </c>
      <c r="H68" s="14"/>
      <c r="I68" s="14"/>
      <c r="J68" s="14"/>
      <c r="K68" s="14"/>
      <c r="L68" s="14"/>
    </row>
    <row r="69" spans="1:12" ht="15.75" thickBot="1" x14ac:dyDescent="0.3">
      <c r="A69" s="8" t="s">
        <v>9</v>
      </c>
      <c r="B69" s="114">
        <v>30424</v>
      </c>
      <c r="C69" s="114">
        <v>30800</v>
      </c>
      <c r="D69" s="114">
        <v>30800</v>
      </c>
      <c r="E69" s="114">
        <v>30800</v>
      </c>
      <c r="H69" s="14"/>
      <c r="I69" s="14"/>
      <c r="J69" s="14"/>
      <c r="K69" s="14"/>
      <c r="L69" s="14"/>
    </row>
    <row r="70" spans="1:12" ht="15.75" thickBot="1" x14ac:dyDescent="0.3">
      <c r="A70" s="8" t="s">
        <v>16</v>
      </c>
      <c r="B70" s="114">
        <v>10009.606</v>
      </c>
      <c r="C70" s="114">
        <v>9346</v>
      </c>
      <c r="D70" s="114">
        <v>9846</v>
      </c>
      <c r="E70" s="114">
        <v>9846</v>
      </c>
      <c r="H70" s="14"/>
      <c r="I70" s="14"/>
      <c r="J70" s="14"/>
      <c r="K70" s="14"/>
      <c r="L70" s="14"/>
    </row>
    <row r="71" spans="1:12" ht="15.75" thickBot="1" x14ac:dyDescent="0.3">
      <c r="A71" s="8" t="s">
        <v>24</v>
      </c>
      <c r="B71" s="12">
        <f>B70/B69</f>
        <v>0.32900361556665791</v>
      </c>
      <c r="C71" s="12">
        <f>C70/C69</f>
        <v>0.30344155844155846</v>
      </c>
      <c r="D71" s="12">
        <f>D70/D69</f>
        <v>0.31967532467532467</v>
      </c>
      <c r="E71" s="12">
        <f>E70/E69</f>
        <v>0.31967532467532467</v>
      </c>
      <c r="H71" s="14"/>
      <c r="I71" s="14"/>
      <c r="J71" s="14"/>
      <c r="K71" s="14"/>
      <c r="L71" s="14"/>
    </row>
    <row r="72" spans="1:12" ht="15.75" thickBot="1" x14ac:dyDescent="0.3">
      <c r="A72" s="8" t="s">
        <v>17</v>
      </c>
      <c r="B72" s="196"/>
      <c r="C72" s="13">
        <f>C69/B69-1</f>
        <v>1.2358664212463788E-2</v>
      </c>
      <c r="D72" s="13">
        <f>D69/C69-1</f>
        <v>0</v>
      </c>
      <c r="E72" s="13">
        <f>E69/D69-1</f>
        <v>0</v>
      </c>
      <c r="H72" s="14"/>
      <c r="I72" s="14"/>
      <c r="J72" s="14"/>
      <c r="K72" s="14"/>
      <c r="L72" s="14"/>
    </row>
    <row r="73" spans="1:12" ht="15.75" thickBot="1" x14ac:dyDescent="0.3">
      <c r="A73" s="8" t="s">
        <v>18</v>
      </c>
      <c r="B73" s="196"/>
      <c r="C73" s="13">
        <f>C70/B70-1</f>
        <v>-6.6296915183274963E-2</v>
      </c>
      <c r="D73" s="13">
        <f t="shared" ref="D73:E74" si="10">D70/C70-1</f>
        <v>5.3498823025893483E-2</v>
      </c>
      <c r="E73" s="13">
        <f t="shared" si="10"/>
        <v>0</v>
      </c>
      <c r="H73" s="14"/>
      <c r="I73" s="14"/>
      <c r="J73" s="14"/>
      <c r="K73" s="14"/>
      <c r="L73" s="14"/>
    </row>
    <row r="74" spans="1:12" ht="24.75" customHeight="1" thickBot="1" x14ac:dyDescent="0.3">
      <c r="A74" s="8" t="s">
        <v>19</v>
      </c>
      <c r="B74" s="196"/>
      <c r="C74" s="13">
        <f>C71/B71-1</f>
        <v>-7.7695368426492051E-2</v>
      </c>
      <c r="D74" s="13">
        <f t="shared" si="10"/>
        <v>5.3498823025893261E-2</v>
      </c>
      <c r="E74" s="13">
        <f t="shared" si="10"/>
        <v>0</v>
      </c>
      <c r="H74" s="14"/>
      <c r="I74" s="14"/>
      <c r="J74" s="14"/>
      <c r="K74" s="14"/>
      <c r="L74" s="14"/>
    </row>
    <row r="75" spans="1:12" ht="12.75" customHeight="1" thickBot="1" x14ac:dyDescent="0.3">
      <c r="A75" s="282" t="s">
        <v>107</v>
      </c>
      <c r="B75" s="283"/>
      <c r="C75" s="283"/>
      <c r="D75" s="283"/>
      <c r="E75" s="284"/>
      <c r="H75" s="14"/>
      <c r="I75" s="14"/>
      <c r="J75" s="14"/>
      <c r="K75" s="14"/>
      <c r="L75" s="14"/>
    </row>
    <row r="76" spans="1:12" ht="9" customHeight="1" x14ac:dyDescent="0.25">
      <c r="A76" s="280"/>
      <c r="B76" s="9">
        <v>2018</v>
      </c>
      <c r="C76" s="9">
        <v>2019</v>
      </c>
      <c r="D76" s="9">
        <v>2020</v>
      </c>
      <c r="E76" s="9">
        <v>2021</v>
      </c>
      <c r="H76" s="14"/>
      <c r="I76" s="14"/>
      <c r="J76" s="14"/>
      <c r="K76" s="14"/>
      <c r="L76" s="14"/>
    </row>
    <row r="77" spans="1:12" ht="24.75" customHeight="1" thickBot="1" x14ac:dyDescent="0.3">
      <c r="A77" s="281"/>
      <c r="B77" s="10" t="s">
        <v>6</v>
      </c>
      <c r="C77" s="10" t="s">
        <v>7</v>
      </c>
      <c r="D77" s="10" t="s">
        <v>7</v>
      </c>
      <c r="E77" s="10" t="s">
        <v>7</v>
      </c>
      <c r="H77" s="14"/>
      <c r="I77" s="14"/>
      <c r="J77" s="14"/>
      <c r="K77" s="14"/>
      <c r="L77" s="14"/>
    </row>
    <row r="78" spans="1:12" ht="15.75" thickBot="1" x14ac:dyDescent="0.3">
      <c r="A78" s="49" t="s">
        <v>0</v>
      </c>
      <c r="B78" s="105">
        <f>B79+B80</f>
        <v>6643.0559999999996</v>
      </c>
      <c r="C78" s="105">
        <f t="shared" ref="C78:E78" si="11">C79+C80</f>
        <v>6209</v>
      </c>
      <c r="D78" s="105">
        <f t="shared" si="11"/>
        <v>6209</v>
      </c>
      <c r="E78" s="105">
        <f t="shared" si="11"/>
        <v>6209</v>
      </c>
      <c r="H78" s="14"/>
      <c r="I78" s="14"/>
      <c r="J78" s="14"/>
      <c r="K78" s="14"/>
      <c r="L78" s="14"/>
    </row>
    <row r="79" spans="1:12" ht="15.75" thickBot="1" x14ac:dyDescent="0.3">
      <c r="A79" s="51" t="s">
        <v>47</v>
      </c>
      <c r="B79" s="105">
        <v>6643.0559999999996</v>
      </c>
      <c r="C79" s="105">
        <v>6209</v>
      </c>
      <c r="D79" s="105">
        <v>6209</v>
      </c>
      <c r="E79" s="105">
        <v>6209</v>
      </c>
      <c r="H79" s="14"/>
      <c r="I79" s="14"/>
      <c r="J79" s="14"/>
      <c r="K79" s="14"/>
      <c r="L79" s="14"/>
    </row>
    <row r="80" spans="1:12" ht="15.75" thickBot="1" x14ac:dyDescent="0.3">
      <c r="A80" s="51" t="s">
        <v>48</v>
      </c>
      <c r="B80" s="105"/>
      <c r="C80" s="105"/>
      <c r="D80" s="105"/>
      <c r="E80" s="105"/>
      <c r="H80" s="14"/>
      <c r="I80" s="14"/>
      <c r="J80" s="14"/>
      <c r="K80" s="14"/>
      <c r="L80" s="14"/>
    </row>
    <row r="81" spans="1:12" ht="24.75" thickBot="1" x14ac:dyDescent="0.3">
      <c r="A81" s="49" t="s">
        <v>30</v>
      </c>
      <c r="B81" s="105">
        <f>B82+B83</f>
        <v>1228.55</v>
      </c>
      <c r="C81" s="105">
        <f t="shared" ref="C81:E81" si="12">C82+C83</f>
        <v>1037</v>
      </c>
      <c r="D81" s="105">
        <f t="shared" si="12"/>
        <v>1037</v>
      </c>
      <c r="E81" s="105">
        <f t="shared" si="12"/>
        <v>1037</v>
      </c>
      <c r="H81" s="14"/>
      <c r="I81" s="14"/>
      <c r="J81" s="14"/>
      <c r="K81" s="14"/>
      <c r="L81" s="14"/>
    </row>
    <row r="82" spans="1:12" ht="15.75" thickBot="1" x14ac:dyDescent="0.3">
      <c r="A82" s="51" t="s">
        <v>47</v>
      </c>
      <c r="B82" s="115">
        <v>1228.55</v>
      </c>
      <c r="C82" s="115">
        <v>1037</v>
      </c>
      <c r="D82" s="115">
        <v>1037</v>
      </c>
      <c r="E82" s="115">
        <v>1037</v>
      </c>
      <c r="H82" s="14"/>
      <c r="I82" s="14"/>
      <c r="J82" s="14"/>
      <c r="K82" s="14"/>
    </row>
    <row r="83" spans="1:12" ht="15.75" thickBot="1" x14ac:dyDescent="0.3">
      <c r="A83" s="51" t="s">
        <v>48</v>
      </c>
      <c r="B83" s="105"/>
      <c r="C83" s="105"/>
      <c r="D83" s="105"/>
      <c r="E83" s="105"/>
      <c r="H83" s="14"/>
      <c r="I83" s="14"/>
      <c r="J83" s="14"/>
      <c r="K83" s="14"/>
    </row>
    <row r="84" spans="1:12" ht="15.75" thickBot="1" x14ac:dyDescent="0.3">
      <c r="A84" s="49" t="s">
        <v>1</v>
      </c>
      <c r="B84" s="105">
        <f>B85+B86</f>
        <v>2000</v>
      </c>
      <c r="C84" s="105">
        <f>C85+C86</f>
        <v>2000</v>
      </c>
      <c r="D84" s="105">
        <f>D85+D86</f>
        <v>2500</v>
      </c>
      <c r="E84" s="105">
        <f>E85+E86</f>
        <v>2500</v>
      </c>
      <c r="H84" s="14"/>
      <c r="I84" s="14"/>
      <c r="J84" s="14"/>
      <c r="K84" s="14"/>
    </row>
    <row r="85" spans="1:12" ht="15.75" thickBot="1" x14ac:dyDescent="0.3">
      <c r="A85" s="51" t="s">
        <v>47</v>
      </c>
      <c r="B85" s="115">
        <v>2000</v>
      </c>
      <c r="C85" s="115">
        <v>2000</v>
      </c>
      <c r="D85" s="115">
        <v>2500</v>
      </c>
      <c r="E85" s="115">
        <v>2500</v>
      </c>
      <c r="H85" s="14"/>
      <c r="I85" s="14"/>
      <c r="J85" s="14"/>
      <c r="K85" s="14"/>
    </row>
    <row r="86" spans="1:12" ht="15.75" thickBot="1" x14ac:dyDescent="0.3">
      <c r="A86" s="51" t="s">
        <v>48</v>
      </c>
      <c r="B86" s="105"/>
      <c r="C86" s="105"/>
      <c r="D86" s="105"/>
      <c r="E86" s="105"/>
      <c r="H86" s="14"/>
      <c r="I86" s="14"/>
      <c r="J86" s="14"/>
      <c r="K86" s="14"/>
    </row>
    <row r="87" spans="1:12" ht="15.75" thickBot="1" x14ac:dyDescent="0.3">
      <c r="A87" s="49" t="s">
        <v>2</v>
      </c>
      <c r="B87" s="105">
        <f>B88+B89</f>
        <v>0</v>
      </c>
      <c r="C87" s="105">
        <f t="shared" ref="C87:E87" si="13">C88+C89</f>
        <v>0</v>
      </c>
      <c r="D87" s="105">
        <f t="shared" si="13"/>
        <v>0</v>
      </c>
      <c r="E87" s="105">
        <f t="shared" si="13"/>
        <v>0</v>
      </c>
      <c r="H87" s="14"/>
      <c r="I87" s="14"/>
      <c r="J87" s="14"/>
      <c r="K87" s="14"/>
    </row>
    <row r="88" spans="1:12" ht="15.75" thickBot="1" x14ac:dyDescent="0.3">
      <c r="A88" s="51" t="s">
        <v>47</v>
      </c>
      <c r="B88" s="105"/>
      <c r="C88" s="105"/>
      <c r="D88" s="105"/>
      <c r="E88" s="105"/>
      <c r="H88" s="14"/>
      <c r="I88" s="14"/>
      <c r="J88" s="14"/>
      <c r="K88" s="14"/>
    </row>
    <row r="89" spans="1:12" ht="15.75" thickBot="1" x14ac:dyDescent="0.3">
      <c r="A89" s="51" t="s">
        <v>48</v>
      </c>
      <c r="B89" s="105"/>
      <c r="C89" s="105"/>
      <c r="D89" s="105"/>
      <c r="E89" s="105"/>
      <c r="H89" s="14"/>
      <c r="I89" s="14"/>
      <c r="J89" s="14"/>
      <c r="K89" s="14"/>
    </row>
    <row r="90" spans="1:12" ht="15.75" thickBot="1" x14ac:dyDescent="0.3">
      <c r="A90" s="49" t="s">
        <v>25</v>
      </c>
      <c r="B90" s="105">
        <f>B91+B92</f>
        <v>0</v>
      </c>
      <c r="C90" s="105">
        <f t="shared" ref="C90:E90" si="14">C91+C92</f>
        <v>0</v>
      </c>
      <c r="D90" s="105">
        <f t="shared" si="14"/>
        <v>0</v>
      </c>
      <c r="E90" s="105">
        <f t="shared" si="14"/>
        <v>0</v>
      </c>
      <c r="H90" s="14"/>
      <c r="I90" s="14"/>
      <c r="J90" s="14"/>
      <c r="K90" s="14"/>
    </row>
    <row r="91" spans="1:12" ht="15.75" thickBot="1" x14ac:dyDescent="0.3">
      <c r="A91" s="51" t="s">
        <v>47</v>
      </c>
      <c r="B91" s="105"/>
      <c r="C91" s="105"/>
      <c r="D91" s="105"/>
      <c r="E91" s="105"/>
      <c r="H91" s="14"/>
      <c r="I91" s="14"/>
      <c r="J91" s="14"/>
      <c r="K91" s="14"/>
    </row>
    <row r="92" spans="1:12" ht="15.75" thickBot="1" x14ac:dyDescent="0.3">
      <c r="A92" s="51" t="s">
        <v>48</v>
      </c>
      <c r="B92" s="105"/>
      <c r="C92" s="105"/>
      <c r="D92" s="105"/>
      <c r="E92" s="105"/>
      <c r="H92" s="14"/>
      <c r="I92" s="14"/>
      <c r="J92" s="14"/>
      <c r="K92" s="14"/>
    </row>
    <row r="93" spans="1:12" ht="15.75" thickBot="1" x14ac:dyDescent="0.3">
      <c r="A93" s="49" t="s">
        <v>26</v>
      </c>
      <c r="B93" s="105">
        <f>B94+B95</f>
        <v>138</v>
      </c>
      <c r="C93" s="105">
        <f>C94+C95</f>
        <v>100</v>
      </c>
      <c r="D93" s="105">
        <f>D94+D95</f>
        <v>100</v>
      </c>
      <c r="E93" s="105">
        <f>E94+E95</f>
        <v>100</v>
      </c>
      <c r="H93" s="14"/>
      <c r="I93" s="14"/>
      <c r="J93" s="14"/>
      <c r="K93" s="14"/>
    </row>
    <row r="94" spans="1:12" ht="15.75" thickBot="1" x14ac:dyDescent="0.3">
      <c r="A94" s="51" t="s">
        <v>47</v>
      </c>
      <c r="B94" s="115">
        <v>138</v>
      </c>
      <c r="C94" s="115">
        <v>100</v>
      </c>
      <c r="D94" s="115">
        <v>100</v>
      </c>
      <c r="E94" s="115">
        <v>100</v>
      </c>
      <c r="H94" s="14"/>
      <c r="I94" s="14"/>
      <c r="J94" s="14"/>
      <c r="K94" s="14"/>
    </row>
    <row r="95" spans="1:12" ht="15.75" thickBot="1" x14ac:dyDescent="0.3">
      <c r="A95" s="51" t="s">
        <v>48</v>
      </c>
      <c r="B95" s="105"/>
      <c r="C95" s="105"/>
      <c r="D95" s="105"/>
      <c r="E95" s="105"/>
      <c r="H95" s="14"/>
      <c r="I95" s="14"/>
      <c r="J95" s="14"/>
      <c r="K95" s="14"/>
    </row>
    <row r="96" spans="1:12" ht="24.75" thickBot="1" x14ac:dyDescent="0.3">
      <c r="A96" s="49" t="s">
        <v>3</v>
      </c>
      <c r="B96" s="105">
        <f>B97+B98</f>
        <v>0</v>
      </c>
      <c r="C96" s="105">
        <f t="shared" ref="C96:E96" si="15">C97+C98</f>
        <v>0</v>
      </c>
      <c r="D96" s="105">
        <f t="shared" si="15"/>
        <v>0</v>
      </c>
      <c r="E96" s="105">
        <f t="shared" si="15"/>
        <v>0</v>
      </c>
    </row>
    <row r="97" spans="1:5" ht="15.75" thickBot="1" x14ac:dyDescent="0.3">
      <c r="A97" s="51" t="s">
        <v>47</v>
      </c>
      <c r="B97" s="105"/>
      <c r="C97" s="105"/>
      <c r="D97" s="105"/>
      <c r="E97" s="105"/>
    </row>
    <row r="98" spans="1:5" ht="15.75" thickBot="1" x14ac:dyDescent="0.3">
      <c r="A98" s="51" t="s">
        <v>48</v>
      </c>
      <c r="B98" s="105"/>
      <c r="C98" s="105"/>
      <c r="D98" s="105"/>
      <c r="E98" s="105"/>
    </row>
    <row r="99" spans="1:5" ht="17.25" customHeight="1" thickBot="1" x14ac:dyDescent="0.3">
      <c r="A99" s="116" t="s">
        <v>108</v>
      </c>
      <c r="B99" s="105">
        <f>B96+B93+B90+B87+B84+B81+B78</f>
        <v>10009.606</v>
      </c>
      <c r="C99" s="105">
        <f t="shared" ref="C99:E99" si="16">C96+C93+C90+C87+C84+C81+C78</f>
        <v>9346</v>
      </c>
      <c r="D99" s="105">
        <f t="shared" si="16"/>
        <v>9846</v>
      </c>
      <c r="E99" s="105">
        <f t="shared" si="16"/>
        <v>9846</v>
      </c>
    </row>
    <row r="100" spans="1:5" ht="15.75" thickBot="1" x14ac:dyDescent="0.3">
      <c r="A100" s="66" t="s">
        <v>33</v>
      </c>
      <c r="B100" s="117">
        <f>IF(B99-B70=0,0,"Error")</f>
        <v>0</v>
      </c>
      <c r="C100" s="117">
        <f>IF(C99-C70=0,0,"Error")</f>
        <v>0</v>
      </c>
      <c r="D100" s="117">
        <f>IF(D99-D70=0,0,"Error")</f>
        <v>0</v>
      </c>
      <c r="E100" s="117">
        <f>IF(E99-E70=0,0,"Error")</f>
        <v>0</v>
      </c>
    </row>
    <row r="101" spans="1:5" ht="15.75" thickBot="1" x14ac:dyDescent="0.3">
      <c r="A101" s="270" t="s">
        <v>43</v>
      </c>
      <c r="B101" s="271"/>
      <c r="C101" s="271"/>
      <c r="D101" s="271"/>
      <c r="E101" s="272"/>
    </row>
    <row r="102" spans="1:5" ht="15.75" thickBot="1" x14ac:dyDescent="0.3">
      <c r="A102" s="270" t="s">
        <v>37</v>
      </c>
      <c r="B102" s="271"/>
      <c r="C102" s="271"/>
      <c r="D102" s="271"/>
      <c r="E102" s="272"/>
    </row>
    <row r="103" spans="1:5" ht="30.75" customHeight="1" thickBot="1" x14ac:dyDescent="0.3">
      <c r="A103" s="7" t="s">
        <v>44</v>
      </c>
      <c r="B103" s="361" t="s">
        <v>150</v>
      </c>
      <c r="C103" s="362"/>
      <c r="D103" s="363"/>
      <c r="E103" s="364"/>
    </row>
    <row r="104" spans="1:5" ht="34.5" thickBot="1" x14ac:dyDescent="0.3">
      <c r="A104" s="7" t="s">
        <v>49</v>
      </c>
      <c r="B104" s="198" t="s">
        <v>270</v>
      </c>
      <c r="C104" s="199" t="s">
        <v>50</v>
      </c>
      <c r="D104" s="363" t="s">
        <v>187</v>
      </c>
      <c r="E104" s="364"/>
    </row>
    <row r="105" spans="1:5" ht="15.75" thickBot="1" x14ac:dyDescent="0.3">
      <c r="A105" s="8" t="s">
        <v>10</v>
      </c>
      <c r="B105" s="335" t="s">
        <v>188</v>
      </c>
      <c r="C105" s="336"/>
      <c r="D105" s="336"/>
      <c r="E105" s="337"/>
    </row>
    <row r="106" spans="1:5" ht="12.75" customHeight="1" thickBot="1" x14ac:dyDescent="0.3">
      <c r="A106" s="8" t="s">
        <v>15</v>
      </c>
      <c r="B106" s="338" t="s">
        <v>189</v>
      </c>
      <c r="C106" s="339"/>
      <c r="D106" s="339"/>
      <c r="E106" s="340"/>
    </row>
    <row r="107" spans="1:5" ht="9" customHeight="1" x14ac:dyDescent="0.25">
      <c r="A107" s="280"/>
      <c r="B107" s="9">
        <v>2018</v>
      </c>
      <c r="C107" s="9">
        <v>2019</v>
      </c>
      <c r="D107" s="9">
        <v>2020</v>
      </c>
      <c r="E107" s="9">
        <v>2021</v>
      </c>
    </row>
    <row r="108" spans="1:5" ht="15.75" thickBot="1" x14ac:dyDescent="0.3">
      <c r="A108" s="281"/>
      <c r="B108" s="10" t="s">
        <v>6</v>
      </c>
      <c r="C108" s="10" t="s">
        <v>7</v>
      </c>
      <c r="D108" s="10" t="s">
        <v>7</v>
      </c>
      <c r="E108" s="10" t="s">
        <v>7</v>
      </c>
    </row>
    <row r="109" spans="1:5" ht="15.75" thickBot="1" x14ac:dyDescent="0.3">
      <c r="A109" s="8" t="s">
        <v>9</v>
      </c>
      <c r="B109" s="12">
        <v>7</v>
      </c>
      <c r="C109" s="12">
        <v>0</v>
      </c>
      <c r="D109" s="12">
        <v>0</v>
      </c>
      <c r="E109" s="12">
        <v>0</v>
      </c>
    </row>
    <row r="110" spans="1:5" ht="15.75" thickBot="1" x14ac:dyDescent="0.3">
      <c r="A110" s="8" t="s">
        <v>16</v>
      </c>
      <c r="B110" s="12">
        <v>846</v>
      </c>
      <c r="C110" s="12"/>
      <c r="D110" s="12"/>
      <c r="E110" s="12"/>
    </row>
    <row r="111" spans="1:5" ht="15.75" thickBot="1" x14ac:dyDescent="0.3">
      <c r="A111" s="8" t="s">
        <v>24</v>
      </c>
      <c r="B111" s="12">
        <f>B110/B109</f>
        <v>120.85714285714286</v>
      </c>
      <c r="C111" s="12" t="e">
        <f>C110/C109</f>
        <v>#DIV/0!</v>
      </c>
      <c r="D111" s="12" t="e">
        <f t="shared" ref="D111:E111" si="17">D110/D109</f>
        <v>#DIV/0!</v>
      </c>
      <c r="E111" s="12" t="e">
        <f t="shared" si="17"/>
        <v>#DIV/0!</v>
      </c>
    </row>
    <row r="112" spans="1:5" ht="15.75" thickBot="1" x14ac:dyDescent="0.3">
      <c r="A112" s="8" t="s">
        <v>17</v>
      </c>
      <c r="B112" s="196" t="s">
        <v>23</v>
      </c>
      <c r="C112" s="13">
        <f>C109/B109-1</f>
        <v>-1</v>
      </c>
      <c r="D112" s="13" t="e">
        <f t="shared" ref="D112:E112" si="18">D109/C109-1</f>
        <v>#DIV/0!</v>
      </c>
      <c r="E112" s="13" t="e">
        <f t="shared" si="18"/>
        <v>#DIV/0!</v>
      </c>
    </row>
    <row r="113" spans="1:5" ht="15.75" thickBot="1" x14ac:dyDescent="0.3">
      <c r="A113" s="8" t="s">
        <v>18</v>
      </c>
      <c r="B113" s="196" t="s">
        <v>23</v>
      </c>
      <c r="C113" s="13">
        <f>C110/B110-1</f>
        <v>-1</v>
      </c>
      <c r="D113" s="13" t="e">
        <f t="shared" ref="D113:E113" si="19">D110/C110-1</f>
        <v>#DIV/0!</v>
      </c>
      <c r="E113" s="13" t="e">
        <f t="shared" si="19"/>
        <v>#DIV/0!</v>
      </c>
    </row>
    <row r="114" spans="1:5" ht="15.75" thickBot="1" x14ac:dyDescent="0.3">
      <c r="A114" s="8" t="s">
        <v>19</v>
      </c>
      <c r="B114" s="196" t="s">
        <v>23</v>
      </c>
      <c r="C114" s="13" t="e">
        <f>C111/B111-1</f>
        <v>#DIV/0!</v>
      </c>
      <c r="D114" s="13" t="e">
        <f>D111/C111-1</f>
        <v>#DIV/0!</v>
      </c>
      <c r="E114" s="13" t="e">
        <f t="shared" ref="E114" si="20">E111/D111-1</f>
        <v>#DIV/0!</v>
      </c>
    </row>
    <row r="115" spans="1:5" ht="12.75" customHeight="1" thickBot="1" x14ac:dyDescent="0.3">
      <c r="A115" s="282" t="s">
        <v>78</v>
      </c>
      <c r="B115" s="283"/>
      <c r="C115" s="283"/>
      <c r="D115" s="283"/>
      <c r="E115" s="284"/>
    </row>
    <row r="116" spans="1:5" ht="9" customHeight="1" x14ac:dyDescent="0.25">
      <c r="A116" s="280"/>
      <c r="B116" s="9">
        <v>2018</v>
      </c>
      <c r="C116" s="9">
        <v>2019</v>
      </c>
      <c r="D116" s="9">
        <v>2020</v>
      </c>
      <c r="E116" s="9">
        <v>2021</v>
      </c>
    </row>
    <row r="117" spans="1:5" ht="15.75" thickBot="1" x14ac:dyDescent="0.3">
      <c r="A117" s="281"/>
      <c r="B117" s="10" t="s">
        <v>6</v>
      </c>
      <c r="C117" s="10" t="s">
        <v>7</v>
      </c>
      <c r="D117" s="10" t="s">
        <v>7</v>
      </c>
      <c r="E117" s="10" t="s">
        <v>7</v>
      </c>
    </row>
    <row r="118" spans="1:5" ht="15.75" thickBot="1" x14ac:dyDescent="0.3">
      <c r="A118" s="49" t="s">
        <v>39</v>
      </c>
      <c r="B118" s="15">
        <f>B119+B120+B121+B122</f>
        <v>0</v>
      </c>
      <c r="C118" s="15">
        <f t="shared" ref="C118:E118" si="21">C119+C120+C121+C122</f>
        <v>0</v>
      </c>
      <c r="D118" s="15">
        <f t="shared" si="21"/>
        <v>0</v>
      </c>
      <c r="E118" s="15">
        <f t="shared" si="21"/>
        <v>0</v>
      </c>
    </row>
    <row r="119" spans="1:5" ht="15.75" thickBot="1" x14ac:dyDescent="0.3">
      <c r="A119" s="51" t="s">
        <v>47</v>
      </c>
      <c r="B119" s="15"/>
      <c r="C119" s="15"/>
      <c r="D119" s="15"/>
      <c r="E119" s="15"/>
    </row>
    <row r="120" spans="1:5" ht="15.75" customHeight="1" thickBot="1" x14ac:dyDescent="0.3">
      <c r="A120" s="51" t="s">
        <v>54</v>
      </c>
      <c r="B120" s="15"/>
      <c r="C120" s="15"/>
      <c r="D120" s="15"/>
      <c r="E120" s="15"/>
    </row>
    <row r="121" spans="1:5" ht="15.75" thickBot="1" x14ac:dyDescent="0.3">
      <c r="A121" s="51" t="s">
        <v>55</v>
      </c>
      <c r="B121" s="15"/>
      <c r="C121" s="15"/>
      <c r="D121" s="15"/>
      <c r="E121" s="15"/>
    </row>
    <row r="122" spans="1:5" ht="15.75" thickBot="1" x14ac:dyDescent="0.3">
      <c r="A122" s="51" t="s">
        <v>56</v>
      </c>
      <c r="B122" s="15"/>
      <c r="C122" s="15"/>
      <c r="D122" s="15"/>
      <c r="E122" s="15"/>
    </row>
    <row r="123" spans="1:5" ht="15.75" thickBot="1" x14ac:dyDescent="0.3">
      <c r="A123" s="49" t="s">
        <v>40</v>
      </c>
      <c r="B123" s="16">
        <f>B124+B125+B126</f>
        <v>846</v>
      </c>
      <c r="C123" s="16">
        <f t="shared" ref="C123:E123" si="22">C124+C125+C126</f>
        <v>0</v>
      </c>
      <c r="D123" s="16">
        <f t="shared" si="22"/>
        <v>0</v>
      </c>
      <c r="E123" s="16">
        <f t="shared" si="22"/>
        <v>0</v>
      </c>
    </row>
    <row r="124" spans="1:5" ht="15.75" thickBot="1" x14ac:dyDescent="0.3">
      <c r="A124" s="51" t="s">
        <v>47</v>
      </c>
      <c r="B124" s="16">
        <v>846</v>
      </c>
      <c r="C124" s="16">
        <v>0</v>
      </c>
      <c r="D124" s="16">
        <v>0</v>
      </c>
      <c r="E124" s="16">
        <v>0</v>
      </c>
    </row>
    <row r="125" spans="1:5" ht="15.75" thickBot="1" x14ac:dyDescent="0.3">
      <c r="A125" s="51" t="s">
        <v>54</v>
      </c>
      <c r="B125" s="16"/>
      <c r="C125" s="15"/>
      <c r="D125" s="15"/>
      <c r="E125" s="15"/>
    </row>
    <row r="126" spans="1:5" ht="15.75" customHeight="1" thickBot="1" x14ac:dyDescent="0.3">
      <c r="A126" s="51" t="s">
        <v>55</v>
      </c>
      <c r="B126" s="16"/>
      <c r="C126" s="15"/>
      <c r="D126" s="15"/>
      <c r="E126" s="15"/>
    </row>
    <row r="127" spans="1:5" ht="15.75" thickBot="1" x14ac:dyDescent="0.3">
      <c r="A127" s="51" t="s">
        <v>56</v>
      </c>
      <c r="B127" s="16"/>
      <c r="C127" s="15"/>
      <c r="D127" s="15"/>
      <c r="E127" s="15"/>
    </row>
    <row r="128" spans="1:5" ht="15.75" thickBot="1" x14ac:dyDescent="0.3">
      <c r="A128" s="69" t="s">
        <v>32</v>
      </c>
      <c r="B128" s="16">
        <f>B118+B123</f>
        <v>846</v>
      </c>
      <c r="C128" s="16">
        <f t="shared" ref="C128:E128" si="23">C118+C123</f>
        <v>0</v>
      </c>
      <c r="D128" s="16">
        <f t="shared" si="23"/>
        <v>0</v>
      </c>
      <c r="E128" s="16">
        <f t="shared" si="23"/>
        <v>0</v>
      </c>
    </row>
    <row r="129" spans="1:5" ht="15.75" thickBot="1" x14ac:dyDescent="0.3">
      <c r="A129" s="270" t="s">
        <v>36</v>
      </c>
      <c r="B129" s="271"/>
      <c r="C129" s="271"/>
      <c r="D129" s="271"/>
      <c r="E129" s="272"/>
    </row>
    <row r="130" spans="1:5" ht="15.75" customHeight="1" thickBot="1" x14ac:dyDescent="0.3">
      <c r="A130" s="270" t="s">
        <v>41</v>
      </c>
      <c r="B130" s="271"/>
      <c r="C130" s="271"/>
      <c r="D130" s="271"/>
      <c r="E130" s="272"/>
    </row>
    <row r="131" spans="1:5" ht="15.75" thickBot="1" x14ac:dyDescent="0.3">
      <c r="A131" s="7" t="s">
        <v>44</v>
      </c>
      <c r="B131" s="323" t="s">
        <v>190</v>
      </c>
      <c r="C131" s="313"/>
      <c r="D131" s="313"/>
      <c r="E131" s="314"/>
    </row>
    <row r="132" spans="1:5" ht="68.25" thickBot="1" x14ac:dyDescent="0.3">
      <c r="A132" s="7" t="s">
        <v>49</v>
      </c>
      <c r="B132" s="7" t="s">
        <v>192</v>
      </c>
      <c r="C132" s="19" t="s">
        <v>50</v>
      </c>
      <c r="D132" s="313" t="s">
        <v>191</v>
      </c>
      <c r="E132" s="314"/>
    </row>
    <row r="133" spans="1:5" ht="21" customHeight="1" thickBot="1" x14ac:dyDescent="0.3">
      <c r="A133" s="8" t="s">
        <v>10</v>
      </c>
      <c r="B133" s="273" t="s">
        <v>192</v>
      </c>
      <c r="C133" s="274"/>
      <c r="D133" s="274"/>
      <c r="E133" s="275"/>
    </row>
    <row r="134" spans="1:5" ht="12.75" customHeight="1" thickBot="1" x14ac:dyDescent="0.3">
      <c r="A134" s="8" t="s">
        <v>15</v>
      </c>
      <c r="B134" s="310" t="s">
        <v>284</v>
      </c>
      <c r="C134" s="311"/>
      <c r="D134" s="311"/>
      <c r="E134" s="312"/>
    </row>
    <row r="135" spans="1:5" ht="9" customHeight="1" x14ac:dyDescent="0.25">
      <c r="A135" s="280"/>
      <c r="B135" s="9">
        <v>2018</v>
      </c>
      <c r="C135" s="9">
        <v>2019</v>
      </c>
      <c r="D135" s="9">
        <v>2020</v>
      </c>
      <c r="E135" s="9">
        <v>2021</v>
      </c>
    </row>
    <row r="136" spans="1:5" ht="15.75" thickBot="1" x14ac:dyDescent="0.3">
      <c r="A136" s="281"/>
      <c r="B136" s="10" t="s">
        <v>6</v>
      </c>
      <c r="C136" s="10" t="s">
        <v>7</v>
      </c>
      <c r="D136" s="10" t="s">
        <v>7</v>
      </c>
      <c r="E136" s="10" t="s">
        <v>7</v>
      </c>
    </row>
    <row r="137" spans="1:5" ht="15.75" thickBot="1" x14ac:dyDescent="0.3">
      <c r="A137" s="8" t="s">
        <v>9</v>
      </c>
      <c r="B137" s="12">
        <v>1</v>
      </c>
      <c r="C137" s="12">
        <v>1</v>
      </c>
      <c r="D137" s="12"/>
      <c r="E137" s="12"/>
    </row>
    <row r="138" spans="1:5" ht="15.75" thickBot="1" x14ac:dyDescent="0.3">
      <c r="A138" s="8" t="s">
        <v>16</v>
      </c>
      <c r="B138" s="12">
        <v>4980.0010000000002</v>
      </c>
      <c r="C138" s="12">
        <f t="shared" ref="C138:E138" si="24">C201-C163</f>
        <v>0</v>
      </c>
      <c r="D138" s="12">
        <f t="shared" si="24"/>
        <v>0</v>
      </c>
      <c r="E138" s="12">
        <f t="shared" si="24"/>
        <v>0</v>
      </c>
    </row>
    <row r="139" spans="1:5" ht="15.75" customHeight="1" thickBot="1" x14ac:dyDescent="0.3">
      <c r="A139" s="8" t="s">
        <v>24</v>
      </c>
      <c r="B139" s="12">
        <f>B138/B137</f>
        <v>4980.0010000000002</v>
      </c>
      <c r="C139" s="12">
        <f>C138/C137</f>
        <v>0</v>
      </c>
      <c r="D139" s="12" t="e">
        <f t="shared" ref="D139:E139" si="25">D138/D137</f>
        <v>#DIV/0!</v>
      </c>
      <c r="E139" s="12" t="e">
        <f t="shared" si="25"/>
        <v>#DIV/0!</v>
      </c>
    </row>
    <row r="140" spans="1:5" ht="23.25" customHeight="1" thickBot="1" x14ac:dyDescent="0.3">
      <c r="A140" s="8" t="s">
        <v>17</v>
      </c>
      <c r="B140" s="196" t="s">
        <v>23</v>
      </c>
      <c r="C140" s="13">
        <f>C137/B137-1</f>
        <v>0</v>
      </c>
      <c r="D140" s="13">
        <f>D137/C137-1</f>
        <v>-1</v>
      </c>
      <c r="E140" s="13" t="e">
        <f>E137/D137-1</f>
        <v>#DIV/0!</v>
      </c>
    </row>
    <row r="141" spans="1:5" ht="15.75" thickBot="1" x14ac:dyDescent="0.3">
      <c r="A141" s="8" t="s">
        <v>18</v>
      </c>
      <c r="B141" s="196" t="s">
        <v>23</v>
      </c>
      <c r="C141" s="13">
        <f>C138/B138-1</f>
        <v>-1</v>
      </c>
      <c r="D141" s="13" t="e">
        <f t="shared" ref="D141:E142" si="26">D138/C138-1</f>
        <v>#DIV/0!</v>
      </c>
      <c r="E141" s="13" t="e">
        <f t="shared" si="26"/>
        <v>#DIV/0!</v>
      </c>
    </row>
    <row r="142" spans="1:5" ht="15.75" thickBot="1" x14ac:dyDescent="0.3">
      <c r="A142" s="8" t="s">
        <v>19</v>
      </c>
      <c r="B142" s="196" t="s">
        <v>23</v>
      </c>
      <c r="C142" s="13">
        <f>C139/B139-1</f>
        <v>-1</v>
      </c>
      <c r="D142" s="13" t="e">
        <f t="shared" si="26"/>
        <v>#DIV/0!</v>
      </c>
      <c r="E142" s="13" t="e">
        <f t="shared" si="26"/>
        <v>#DIV/0!</v>
      </c>
    </row>
    <row r="143" spans="1:5" ht="12.75" customHeight="1" thickBot="1" x14ac:dyDescent="0.3">
      <c r="A143" s="282" t="s">
        <v>78</v>
      </c>
      <c r="B143" s="283"/>
      <c r="C143" s="283"/>
      <c r="D143" s="283"/>
      <c r="E143" s="284"/>
    </row>
    <row r="144" spans="1:5" ht="9" customHeight="1" x14ac:dyDescent="0.25">
      <c r="A144" s="280"/>
      <c r="B144" s="9">
        <v>2018</v>
      </c>
      <c r="C144" s="9">
        <v>2019</v>
      </c>
      <c r="D144" s="9">
        <v>2020</v>
      </c>
      <c r="E144" s="9">
        <v>2021</v>
      </c>
    </row>
    <row r="145" spans="1:5" ht="15.75" thickBot="1" x14ac:dyDescent="0.3">
      <c r="A145" s="281"/>
      <c r="B145" s="10" t="s">
        <v>6</v>
      </c>
      <c r="C145" s="10" t="s">
        <v>7</v>
      </c>
      <c r="D145" s="10" t="s">
        <v>7</v>
      </c>
      <c r="E145" s="10" t="s">
        <v>7</v>
      </c>
    </row>
    <row r="146" spans="1:5" ht="15.75" thickBot="1" x14ac:dyDescent="0.3">
      <c r="A146" s="49" t="s">
        <v>39</v>
      </c>
      <c r="B146" s="15">
        <f>B147+B148+B149+B150</f>
        <v>0</v>
      </c>
      <c r="C146" s="15">
        <f t="shared" ref="C146:E146" si="27">C147+C148+C149+C150</f>
        <v>0</v>
      </c>
      <c r="D146" s="15">
        <f t="shared" si="27"/>
        <v>0</v>
      </c>
      <c r="E146" s="15">
        <f t="shared" si="27"/>
        <v>0</v>
      </c>
    </row>
    <row r="147" spans="1:5" ht="15.75" thickBot="1" x14ac:dyDescent="0.3">
      <c r="A147" s="51" t="s">
        <v>47</v>
      </c>
      <c r="B147" s="15"/>
      <c r="C147" s="15"/>
      <c r="D147" s="15"/>
      <c r="E147" s="15"/>
    </row>
    <row r="148" spans="1:5" ht="15.75" thickBot="1" x14ac:dyDescent="0.3">
      <c r="A148" s="51" t="s">
        <v>54</v>
      </c>
      <c r="B148" s="15"/>
      <c r="C148" s="15"/>
      <c r="D148" s="15"/>
      <c r="E148" s="15"/>
    </row>
    <row r="149" spans="1:5" ht="15.75" thickBot="1" x14ac:dyDescent="0.3">
      <c r="A149" s="51" t="s">
        <v>55</v>
      </c>
      <c r="B149" s="15"/>
      <c r="C149" s="15"/>
      <c r="D149" s="15"/>
      <c r="E149" s="15"/>
    </row>
    <row r="150" spans="1:5" ht="15.75" customHeight="1" thickBot="1" x14ac:dyDescent="0.3">
      <c r="A150" s="51" t="s">
        <v>56</v>
      </c>
      <c r="B150" s="15"/>
      <c r="C150" s="15"/>
      <c r="D150" s="15"/>
      <c r="E150" s="15"/>
    </row>
    <row r="151" spans="1:5" ht="15.75" thickBot="1" x14ac:dyDescent="0.3">
      <c r="A151" s="49" t="s">
        <v>40</v>
      </c>
      <c r="B151" s="16">
        <f>B152+B153+B154+B155</f>
        <v>4980.0010000000002</v>
      </c>
      <c r="C151" s="16">
        <f t="shared" ref="C151:E151" si="28">C152+C153+C154+C155</f>
        <v>0</v>
      </c>
      <c r="D151" s="16">
        <f t="shared" si="28"/>
        <v>0</v>
      </c>
      <c r="E151" s="16">
        <f t="shared" si="28"/>
        <v>0</v>
      </c>
    </row>
    <row r="152" spans="1:5" ht="15.75" thickBot="1" x14ac:dyDescent="0.3">
      <c r="A152" s="51" t="s">
        <v>47</v>
      </c>
      <c r="B152" s="12">
        <v>4980.0010000000002</v>
      </c>
      <c r="C152" s="15"/>
      <c r="D152" s="15"/>
      <c r="E152" s="15"/>
    </row>
    <row r="153" spans="1:5" ht="15.75" thickBot="1" x14ac:dyDescent="0.3">
      <c r="A153" s="51" t="s">
        <v>54</v>
      </c>
      <c r="B153" s="16"/>
      <c r="C153" s="15"/>
      <c r="D153" s="15"/>
      <c r="E153" s="15"/>
    </row>
    <row r="154" spans="1:5" ht="15.75" thickBot="1" x14ac:dyDescent="0.3">
      <c r="A154" s="51" t="s">
        <v>55</v>
      </c>
      <c r="B154" s="16"/>
      <c r="C154" s="15"/>
      <c r="D154" s="15"/>
      <c r="E154" s="15"/>
    </row>
    <row r="155" spans="1:5" ht="15.75" thickBot="1" x14ac:dyDescent="0.3">
      <c r="A155" s="51" t="s">
        <v>56</v>
      </c>
      <c r="B155" s="16"/>
      <c r="C155" s="15"/>
      <c r="D155" s="15"/>
      <c r="E155" s="15"/>
    </row>
    <row r="156" spans="1:5" ht="15.75" customHeight="1" thickBot="1" x14ac:dyDescent="0.3">
      <c r="A156" s="113" t="s">
        <v>32</v>
      </c>
      <c r="B156" s="16">
        <f>B146+B151</f>
        <v>4980.0010000000002</v>
      </c>
      <c r="C156" s="16">
        <f t="shared" ref="C156:E156" si="29">C146+C151</f>
        <v>0</v>
      </c>
      <c r="D156" s="16">
        <f t="shared" si="29"/>
        <v>0</v>
      </c>
      <c r="E156" s="16">
        <f t="shared" si="29"/>
        <v>0</v>
      </c>
    </row>
    <row r="157" spans="1:5" ht="68.25" thickBot="1" x14ac:dyDescent="0.3">
      <c r="A157" s="7" t="s">
        <v>53</v>
      </c>
      <c r="B157" s="7" t="s">
        <v>264</v>
      </c>
      <c r="C157" s="19" t="s">
        <v>50</v>
      </c>
      <c r="D157" s="282" t="s">
        <v>194</v>
      </c>
      <c r="E157" s="284"/>
    </row>
    <row r="158" spans="1:5" ht="25.5" customHeight="1" thickBot="1" x14ac:dyDescent="0.3">
      <c r="A158" s="8" t="s">
        <v>10</v>
      </c>
      <c r="B158" s="289" t="s">
        <v>195</v>
      </c>
      <c r="C158" s="290"/>
      <c r="D158" s="290"/>
      <c r="E158" s="291"/>
    </row>
    <row r="159" spans="1:5" ht="17.25" customHeight="1" thickBot="1" x14ac:dyDescent="0.3">
      <c r="A159" s="8" t="s">
        <v>15</v>
      </c>
      <c r="B159" s="310" t="s">
        <v>284</v>
      </c>
      <c r="C159" s="311"/>
      <c r="D159" s="311"/>
      <c r="E159" s="312"/>
    </row>
    <row r="160" spans="1:5" ht="13.5" customHeight="1" x14ac:dyDescent="0.25">
      <c r="A160" s="280"/>
      <c r="B160" s="9">
        <v>2018</v>
      </c>
      <c r="C160" s="9">
        <v>2019</v>
      </c>
      <c r="D160" s="9">
        <v>2020</v>
      </c>
      <c r="E160" s="9">
        <v>2021</v>
      </c>
    </row>
    <row r="161" spans="1:5" ht="23.25" customHeight="1" thickBot="1" x14ac:dyDescent="0.3">
      <c r="A161" s="281"/>
      <c r="B161" s="10" t="s">
        <v>6</v>
      </c>
      <c r="C161" s="10" t="s">
        <v>7</v>
      </c>
      <c r="D161" s="10" t="s">
        <v>7</v>
      </c>
      <c r="E161" s="10" t="s">
        <v>7</v>
      </c>
    </row>
    <row r="162" spans="1:5" ht="15.75" thickBot="1" x14ac:dyDescent="0.3">
      <c r="A162" s="8" t="s">
        <v>9</v>
      </c>
      <c r="B162" s="196">
        <v>1</v>
      </c>
      <c r="C162" s="8"/>
      <c r="D162" s="8"/>
      <c r="E162" s="8"/>
    </row>
    <row r="163" spans="1:5" ht="15.75" thickBot="1" x14ac:dyDescent="0.3">
      <c r="A163" s="8" t="s">
        <v>16</v>
      </c>
      <c r="B163" s="12">
        <v>24126.655999999999</v>
      </c>
      <c r="C163" s="12"/>
      <c r="D163" s="12"/>
      <c r="E163" s="12"/>
    </row>
    <row r="164" spans="1:5" ht="15.75" thickBot="1" x14ac:dyDescent="0.3">
      <c r="A164" s="8" t="s">
        <v>24</v>
      </c>
      <c r="B164" s="12">
        <f>B163/B162</f>
        <v>24126.655999999999</v>
      </c>
      <c r="C164" s="12" t="e">
        <f t="shared" ref="C164:E164" si="30">C163/C162</f>
        <v>#DIV/0!</v>
      </c>
      <c r="D164" s="12" t="e">
        <f t="shared" si="30"/>
        <v>#DIV/0!</v>
      </c>
      <c r="E164" s="12" t="e">
        <f t="shared" si="30"/>
        <v>#DIV/0!</v>
      </c>
    </row>
    <row r="165" spans="1:5" ht="15.75" thickBot="1" x14ac:dyDescent="0.3">
      <c r="A165" s="8" t="s">
        <v>17</v>
      </c>
      <c r="B165" s="196" t="s">
        <v>23</v>
      </c>
      <c r="C165" s="13">
        <f>C162/B162-1</f>
        <v>-1</v>
      </c>
      <c r="D165" s="13" t="e">
        <f t="shared" ref="D165:E167" si="31">D162/C162-1</f>
        <v>#DIV/0!</v>
      </c>
      <c r="E165" s="13" t="e">
        <f t="shared" si="31"/>
        <v>#DIV/0!</v>
      </c>
    </row>
    <row r="166" spans="1:5" ht="15.75" thickBot="1" x14ac:dyDescent="0.3">
      <c r="A166" s="8" t="s">
        <v>18</v>
      </c>
      <c r="B166" s="196" t="s">
        <v>23</v>
      </c>
      <c r="C166" s="13">
        <f>C163/B163-1</f>
        <v>-1</v>
      </c>
      <c r="D166" s="13" t="e">
        <f t="shared" si="31"/>
        <v>#DIV/0!</v>
      </c>
      <c r="E166" s="13" t="e">
        <f t="shared" si="31"/>
        <v>#DIV/0!</v>
      </c>
    </row>
    <row r="167" spans="1:5" ht="15.75" thickBot="1" x14ac:dyDescent="0.3">
      <c r="A167" s="8" t="s">
        <v>19</v>
      </c>
      <c r="B167" s="196" t="s">
        <v>23</v>
      </c>
      <c r="C167" s="13" t="e">
        <f>C164/B164-1</f>
        <v>#DIV/0!</v>
      </c>
      <c r="D167" s="13" t="e">
        <f t="shared" si="31"/>
        <v>#DIV/0!</v>
      </c>
      <c r="E167" s="13" t="e">
        <f t="shared" si="31"/>
        <v>#DIV/0!</v>
      </c>
    </row>
    <row r="168" spans="1:5" ht="12.75" customHeight="1" thickBot="1" x14ac:dyDescent="0.3">
      <c r="A168" s="282" t="s">
        <v>79</v>
      </c>
      <c r="B168" s="283"/>
      <c r="C168" s="283"/>
      <c r="D168" s="283"/>
      <c r="E168" s="284"/>
    </row>
    <row r="169" spans="1:5" ht="9" customHeight="1" x14ac:dyDescent="0.25">
      <c r="A169" s="280"/>
      <c r="B169" s="9">
        <v>2018</v>
      </c>
      <c r="C169" s="9">
        <v>2019</v>
      </c>
      <c r="D169" s="9">
        <v>2020</v>
      </c>
      <c r="E169" s="9">
        <v>2021</v>
      </c>
    </row>
    <row r="170" spans="1:5" ht="15.75" thickBot="1" x14ac:dyDescent="0.3">
      <c r="A170" s="281"/>
      <c r="B170" s="10" t="s">
        <v>6</v>
      </c>
      <c r="C170" s="10" t="s">
        <v>7</v>
      </c>
      <c r="D170" s="10" t="s">
        <v>7</v>
      </c>
      <c r="E170" s="10" t="s">
        <v>7</v>
      </c>
    </row>
    <row r="171" spans="1:5" ht="15.75" customHeight="1" thickBot="1" x14ac:dyDescent="0.3">
      <c r="A171" s="49" t="s">
        <v>39</v>
      </c>
      <c r="B171" s="15">
        <f>B172+B173+B174+B175</f>
        <v>0</v>
      </c>
      <c r="C171" s="15">
        <f t="shared" ref="C171:E171" si="32">C172+C173+C174+C175</f>
        <v>0</v>
      </c>
      <c r="D171" s="15">
        <f t="shared" si="32"/>
        <v>0</v>
      </c>
      <c r="E171" s="15">
        <f t="shared" si="32"/>
        <v>0</v>
      </c>
    </row>
    <row r="172" spans="1:5" ht="15.75" thickBot="1" x14ac:dyDescent="0.3">
      <c r="A172" s="51" t="s">
        <v>47</v>
      </c>
      <c r="B172" s="15"/>
      <c r="C172" s="15"/>
      <c r="D172" s="15"/>
      <c r="E172" s="15"/>
    </row>
    <row r="173" spans="1:5" ht="15.75" thickBot="1" x14ac:dyDescent="0.3">
      <c r="A173" s="51" t="s">
        <v>54</v>
      </c>
      <c r="B173" s="15"/>
      <c r="C173" s="15"/>
      <c r="D173" s="15"/>
      <c r="E173" s="15"/>
    </row>
    <row r="174" spans="1:5" ht="15.75" thickBot="1" x14ac:dyDescent="0.3">
      <c r="A174" s="51" t="s">
        <v>55</v>
      </c>
      <c r="B174" s="15"/>
      <c r="C174" s="15"/>
      <c r="D174" s="15"/>
      <c r="E174" s="15"/>
    </row>
    <row r="175" spans="1:5" ht="15.75" thickBot="1" x14ac:dyDescent="0.3">
      <c r="A175" s="51" t="s">
        <v>56</v>
      </c>
      <c r="B175" s="15"/>
      <c r="C175" s="15"/>
      <c r="D175" s="15"/>
      <c r="E175" s="15"/>
    </row>
    <row r="176" spans="1:5" ht="15.75" thickBot="1" x14ac:dyDescent="0.3">
      <c r="A176" s="49" t="s">
        <v>40</v>
      </c>
      <c r="B176" s="16">
        <f>B177+B178+B179+B180</f>
        <v>24126.655999999999</v>
      </c>
      <c r="C176" s="16">
        <f t="shared" ref="C176:E176" si="33">C177+C178+C179+C180</f>
        <v>0</v>
      </c>
      <c r="D176" s="16">
        <f t="shared" si="33"/>
        <v>0</v>
      </c>
      <c r="E176" s="16">
        <f t="shared" si="33"/>
        <v>0</v>
      </c>
    </row>
    <row r="177" spans="1:5" ht="15.75" customHeight="1" thickBot="1" x14ac:dyDescent="0.3">
      <c r="A177" s="51" t="s">
        <v>47</v>
      </c>
      <c r="B177" s="12">
        <v>24126.655999999999</v>
      </c>
      <c r="C177" s="15"/>
      <c r="D177" s="15"/>
      <c r="E177" s="15"/>
    </row>
    <row r="178" spans="1:5" ht="15.75" thickBot="1" x14ac:dyDescent="0.3">
      <c r="A178" s="51" t="s">
        <v>54</v>
      </c>
      <c r="B178" s="16"/>
      <c r="C178" s="15"/>
      <c r="D178" s="15"/>
      <c r="E178" s="15"/>
    </row>
    <row r="179" spans="1:5" ht="15.75" thickBot="1" x14ac:dyDescent="0.3">
      <c r="A179" s="51" t="s">
        <v>55</v>
      </c>
      <c r="B179" s="16"/>
      <c r="C179" s="15"/>
      <c r="D179" s="15"/>
      <c r="E179" s="15"/>
    </row>
    <row r="180" spans="1:5" ht="15.75" thickBot="1" x14ac:dyDescent="0.3">
      <c r="A180" s="51" t="s">
        <v>56</v>
      </c>
      <c r="B180" s="16"/>
      <c r="C180" s="15"/>
      <c r="D180" s="15"/>
      <c r="E180" s="15"/>
    </row>
    <row r="181" spans="1:5" ht="15.75" customHeight="1" thickBot="1" x14ac:dyDescent="0.3">
      <c r="A181" s="113" t="s">
        <v>58</v>
      </c>
      <c r="B181" s="16">
        <f>B171+B176</f>
        <v>24126.655999999999</v>
      </c>
      <c r="C181" s="16">
        <f t="shared" ref="C181:E181" si="34">C171+C176</f>
        <v>0</v>
      </c>
      <c r="D181" s="16">
        <f t="shared" si="34"/>
        <v>0</v>
      </c>
      <c r="E181" s="16">
        <f t="shared" si="34"/>
        <v>0</v>
      </c>
    </row>
    <row r="182" spans="1:5" ht="47.25" customHeight="1" thickBot="1" x14ac:dyDescent="0.3">
      <c r="A182" s="7" t="s">
        <v>288</v>
      </c>
      <c r="B182" s="19" t="s">
        <v>198</v>
      </c>
      <c r="C182" s="19" t="s">
        <v>50</v>
      </c>
      <c r="D182" s="282" t="s">
        <v>197</v>
      </c>
      <c r="E182" s="284"/>
    </row>
    <row r="183" spans="1:5" ht="17.25" customHeight="1" thickBot="1" x14ac:dyDescent="0.3">
      <c r="A183" s="8" t="s">
        <v>10</v>
      </c>
      <c r="B183" s="289" t="s">
        <v>198</v>
      </c>
      <c r="C183" s="290"/>
      <c r="D183" s="290"/>
      <c r="E183" s="291"/>
    </row>
    <row r="184" spans="1:5" ht="12.75" customHeight="1" thickBot="1" x14ac:dyDescent="0.3">
      <c r="A184" s="8" t="s">
        <v>15</v>
      </c>
      <c r="B184" s="310" t="s">
        <v>284</v>
      </c>
      <c r="C184" s="311"/>
      <c r="D184" s="311"/>
      <c r="E184" s="312"/>
    </row>
    <row r="185" spans="1:5" ht="9" customHeight="1" x14ac:dyDescent="0.25">
      <c r="A185" s="280"/>
      <c r="B185" s="9">
        <v>2018</v>
      </c>
      <c r="C185" s="9">
        <v>2019</v>
      </c>
      <c r="D185" s="9">
        <v>2020</v>
      </c>
      <c r="E185" s="9">
        <v>2021</v>
      </c>
    </row>
    <row r="186" spans="1:5" ht="15.75" thickBot="1" x14ac:dyDescent="0.3">
      <c r="A186" s="281"/>
      <c r="B186" s="10" t="s">
        <v>6</v>
      </c>
      <c r="C186" s="10" t="s">
        <v>7</v>
      </c>
      <c r="D186" s="10" t="s">
        <v>7</v>
      </c>
      <c r="E186" s="10" t="s">
        <v>7</v>
      </c>
    </row>
    <row r="187" spans="1:5" ht="15.75" thickBot="1" x14ac:dyDescent="0.3">
      <c r="A187" s="8" t="s">
        <v>9</v>
      </c>
      <c r="B187" s="196">
        <v>1</v>
      </c>
      <c r="C187" s="8"/>
      <c r="D187" s="8"/>
      <c r="E187" s="8"/>
    </row>
    <row r="188" spans="1:5" ht="15.75" thickBot="1" x14ac:dyDescent="0.3">
      <c r="A188" s="8" t="s">
        <v>16</v>
      </c>
      <c r="B188" s="12">
        <v>19199.330000000002</v>
      </c>
      <c r="C188" s="12">
        <f t="shared" ref="C188:E188" si="35">C206</f>
        <v>0</v>
      </c>
      <c r="D188" s="12">
        <f t="shared" si="35"/>
        <v>0</v>
      </c>
      <c r="E188" s="12">
        <f t="shared" si="35"/>
        <v>0</v>
      </c>
    </row>
    <row r="189" spans="1:5" ht="15.75" thickBot="1" x14ac:dyDescent="0.3">
      <c r="A189" s="8" t="s">
        <v>24</v>
      </c>
      <c r="B189" s="12">
        <f>B188/B187</f>
        <v>19199.330000000002</v>
      </c>
      <c r="C189" s="12" t="e">
        <f t="shared" ref="C189:E189" si="36">C188/C187</f>
        <v>#DIV/0!</v>
      </c>
      <c r="D189" s="12" t="e">
        <f t="shared" si="36"/>
        <v>#DIV/0!</v>
      </c>
      <c r="E189" s="12" t="e">
        <f t="shared" si="36"/>
        <v>#DIV/0!</v>
      </c>
    </row>
    <row r="190" spans="1:5" ht="15.75" thickBot="1" x14ac:dyDescent="0.3">
      <c r="A190" s="8" t="s">
        <v>17</v>
      </c>
      <c r="B190" s="196" t="s">
        <v>23</v>
      </c>
      <c r="C190" s="13">
        <f>C187/B187-1</f>
        <v>-1</v>
      </c>
      <c r="D190" s="13" t="e">
        <f t="shared" ref="D190:E192" si="37">D187/C187-1</f>
        <v>#DIV/0!</v>
      </c>
      <c r="E190" s="13" t="e">
        <f t="shared" si="37"/>
        <v>#DIV/0!</v>
      </c>
    </row>
    <row r="191" spans="1:5" ht="15.75" thickBot="1" x14ac:dyDescent="0.3">
      <c r="A191" s="8" t="s">
        <v>18</v>
      </c>
      <c r="B191" s="196" t="s">
        <v>23</v>
      </c>
      <c r="C191" s="13">
        <f>C188/B188-1</f>
        <v>-1</v>
      </c>
      <c r="D191" s="13" t="e">
        <f t="shared" si="37"/>
        <v>#DIV/0!</v>
      </c>
      <c r="E191" s="13" t="e">
        <f t="shared" si="37"/>
        <v>#DIV/0!</v>
      </c>
    </row>
    <row r="192" spans="1:5" ht="15.75" customHeight="1" thickBot="1" x14ac:dyDescent="0.3">
      <c r="A192" s="8" t="s">
        <v>19</v>
      </c>
      <c r="B192" s="196" t="s">
        <v>23</v>
      </c>
      <c r="C192" s="13" t="e">
        <f>C189/B189-1</f>
        <v>#DIV/0!</v>
      </c>
      <c r="D192" s="13" t="e">
        <f t="shared" si="37"/>
        <v>#DIV/0!</v>
      </c>
      <c r="E192" s="13" t="e">
        <f t="shared" si="37"/>
        <v>#DIV/0!</v>
      </c>
    </row>
    <row r="193" spans="1:5" ht="12.75" customHeight="1" thickBot="1" x14ac:dyDescent="0.3">
      <c r="A193" s="282" t="s">
        <v>163</v>
      </c>
      <c r="B193" s="283"/>
      <c r="C193" s="283"/>
      <c r="D193" s="283"/>
      <c r="E193" s="284"/>
    </row>
    <row r="194" spans="1:5" ht="9" customHeight="1" x14ac:dyDescent="0.25">
      <c r="A194" s="280"/>
      <c r="B194" s="9">
        <v>2018</v>
      </c>
      <c r="C194" s="9">
        <v>2019</v>
      </c>
      <c r="D194" s="9">
        <v>2020</v>
      </c>
      <c r="E194" s="9">
        <v>2021</v>
      </c>
    </row>
    <row r="195" spans="1:5" ht="15.75" thickBot="1" x14ac:dyDescent="0.3">
      <c r="A195" s="281"/>
      <c r="B195" s="10" t="s">
        <v>6</v>
      </c>
      <c r="C195" s="10" t="s">
        <v>7</v>
      </c>
      <c r="D195" s="10" t="s">
        <v>7</v>
      </c>
      <c r="E195" s="10" t="s">
        <v>7</v>
      </c>
    </row>
    <row r="196" spans="1:5" ht="15.75" thickBot="1" x14ac:dyDescent="0.3">
      <c r="A196" s="49" t="s">
        <v>39</v>
      </c>
      <c r="B196" s="15">
        <f>B197+B198+B199+B200</f>
        <v>0</v>
      </c>
      <c r="C196" s="15">
        <f t="shared" ref="C196:E196" si="38">C197+C198+C199+C200</f>
        <v>0</v>
      </c>
      <c r="D196" s="15">
        <f t="shared" si="38"/>
        <v>0</v>
      </c>
      <c r="E196" s="15">
        <f t="shared" si="38"/>
        <v>0</v>
      </c>
    </row>
    <row r="197" spans="1:5" ht="15.75" thickBot="1" x14ac:dyDescent="0.3">
      <c r="A197" s="51" t="s">
        <v>47</v>
      </c>
      <c r="B197" s="15"/>
      <c r="C197" s="15"/>
      <c r="D197" s="15"/>
      <c r="E197" s="15"/>
    </row>
    <row r="198" spans="1:5" ht="15.75" customHeight="1" thickBot="1" x14ac:dyDescent="0.3">
      <c r="A198" s="51" t="s">
        <v>54</v>
      </c>
      <c r="B198" s="15"/>
      <c r="C198" s="15"/>
      <c r="D198" s="15"/>
      <c r="E198" s="15"/>
    </row>
    <row r="199" spans="1:5" ht="15.75" thickBot="1" x14ac:dyDescent="0.3">
      <c r="A199" s="51" t="s">
        <v>55</v>
      </c>
      <c r="B199" s="15"/>
      <c r="C199" s="15"/>
      <c r="D199" s="15"/>
      <c r="E199" s="15"/>
    </row>
    <row r="200" spans="1:5" ht="15.75" thickBot="1" x14ac:dyDescent="0.3">
      <c r="A200" s="51" t="s">
        <v>56</v>
      </c>
      <c r="B200" s="15"/>
      <c r="C200" s="15"/>
      <c r="D200" s="15"/>
      <c r="E200" s="15"/>
    </row>
    <row r="201" spans="1:5" ht="15.75" thickBot="1" x14ac:dyDescent="0.3">
      <c r="A201" s="49" t="s">
        <v>40</v>
      </c>
      <c r="B201" s="16">
        <f>B202+B203+B204+B205</f>
        <v>19199.330000000002</v>
      </c>
      <c r="C201" s="16">
        <f t="shared" ref="C201:E201" si="39">C202+C203+C204+C205</f>
        <v>0</v>
      </c>
      <c r="D201" s="16">
        <f t="shared" si="39"/>
        <v>0</v>
      </c>
      <c r="E201" s="16">
        <f t="shared" si="39"/>
        <v>0</v>
      </c>
    </row>
    <row r="202" spans="1:5" ht="15.75" customHeight="1" thickBot="1" x14ac:dyDescent="0.3">
      <c r="A202" s="51" t="s">
        <v>47</v>
      </c>
      <c r="B202" s="12">
        <v>19199.330000000002</v>
      </c>
      <c r="C202" s="15"/>
      <c r="D202" s="15"/>
      <c r="E202" s="15"/>
    </row>
    <row r="203" spans="1:5" ht="23.25" customHeight="1" thickBot="1" x14ac:dyDescent="0.3">
      <c r="A203" s="51" t="s">
        <v>54</v>
      </c>
      <c r="B203" s="16"/>
      <c r="C203" s="15"/>
      <c r="D203" s="15"/>
      <c r="E203" s="15"/>
    </row>
    <row r="204" spans="1:5" ht="15.75" thickBot="1" x14ac:dyDescent="0.3">
      <c r="A204" s="51" t="s">
        <v>55</v>
      </c>
      <c r="B204" s="16"/>
      <c r="C204" s="15"/>
      <c r="D204" s="15"/>
      <c r="E204" s="15"/>
    </row>
    <row r="205" spans="1:5" ht="15.75" thickBot="1" x14ac:dyDescent="0.3">
      <c r="A205" s="51" t="s">
        <v>56</v>
      </c>
      <c r="B205" s="16"/>
      <c r="C205" s="15"/>
      <c r="D205" s="15"/>
      <c r="E205" s="15"/>
    </row>
    <row r="206" spans="1:5" ht="25.5" customHeight="1" thickBot="1" x14ac:dyDescent="0.3">
      <c r="A206" s="113" t="s">
        <v>112</v>
      </c>
      <c r="B206" s="16">
        <f>B196+B201</f>
        <v>19199.330000000002</v>
      </c>
      <c r="C206" s="16">
        <f t="shared" ref="C206:E206" si="40">C196+C201</f>
        <v>0</v>
      </c>
      <c r="D206" s="16">
        <f t="shared" si="40"/>
        <v>0</v>
      </c>
      <c r="E206" s="16">
        <f t="shared" si="40"/>
        <v>0</v>
      </c>
    </row>
    <row r="207" spans="1:5" ht="68.25" thickBot="1" x14ac:dyDescent="0.3">
      <c r="A207" s="7" t="s">
        <v>287</v>
      </c>
      <c r="B207" s="19" t="s">
        <v>265</v>
      </c>
      <c r="C207" s="19" t="s">
        <v>50</v>
      </c>
      <c r="D207" s="292" t="s">
        <v>199</v>
      </c>
      <c r="E207" s="294"/>
    </row>
    <row r="208" spans="1:5" ht="24.75" customHeight="1" thickBot="1" x14ac:dyDescent="0.3">
      <c r="A208" s="8" t="s">
        <v>10</v>
      </c>
      <c r="B208" s="289" t="s">
        <v>200</v>
      </c>
      <c r="C208" s="290"/>
      <c r="D208" s="290"/>
      <c r="E208" s="291"/>
    </row>
    <row r="209" spans="1:5" ht="12.75" customHeight="1" thickBot="1" x14ac:dyDescent="0.3">
      <c r="A209" s="8" t="s">
        <v>15</v>
      </c>
      <c r="B209" s="310" t="s">
        <v>193</v>
      </c>
      <c r="C209" s="311"/>
      <c r="D209" s="311"/>
      <c r="E209" s="312"/>
    </row>
    <row r="210" spans="1:5" ht="9" customHeight="1" x14ac:dyDescent="0.25">
      <c r="A210" s="280"/>
      <c r="B210" s="9">
        <v>2018</v>
      </c>
      <c r="C210" s="9">
        <v>2019</v>
      </c>
      <c r="D210" s="9">
        <v>2020</v>
      </c>
      <c r="E210" s="9">
        <v>2021</v>
      </c>
    </row>
    <row r="211" spans="1:5" ht="15.75" thickBot="1" x14ac:dyDescent="0.3">
      <c r="A211" s="281"/>
      <c r="B211" s="10" t="s">
        <v>6</v>
      </c>
      <c r="C211" s="10" t="s">
        <v>7</v>
      </c>
      <c r="D211" s="10" t="s">
        <v>7</v>
      </c>
      <c r="E211" s="10" t="s">
        <v>7</v>
      </c>
    </row>
    <row r="212" spans="1:5" ht="15.75" customHeight="1" thickBot="1" x14ac:dyDescent="0.3">
      <c r="A212" s="8" t="s">
        <v>9</v>
      </c>
      <c r="B212" s="8">
        <v>1</v>
      </c>
      <c r="C212" s="8"/>
      <c r="D212" s="8"/>
      <c r="E212" s="8"/>
    </row>
    <row r="213" spans="1:5" ht="15.75" thickBot="1" x14ac:dyDescent="0.3">
      <c r="A213" s="8" t="s">
        <v>16</v>
      </c>
      <c r="B213" s="12">
        <v>33240.646999999997</v>
      </c>
      <c r="C213" s="12">
        <f t="shared" ref="C213:E213" si="41">C231</f>
        <v>0</v>
      </c>
      <c r="D213" s="12">
        <f t="shared" si="41"/>
        <v>0</v>
      </c>
      <c r="E213" s="12">
        <f t="shared" si="41"/>
        <v>0</v>
      </c>
    </row>
    <row r="214" spans="1:5" ht="15.75" thickBot="1" x14ac:dyDescent="0.3">
      <c r="A214" s="8" t="s">
        <v>24</v>
      </c>
      <c r="B214" s="12">
        <f>B213/B212</f>
        <v>33240.646999999997</v>
      </c>
      <c r="C214" s="12" t="e">
        <f t="shared" ref="C214:E214" si="42">C213/C212</f>
        <v>#DIV/0!</v>
      </c>
      <c r="D214" s="12" t="e">
        <f t="shared" si="42"/>
        <v>#DIV/0!</v>
      </c>
      <c r="E214" s="12" t="e">
        <f t="shared" si="42"/>
        <v>#DIV/0!</v>
      </c>
    </row>
    <row r="215" spans="1:5" ht="15.75" thickBot="1" x14ac:dyDescent="0.3">
      <c r="A215" s="8" t="s">
        <v>17</v>
      </c>
      <c r="B215" s="196" t="s">
        <v>23</v>
      </c>
      <c r="C215" s="13">
        <f>C212/B212-1</f>
        <v>-1</v>
      </c>
      <c r="D215" s="13" t="e">
        <f t="shared" ref="D215:E217" si="43">D212/C212-1</f>
        <v>#DIV/0!</v>
      </c>
      <c r="E215" s="13" t="e">
        <f t="shared" si="43"/>
        <v>#DIV/0!</v>
      </c>
    </row>
    <row r="216" spans="1:5" ht="15.75" thickBot="1" x14ac:dyDescent="0.3">
      <c r="A216" s="8" t="s">
        <v>18</v>
      </c>
      <c r="B216" s="196" t="s">
        <v>23</v>
      </c>
      <c r="C216" s="13">
        <f>C213/B213-1</f>
        <v>-1</v>
      </c>
      <c r="D216" s="13" t="e">
        <f t="shared" si="43"/>
        <v>#DIV/0!</v>
      </c>
      <c r="E216" s="13" t="e">
        <f t="shared" si="43"/>
        <v>#DIV/0!</v>
      </c>
    </row>
    <row r="217" spans="1:5" ht="15.75" thickBot="1" x14ac:dyDescent="0.3">
      <c r="A217" s="8" t="s">
        <v>19</v>
      </c>
      <c r="B217" s="196" t="s">
        <v>23</v>
      </c>
      <c r="C217" s="13" t="e">
        <f>C214/B214-1</f>
        <v>#DIV/0!</v>
      </c>
      <c r="D217" s="13" t="e">
        <f t="shared" si="43"/>
        <v>#DIV/0!</v>
      </c>
      <c r="E217" s="13" t="e">
        <f t="shared" si="43"/>
        <v>#DIV/0!</v>
      </c>
    </row>
    <row r="218" spans="1:5" ht="12.75" customHeight="1" thickBot="1" x14ac:dyDescent="0.3">
      <c r="A218" s="282" t="s">
        <v>201</v>
      </c>
      <c r="B218" s="283"/>
      <c r="C218" s="283"/>
      <c r="D218" s="283"/>
      <c r="E218" s="284"/>
    </row>
    <row r="219" spans="1:5" ht="9" customHeight="1" x14ac:dyDescent="0.25">
      <c r="A219" s="280"/>
      <c r="B219" s="9">
        <v>2018</v>
      </c>
      <c r="C219" s="9">
        <v>2019</v>
      </c>
      <c r="D219" s="9">
        <v>2020</v>
      </c>
      <c r="E219" s="9">
        <v>2021</v>
      </c>
    </row>
    <row r="220" spans="1:5" ht="15.75" thickBot="1" x14ac:dyDescent="0.3">
      <c r="A220" s="281"/>
      <c r="B220" s="10" t="s">
        <v>6</v>
      </c>
      <c r="C220" s="10" t="s">
        <v>7</v>
      </c>
      <c r="D220" s="10" t="s">
        <v>7</v>
      </c>
      <c r="E220" s="10" t="s">
        <v>7</v>
      </c>
    </row>
    <row r="221" spans="1:5" ht="15.75" thickBot="1" x14ac:dyDescent="0.3">
      <c r="A221" s="49" t="s">
        <v>39</v>
      </c>
      <c r="B221" s="15">
        <f>B222+B223+B224+B225</f>
        <v>0</v>
      </c>
      <c r="C221" s="15">
        <f t="shared" ref="C221:E221" si="44">C222+C223+C224+C225</f>
        <v>0</v>
      </c>
      <c r="D221" s="15">
        <f t="shared" si="44"/>
        <v>0</v>
      </c>
      <c r="E221" s="15">
        <f t="shared" si="44"/>
        <v>0</v>
      </c>
    </row>
    <row r="222" spans="1:5" ht="15.75" customHeight="1" thickBot="1" x14ac:dyDescent="0.3">
      <c r="A222" s="51" t="s">
        <v>47</v>
      </c>
      <c r="B222" s="15"/>
      <c r="C222" s="15"/>
      <c r="D222" s="15"/>
      <c r="E222" s="15"/>
    </row>
    <row r="223" spans="1:5" ht="23.25" customHeight="1" thickBot="1" x14ac:dyDescent="0.3">
      <c r="A223" s="51" t="s">
        <v>54</v>
      </c>
      <c r="B223" s="15"/>
      <c r="C223" s="15"/>
      <c r="D223" s="15"/>
      <c r="E223" s="15"/>
    </row>
    <row r="224" spans="1:5" ht="15.75" thickBot="1" x14ac:dyDescent="0.3">
      <c r="A224" s="51" t="s">
        <v>55</v>
      </c>
      <c r="B224" s="15"/>
      <c r="C224" s="15"/>
      <c r="D224" s="15"/>
      <c r="E224" s="15"/>
    </row>
    <row r="225" spans="1:5" ht="15.75" thickBot="1" x14ac:dyDescent="0.3">
      <c r="A225" s="51" t="s">
        <v>56</v>
      </c>
      <c r="B225" s="15"/>
      <c r="C225" s="15"/>
      <c r="D225" s="15"/>
      <c r="E225" s="15"/>
    </row>
    <row r="226" spans="1:5" ht="15.75" thickBot="1" x14ac:dyDescent="0.3">
      <c r="A226" s="49" t="s">
        <v>40</v>
      </c>
      <c r="B226" s="16">
        <f>B227+B228+B229+B230</f>
        <v>33240.646999999997</v>
      </c>
      <c r="C226" s="16">
        <f t="shared" ref="C226:E226" si="45">C227+C228+C229+C230</f>
        <v>0</v>
      </c>
      <c r="D226" s="16">
        <f t="shared" si="45"/>
        <v>0</v>
      </c>
      <c r="E226" s="16">
        <f t="shared" si="45"/>
        <v>0</v>
      </c>
    </row>
    <row r="227" spans="1:5" ht="15.75" thickBot="1" x14ac:dyDescent="0.3">
      <c r="A227" s="51" t="s">
        <v>47</v>
      </c>
      <c r="B227" s="12">
        <v>33240.646999999997</v>
      </c>
      <c r="C227" s="16"/>
      <c r="D227" s="16"/>
      <c r="E227" s="16"/>
    </row>
    <row r="228" spans="1:5" ht="15.75" thickBot="1" x14ac:dyDescent="0.3">
      <c r="A228" s="51" t="s">
        <v>54</v>
      </c>
      <c r="B228" s="16"/>
      <c r="C228" s="16"/>
      <c r="D228" s="16"/>
      <c r="E228" s="16"/>
    </row>
    <row r="229" spans="1:5" ht="15.75" thickBot="1" x14ac:dyDescent="0.3">
      <c r="A229" s="51" t="s">
        <v>55</v>
      </c>
      <c r="B229" s="16"/>
      <c r="C229" s="16"/>
      <c r="D229" s="16"/>
      <c r="E229" s="16"/>
    </row>
    <row r="230" spans="1:5" ht="15.75" thickBot="1" x14ac:dyDescent="0.3">
      <c r="A230" s="51" t="s">
        <v>56</v>
      </c>
      <c r="B230" s="16"/>
      <c r="C230" s="16"/>
      <c r="D230" s="16"/>
      <c r="E230" s="16"/>
    </row>
    <row r="231" spans="1:5" ht="15.75" thickBot="1" x14ac:dyDescent="0.3">
      <c r="A231" s="113" t="s">
        <v>117</v>
      </c>
      <c r="B231" s="16">
        <f>B221+B226</f>
        <v>33240.646999999997</v>
      </c>
      <c r="C231" s="16">
        <f t="shared" ref="C231:E231" si="46">C221+C226</f>
        <v>0</v>
      </c>
      <c r="D231" s="16">
        <f t="shared" si="46"/>
        <v>0</v>
      </c>
      <c r="E231" s="16">
        <f t="shared" si="46"/>
        <v>0</v>
      </c>
    </row>
    <row r="232" spans="1:5" ht="56.25" customHeight="1" thickBot="1" x14ac:dyDescent="0.3">
      <c r="A232" s="7" t="s">
        <v>118</v>
      </c>
      <c r="B232" s="19" t="s">
        <v>266</v>
      </c>
      <c r="C232" s="19" t="s">
        <v>50</v>
      </c>
      <c r="D232" s="119" t="s">
        <v>202</v>
      </c>
      <c r="E232" s="22"/>
    </row>
    <row r="233" spans="1:5" ht="30" customHeight="1" thickBot="1" x14ac:dyDescent="0.3">
      <c r="A233" s="8" t="s">
        <v>10</v>
      </c>
      <c r="B233" s="289" t="s">
        <v>203</v>
      </c>
      <c r="C233" s="290"/>
      <c r="D233" s="290"/>
      <c r="E233" s="291"/>
    </row>
    <row r="234" spans="1:5" ht="12.75" customHeight="1" thickBot="1" x14ac:dyDescent="0.3">
      <c r="A234" s="8" t="s">
        <v>15</v>
      </c>
      <c r="B234" s="310" t="s">
        <v>285</v>
      </c>
      <c r="C234" s="311"/>
      <c r="D234" s="311"/>
      <c r="E234" s="312"/>
    </row>
    <row r="235" spans="1:5" ht="9" customHeight="1" x14ac:dyDescent="0.25">
      <c r="A235" s="280"/>
      <c r="B235" s="9">
        <v>2018</v>
      </c>
      <c r="C235" s="9">
        <v>2019</v>
      </c>
      <c r="D235" s="9">
        <v>2020</v>
      </c>
      <c r="E235" s="9">
        <v>2021</v>
      </c>
    </row>
    <row r="236" spans="1:5" ht="15.75" thickBot="1" x14ac:dyDescent="0.3">
      <c r="A236" s="281"/>
      <c r="B236" s="10" t="s">
        <v>6</v>
      </c>
      <c r="C236" s="10" t="s">
        <v>7</v>
      </c>
      <c r="D236" s="10" t="s">
        <v>7</v>
      </c>
      <c r="E236" s="10" t="s">
        <v>7</v>
      </c>
    </row>
    <row r="237" spans="1:5" ht="15.75" customHeight="1" thickBot="1" x14ac:dyDescent="0.3">
      <c r="A237" s="8" t="s">
        <v>9</v>
      </c>
      <c r="B237" s="8">
        <v>1</v>
      </c>
      <c r="C237" s="8"/>
      <c r="D237" s="8"/>
      <c r="E237" s="8"/>
    </row>
    <row r="238" spans="1:5" ht="15.75" thickBot="1" x14ac:dyDescent="0.3">
      <c r="A238" s="8" t="s">
        <v>16</v>
      </c>
      <c r="B238" s="12">
        <v>3895.56</v>
      </c>
      <c r="C238" s="12">
        <f t="shared" ref="C238:E238" si="47">C256</f>
        <v>0</v>
      </c>
      <c r="D238" s="12">
        <f t="shared" si="47"/>
        <v>0</v>
      </c>
      <c r="E238" s="12">
        <f t="shared" si="47"/>
        <v>0</v>
      </c>
    </row>
    <row r="239" spans="1:5" ht="15.75" thickBot="1" x14ac:dyDescent="0.3">
      <c r="A239" s="8" t="s">
        <v>24</v>
      </c>
      <c r="B239" s="12">
        <f>B238/B237</f>
        <v>3895.56</v>
      </c>
      <c r="C239" s="12" t="e">
        <f t="shared" ref="C239:E239" si="48">C238/C237</f>
        <v>#DIV/0!</v>
      </c>
      <c r="D239" s="12" t="e">
        <f t="shared" si="48"/>
        <v>#DIV/0!</v>
      </c>
      <c r="E239" s="12" t="e">
        <f t="shared" si="48"/>
        <v>#DIV/0!</v>
      </c>
    </row>
    <row r="240" spans="1:5" ht="15.75" thickBot="1" x14ac:dyDescent="0.3">
      <c r="A240" s="8" t="s">
        <v>17</v>
      </c>
      <c r="B240" s="196" t="s">
        <v>23</v>
      </c>
      <c r="C240" s="13">
        <f>C237/B237-1</f>
        <v>-1</v>
      </c>
      <c r="D240" s="13" t="e">
        <f t="shared" ref="D240:E242" si="49">D237/C237-1</f>
        <v>#DIV/0!</v>
      </c>
      <c r="E240" s="13" t="e">
        <f t="shared" si="49"/>
        <v>#DIV/0!</v>
      </c>
    </row>
    <row r="241" spans="1:5" ht="15.75" thickBot="1" x14ac:dyDescent="0.3">
      <c r="A241" s="8" t="s">
        <v>18</v>
      </c>
      <c r="B241" s="196" t="s">
        <v>23</v>
      </c>
      <c r="C241" s="13">
        <f>C238/B238-1</f>
        <v>-1</v>
      </c>
      <c r="D241" s="13" t="e">
        <f t="shared" si="49"/>
        <v>#DIV/0!</v>
      </c>
      <c r="E241" s="13" t="e">
        <f t="shared" si="49"/>
        <v>#DIV/0!</v>
      </c>
    </row>
    <row r="242" spans="1:5" ht="15.75" thickBot="1" x14ac:dyDescent="0.3">
      <c r="A242" s="8" t="s">
        <v>19</v>
      </c>
      <c r="B242" s="196" t="s">
        <v>23</v>
      </c>
      <c r="C242" s="13" t="e">
        <f>C239/B239-1</f>
        <v>#DIV/0!</v>
      </c>
      <c r="D242" s="13" t="e">
        <f t="shared" si="49"/>
        <v>#DIV/0!</v>
      </c>
      <c r="E242" s="13" t="e">
        <f t="shared" si="49"/>
        <v>#DIV/0!</v>
      </c>
    </row>
    <row r="243" spans="1:5" ht="12.75" customHeight="1" thickBot="1" x14ac:dyDescent="0.3">
      <c r="A243" s="282" t="s">
        <v>168</v>
      </c>
      <c r="B243" s="283"/>
      <c r="C243" s="283"/>
      <c r="D243" s="283"/>
      <c r="E243" s="284"/>
    </row>
    <row r="244" spans="1:5" ht="9" customHeight="1" x14ac:dyDescent="0.25">
      <c r="A244" s="280"/>
      <c r="B244" s="9">
        <v>2018</v>
      </c>
      <c r="C244" s="9">
        <v>2019</v>
      </c>
      <c r="D244" s="9">
        <v>2020</v>
      </c>
      <c r="E244" s="9">
        <v>2021</v>
      </c>
    </row>
    <row r="245" spans="1:5" ht="15.75" thickBot="1" x14ac:dyDescent="0.3">
      <c r="A245" s="281"/>
      <c r="B245" s="10" t="s">
        <v>6</v>
      </c>
      <c r="C245" s="10" t="s">
        <v>7</v>
      </c>
      <c r="D245" s="10" t="s">
        <v>7</v>
      </c>
      <c r="E245" s="10" t="s">
        <v>7</v>
      </c>
    </row>
    <row r="246" spans="1:5" ht="15.75" thickBot="1" x14ac:dyDescent="0.3">
      <c r="A246" s="49" t="s">
        <v>39</v>
      </c>
      <c r="B246" s="15">
        <f>B247+B248+B249+B250</f>
        <v>0</v>
      </c>
      <c r="C246" s="15">
        <f t="shared" ref="C246:E246" si="50">C247+C248+C249+C250</f>
        <v>0</v>
      </c>
      <c r="D246" s="15">
        <f t="shared" si="50"/>
        <v>0</v>
      </c>
      <c r="E246" s="15">
        <f t="shared" si="50"/>
        <v>0</v>
      </c>
    </row>
    <row r="247" spans="1:5" ht="15.75" customHeight="1" thickBot="1" x14ac:dyDescent="0.3">
      <c r="A247" s="51" t="s">
        <v>47</v>
      </c>
      <c r="B247" s="15"/>
      <c r="C247" s="15"/>
      <c r="D247" s="15"/>
      <c r="E247" s="15"/>
    </row>
    <row r="248" spans="1:5" ht="23.25" customHeight="1" thickBot="1" x14ac:dyDescent="0.3">
      <c r="A248" s="51" t="s">
        <v>54</v>
      </c>
      <c r="B248" s="15"/>
      <c r="C248" s="15"/>
      <c r="D248" s="15"/>
      <c r="E248" s="15"/>
    </row>
    <row r="249" spans="1:5" ht="15.75" thickBot="1" x14ac:dyDescent="0.3">
      <c r="A249" s="51" t="s">
        <v>55</v>
      </c>
      <c r="B249" s="15"/>
      <c r="C249" s="15"/>
      <c r="D249" s="15"/>
      <c r="E249" s="15"/>
    </row>
    <row r="250" spans="1:5" ht="15.75" thickBot="1" x14ac:dyDescent="0.3">
      <c r="A250" s="51" t="s">
        <v>56</v>
      </c>
      <c r="B250" s="15"/>
      <c r="C250" s="15"/>
      <c r="D250" s="15"/>
      <c r="E250" s="15"/>
    </row>
    <row r="251" spans="1:5" ht="15.75" thickBot="1" x14ac:dyDescent="0.3">
      <c r="A251" s="49" t="s">
        <v>40</v>
      </c>
      <c r="B251" s="16">
        <f>B252+B253+B254+B255</f>
        <v>3895.56</v>
      </c>
      <c r="C251" s="16">
        <f t="shared" ref="C251:E251" si="51">C252+C253+C254+C255</f>
        <v>0</v>
      </c>
      <c r="D251" s="16">
        <f t="shared" si="51"/>
        <v>0</v>
      </c>
      <c r="E251" s="16">
        <f t="shared" si="51"/>
        <v>0</v>
      </c>
    </row>
    <row r="252" spans="1:5" ht="15.75" thickBot="1" x14ac:dyDescent="0.3">
      <c r="A252" s="51" t="s">
        <v>47</v>
      </c>
      <c r="B252" s="12">
        <v>3895.56</v>
      </c>
      <c r="C252" s="16"/>
      <c r="D252" s="16"/>
      <c r="E252" s="16"/>
    </row>
    <row r="253" spans="1:5" ht="15.75" thickBot="1" x14ac:dyDescent="0.3">
      <c r="A253" s="51" t="s">
        <v>54</v>
      </c>
      <c r="B253" s="16"/>
      <c r="C253" s="16"/>
      <c r="D253" s="16"/>
      <c r="E253" s="16"/>
    </row>
    <row r="254" spans="1:5" ht="15.75" thickBot="1" x14ac:dyDescent="0.3">
      <c r="A254" s="51" t="s">
        <v>55</v>
      </c>
      <c r="B254" s="16"/>
      <c r="C254" s="16"/>
      <c r="D254" s="16"/>
      <c r="E254" s="16"/>
    </row>
    <row r="255" spans="1:5" ht="15.75" thickBot="1" x14ac:dyDescent="0.3">
      <c r="A255" s="51" t="s">
        <v>56</v>
      </c>
      <c r="B255" s="16"/>
      <c r="C255" s="16"/>
      <c r="D255" s="16"/>
      <c r="E255" s="16"/>
    </row>
    <row r="256" spans="1:5" ht="15.75" thickBot="1" x14ac:dyDescent="0.3">
      <c r="A256" s="113" t="s">
        <v>123</v>
      </c>
      <c r="B256" s="16">
        <f>B246+B251</f>
        <v>3895.56</v>
      </c>
      <c r="C256" s="16">
        <f t="shared" ref="C256:E256" si="52">C246+C251</f>
        <v>0</v>
      </c>
      <c r="D256" s="16">
        <f t="shared" si="52"/>
        <v>0</v>
      </c>
      <c r="E256" s="16">
        <f t="shared" si="52"/>
        <v>0</v>
      </c>
    </row>
    <row r="257" spans="1:5" ht="58.5" customHeight="1" thickBot="1" x14ac:dyDescent="0.3">
      <c r="A257" s="7" t="s">
        <v>286</v>
      </c>
      <c r="B257" s="199" t="s">
        <v>267</v>
      </c>
      <c r="C257" s="19" t="s">
        <v>50</v>
      </c>
      <c r="D257" s="273" t="s">
        <v>204</v>
      </c>
      <c r="E257" s="275"/>
    </row>
    <row r="258" spans="1:5" ht="15.75" thickBot="1" x14ac:dyDescent="0.3">
      <c r="A258" s="8" t="s">
        <v>10</v>
      </c>
      <c r="B258" s="289" t="s">
        <v>205</v>
      </c>
      <c r="C258" s="290"/>
      <c r="D258" s="290"/>
      <c r="E258" s="291"/>
    </row>
    <row r="259" spans="1:5" ht="12.75" customHeight="1" thickBot="1" x14ac:dyDescent="0.3">
      <c r="A259" s="8" t="s">
        <v>15</v>
      </c>
      <c r="B259" s="310" t="s">
        <v>285</v>
      </c>
      <c r="C259" s="311"/>
      <c r="D259" s="311"/>
      <c r="E259" s="312"/>
    </row>
    <row r="260" spans="1:5" ht="9" customHeight="1" x14ac:dyDescent="0.25">
      <c r="A260" s="280"/>
      <c r="B260" s="9">
        <v>2018</v>
      </c>
      <c r="C260" s="9">
        <v>2019</v>
      </c>
      <c r="D260" s="9">
        <v>2020</v>
      </c>
      <c r="E260" s="9">
        <v>2021</v>
      </c>
    </row>
    <row r="261" spans="1:5" ht="15.75" thickBot="1" x14ac:dyDescent="0.3">
      <c r="A261" s="281"/>
      <c r="B261" s="10" t="s">
        <v>6</v>
      </c>
      <c r="C261" s="10" t="s">
        <v>7</v>
      </c>
      <c r="D261" s="10" t="s">
        <v>7</v>
      </c>
      <c r="E261" s="10" t="s">
        <v>7</v>
      </c>
    </row>
    <row r="262" spans="1:5" ht="15.75" customHeight="1" thickBot="1" x14ac:dyDescent="0.3">
      <c r="A262" s="8" t="s">
        <v>9</v>
      </c>
      <c r="B262" s="8">
        <v>1</v>
      </c>
      <c r="C262" s="8"/>
      <c r="D262" s="8"/>
      <c r="E262" s="8"/>
    </row>
    <row r="263" spans="1:5" ht="15.75" thickBot="1" x14ac:dyDescent="0.3">
      <c r="A263" s="8" t="s">
        <v>16</v>
      </c>
      <c r="B263" s="12">
        <v>10113.147999999999</v>
      </c>
      <c r="C263" s="12">
        <f t="shared" ref="C263:E263" si="53">C281</f>
        <v>0</v>
      </c>
      <c r="D263" s="12">
        <f t="shared" si="53"/>
        <v>0</v>
      </c>
      <c r="E263" s="12">
        <f t="shared" si="53"/>
        <v>0</v>
      </c>
    </row>
    <row r="264" spans="1:5" ht="15.75" thickBot="1" x14ac:dyDescent="0.3">
      <c r="A264" s="8" t="s">
        <v>24</v>
      </c>
      <c r="B264" s="12">
        <f>B263/B262</f>
        <v>10113.147999999999</v>
      </c>
      <c r="C264" s="12" t="e">
        <f t="shared" ref="C264:E264" si="54">C263/C262</f>
        <v>#DIV/0!</v>
      </c>
      <c r="D264" s="12" t="e">
        <f t="shared" si="54"/>
        <v>#DIV/0!</v>
      </c>
      <c r="E264" s="12" t="e">
        <f t="shared" si="54"/>
        <v>#DIV/0!</v>
      </c>
    </row>
    <row r="265" spans="1:5" ht="15.75" thickBot="1" x14ac:dyDescent="0.3">
      <c r="A265" s="8" t="s">
        <v>17</v>
      </c>
      <c r="B265" s="196" t="s">
        <v>23</v>
      </c>
      <c r="C265" s="13">
        <f>C262/B262-1</f>
        <v>-1</v>
      </c>
      <c r="D265" s="13" t="e">
        <f t="shared" ref="D265:E267" si="55">D262/C262-1</f>
        <v>#DIV/0!</v>
      </c>
      <c r="E265" s="13" t="e">
        <f t="shared" si="55"/>
        <v>#DIV/0!</v>
      </c>
    </row>
    <row r="266" spans="1:5" ht="15.75" thickBot="1" x14ac:dyDescent="0.3">
      <c r="A266" s="8" t="s">
        <v>18</v>
      </c>
      <c r="B266" s="196" t="s">
        <v>23</v>
      </c>
      <c r="C266" s="13">
        <f>C263/B263-1</f>
        <v>-1</v>
      </c>
      <c r="D266" s="13" t="e">
        <f t="shared" si="55"/>
        <v>#DIV/0!</v>
      </c>
      <c r="E266" s="13" t="e">
        <f t="shared" si="55"/>
        <v>#DIV/0!</v>
      </c>
    </row>
    <row r="267" spans="1:5" ht="15.75" thickBot="1" x14ac:dyDescent="0.3">
      <c r="A267" s="8" t="s">
        <v>19</v>
      </c>
      <c r="B267" s="196" t="s">
        <v>23</v>
      </c>
      <c r="C267" s="13" t="e">
        <f>C264/B264-1</f>
        <v>#DIV/0!</v>
      </c>
      <c r="D267" s="13" t="e">
        <f t="shared" si="55"/>
        <v>#DIV/0!</v>
      </c>
      <c r="E267" s="13" t="e">
        <f t="shared" si="55"/>
        <v>#DIV/0!</v>
      </c>
    </row>
    <row r="268" spans="1:5" ht="12.75" customHeight="1" thickBot="1" x14ac:dyDescent="0.3">
      <c r="A268" s="282" t="s">
        <v>206</v>
      </c>
      <c r="B268" s="283"/>
      <c r="C268" s="283"/>
      <c r="D268" s="283"/>
      <c r="E268" s="284"/>
    </row>
    <row r="269" spans="1:5" ht="9" customHeight="1" x14ac:dyDescent="0.25">
      <c r="A269" s="280"/>
      <c r="B269" s="9">
        <v>2018</v>
      </c>
      <c r="C269" s="9">
        <v>2019</v>
      </c>
      <c r="D269" s="9">
        <v>2020</v>
      </c>
      <c r="E269" s="9">
        <v>2021</v>
      </c>
    </row>
    <row r="270" spans="1:5" ht="15.75" thickBot="1" x14ac:dyDescent="0.3">
      <c r="A270" s="281"/>
      <c r="B270" s="10" t="s">
        <v>6</v>
      </c>
      <c r="C270" s="10" t="s">
        <v>7</v>
      </c>
      <c r="D270" s="10" t="s">
        <v>7</v>
      </c>
      <c r="E270" s="10" t="s">
        <v>7</v>
      </c>
    </row>
    <row r="271" spans="1:5" ht="15.75" thickBot="1" x14ac:dyDescent="0.3">
      <c r="A271" s="49" t="s">
        <v>39</v>
      </c>
      <c r="B271" s="15">
        <f>B272+B273+B274+B275</f>
        <v>0</v>
      </c>
      <c r="C271" s="15">
        <f t="shared" ref="C271:E271" si="56">C272+C273+C274+C275</f>
        <v>0</v>
      </c>
      <c r="D271" s="15">
        <f t="shared" si="56"/>
        <v>0</v>
      </c>
      <c r="E271" s="15">
        <f t="shared" si="56"/>
        <v>0</v>
      </c>
    </row>
    <row r="272" spans="1:5" ht="15.75" customHeight="1" thickBot="1" x14ac:dyDescent="0.3">
      <c r="A272" s="51" t="s">
        <v>47</v>
      </c>
      <c r="B272" s="15"/>
      <c r="C272" s="15"/>
      <c r="D272" s="15"/>
      <c r="E272" s="15"/>
    </row>
    <row r="273" spans="1:5" ht="23.25" customHeight="1" thickBot="1" x14ac:dyDescent="0.3">
      <c r="A273" s="51" t="s">
        <v>54</v>
      </c>
      <c r="B273" s="15"/>
      <c r="C273" s="15"/>
      <c r="D273" s="15"/>
      <c r="E273" s="15"/>
    </row>
    <row r="274" spans="1:5" ht="15.75" thickBot="1" x14ac:dyDescent="0.3">
      <c r="A274" s="51" t="s">
        <v>55</v>
      </c>
      <c r="B274" s="15"/>
      <c r="C274" s="15"/>
      <c r="D274" s="15"/>
      <c r="E274" s="15"/>
    </row>
    <row r="275" spans="1:5" ht="15.75" thickBot="1" x14ac:dyDescent="0.3">
      <c r="A275" s="51" t="s">
        <v>56</v>
      </c>
      <c r="B275" s="15"/>
      <c r="C275" s="15"/>
      <c r="D275" s="15"/>
      <c r="E275" s="15"/>
    </row>
    <row r="276" spans="1:5" ht="15.75" thickBot="1" x14ac:dyDescent="0.3">
      <c r="A276" s="49" t="s">
        <v>40</v>
      </c>
      <c r="B276" s="16">
        <f>B277+B278+B279+B280</f>
        <v>10113.147999999999</v>
      </c>
      <c r="C276" s="16">
        <f t="shared" ref="C276:E276" si="57">C277+C278+C279+C280</f>
        <v>0</v>
      </c>
      <c r="D276" s="16">
        <f t="shared" si="57"/>
        <v>0</v>
      </c>
      <c r="E276" s="16">
        <f t="shared" si="57"/>
        <v>0</v>
      </c>
    </row>
    <row r="277" spans="1:5" ht="15.75" thickBot="1" x14ac:dyDescent="0.3">
      <c r="A277" s="51" t="s">
        <v>47</v>
      </c>
      <c r="B277" s="12">
        <v>10113.147999999999</v>
      </c>
      <c r="C277" s="16"/>
      <c r="D277" s="16"/>
      <c r="E277" s="16"/>
    </row>
    <row r="278" spans="1:5" ht="15.75" thickBot="1" x14ac:dyDescent="0.3">
      <c r="A278" s="51" t="s">
        <v>54</v>
      </c>
      <c r="B278" s="16"/>
      <c r="C278" s="16"/>
      <c r="D278" s="16"/>
      <c r="E278" s="16"/>
    </row>
    <row r="279" spans="1:5" ht="15.75" thickBot="1" x14ac:dyDescent="0.3">
      <c r="A279" s="51" t="s">
        <v>55</v>
      </c>
      <c r="B279" s="16"/>
      <c r="C279" s="16"/>
      <c r="D279" s="16"/>
      <c r="E279" s="16"/>
    </row>
    <row r="280" spans="1:5" ht="15.75" thickBot="1" x14ac:dyDescent="0.3">
      <c r="A280" s="51" t="s">
        <v>56</v>
      </c>
      <c r="B280" s="16"/>
      <c r="C280" s="16"/>
      <c r="D280" s="16"/>
      <c r="E280" s="16"/>
    </row>
    <row r="281" spans="1:5" ht="15.75" thickBot="1" x14ac:dyDescent="0.3">
      <c r="A281" s="113" t="s">
        <v>128</v>
      </c>
      <c r="B281" s="16">
        <f>B271+B276</f>
        <v>10113.147999999999</v>
      </c>
      <c r="C281" s="16">
        <f t="shared" ref="C281:E281" si="58">C271+C276</f>
        <v>0</v>
      </c>
      <c r="D281" s="16">
        <f t="shared" si="58"/>
        <v>0</v>
      </c>
      <c r="E281" s="16">
        <f t="shared" si="58"/>
        <v>0</v>
      </c>
    </row>
    <row r="282" spans="1:5" ht="68.25" thickBot="1" x14ac:dyDescent="0.3">
      <c r="A282" s="7" t="s">
        <v>129</v>
      </c>
      <c r="B282" s="19" t="s">
        <v>208</v>
      </c>
      <c r="C282" s="19" t="s">
        <v>50</v>
      </c>
      <c r="D282" s="282" t="s">
        <v>207</v>
      </c>
      <c r="E282" s="284"/>
    </row>
    <row r="283" spans="1:5" ht="15.75" thickBot="1" x14ac:dyDescent="0.3">
      <c r="A283" s="8" t="s">
        <v>10</v>
      </c>
      <c r="B283" s="289" t="s">
        <v>208</v>
      </c>
      <c r="C283" s="290"/>
      <c r="D283" s="290"/>
      <c r="E283" s="291"/>
    </row>
    <row r="284" spans="1:5" ht="12.75" customHeight="1" thickBot="1" x14ac:dyDescent="0.3">
      <c r="A284" s="8" t="s">
        <v>15</v>
      </c>
      <c r="B284" s="310" t="s">
        <v>289</v>
      </c>
      <c r="C284" s="311"/>
      <c r="D284" s="311"/>
      <c r="E284" s="312"/>
    </row>
    <row r="285" spans="1:5" ht="9" customHeight="1" x14ac:dyDescent="0.25">
      <c r="A285" s="280"/>
      <c r="B285" s="9">
        <v>2018</v>
      </c>
      <c r="C285" s="9">
        <v>2019</v>
      </c>
      <c r="D285" s="9">
        <v>2020</v>
      </c>
      <c r="E285" s="9">
        <v>2021</v>
      </c>
    </row>
    <row r="286" spans="1:5" ht="15.75" thickBot="1" x14ac:dyDescent="0.3">
      <c r="A286" s="281"/>
      <c r="B286" s="10" t="s">
        <v>6</v>
      </c>
      <c r="C286" s="10" t="s">
        <v>7</v>
      </c>
      <c r="D286" s="10" t="s">
        <v>7</v>
      </c>
      <c r="E286" s="10" t="s">
        <v>7</v>
      </c>
    </row>
    <row r="287" spans="1:5" ht="15.75" customHeight="1" thickBot="1" x14ac:dyDescent="0.3">
      <c r="A287" s="8" t="s">
        <v>9</v>
      </c>
      <c r="B287" s="209">
        <v>1</v>
      </c>
      <c r="C287" s="8"/>
      <c r="D287" s="8"/>
      <c r="E287" s="8"/>
    </row>
    <row r="288" spans="1:5" ht="15.75" thickBot="1" x14ac:dyDescent="0.3">
      <c r="A288" s="8" t="s">
        <v>16</v>
      </c>
      <c r="B288" s="12">
        <v>24120</v>
      </c>
      <c r="C288" s="12">
        <f t="shared" ref="C288:E288" si="59">C306</f>
        <v>0</v>
      </c>
      <c r="D288" s="12">
        <f t="shared" si="59"/>
        <v>0</v>
      </c>
      <c r="E288" s="12">
        <f t="shared" si="59"/>
        <v>0</v>
      </c>
    </row>
    <row r="289" spans="1:5" ht="15.75" thickBot="1" x14ac:dyDescent="0.3">
      <c r="A289" s="8" t="s">
        <v>24</v>
      </c>
      <c r="B289" s="12">
        <f>B288/B287</f>
        <v>24120</v>
      </c>
      <c r="C289" s="12" t="e">
        <f t="shared" ref="C289:E289" si="60">C288/C287</f>
        <v>#DIV/0!</v>
      </c>
      <c r="D289" s="12" t="e">
        <f t="shared" si="60"/>
        <v>#DIV/0!</v>
      </c>
      <c r="E289" s="12" t="e">
        <f t="shared" si="60"/>
        <v>#DIV/0!</v>
      </c>
    </row>
    <row r="290" spans="1:5" ht="15.75" thickBot="1" x14ac:dyDescent="0.3">
      <c r="A290" s="8" t="s">
        <v>17</v>
      </c>
      <c r="B290" s="196" t="s">
        <v>23</v>
      </c>
      <c r="C290" s="13">
        <f>C287/B287-1</f>
        <v>-1</v>
      </c>
      <c r="D290" s="13" t="e">
        <f t="shared" ref="D290:E292" si="61">D287/C287-1</f>
        <v>#DIV/0!</v>
      </c>
      <c r="E290" s="13" t="e">
        <f t="shared" si="61"/>
        <v>#DIV/0!</v>
      </c>
    </row>
    <row r="291" spans="1:5" ht="15.75" thickBot="1" x14ac:dyDescent="0.3">
      <c r="A291" s="8" t="s">
        <v>18</v>
      </c>
      <c r="B291" s="196" t="s">
        <v>23</v>
      </c>
      <c r="C291" s="13">
        <f>C288/B288-1</f>
        <v>-1</v>
      </c>
      <c r="D291" s="13" t="e">
        <f t="shared" si="61"/>
        <v>#DIV/0!</v>
      </c>
      <c r="E291" s="13" t="e">
        <f t="shared" si="61"/>
        <v>#DIV/0!</v>
      </c>
    </row>
    <row r="292" spans="1:5" ht="15.75" thickBot="1" x14ac:dyDescent="0.3">
      <c r="A292" s="8" t="s">
        <v>19</v>
      </c>
      <c r="B292" s="196" t="s">
        <v>23</v>
      </c>
      <c r="C292" s="13" t="e">
        <f>C289/B289-1</f>
        <v>#DIV/0!</v>
      </c>
      <c r="D292" s="13" t="e">
        <f t="shared" si="61"/>
        <v>#DIV/0!</v>
      </c>
      <c r="E292" s="13" t="e">
        <f t="shared" si="61"/>
        <v>#DIV/0!</v>
      </c>
    </row>
    <row r="293" spans="1:5" ht="12.75" customHeight="1" thickBot="1" x14ac:dyDescent="0.3">
      <c r="A293" s="282" t="s">
        <v>209</v>
      </c>
      <c r="B293" s="283"/>
      <c r="C293" s="283"/>
      <c r="D293" s="283"/>
      <c r="E293" s="284"/>
    </row>
    <row r="294" spans="1:5" ht="9" customHeight="1" x14ac:dyDescent="0.25">
      <c r="A294" s="280"/>
      <c r="B294" s="9">
        <v>2018</v>
      </c>
      <c r="C294" s="9">
        <v>2019</v>
      </c>
      <c r="D294" s="9">
        <v>2020</v>
      </c>
      <c r="E294" s="9">
        <v>2021</v>
      </c>
    </row>
    <row r="295" spans="1:5" ht="15.75" thickBot="1" x14ac:dyDescent="0.3">
      <c r="A295" s="281"/>
      <c r="B295" s="10" t="s">
        <v>6</v>
      </c>
      <c r="C295" s="10" t="s">
        <v>7</v>
      </c>
      <c r="D295" s="10" t="s">
        <v>7</v>
      </c>
      <c r="E295" s="10" t="s">
        <v>7</v>
      </c>
    </row>
    <row r="296" spans="1:5" ht="15.75" thickBot="1" x14ac:dyDescent="0.3">
      <c r="A296" s="49" t="s">
        <v>39</v>
      </c>
      <c r="B296" s="15">
        <f>B297+B298+B299+B300</f>
        <v>0</v>
      </c>
      <c r="C296" s="15">
        <f t="shared" ref="C296:E296" si="62">C297+C298+C299+C300</f>
        <v>0</v>
      </c>
      <c r="D296" s="15">
        <f t="shared" si="62"/>
        <v>0</v>
      </c>
      <c r="E296" s="15">
        <f t="shared" si="62"/>
        <v>0</v>
      </c>
    </row>
    <row r="297" spans="1:5" ht="15.75" customHeight="1" thickBot="1" x14ac:dyDescent="0.3">
      <c r="A297" s="51" t="s">
        <v>47</v>
      </c>
      <c r="B297" s="15"/>
      <c r="C297" s="15"/>
      <c r="D297" s="15"/>
      <c r="E297" s="15"/>
    </row>
    <row r="298" spans="1:5" ht="23.25" customHeight="1" thickBot="1" x14ac:dyDescent="0.3">
      <c r="A298" s="51" t="s">
        <v>54</v>
      </c>
      <c r="B298" s="15"/>
      <c r="C298" s="15"/>
      <c r="D298" s="15"/>
      <c r="E298" s="15"/>
    </row>
    <row r="299" spans="1:5" ht="15.75" thickBot="1" x14ac:dyDescent="0.3">
      <c r="A299" s="51" t="s">
        <v>55</v>
      </c>
      <c r="B299" s="15"/>
      <c r="C299" s="15"/>
      <c r="D299" s="15"/>
      <c r="E299" s="15"/>
    </row>
    <row r="300" spans="1:5" ht="15.75" thickBot="1" x14ac:dyDescent="0.3">
      <c r="A300" s="51" t="s">
        <v>56</v>
      </c>
      <c r="B300" s="15"/>
      <c r="C300" s="15"/>
      <c r="D300" s="15"/>
      <c r="E300" s="15"/>
    </row>
    <row r="301" spans="1:5" ht="15.75" thickBot="1" x14ac:dyDescent="0.3">
      <c r="A301" s="49" t="s">
        <v>40</v>
      </c>
      <c r="B301" s="16">
        <f>B302+B303+B304+B305</f>
        <v>24120</v>
      </c>
      <c r="C301" s="16">
        <f t="shared" ref="C301:E301" si="63">C302+C303+C304+C305</f>
        <v>0</v>
      </c>
      <c r="D301" s="16">
        <f t="shared" si="63"/>
        <v>0</v>
      </c>
      <c r="E301" s="16">
        <f t="shared" si="63"/>
        <v>0</v>
      </c>
    </row>
    <row r="302" spans="1:5" ht="15.75" thickBot="1" x14ac:dyDescent="0.3">
      <c r="A302" s="51" t="s">
        <v>47</v>
      </c>
      <c r="B302" s="12">
        <v>24120</v>
      </c>
      <c r="C302" s="16"/>
      <c r="D302" s="16"/>
      <c r="E302" s="16"/>
    </row>
    <row r="303" spans="1:5" ht="15.75" thickBot="1" x14ac:dyDescent="0.3">
      <c r="A303" s="51" t="s">
        <v>54</v>
      </c>
      <c r="B303" s="16"/>
      <c r="C303" s="16"/>
      <c r="D303" s="16"/>
      <c r="E303" s="16"/>
    </row>
    <row r="304" spans="1:5" ht="15.75" thickBot="1" x14ac:dyDescent="0.3">
      <c r="A304" s="51" t="s">
        <v>55</v>
      </c>
      <c r="B304" s="16"/>
      <c r="C304" s="16"/>
      <c r="D304" s="16"/>
      <c r="E304" s="16"/>
    </row>
    <row r="305" spans="1:5" ht="15.75" thickBot="1" x14ac:dyDescent="0.3">
      <c r="A305" s="51" t="s">
        <v>56</v>
      </c>
      <c r="B305" s="16"/>
      <c r="C305" s="16"/>
      <c r="D305" s="16"/>
      <c r="E305" s="16"/>
    </row>
    <row r="306" spans="1:5" ht="15.75" thickBot="1" x14ac:dyDescent="0.3">
      <c r="A306" s="113" t="s">
        <v>133</v>
      </c>
      <c r="B306" s="16">
        <f>B296+B301</f>
        <v>24120</v>
      </c>
      <c r="C306" s="16">
        <f t="shared" ref="C306:E306" si="64">C296+C301</f>
        <v>0</v>
      </c>
      <c r="D306" s="16">
        <f t="shared" si="64"/>
        <v>0</v>
      </c>
      <c r="E306" s="16">
        <f t="shared" si="64"/>
        <v>0</v>
      </c>
    </row>
    <row r="307" spans="1:5" ht="45.75" thickBot="1" x14ac:dyDescent="0.3">
      <c r="A307" s="7" t="s">
        <v>290</v>
      </c>
      <c r="B307" s="19" t="s">
        <v>268</v>
      </c>
      <c r="C307" s="19" t="s">
        <v>50</v>
      </c>
      <c r="D307" s="282" t="s">
        <v>210</v>
      </c>
      <c r="E307" s="284"/>
    </row>
    <row r="308" spans="1:5" ht="15.75" thickBot="1" x14ac:dyDescent="0.3">
      <c r="A308" s="8" t="s">
        <v>10</v>
      </c>
      <c r="B308" s="289" t="s">
        <v>268</v>
      </c>
      <c r="C308" s="290"/>
      <c r="D308" s="290"/>
      <c r="E308" s="291"/>
    </row>
    <row r="309" spans="1:5" ht="12.75" customHeight="1" thickBot="1" x14ac:dyDescent="0.3">
      <c r="A309" s="8" t="s">
        <v>15</v>
      </c>
      <c r="B309" s="310" t="s">
        <v>193</v>
      </c>
      <c r="C309" s="311"/>
      <c r="D309" s="311"/>
      <c r="E309" s="312"/>
    </row>
    <row r="310" spans="1:5" ht="9" customHeight="1" x14ac:dyDescent="0.25">
      <c r="A310" s="280"/>
      <c r="B310" s="9">
        <v>2018</v>
      </c>
      <c r="C310" s="9">
        <v>2019</v>
      </c>
      <c r="D310" s="9">
        <v>2020</v>
      </c>
      <c r="E310" s="9">
        <v>2021</v>
      </c>
    </row>
    <row r="311" spans="1:5" ht="15.75" thickBot="1" x14ac:dyDescent="0.3">
      <c r="A311" s="281"/>
      <c r="B311" s="10" t="s">
        <v>6</v>
      </c>
      <c r="C311" s="10" t="s">
        <v>7</v>
      </c>
      <c r="D311" s="10" t="s">
        <v>7</v>
      </c>
      <c r="E311" s="10" t="s">
        <v>7</v>
      </c>
    </row>
    <row r="312" spans="1:5" ht="15.75" customHeight="1" thickBot="1" x14ac:dyDescent="0.3">
      <c r="A312" s="8" t="s">
        <v>9</v>
      </c>
      <c r="B312" s="196">
        <v>1</v>
      </c>
      <c r="C312" s="8"/>
      <c r="D312" s="8"/>
      <c r="E312" s="8"/>
    </row>
    <row r="313" spans="1:5" ht="15.75" thickBot="1" x14ac:dyDescent="0.3">
      <c r="A313" s="8" t="s">
        <v>16</v>
      </c>
      <c r="B313" s="12">
        <v>2356.2469999999998</v>
      </c>
      <c r="C313" s="12">
        <f t="shared" ref="C313:E313" si="65">C331</f>
        <v>0</v>
      </c>
      <c r="D313" s="12">
        <f t="shared" si="65"/>
        <v>0</v>
      </c>
      <c r="E313" s="12">
        <f t="shared" si="65"/>
        <v>0</v>
      </c>
    </row>
    <row r="314" spans="1:5" ht="15.75" thickBot="1" x14ac:dyDescent="0.3">
      <c r="A314" s="8" t="s">
        <v>24</v>
      </c>
      <c r="B314" s="12">
        <f>B313/B312</f>
        <v>2356.2469999999998</v>
      </c>
      <c r="C314" s="12" t="e">
        <f t="shared" ref="C314:E314" si="66">C313/C312</f>
        <v>#DIV/0!</v>
      </c>
      <c r="D314" s="12" t="e">
        <f t="shared" si="66"/>
        <v>#DIV/0!</v>
      </c>
      <c r="E314" s="12" t="e">
        <f t="shared" si="66"/>
        <v>#DIV/0!</v>
      </c>
    </row>
    <row r="315" spans="1:5" ht="15.75" thickBot="1" x14ac:dyDescent="0.3">
      <c r="A315" s="8" t="s">
        <v>17</v>
      </c>
      <c r="B315" s="196" t="s">
        <v>23</v>
      </c>
      <c r="C315" s="13">
        <f>C312/B312-1</f>
        <v>-1</v>
      </c>
      <c r="D315" s="13" t="e">
        <f t="shared" ref="D315:E317" si="67">D312/C312-1</f>
        <v>#DIV/0!</v>
      </c>
      <c r="E315" s="13" t="e">
        <f t="shared" si="67"/>
        <v>#DIV/0!</v>
      </c>
    </row>
    <row r="316" spans="1:5" ht="15.75" thickBot="1" x14ac:dyDescent="0.3">
      <c r="A316" s="8" t="s">
        <v>18</v>
      </c>
      <c r="B316" s="196" t="s">
        <v>23</v>
      </c>
      <c r="C316" s="13">
        <f>C313/B313-1</f>
        <v>-1</v>
      </c>
      <c r="D316" s="13" t="e">
        <f t="shared" si="67"/>
        <v>#DIV/0!</v>
      </c>
      <c r="E316" s="13" t="e">
        <f t="shared" si="67"/>
        <v>#DIV/0!</v>
      </c>
    </row>
    <row r="317" spans="1:5" ht="15.75" thickBot="1" x14ac:dyDescent="0.3">
      <c r="A317" s="8" t="s">
        <v>19</v>
      </c>
      <c r="B317" s="196" t="s">
        <v>23</v>
      </c>
      <c r="C317" s="13" t="e">
        <f>C314/B314-1</f>
        <v>#DIV/0!</v>
      </c>
      <c r="D317" s="13" t="e">
        <f t="shared" si="67"/>
        <v>#DIV/0!</v>
      </c>
      <c r="E317" s="13" t="e">
        <f t="shared" si="67"/>
        <v>#DIV/0!</v>
      </c>
    </row>
    <row r="318" spans="1:5" ht="12.75" customHeight="1" thickBot="1" x14ac:dyDescent="0.3">
      <c r="A318" s="282" t="s">
        <v>211</v>
      </c>
      <c r="B318" s="283"/>
      <c r="C318" s="283"/>
      <c r="D318" s="283"/>
      <c r="E318" s="284"/>
    </row>
    <row r="319" spans="1:5" ht="9" customHeight="1" x14ac:dyDescent="0.25">
      <c r="A319" s="280"/>
      <c r="B319" s="9">
        <v>2018</v>
      </c>
      <c r="C319" s="9">
        <v>2019</v>
      </c>
      <c r="D319" s="9">
        <v>2020</v>
      </c>
      <c r="E319" s="9">
        <v>2021</v>
      </c>
    </row>
    <row r="320" spans="1:5" ht="15.75" thickBot="1" x14ac:dyDescent="0.3">
      <c r="A320" s="281"/>
      <c r="B320" s="10" t="s">
        <v>6</v>
      </c>
      <c r="C320" s="10" t="s">
        <v>7</v>
      </c>
      <c r="D320" s="10" t="s">
        <v>7</v>
      </c>
      <c r="E320" s="10" t="s">
        <v>7</v>
      </c>
    </row>
    <row r="321" spans="1:5" ht="15.75" thickBot="1" x14ac:dyDescent="0.3">
      <c r="A321" s="49" t="s">
        <v>39</v>
      </c>
      <c r="B321" s="15">
        <f>B322+B323+B324+B325</f>
        <v>0</v>
      </c>
      <c r="C321" s="15">
        <f t="shared" ref="C321:E321" si="68">C322+C323+C324+C325</f>
        <v>0</v>
      </c>
      <c r="D321" s="15">
        <f t="shared" si="68"/>
        <v>0</v>
      </c>
      <c r="E321" s="15">
        <f t="shared" si="68"/>
        <v>0</v>
      </c>
    </row>
    <row r="322" spans="1:5" ht="15.75" customHeight="1" thickBot="1" x14ac:dyDescent="0.3">
      <c r="A322" s="51" t="s">
        <v>47</v>
      </c>
      <c r="B322" s="15"/>
      <c r="C322" s="15"/>
      <c r="D322" s="15"/>
      <c r="E322" s="15"/>
    </row>
    <row r="323" spans="1:5" ht="23.25" customHeight="1" thickBot="1" x14ac:dyDescent="0.3">
      <c r="A323" s="51" t="s">
        <v>54</v>
      </c>
      <c r="B323" s="15"/>
      <c r="C323" s="15"/>
      <c r="D323" s="15"/>
      <c r="E323" s="15"/>
    </row>
    <row r="324" spans="1:5" ht="15.75" thickBot="1" x14ac:dyDescent="0.3">
      <c r="A324" s="51" t="s">
        <v>55</v>
      </c>
      <c r="B324" s="15"/>
      <c r="C324" s="15"/>
      <c r="D324" s="15"/>
      <c r="E324" s="15"/>
    </row>
    <row r="325" spans="1:5" ht="15.75" thickBot="1" x14ac:dyDescent="0.3">
      <c r="A325" s="51" t="s">
        <v>56</v>
      </c>
      <c r="B325" s="15"/>
      <c r="C325" s="15"/>
      <c r="D325" s="15"/>
      <c r="E325" s="15"/>
    </row>
    <row r="326" spans="1:5" ht="15.75" thickBot="1" x14ac:dyDescent="0.3">
      <c r="A326" s="49" t="s">
        <v>40</v>
      </c>
      <c r="B326" s="16">
        <f>B327+B328+B329+B330</f>
        <v>2356.2469999999998</v>
      </c>
      <c r="C326" s="16">
        <f t="shared" ref="C326:E326" si="69">C327+C328+C329+C330</f>
        <v>0</v>
      </c>
      <c r="D326" s="16">
        <f t="shared" si="69"/>
        <v>0</v>
      </c>
      <c r="E326" s="16">
        <f t="shared" si="69"/>
        <v>0</v>
      </c>
    </row>
    <row r="327" spans="1:5" ht="15.75" thickBot="1" x14ac:dyDescent="0.3">
      <c r="A327" s="51" t="s">
        <v>47</v>
      </c>
      <c r="B327" s="12">
        <v>2356.2469999999998</v>
      </c>
      <c r="C327" s="16"/>
      <c r="D327" s="16"/>
      <c r="E327" s="16"/>
    </row>
    <row r="328" spans="1:5" ht="15.75" thickBot="1" x14ac:dyDescent="0.3">
      <c r="A328" s="51" t="s">
        <v>54</v>
      </c>
      <c r="B328" s="16"/>
      <c r="C328" s="16"/>
      <c r="D328" s="16"/>
      <c r="E328" s="16"/>
    </row>
    <row r="329" spans="1:5" ht="15.75" thickBot="1" x14ac:dyDescent="0.3">
      <c r="A329" s="51" t="s">
        <v>55</v>
      </c>
      <c r="B329" s="16"/>
      <c r="C329" s="16"/>
      <c r="D329" s="16"/>
      <c r="E329" s="16"/>
    </row>
    <row r="330" spans="1:5" ht="15.75" thickBot="1" x14ac:dyDescent="0.3">
      <c r="A330" s="51" t="s">
        <v>56</v>
      </c>
      <c r="B330" s="16"/>
      <c r="C330" s="16"/>
      <c r="D330" s="16"/>
      <c r="E330" s="16"/>
    </row>
    <row r="331" spans="1:5" ht="15.75" thickBot="1" x14ac:dyDescent="0.3">
      <c r="A331" s="113" t="s">
        <v>138</v>
      </c>
      <c r="B331" s="16">
        <f>B321+B326</f>
        <v>2356.2469999999998</v>
      </c>
      <c r="C331" s="16">
        <f t="shared" ref="C331:E331" si="70">C321+C326</f>
        <v>0</v>
      </c>
      <c r="D331" s="16">
        <f t="shared" si="70"/>
        <v>0</v>
      </c>
      <c r="E331" s="16">
        <f t="shared" si="70"/>
        <v>0</v>
      </c>
    </row>
    <row r="332" spans="1:5" ht="73.5" customHeight="1" thickBot="1" x14ac:dyDescent="0.3">
      <c r="A332" s="7" t="s">
        <v>139</v>
      </c>
      <c r="B332" s="199" t="s">
        <v>213</v>
      </c>
      <c r="C332" s="19" t="s">
        <v>50</v>
      </c>
      <c r="D332" s="118" t="s">
        <v>212</v>
      </c>
      <c r="E332" s="22"/>
    </row>
    <row r="333" spans="1:5" ht="23.25" customHeight="1" thickBot="1" x14ac:dyDescent="0.3">
      <c r="A333" s="8" t="s">
        <v>10</v>
      </c>
      <c r="B333" s="289" t="s">
        <v>213</v>
      </c>
      <c r="C333" s="290"/>
      <c r="D333" s="290"/>
      <c r="E333" s="291"/>
    </row>
    <row r="334" spans="1:5" ht="12.75" customHeight="1" thickBot="1" x14ac:dyDescent="0.3">
      <c r="A334" s="8" t="s">
        <v>15</v>
      </c>
      <c r="B334" s="310" t="s">
        <v>289</v>
      </c>
      <c r="C334" s="311"/>
      <c r="D334" s="311"/>
      <c r="E334" s="312"/>
    </row>
    <row r="335" spans="1:5" ht="15.75" customHeight="1" thickBot="1" x14ac:dyDescent="0.3">
      <c r="A335" s="280"/>
      <c r="B335" s="10" t="s">
        <v>6</v>
      </c>
      <c r="C335" s="10" t="s">
        <v>7</v>
      </c>
      <c r="D335" s="10" t="s">
        <v>7</v>
      </c>
      <c r="E335" s="10" t="s">
        <v>7</v>
      </c>
    </row>
    <row r="336" spans="1:5" ht="15.75" thickBot="1" x14ac:dyDescent="0.3">
      <c r="A336" s="281"/>
      <c r="B336" s="8">
        <v>1</v>
      </c>
      <c r="C336" s="8"/>
      <c r="D336" s="8"/>
      <c r="E336" s="8"/>
    </row>
    <row r="337" spans="1:5" ht="15.75" thickBot="1" x14ac:dyDescent="0.3">
      <c r="A337" s="8" t="s">
        <v>16</v>
      </c>
      <c r="B337" s="12">
        <v>5845.0249999999996</v>
      </c>
      <c r="C337" s="12">
        <f t="shared" ref="C337:E337" si="71">C355</f>
        <v>0</v>
      </c>
      <c r="D337" s="12">
        <f t="shared" si="71"/>
        <v>0</v>
      </c>
      <c r="E337" s="12">
        <f t="shared" si="71"/>
        <v>0</v>
      </c>
    </row>
    <row r="338" spans="1:5" ht="15.75" thickBot="1" x14ac:dyDescent="0.3">
      <c r="A338" s="8" t="s">
        <v>24</v>
      </c>
      <c r="B338" s="12">
        <f>B337/B336</f>
        <v>5845.0249999999996</v>
      </c>
      <c r="C338" s="12" t="e">
        <f t="shared" ref="C338:E338" si="72">C337/C336</f>
        <v>#DIV/0!</v>
      </c>
      <c r="D338" s="12" t="e">
        <f t="shared" si="72"/>
        <v>#DIV/0!</v>
      </c>
      <c r="E338" s="12" t="e">
        <f t="shared" si="72"/>
        <v>#DIV/0!</v>
      </c>
    </row>
    <row r="339" spans="1:5" ht="15.75" thickBot="1" x14ac:dyDescent="0.3">
      <c r="A339" s="8" t="s">
        <v>17</v>
      </c>
      <c r="B339" s="196" t="s">
        <v>23</v>
      </c>
      <c r="C339" s="13">
        <f>C336/B336-1</f>
        <v>-1</v>
      </c>
      <c r="D339" s="13" t="e">
        <f t="shared" ref="D339:E341" si="73">D336/C336-1</f>
        <v>#DIV/0!</v>
      </c>
      <c r="E339" s="13" t="e">
        <f t="shared" si="73"/>
        <v>#DIV/0!</v>
      </c>
    </row>
    <row r="340" spans="1:5" ht="15.75" thickBot="1" x14ac:dyDescent="0.3">
      <c r="A340" s="8" t="s">
        <v>18</v>
      </c>
      <c r="B340" s="196" t="s">
        <v>23</v>
      </c>
      <c r="C340" s="13">
        <f>C337/B337-1</f>
        <v>-1</v>
      </c>
      <c r="D340" s="13" t="e">
        <f t="shared" si="73"/>
        <v>#DIV/0!</v>
      </c>
      <c r="E340" s="13" t="e">
        <f t="shared" si="73"/>
        <v>#DIV/0!</v>
      </c>
    </row>
    <row r="341" spans="1:5" ht="16.5" customHeight="1" thickBot="1" x14ac:dyDescent="0.3">
      <c r="A341" s="8" t="s">
        <v>19</v>
      </c>
      <c r="B341" s="196" t="s">
        <v>23</v>
      </c>
      <c r="C341" s="13" t="e">
        <f>C338/B338-1</f>
        <v>#DIV/0!</v>
      </c>
      <c r="D341" s="13" t="e">
        <f t="shared" si="73"/>
        <v>#DIV/0!</v>
      </c>
      <c r="E341" s="13" t="e">
        <f t="shared" si="73"/>
        <v>#DIV/0!</v>
      </c>
    </row>
    <row r="342" spans="1:5" ht="18.75" customHeight="1" thickBot="1" x14ac:dyDescent="0.3">
      <c r="A342" s="282" t="s">
        <v>214</v>
      </c>
      <c r="B342" s="283"/>
      <c r="C342" s="283"/>
      <c r="D342" s="283"/>
      <c r="E342" s="284"/>
    </row>
    <row r="343" spans="1:5" x14ac:dyDescent="0.25">
      <c r="A343" s="280"/>
      <c r="B343" s="9">
        <v>2018</v>
      </c>
      <c r="C343" s="9">
        <v>2019</v>
      </c>
      <c r="D343" s="9">
        <v>2020</v>
      </c>
      <c r="E343" s="9">
        <v>2021</v>
      </c>
    </row>
    <row r="344" spans="1:5" ht="15.75" thickBot="1" x14ac:dyDescent="0.3">
      <c r="A344" s="281"/>
      <c r="B344" s="10" t="s">
        <v>6</v>
      </c>
      <c r="C344" s="10" t="s">
        <v>7</v>
      </c>
      <c r="D344" s="10" t="s">
        <v>7</v>
      </c>
      <c r="E344" s="10" t="s">
        <v>7</v>
      </c>
    </row>
    <row r="345" spans="1:5" ht="15.75" customHeight="1" thickBot="1" x14ac:dyDescent="0.3">
      <c r="A345" s="49" t="s">
        <v>39</v>
      </c>
      <c r="B345" s="15">
        <f>B346+B347+B348+B349</f>
        <v>0</v>
      </c>
      <c r="C345" s="15">
        <f t="shared" ref="C345:E345" si="74">C346+C347+C348+C349</f>
        <v>0</v>
      </c>
      <c r="D345" s="15">
        <f t="shared" si="74"/>
        <v>0</v>
      </c>
      <c r="E345" s="15">
        <f t="shared" si="74"/>
        <v>0</v>
      </c>
    </row>
    <row r="346" spans="1:5" ht="23.25" customHeight="1" thickBot="1" x14ac:dyDescent="0.3">
      <c r="A346" s="51" t="s">
        <v>47</v>
      </c>
      <c r="B346" s="15"/>
      <c r="C346" s="15"/>
      <c r="D346" s="15"/>
      <c r="E346" s="15"/>
    </row>
    <row r="347" spans="1:5" ht="15.75" thickBot="1" x14ac:dyDescent="0.3">
      <c r="A347" s="51" t="s">
        <v>54</v>
      </c>
      <c r="B347" s="15"/>
      <c r="C347" s="15"/>
      <c r="D347" s="15"/>
      <c r="E347" s="15"/>
    </row>
    <row r="348" spans="1:5" ht="15.75" thickBot="1" x14ac:dyDescent="0.3">
      <c r="A348" s="51" t="s">
        <v>55</v>
      </c>
      <c r="B348" s="15"/>
      <c r="C348" s="15"/>
      <c r="D348" s="15"/>
      <c r="E348" s="15"/>
    </row>
    <row r="349" spans="1:5" ht="15.75" thickBot="1" x14ac:dyDescent="0.3">
      <c r="A349" s="51" t="s">
        <v>56</v>
      </c>
      <c r="B349" s="15"/>
      <c r="C349" s="15"/>
      <c r="D349" s="15"/>
      <c r="E349" s="15"/>
    </row>
    <row r="350" spans="1:5" ht="15.75" thickBot="1" x14ac:dyDescent="0.3">
      <c r="A350" s="49" t="s">
        <v>40</v>
      </c>
      <c r="B350" s="16">
        <f>B351+B352+B353+B354</f>
        <v>5845.0249999999996</v>
      </c>
      <c r="C350" s="16">
        <f t="shared" ref="C350:E350" si="75">C351+C352+C353+C354</f>
        <v>0</v>
      </c>
      <c r="D350" s="16">
        <f t="shared" si="75"/>
        <v>0</v>
      </c>
      <c r="E350" s="16">
        <f t="shared" si="75"/>
        <v>0</v>
      </c>
    </row>
    <row r="351" spans="1:5" ht="15.75" thickBot="1" x14ac:dyDescent="0.3">
      <c r="A351" s="51" t="s">
        <v>47</v>
      </c>
      <c r="B351" s="12">
        <v>5845.0249999999996</v>
      </c>
      <c r="C351" s="16"/>
      <c r="D351" s="16"/>
      <c r="E351" s="16"/>
    </row>
    <row r="352" spans="1:5" ht="15.75" thickBot="1" x14ac:dyDescent="0.3">
      <c r="A352" s="51" t="s">
        <v>54</v>
      </c>
      <c r="B352" s="16"/>
      <c r="C352" s="16"/>
      <c r="D352" s="16"/>
      <c r="E352" s="16"/>
    </row>
    <row r="353" spans="1:5" ht="15.75" thickBot="1" x14ac:dyDescent="0.3">
      <c r="A353" s="51" t="s">
        <v>55</v>
      </c>
      <c r="B353" s="16"/>
      <c r="C353" s="16"/>
      <c r="D353" s="16"/>
      <c r="E353" s="16"/>
    </row>
    <row r="354" spans="1:5" ht="15.75" thickBot="1" x14ac:dyDescent="0.3">
      <c r="A354" s="51" t="s">
        <v>56</v>
      </c>
      <c r="B354" s="16"/>
      <c r="C354" s="16"/>
      <c r="D354" s="16"/>
      <c r="E354" s="16"/>
    </row>
    <row r="355" spans="1:5" ht="15.75" thickBot="1" x14ac:dyDescent="0.3">
      <c r="A355" s="113" t="s">
        <v>143</v>
      </c>
      <c r="B355" s="16">
        <f>B345+B350</f>
        <v>5845.0249999999996</v>
      </c>
      <c r="C355" s="16">
        <f t="shared" ref="C355:E355" si="76">C345+C350</f>
        <v>0</v>
      </c>
      <c r="D355" s="16">
        <f t="shared" si="76"/>
        <v>0</v>
      </c>
      <c r="E355" s="16">
        <f t="shared" si="76"/>
        <v>0</v>
      </c>
    </row>
    <row r="356" spans="1:5" ht="79.5" thickBot="1" x14ac:dyDescent="0.3">
      <c r="A356" s="7" t="s">
        <v>144</v>
      </c>
      <c r="B356" s="199" t="s">
        <v>216</v>
      </c>
      <c r="C356" s="19" t="s">
        <v>50</v>
      </c>
      <c r="D356" s="282" t="s">
        <v>215</v>
      </c>
      <c r="E356" s="284"/>
    </row>
    <row r="357" spans="1:5" ht="23.25" customHeight="1" thickBot="1" x14ac:dyDescent="0.3">
      <c r="A357" s="8" t="s">
        <v>10</v>
      </c>
      <c r="B357" s="289" t="s">
        <v>216</v>
      </c>
      <c r="C357" s="290"/>
      <c r="D357" s="290"/>
      <c r="E357" s="291"/>
    </row>
    <row r="358" spans="1:5" ht="12.75" customHeight="1" thickBot="1" x14ac:dyDescent="0.3">
      <c r="A358" s="8" t="s">
        <v>15</v>
      </c>
      <c r="B358" s="310" t="s">
        <v>289</v>
      </c>
      <c r="C358" s="311"/>
      <c r="D358" s="311"/>
      <c r="E358" s="312"/>
    </row>
    <row r="359" spans="1:5" x14ac:dyDescent="0.25">
      <c r="A359" s="280"/>
      <c r="B359" s="9">
        <v>2018</v>
      </c>
      <c r="C359" s="9">
        <v>2019</v>
      </c>
      <c r="D359" s="9">
        <v>2020</v>
      </c>
      <c r="E359" s="9">
        <v>2021</v>
      </c>
    </row>
    <row r="360" spans="1:5" ht="15.75" customHeight="1" thickBot="1" x14ac:dyDescent="0.3">
      <c r="A360" s="281"/>
      <c r="B360" s="10" t="s">
        <v>6</v>
      </c>
      <c r="C360" s="10" t="s">
        <v>7</v>
      </c>
      <c r="D360" s="10" t="s">
        <v>7</v>
      </c>
      <c r="E360" s="10" t="s">
        <v>7</v>
      </c>
    </row>
    <row r="361" spans="1:5" ht="15.75" thickBot="1" x14ac:dyDescent="0.3">
      <c r="A361" s="8" t="s">
        <v>9</v>
      </c>
      <c r="B361" s="209">
        <v>1</v>
      </c>
      <c r="C361" s="8"/>
      <c r="D361" s="8"/>
      <c r="E361" s="8"/>
    </row>
    <row r="362" spans="1:5" ht="15.75" thickBot="1" x14ac:dyDescent="0.3">
      <c r="A362" s="8" t="s">
        <v>16</v>
      </c>
      <c r="B362" s="12">
        <v>1164</v>
      </c>
      <c r="C362" s="12">
        <f t="shared" ref="C362:E362" si="77">C380</f>
        <v>0</v>
      </c>
      <c r="D362" s="12">
        <f t="shared" si="77"/>
        <v>0</v>
      </c>
      <c r="E362" s="12">
        <f t="shared" si="77"/>
        <v>0</v>
      </c>
    </row>
    <row r="363" spans="1:5" ht="15.75" thickBot="1" x14ac:dyDescent="0.3">
      <c r="A363" s="8" t="s">
        <v>24</v>
      </c>
      <c r="B363" s="12">
        <f>B362/B361</f>
        <v>1164</v>
      </c>
      <c r="C363" s="12" t="e">
        <f t="shared" ref="C363:E363" si="78">C362/C361</f>
        <v>#DIV/0!</v>
      </c>
      <c r="D363" s="12" t="e">
        <f t="shared" si="78"/>
        <v>#DIV/0!</v>
      </c>
      <c r="E363" s="12" t="e">
        <f t="shared" si="78"/>
        <v>#DIV/0!</v>
      </c>
    </row>
    <row r="364" spans="1:5" ht="15.75" thickBot="1" x14ac:dyDescent="0.3">
      <c r="A364" s="8" t="s">
        <v>17</v>
      </c>
      <c r="B364" s="196" t="s">
        <v>23</v>
      </c>
      <c r="C364" s="13">
        <f>C361/B361-1</f>
        <v>-1</v>
      </c>
      <c r="D364" s="13" t="e">
        <f t="shared" ref="D364:E366" si="79">D361/C361-1</f>
        <v>#DIV/0!</v>
      </c>
      <c r="E364" s="13" t="e">
        <f t="shared" si="79"/>
        <v>#DIV/0!</v>
      </c>
    </row>
    <row r="365" spans="1:5" ht="15.75" thickBot="1" x14ac:dyDescent="0.3">
      <c r="A365" s="8" t="s">
        <v>18</v>
      </c>
      <c r="B365" s="196" t="s">
        <v>23</v>
      </c>
      <c r="C365" s="13">
        <f>C362/B362-1</f>
        <v>-1</v>
      </c>
      <c r="D365" s="13" t="e">
        <f t="shared" si="79"/>
        <v>#DIV/0!</v>
      </c>
      <c r="E365" s="13" t="e">
        <f t="shared" si="79"/>
        <v>#DIV/0!</v>
      </c>
    </row>
    <row r="366" spans="1:5" ht="16.5" customHeight="1" thickBot="1" x14ac:dyDescent="0.3">
      <c r="A366" s="8" t="s">
        <v>19</v>
      </c>
      <c r="B366" s="196" t="s">
        <v>23</v>
      </c>
      <c r="C366" s="13" t="e">
        <f>C363/B363-1</f>
        <v>#DIV/0!</v>
      </c>
      <c r="D366" s="13" t="e">
        <f t="shared" si="79"/>
        <v>#DIV/0!</v>
      </c>
      <c r="E366" s="13" t="e">
        <f t="shared" si="79"/>
        <v>#DIV/0!</v>
      </c>
    </row>
    <row r="367" spans="1:5" ht="18.75" customHeight="1" thickBot="1" x14ac:dyDescent="0.3">
      <c r="A367" s="282" t="s">
        <v>217</v>
      </c>
      <c r="B367" s="283"/>
      <c r="C367" s="283"/>
      <c r="D367" s="283"/>
      <c r="E367" s="284"/>
    </row>
    <row r="368" spans="1:5" x14ac:dyDescent="0.25">
      <c r="A368" s="280"/>
      <c r="B368" s="9">
        <v>2018</v>
      </c>
      <c r="C368" s="9">
        <v>2019</v>
      </c>
      <c r="D368" s="9">
        <v>2020</v>
      </c>
      <c r="E368" s="9">
        <v>2021</v>
      </c>
    </row>
    <row r="369" spans="1:5" ht="15.75" thickBot="1" x14ac:dyDescent="0.3">
      <c r="A369" s="281"/>
      <c r="B369" s="10" t="s">
        <v>6</v>
      </c>
      <c r="C369" s="10" t="s">
        <v>7</v>
      </c>
      <c r="D369" s="10" t="s">
        <v>7</v>
      </c>
      <c r="E369" s="10" t="s">
        <v>7</v>
      </c>
    </row>
    <row r="370" spans="1:5" ht="15.75" customHeight="1" thickBot="1" x14ac:dyDescent="0.3">
      <c r="A370" s="49" t="s">
        <v>39</v>
      </c>
      <c r="B370" s="15">
        <f>B371+B372+B373+B374</f>
        <v>0</v>
      </c>
      <c r="C370" s="15">
        <f t="shared" ref="C370:E370" si="80">C371+C372+C373+C374</f>
        <v>0</v>
      </c>
      <c r="D370" s="15">
        <f t="shared" si="80"/>
        <v>0</v>
      </c>
      <c r="E370" s="15">
        <f t="shared" si="80"/>
        <v>0</v>
      </c>
    </row>
    <row r="371" spans="1:5" ht="23.25" customHeight="1" thickBot="1" x14ac:dyDescent="0.3">
      <c r="A371" s="51" t="s">
        <v>47</v>
      </c>
      <c r="B371" s="15"/>
      <c r="C371" s="15"/>
      <c r="D371" s="15"/>
      <c r="E371" s="15"/>
    </row>
    <row r="372" spans="1:5" ht="15.75" thickBot="1" x14ac:dyDescent="0.3">
      <c r="A372" s="51" t="s">
        <v>54</v>
      </c>
      <c r="B372" s="15"/>
      <c r="C372" s="15"/>
      <c r="D372" s="15"/>
      <c r="E372" s="15"/>
    </row>
    <row r="373" spans="1:5" ht="15.75" thickBot="1" x14ac:dyDescent="0.3">
      <c r="A373" s="51" t="s">
        <v>55</v>
      </c>
      <c r="B373" s="15"/>
      <c r="C373" s="15"/>
      <c r="D373" s="15"/>
      <c r="E373" s="15"/>
    </row>
    <row r="374" spans="1:5" ht="15.75" thickBot="1" x14ac:dyDescent="0.3">
      <c r="A374" s="51" t="s">
        <v>56</v>
      </c>
      <c r="B374" s="15"/>
      <c r="C374" s="15"/>
      <c r="D374" s="15"/>
      <c r="E374" s="15"/>
    </row>
    <row r="375" spans="1:5" ht="15.75" thickBot="1" x14ac:dyDescent="0.3">
      <c r="A375" s="49" t="s">
        <v>40</v>
      </c>
      <c r="B375" s="16">
        <f>B376+B377+B378+B379</f>
        <v>1164</v>
      </c>
      <c r="C375" s="16">
        <f t="shared" ref="C375:E375" si="81">C376+C377+C378+C379</f>
        <v>0</v>
      </c>
      <c r="D375" s="16">
        <f t="shared" si="81"/>
        <v>0</v>
      </c>
      <c r="E375" s="16">
        <f t="shared" si="81"/>
        <v>0</v>
      </c>
    </row>
    <row r="376" spans="1:5" ht="15.75" thickBot="1" x14ac:dyDescent="0.3">
      <c r="A376" s="51" t="s">
        <v>47</v>
      </c>
      <c r="B376" s="12">
        <v>1164</v>
      </c>
      <c r="C376" s="16"/>
      <c r="D376" s="16"/>
      <c r="E376" s="16"/>
    </row>
    <row r="377" spans="1:5" ht="15.75" thickBot="1" x14ac:dyDescent="0.3">
      <c r="A377" s="51" t="s">
        <v>54</v>
      </c>
      <c r="B377" s="16"/>
      <c r="C377" s="16"/>
      <c r="D377" s="16"/>
      <c r="E377" s="16"/>
    </row>
    <row r="378" spans="1:5" ht="15.75" thickBot="1" x14ac:dyDescent="0.3">
      <c r="A378" s="51" t="s">
        <v>55</v>
      </c>
      <c r="B378" s="16"/>
      <c r="C378" s="16"/>
      <c r="D378" s="16"/>
      <c r="E378" s="16"/>
    </row>
    <row r="379" spans="1:5" ht="15.75" thickBot="1" x14ac:dyDescent="0.3">
      <c r="A379" s="51" t="s">
        <v>56</v>
      </c>
      <c r="B379" s="16"/>
      <c r="C379" s="16"/>
      <c r="D379" s="16"/>
      <c r="E379" s="16"/>
    </row>
    <row r="380" spans="1:5" ht="27" customHeight="1" thickBot="1" x14ac:dyDescent="0.3">
      <c r="A380" s="113" t="s">
        <v>149</v>
      </c>
      <c r="B380" s="16">
        <f>B370+B375</f>
        <v>1164</v>
      </c>
      <c r="C380" s="16">
        <f t="shared" ref="C380:E380" si="82">C370+C375</f>
        <v>0</v>
      </c>
      <c r="D380" s="16">
        <f t="shared" si="82"/>
        <v>0</v>
      </c>
      <c r="E380" s="16">
        <f t="shared" si="82"/>
        <v>0</v>
      </c>
    </row>
    <row r="381" spans="1:5" ht="68.25" thickBot="1" x14ac:dyDescent="0.3">
      <c r="A381" s="7" t="s">
        <v>218</v>
      </c>
      <c r="B381" s="199" t="s">
        <v>219</v>
      </c>
      <c r="C381" s="19" t="s">
        <v>50</v>
      </c>
      <c r="D381" s="282"/>
      <c r="E381" s="284"/>
    </row>
    <row r="382" spans="1:5" ht="23.25" customHeight="1" thickBot="1" x14ac:dyDescent="0.3">
      <c r="A382" s="8" t="s">
        <v>10</v>
      </c>
      <c r="B382" s="289" t="s">
        <v>219</v>
      </c>
      <c r="C382" s="290"/>
      <c r="D382" s="290"/>
      <c r="E382" s="291"/>
    </row>
    <row r="383" spans="1:5" ht="15.75" thickBot="1" x14ac:dyDescent="0.3">
      <c r="A383" s="8" t="s">
        <v>15</v>
      </c>
      <c r="B383" s="310" t="s">
        <v>289</v>
      </c>
      <c r="C383" s="311"/>
      <c r="D383" s="311"/>
      <c r="E383" s="312"/>
    </row>
    <row r="384" spans="1:5" x14ac:dyDescent="0.25">
      <c r="A384" s="280"/>
      <c r="B384" s="9">
        <v>2018</v>
      </c>
      <c r="C384" s="9">
        <v>2019</v>
      </c>
      <c r="D384" s="9">
        <v>2020</v>
      </c>
      <c r="E384" s="9">
        <v>2021</v>
      </c>
    </row>
    <row r="385" spans="1:5" ht="15.75" customHeight="1" thickBot="1" x14ac:dyDescent="0.3">
      <c r="A385" s="281"/>
      <c r="B385" s="10" t="s">
        <v>6</v>
      </c>
      <c r="C385" s="10" t="s">
        <v>7</v>
      </c>
      <c r="D385" s="10" t="s">
        <v>7</v>
      </c>
      <c r="E385" s="10" t="s">
        <v>7</v>
      </c>
    </row>
    <row r="386" spans="1:5" ht="15.75" thickBot="1" x14ac:dyDescent="0.3">
      <c r="A386" s="8" t="s">
        <v>9</v>
      </c>
      <c r="B386" s="8"/>
      <c r="C386" s="8"/>
      <c r="D386" s="8"/>
      <c r="E386" s="200">
        <v>1</v>
      </c>
    </row>
    <row r="387" spans="1:5" ht="15.75" thickBot="1" x14ac:dyDescent="0.3">
      <c r="A387" s="8" t="s">
        <v>16</v>
      </c>
      <c r="B387" s="12">
        <v>0</v>
      </c>
      <c r="C387" s="12">
        <f t="shared" ref="C387:D387" si="83">C405</f>
        <v>0</v>
      </c>
      <c r="D387" s="12">
        <f t="shared" si="83"/>
        <v>0</v>
      </c>
      <c r="E387" s="12">
        <v>5580</v>
      </c>
    </row>
    <row r="388" spans="1:5" ht="15.75" thickBot="1" x14ac:dyDescent="0.3">
      <c r="A388" s="8" t="s">
        <v>24</v>
      </c>
      <c r="B388" s="12" t="e">
        <f>B387/B386</f>
        <v>#DIV/0!</v>
      </c>
      <c r="C388" s="12" t="e">
        <f t="shared" ref="C388:E388" si="84">C387/C386</f>
        <v>#DIV/0!</v>
      </c>
      <c r="D388" s="12" t="e">
        <f t="shared" si="84"/>
        <v>#DIV/0!</v>
      </c>
      <c r="E388" s="12">
        <f t="shared" si="84"/>
        <v>5580</v>
      </c>
    </row>
    <row r="389" spans="1:5" ht="15.75" thickBot="1" x14ac:dyDescent="0.3">
      <c r="A389" s="8" t="s">
        <v>17</v>
      </c>
      <c r="B389" s="196" t="s">
        <v>23</v>
      </c>
      <c r="C389" s="13" t="e">
        <f>C386/B386-1</f>
        <v>#DIV/0!</v>
      </c>
      <c r="D389" s="13" t="e">
        <f t="shared" ref="D389:E391" si="85">D386/C386-1</f>
        <v>#DIV/0!</v>
      </c>
      <c r="E389" s="13" t="e">
        <f t="shared" si="85"/>
        <v>#DIV/0!</v>
      </c>
    </row>
    <row r="390" spans="1:5" ht="15.75" thickBot="1" x14ac:dyDescent="0.3">
      <c r="A390" s="8" t="s">
        <v>18</v>
      </c>
      <c r="B390" s="196" t="s">
        <v>23</v>
      </c>
      <c r="C390" s="13" t="e">
        <f>C387/B387-1</f>
        <v>#DIV/0!</v>
      </c>
      <c r="D390" s="13" t="e">
        <f t="shared" si="85"/>
        <v>#DIV/0!</v>
      </c>
      <c r="E390" s="13" t="e">
        <f t="shared" si="85"/>
        <v>#DIV/0!</v>
      </c>
    </row>
    <row r="391" spans="1:5" ht="16.5" customHeight="1" thickBot="1" x14ac:dyDescent="0.3">
      <c r="A391" s="8" t="s">
        <v>19</v>
      </c>
      <c r="B391" s="196" t="s">
        <v>23</v>
      </c>
      <c r="C391" s="13" t="e">
        <f>C388/B388-1</f>
        <v>#DIV/0!</v>
      </c>
      <c r="D391" s="13" t="e">
        <f t="shared" si="85"/>
        <v>#DIV/0!</v>
      </c>
      <c r="E391" s="13" t="e">
        <f t="shared" si="85"/>
        <v>#DIV/0!</v>
      </c>
    </row>
    <row r="392" spans="1:5" ht="18.75" customHeight="1" thickBot="1" x14ac:dyDescent="0.3">
      <c r="A392" s="282" t="s">
        <v>220</v>
      </c>
      <c r="B392" s="283"/>
      <c r="C392" s="283"/>
      <c r="D392" s="283"/>
      <c r="E392" s="284"/>
    </row>
    <row r="393" spans="1:5" x14ac:dyDescent="0.25">
      <c r="A393" s="280"/>
      <c r="B393" s="9">
        <v>2018</v>
      </c>
      <c r="C393" s="9">
        <v>2019</v>
      </c>
      <c r="D393" s="9">
        <v>2020</v>
      </c>
      <c r="E393" s="9">
        <v>2021</v>
      </c>
    </row>
    <row r="394" spans="1:5" ht="15.75" thickBot="1" x14ac:dyDescent="0.3">
      <c r="A394" s="281"/>
      <c r="B394" s="10" t="s">
        <v>6</v>
      </c>
      <c r="C394" s="10" t="s">
        <v>7</v>
      </c>
      <c r="D394" s="10" t="s">
        <v>7</v>
      </c>
      <c r="E394" s="10" t="s">
        <v>7</v>
      </c>
    </row>
    <row r="395" spans="1:5" ht="15.75" customHeight="1" thickBot="1" x14ac:dyDescent="0.3">
      <c r="A395" s="49" t="s">
        <v>39</v>
      </c>
      <c r="B395" s="15">
        <f>B396+B397+B398+B399</f>
        <v>0</v>
      </c>
      <c r="C395" s="15">
        <f t="shared" ref="C395:E395" si="86">C396+C397+C398+C399</f>
        <v>0</v>
      </c>
      <c r="D395" s="15">
        <f t="shared" si="86"/>
        <v>0</v>
      </c>
      <c r="E395" s="15">
        <f t="shared" si="86"/>
        <v>0</v>
      </c>
    </row>
    <row r="396" spans="1:5" ht="23.25" customHeight="1" thickBot="1" x14ac:dyDescent="0.3">
      <c r="A396" s="51" t="s">
        <v>47</v>
      </c>
      <c r="B396" s="15"/>
      <c r="C396" s="15"/>
      <c r="D396" s="15"/>
      <c r="E396" s="15"/>
    </row>
    <row r="397" spans="1:5" ht="15.75" thickBot="1" x14ac:dyDescent="0.3">
      <c r="A397" s="51" t="s">
        <v>54</v>
      </c>
      <c r="B397" s="15"/>
      <c r="C397" s="15"/>
      <c r="D397" s="15"/>
      <c r="E397" s="15"/>
    </row>
    <row r="398" spans="1:5" ht="15.75" thickBot="1" x14ac:dyDescent="0.3">
      <c r="A398" s="51" t="s">
        <v>55</v>
      </c>
      <c r="B398" s="15"/>
      <c r="C398" s="15"/>
      <c r="D398" s="15"/>
      <c r="E398" s="15"/>
    </row>
    <row r="399" spans="1:5" ht="15.75" thickBot="1" x14ac:dyDescent="0.3">
      <c r="A399" s="51" t="s">
        <v>56</v>
      </c>
      <c r="B399" s="15"/>
      <c r="C399" s="15"/>
      <c r="D399" s="15"/>
      <c r="E399" s="15"/>
    </row>
    <row r="400" spans="1:5" ht="15.75" thickBot="1" x14ac:dyDescent="0.3">
      <c r="A400" s="49" t="s">
        <v>40</v>
      </c>
      <c r="B400" s="16">
        <f>B401+B402+B403+B404</f>
        <v>0</v>
      </c>
      <c r="C400" s="16">
        <f t="shared" ref="C400:E400" si="87">C401+C402+C403+C404</f>
        <v>0</v>
      </c>
      <c r="D400" s="16">
        <f t="shared" si="87"/>
        <v>0</v>
      </c>
      <c r="E400" s="16">
        <f t="shared" si="87"/>
        <v>5580</v>
      </c>
    </row>
    <row r="401" spans="1:9" ht="15.75" thickBot="1" x14ac:dyDescent="0.3">
      <c r="A401" s="51" t="s">
        <v>47</v>
      </c>
      <c r="B401" s="12"/>
      <c r="C401" s="16"/>
      <c r="D401" s="16"/>
      <c r="E401" s="16">
        <v>5580</v>
      </c>
    </row>
    <row r="402" spans="1:9" ht="15.75" thickBot="1" x14ac:dyDescent="0.3">
      <c r="A402" s="51" t="s">
        <v>54</v>
      </c>
      <c r="B402" s="16"/>
      <c r="C402" s="16"/>
      <c r="D402" s="16"/>
      <c r="E402" s="16"/>
    </row>
    <row r="403" spans="1:9" ht="15.75" thickBot="1" x14ac:dyDescent="0.3">
      <c r="A403" s="51" t="s">
        <v>55</v>
      </c>
      <c r="B403" s="16"/>
      <c r="C403" s="16"/>
      <c r="D403" s="16"/>
      <c r="E403" s="16"/>
    </row>
    <row r="404" spans="1:9" ht="15.75" thickBot="1" x14ac:dyDescent="0.3">
      <c r="A404" s="51" t="s">
        <v>56</v>
      </c>
      <c r="B404" s="16"/>
      <c r="C404" s="16"/>
      <c r="D404" s="16"/>
      <c r="E404" s="16"/>
    </row>
    <row r="405" spans="1:9" ht="15.75" thickBot="1" x14ac:dyDescent="0.3">
      <c r="A405" s="113" t="s">
        <v>221</v>
      </c>
      <c r="B405" s="16">
        <f>B395+B400</f>
        <v>0</v>
      </c>
      <c r="C405" s="16">
        <f t="shared" ref="C405:E405" si="88">C395+C400</f>
        <v>0</v>
      </c>
      <c r="D405" s="16">
        <f t="shared" si="88"/>
        <v>0</v>
      </c>
      <c r="E405" s="16">
        <f t="shared" si="88"/>
        <v>5580</v>
      </c>
    </row>
    <row r="406" spans="1:9" ht="15.75" thickBot="1" x14ac:dyDescent="0.3">
      <c r="A406" s="120" t="s">
        <v>222</v>
      </c>
      <c r="B406" s="352" t="s">
        <v>223</v>
      </c>
      <c r="C406" s="353"/>
      <c r="D406" s="353"/>
      <c r="E406" s="354"/>
      <c r="H406" s="48"/>
    </row>
    <row r="407" spans="1:9" ht="18.75" customHeight="1" thickBot="1" x14ac:dyDescent="0.3">
      <c r="A407" s="289" t="s">
        <v>224</v>
      </c>
      <c r="B407" s="290"/>
      <c r="C407" s="290"/>
      <c r="D407" s="290"/>
      <c r="E407" s="291"/>
    </row>
    <row r="408" spans="1:9" ht="15.75" thickBot="1" x14ac:dyDescent="0.3">
      <c r="A408" s="36"/>
      <c r="B408" s="37"/>
      <c r="C408" s="44" t="s">
        <v>225</v>
      </c>
      <c r="D408" s="44" t="s">
        <v>225</v>
      </c>
      <c r="E408" s="44" t="s">
        <v>225</v>
      </c>
    </row>
    <row r="409" spans="1:9" ht="23.25" thickBot="1" x14ac:dyDescent="0.3">
      <c r="A409" s="89" t="s">
        <v>226</v>
      </c>
      <c r="B409" s="91">
        <v>206838</v>
      </c>
      <c r="C409" s="91">
        <v>300000</v>
      </c>
      <c r="D409" s="91">
        <v>350000</v>
      </c>
      <c r="E409" s="91">
        <v>400000</v>
      </c>
    </row>
    <row r="410" spans="1:9" ht="34.5" thickBot="1" x14ac:dyDescent="0.3">
      <c r="A410" s="121" t="s">
        <v>227</v>
      </c>
      <c r="B410" s="114">
        <v>65</v>
      </c>
      <c r="C410" s="114">
        <v>70</v>
      </c>
      <c r="D410" s="114">
        <v>75</v>
      </c>
      <c r="E410" s="114">
        <v>85</v>
      </c>
    </row>
    <row r="411" spans="1:9" ht="34.5" thickBot="1" x14ac:dyDescent="0.3">
      <c r="A411" s="121" t="s">
        <v>228</v>
      </c>
      <c r="B411" s="122">
        <v>0.33</v>
      </c>
      <c r="C411" s="122">
        <v>0.35</v>
      </c>
      <c r="D411" s="123" t="s">
        <v>229</v>
      </c>
      <c r="E411" s="123" t="s">
        <v>229</v>
      </c>
    </row>
    <row r="412" spans="1:9" ht="15.75" thickBot="1" x14ac:dyDescent="0.3">
      <c r="A412" s="355" t="s">
        <v>230</v>
      </c>
      <c r="B412" s="356"/>
      <c r="C412" s="356"/>
      <c r="D412" s="356"/>
      <c r="E412" s="357"/>
      <c r="G412" s="124"/>
      <c r="H412" s="124"/>
      <c r="I412" s="124"/>
    </row>
    <row r="413" spans="1:9" ht="15.75" thickBot="1" x14ac:dyDescent="0.3">
      <c r="A413" s="358" t="s">
        <v>231</v>
      </c>
      <c r="B413" s="359"/>
      <c r="C413" s="359"/>
      <c r="D413" s="359"/>
      <c r="E413" s="360"/>
      <c r="G413" s="124"/>
      <c r="H413" s="124"/>
      <c r="I413" s="124"/>
    </row>
    <row r="414" spans="1:9" ht="15.75" thickBot="1" x14ac:dyDescent="0.3">
      <c r="A414" s="23" t="s">
        <v>28</v>
      </c>
      <c r="B414" s="273" t="s">
        <v>232</v>
      </c>
      <c r="C414" s="274"/>
      <c r="D414" s="274"/>
      <c r="E414" s="275"/>
      <c r="G414" s="124"/>
      <c r="H414" s="124"/>
      <c r="I414" s="124"/>
    </row>
    <row r="415" spans="1:9" ht="68.25" customHeight="1" thickBot="1" x14ac:dyDescent="0.3">
      <c r="A415" s="8" t="s">
        <v>10</v>
      </c>
      <c r="B415" s="349" t="s">
        <v>233</v>
      </c>
      <c r="C415" s="350"/>
      <c r="D415" s="350"/>
      <c r="E415" s="351"/>
      <c r="G415" s="124"/>
      <c r="H415" s="124"/>
      <c r="I415" s="124"/>
    </row>
    <row r="416" spans="1:9" ht="12.75" customHeight="1" thickBot="1" x14ac:dyDescent="0.3">
      <c r="A416" s="8" t="s">
        <v>15</v>
      </c>
      <c r="B416" s="343" t="s">
        <v>183</v>
      </c>
      <c r="C416" s="344"/>
      <c r="D416" s="344"/>
      <c r="E416" s="345"/>
      <c r="G416" s="124"/>
      <c r="H416" s="124"/>
      <c r="I416" s="124"/>
    </row>
    <row r="417" spans="1:12" ht="9" customHeight="1" x14ac:dyDescent="0.25">
      <c r="A417" s="280"/>
      <c r="B417" s="9">
        <v>2018</v>
      </c>
      <c r="C417" s="9">
        <v>2019</v>
      </c>
      <c r="D417" s="9">
        <v>2020</v>
      </c>
      <c r="E417" s="9">
        <v>2021</v>
      </c>
      <c r="G417" s="124"/>
      <c r="H417" s="124"/>
      <c r="I417" s="124"/>
    </row>
    <row r="418" spans="1:12" ht="15.75" thickBot="1" x14ac:dyDescent="0.3">
      <c r="A418" s="281"/>
      <c r="B418" s="10" t="s">
        <v>6</v>
      </c>
      <c r="C418" s="10" t="s">
        <v>7</v>
      </c>
      <c r="D418" s="10" t="s">
        <v>7</v>
      </c>
      <c r="E418" s="10" t="s">
        <v>7</v>
      </c>
      <c r="G418" s="124"/>
      <c r="H418" s="124"/>
      <c r="I418" s="124"/>
      <c r="J418" s="125"/>
      <c r="K418" s="125"/>
    </row>
    <row r="419" spans="1:12" ht="15.75" thickBot="1" x14ac:dyDescent="0.3">
      <c r="A419" s="8" t="s">
        <v>9</v>
      </c>
      <c r="B419" s="12">
        <v>11</v>
      </c>
      <c r="C419" s="12">
        <v>11</v>
      </c>
      <c r="D419" s="12">
        <v>11</v>
      </c>
      <c r="E419" s="12">
        <v>11</v>
      </c>
      <c r="G419" s="125"/>
      <c r="H419" s="125"/>
      <c r="I419" s="125"/>
      <c r="J419" s="125"/>
      <c r="K419" s="125"/>
    </row>
    <row r="420" spans="1:12" ht="15.75" thickBot="1" x14ac:dyDescent="0.3">
      <c r="A420" s="8" t="s">
        <v>16</v>
      </c>
      <c r="B420" s="12">
        <v>134040</v>
      </c>
      <c r="C420" s="12">
        <v>142076</v>
      </c>
      <c r="D420" s="12">
        <v>144176</v>
      </c>
      <c r="E420" s="12">
        <v>144176</v>
      </c>
      <c r="G420" s="125"/>
      <c r="H420" s="125"/>
      <c r="I420" s="125"/>
      <c r="J420" s="125"/>
      <c r="K420" s="125"/>
    </row>
    <row r="421" spans="1:12" ht="15.75" thickBot="1" x14ac:dyDescent="0.3">
      <c r="A421" s="8" t="s">
        <v>24</v>
      </c>
      <c r="B421" s="12">
        <f>B420/B419</f>
        <v>12185.454545454546</v>
      </c>
      <c r="C421" s="12">
        <f t="shared" ref="C421:E421" si="89">C420/C419</f>
        <v>12916</v>
      </c>
      <c r="D421" s="12">
        <f t="shared" si="89"/>
        <v>13106.90909090909</v>
      </c>
      <c r="E421" s="12">
        <f t="shared" si="89"/>
        <v>13106.90909090909</v>
      </c>
      <c r="G421" s="125"/>
      <c r="H421" s="125"/>
      <c r="I421" s="125"/>
      <c r="J421" s="125"/>
      <c r="K421" s="125"/>
    </row>
    <row r="422" spans="1:12" ht="15.75" thickBot="1" x14ac:dyDescent="0.3">
      <c r="A422" s="8" t="s">
        <v>17</v>
      </c>
      <c r="B422" s="196" t="s">
        <v>23</v>
      </c>
      <c r="C422" s="13">
        <f>C419/B419-1</f>
        <v>0</v>
      </c>
      <c r="D422" s="13">
        <f t="shared" ref="D422:E424" si="90">D419/C419-1</f>
        <v>0</v>
      </c>
      <c r="E422" s="13">
        <f t="shared" si="90"/>
        <v>0</v>
      </c>
      <c r="G422" s="125"/>
      <c r="H422" s="125"/>
      <c r="I422" s="125"/>
      <c r="J422" s="125"/>
      <c r="K422" s="125"/>
    </row>
    <row r="423" spans="1:12" ht="15.75" thickBot="1" x14ac:dyDescent="0.3">
      <c r="A423" s="8" t="s">
        <v>18</v>
      </c>
      <c r="B423" s="196" t="s">
        <v>23</v>
      </c>
      <c r="C423" s="13">
        <f>C420/B420-1</f>
        <v>5.9952253058788374E-2</v>
      </c>
      <c r="D423" s="13">
        <f t="shared" si="90"/>
        <v>1.4780821532137667E-2</v>
      </c>
      <c r="E423" s="13">
        <f t="shared" si="90"/>
        <v>0</v>
      </c>
      <c r="G423" s="125"/>
      <c r="H423" s="125"/>
      <c r="I423" s="125"/>
      <c r="J423" s="125"/>
      <c r="K423" s="125"/>
    </row>
    <row r="424" spans="1:12" ht="15.75" thickBot="1" x14ac:dyDescent="0.3">
      <c r="A424" s="8" t="s">
        <v>19</v>
      </c>
      <c r="B424" s="196" t="s">
        <v>23</v>
      </c>
      <c r="C424" s="13">
        <f>C421/B421-1</f>
        <v>5.9952253058788374E-2</v>
      </c>
      <c r="D424" s="13">
        <f t="shared" si="90"/>
        <v>1.4780821532137667E-2</v>
      </c>
      <c r="E424" s="13">
        <f t="shared" si="90"/>
        <v>0</v>
      </c>
      <c r="G424" s="125"/>
      <c r="H424" s="125"/>
      <c r="I424" s="125"/>
      <c r="J424" s="125"/>
      <c r="K424" s="125"/>
    </row>
    <row r="425" spans="1:12" ht="12.75" customHeight="1" thickBot="1" x14ac:dyDescent="0.3">
      <c r="A425" s="282" t="s">
        <v>75</v>
      </c>
      <c r="B425" s="283"/>
      <c r="C425" s="283"/>
      <c r="D425" s="283"/>
      <c r="E425" s="284"/>
      <c r="G425" s="125"/>
      <c r="H425" s="125"/>
      <c r="I425" s="125"/>
      <c r="J425" s="125"/>
      <c r="K425" s="125"/>
    </row>
    <row r="426" spans="1:12" ht="9" customHeight="1" thickBot="1" x14ac:dyDescent="0.3">
      <c r="A426" s="280"/>
      <c r="B426" s="9">
        <v>2018</v>
      </c>
      <c r="C426" s="9">
        <v>2019</v>
      </c>
      <c r="D426" s="9">
        <v>2020</v>
      </c>
      <c r="E426" s="9">
        <v>2021</v>
      </c>
      <c r="G426" s="125"/>
      <c r="H426" s="125"/>
      <c r="I426" s="125"/>
      <c r="J426" s="125"/>
      <c r="K426" s="125"/>
    </row>
    <row r="427" spans="1:12" ht="15.75" thickBot="1" x14ac:dyDescent="0.3">
      <c r="A427" s="281"/>
      <c r="B427" s="126" t="s">
        <v>6</v>
      </c>
      <c r="C427" s="126" t="s">
        <v>7</v>
      </c>
      <c r="D427" s="126" t="s">
        <v>7</v>
      </c>
      <c r="E427" s="126" t="s">
        <v>7</v>
      </c>
      <c r="G427" s="125"/>
      <c r="H427" s="125"/>
      <c r="I427" s="125"/>
      <c r="J427" s="125"/>
      <c r="K427" s="125"/>
    </row>
    <row r="428" spans="1:12" ht="15.75" thickBot="1" x14ac:dyDescent="0.3">
      <c r="A428" s="104" t="s">
        <v>0</v>
      </c>
      <c r="B428" s="127">
        <f>B429+B430</f>
        <v>73264</v>
      </c>
      <c r="C428" s="127">
        <f t="shared" ref="C428:E428" si="91">C429+C430</f>
        <v>72528</v>
      </c>
      <c r="D428" s="127">
        <f t="shared" si="91"/>
        <v>72528</v>
      </c>
      <c r="E428" s="127">
        <f t="shared" si="91"/>
        <v>72528</v>
      </c>
    </row>
    <row r="429" spans="1:12" ht="15.75" thickBot="1" x14ac:dyDescent="0.3">
      <c r="A429" s="107" t="s">
        <v>47</v>
      </c>
      <c r="B429" s="128">
        <v>73264</v>
      </c>
      <c r="C429" s="128">
        <v>72528</v>
      </c>
      <c r="D429" s="129">
        <v>72528</v>
      </c>
      <c r="E429" s="129">
        <v>72528</v>
      </c>
    </row>
    <row r="430" spans="1:12" ht="15.75" thickBot="1" x14ac:dyDescent="0.3">
      <c r="A430" s="107" t="s">
        <v>48</v>
      </c>
      <c r="B430" s="127"/>
      <c r="C430" s="127"/>
      <c r="D430" s="127"/>
      <c r="E430" s="127"/>
    </row>
    <row r="431" spans="1:12" ht="24.75" thickBot="1" x14ac:dyDescent="0.3">
      <c r="A431" s="104" t="s">
        <v>30</v>
      </c>
      <c r="B431" s="127">
        <f>B432+B433</f>
        <v>12106</v>
      </c>
      <c r="C431" s="127">
        <f t="shared" ref="C431:E431" si="92">C432+C433</f>
        <v>12106</v>
      </c>
      <c r="D431" s="127">
        <f t="shared" si="92"/>
        <v>12106</v>
      </c>
      <c r="E431" s="127">
        <f t="shared" si="92"/>
        <v>12106</v>
      </c>
    </row>
    <row r="432" spans="1:12" ht="15.75" thickBot="1" x14ac:dyDescent="0.3">
      <c r="A432" s="107" t="s">
        <v>47</v>
      </c>
      <c r="B432" s="130">
        <v>12106</v>
      </c>
      <c r="C432" s="130">
        <v>12106</v>
      </c>
      <c r="D432" s="130">
        <v>12106</v>
      </c>
      <c r="E432" s="130">
        <v>12106</v>
      </c>
      <c r="H432" s="131"/>
      <c r="I432" s="131"/>
      <c r="J432" s="131"/>
      <c r="K432" s="131"/>
      <c r="L432" s="131"/>
    </row>
    <row r="433" spans="1:12" ht="15.75" thickBot="1" x14ac:dyDescent="0.3">
      <c r="A433" s="107" t="s">
        <v>48</v>
      </c>
      <c r="B433" s="127"/>
      <c r="C433" s="132"/>
      <c r="D433" s="132"/>
      <c r="E433" s="132"/>
      <c r="H433" s="131"/>
      <c r="I433" s="131"/>
      <c r="J433" s="131"/>
      <c r="K433" s="131"/>
      <c r="L433" s="131"/>
    </row>
    <row r="434" spans="1:12" ht="15.75" thickBot="1" x14ac:dyDescent="0.3">
      <c r="A434" s="104" t="s">
        <v>1</v>
      </c>
      <c r="B434" s="127">
        <f>B435+B436</f>
        <v>46886</v>
      </c>
      <c r="C434" s="127">
        <f t="shared" ref="C434:E434" si="93">C435+C436</f>
        <v>55600</v>
      </c>
      <c r="D434" s="127">
        <f t="shared" si="93"/>
        <v>57700</v>
      </c>
      <c r="E434" s="127">
        <f t="shared" si="93"/>
        <v>57700</v>
      </c>
      <c r="H434" s="131"/>
      <c r="I434" s="131"/>
      <c r="J434" s="131"/>
      <c r="K434" s="131"/>
      <c r="L434" s="131"/>
    </row>
    <row r="435" spans="1:12" ht="15.75" thickBot="1" x14ac:dyDescent="0.3">
      <c r="A435" s="107" t="s">
        <v>47</v>
      </c>
      <c r="B435" s="130">
        <v>40850</v>
      </c>
      <c r="C435" s="130">
        <v>43900</v>
      </c>
      <c r="D435" s="130">
        <v>43900</v>
      </c>
      <c r="E435" s="130">
        <v>43900</v>
      </c>
      <c r="H435" s="131"/>
      <c r="I435" s="131"/>
      <c r="J435" s="131"/>
      <c r="K435" s="131"/>
      <c r="L435" s="131"/>
    </row>
    <row r="436" spans="1:12" ht="15.75" thickBot="1" x14ac:dyDescent="0.3">
      <c r="A436" s="107" t="s">
        <v>48</v>
      </c>
      <c r="B436" s="130">
        <v>6036</v>
      </c>
      <c r="C436" s="130">
        <v>11700</v>
      </c>
      <c r="D436" s="130">
        <v>13800</v>
      </c>
      <c r="E436" s="130">
        <v>13800</v>
      </c>
      <c r="H436" s="131"/>
      <c r="I436" s="131"/>
      <c r="J436" s="131"/>
      <c r="K436" s="131"/>
      <c r="L436" s="131"/>
    </row>
    <row r="437" spans="1:12" ht="15.75" thickBot="1" x14ac:dyDescent="0.3">
      <c r="A437" s="49" t="s">
        <v>2</v>
      </c>
      <c r="B437" s="127">
        <f>B438+B439</f>
        <v>0</v>
      </c>
      <c r="C437" s="127">
        <f t="shared" ref="C437:E437" si="94">C438+C439</f>
        <v>0</v>
      </c>
      <c r="D437" s="127">
        <f t="shared" si="94"/>
        <v>0</v>
      </c>
      <c r="E437" s="127">
        <f t="shared" si="94"/>
        <v>0</v>
      </c>
      <c r="H437" s="131"/>
      <c r="I437" s="131"/>
      <c r="J437" s="131"/>
      <c r="K437" s="131"/>
      <c r="L437" s="131"/>
    </row>
    <row r="438" spans="1:12" ht="15.75" thickBot="1" x14ac:dyDescent="0.3">
      <c r="A438" s="51" t="s">
        <v>47</v>
      </c>
      <c r="B438" s="127"/>
      <c r="C438" s="132"/>
      <c r="D438" s="132"/>
      <c r="E438" s="132"/>
      <c r="H438" s="131"/>
      <c r="I438" s="131"/>
      <c r="J438" s="131"/>
      <c r="K438" s="131"/>
      <c r="L438" s="131"/>
    </row>
    <row r="439" spans="1:12" ht="15.75" thickBot="1" x14ac:dyDescent="0.3">
      <c r="A439" s="51" t="s">
        <v>48</v>
      </c>
      <c r="B439" s="127"/>
      <c r="C439" s="132"/>
      <c r="D439" s="132"/>
      <c r="E439" s="132"/>
      <c r="H439" s="131"/>
      <c r="I439" s="131"/>
      <c r="J439" s="131"/>
      <c r="K439" s="131"/>
      <c r="L439" s="131"/>
    </row>
    <row r="440" spans="1:12" ht="15.75" thickBot="1" x14ac:dyDescent="0.3">
      <c r="A440" s="49" t="s">
        <v>25</v>
      </c>
      <c r="B440" s="127">
        <f>B441+B442</f>
        <v>1700</v>
      </c>
      <c r="C440" s="127">
        <f t="shared" ref="C440:E440" si="95">C441+C442</f>
        <v>1700</v>
      </c>
      <c r="D440" s="127">
        <f t="shared" si="95"/>
        <v>1700</v>
      </c>
      <c r="E440" s="127">
        <f t="shared" si="95"/>
        <v>1700</v>
      </c>
      <c r="H440" s="131"/>
      <c r="I440" s="131"/>
      <c r="J440" s="131"/>
      <c r="K440" s="131"/>
      <c r="L440" s="131"/>
    </row>
    <row r="441" spans="1:12" ht="15.75" thickBot="1" x14ac:dyDescent="0.3">
      <c r="A441" s="51" t="s">
        <v>47</v>
      </c>
      <c r="B441" s="130">
        <v>1700</v>
      </c>
      <c r="C441" s="130">
        <v>1700</v>
      </c>
      <c r="D441" s="130">
        <v>1700</v>
      </c>
      <c r="E441" s="130">
        <v>1700</v>
      </c>
      <c r="H441" s="131"/>
      <c r="I441" s="131"/>
      <c r="J441" s="131"/>
      <c r="K441" s="131"/>
      <c r="L441" s="131"/>
    </row>
    <row r="442" spans="1:12" ht="15.75" thickBot="1" x14ac:dyDescent="0.3">
      <c r="A442" s="51" t="s">
        <v>48</v>
      </c>
      <c r="B442" s="127"/>
      <c r="C442" s="132"/>
      <c r="D442" s="132"/>
      <c r="E442" s="132"/>
    </row>
    <row r="443" spans="1:12" ht="15.75" thickBot="1" x14ac:dyDescent="0.3">
      <c r="A443" s="49" t="s">
        <v>26</v>
      </c>
      <c r="B443" s="127">
        <f>B444+B445</f>
        <v>84</v>
      </c>
      <c r="C443" s="127">
        <f t="shared" ref="C443:E443" si="96">C444+C445</f>
        <v>142</v>
      </c>
      <c r="D443" s="127">
        <f t="shared" si="96"/>
        <v>142</v>
      </c>
      <c r="E443" s="127">
        <f t="shared" si="96"/>
        <v>142</v>
      </c>
    </row>
    <row r="444" spans="1:12" ht="15.75" thickBot="1" x14ac:dyDescent="0.3">
      <c r="A444" s="51" t="s">
        <v>47</v>
      </c>
      <c r="B444" s="130">
        <v>84</v>
      </c>
      <c r="C444" s="130">
        <v>142</v>
      </c>
      <c r="D444" s="130">
        <v>142</v>
      </c>
      <c r="E444" s="130">
        <v>142</v>
      </c>
    </row>
    <row r="445" spans="1:12" ht="15.75" thickBot="1" x14ac:dyDescent="0.3">
      <c r="A445" s="51" t="s">
        <v>48</v>
      </c>
      <c r="B445" s="127"/>
      <c r="C445" s="132"/>
      <c r="D445" s="132"/>
      <c r="E445" s="132"/>
    </row>
    <row r="446" spans="1:12" ht="24.75" thickBot="1" x14ac:dyDescent="0.3">
      <c r="A446" s="49" t="s">
        <v>3</v>
      </c>
      <c r="B446" s="127">
        <f>B447+B448</f>
        <v>0</v>
      </c>
      <c r="C446" s="127">
        <f t="shared" ref="C446:E446" si="97">C447+C448</f>
        <v>0</v>
      </c>
      <c r="D446" s="127">
        <f t="shared" si="97"/>
        <v>0</v>
      </c>
      <c r="E446" s="127">
        <f t="shared" si="97"/>
        <v>0</v>
      </c>
    </row>
    <row r="447" spans="1:12" ht="15.75" thickBot="1" x14ac:dyDescent="0.3">
      <c r="A447" s="51" t="s">
        <v>47</v>
      </c>
      <c r="B447" s="127"/>
      <c r="C447" s="133"/>
      <c r="D447" s="133"/>
      <c r="E447" s="133"/>
    </row>
    <row r="448" spans="1:12" ht="15.75" thickBot="1" x14ac:dyDescent="0.3">
      <c r="A448" s="51" t="s">
        <v>48</v>
      </c>
      <c r="B448" s="127"/>
      <c r="C448" s="133"/>
      <c r="D448" s="133"/>
      <c r="E448" s="133"/>
    </row>
    <row r="449" spans="1:11" ht="15.75" thickBot="1" x14ac:dyDescent="0.3">
      <c r="A449" s="113" t="s">
        <v>32</v>
      </c>
      <c r="B449" s="127">
        <f>B446+B443+B440+B437+B434+B431+B428</f>
        <v>134040</v>
      </c>
      <c r="C449" s="127">
        <f t="shared" ref="C449:E449" si="98">C446+C443+C440+C437+C434+C431+C428</f>
        <v>142076</v>
      </c>
      <c r="D449" s="127">
        <f t="shared" si="98"/>
        <v>144176</v>
      </c>
      <c r="E449" s="127">
        <f t="shared" si="98"/>
        <v>144176</v>
      </c>
    </row>
    <row r="450" spans="1:11" ht="15.75" thickBot="1" x14ac:dyDescent="0.3">
      <c r="A450" s="66" t="s">
        <v>33</v>
      </c>
      <c r="B450" s="134">
        <f>IF(B449-B420=0,0,"Error")</f>
        <v>0</v>
      </c>
      <c r="C450" s="134">
        <f>IF(C449-C420=0,0,"Error")</f>
        <v>0</v>
      </c>
      <c r="D450" s="134">
        <f>IF(D449-D420=0,0,"Error")</f>
        <v>0</v>
      </c>
      <c r="E450" s="134">
        <f>IF(E449-E420=0,0,"Error")</f>
        <v>0</v>
      </c>
    </row>
    <row r="451" spans="1:11" ht="15.75" thickBot="1" x14ac:dyDescent="0.3">
      <c r="A451" s="23" t="s">
        <v>53</v>
      </c>
      <c r="B451" s="346" t="s">
        <v>234</v>
      </c>
      <c r="C451" s="347"/>
      <c r="D451" s="347"/>
      <c r="E451" s="348"/>
    </row>
    <row r="452" spans="1:11" ht="75" customHeight="1" thickBot="1" x14ac:dyDescent="0.3">
      <c r="A452" s="8" t="s">
        <v>10</v>
      </c>
      <c r="B452" s="349" t="s">
        <v>235</v>
      </c>
      <c r="C452" s="350"/>
      <c r="D452" s="350"/>
      <c r="E452" s="351"/>
    </row>
    <row r="453" spans="1:11" ht="12.75" customHeight="1" thickBot="1" x14ac:dyDescent="0.3">
      <c r="A453" s="135" t="s">
        <v>15</v>
      </c>
      <c r="B453" s="341" t="s">
        <v>236</v>
      </c>
      <c r="C453" s="341"/>
      <c r="D453" s="341"/>
      <c r="E453" s="341"/>
    </row>
    <row r="454" spans="1:11" ht="9" customHeight="1" thickBot="1" x14ac:dyDescent="0.3">
      <c r="A454" s="342"/>
      <c r="B454" s="136">
        <v>2018</v>
      </c>
      <c r="C454" s="136">
        <v>2019</v>
      </c>
      <c r="D454" s="136">
        <v>2020</v>
      </c>
      <c r="E454" s="136">
        <v>2021</v>
      </c>
    </row>
    <row r="455" spans="1:11" ht="15.75" thickBot="1" x14ac:dyDescent="0.3">
      <c r="A455" s="342"/>
      <c r="B455" s="136" t="s">
        <v>6</v>
      </c>
      <c r="C455" s="136" t="s">
        <v>7</v>
      </c>
      <c r="D455" s="136" t="s">
        <v>7</v>
      </c>
      <c r="E455" s="136" t="s">
        <v>7</v>
      </c>
    </row>
    <row r="456" spans="1:11" ht="15.75" thickBot="1" x14ac:dyDescent="0.3">
      <c r="A456" s="135" t="s">
        <v>9</v>
      </c>
      <c r="B456" s="114">
        <v>65</v>
      </c>
      <c r="C456" s="114">
        <v>70</v>
      </c>
      <c r="D456" s="114">
        <v>75</v>
      </c>
      <c r="E456" s="114">
        <v>85</v>
      </c>
      <c r="G456" s="125"/>
      <c r="H456" s="125"/>
      <c r="I456" s="125"/>
      <c r="J456" s="125"/>
    </row>
    <row r="457" spans="1:11" ht="15.75" thickBot="1" x14ac:dyDescent="0.3">
      <c r="A457" s="135" t="s">
        <v>16</v>
      </c>
      <c r="B457" s="137">
        <v>39193</v>
      </c>
      <c r="C457" s="137">
        <v>64363</v>
      </c>
      <c r="D457" s="137">
        <v>71972</v>
      </c>
      <c r="E457" s="137">
        <v>81972</v>
      </c>
      <c r="K457" s="125"/>
    </row>
    <row r="458" spans="1:11" ht="15.75" thickBot="1" x14ac:dyDescent="0.3">
      <c r="A458" s="135" t="s">
        <v>24</v>
      </c>
      <c r="B458" s="114">
        <f>B457/B456</f>
        <v>602.96923076923076</v>
      </c>
      <c r="C458" s="114">
        <f>C457/C456</f>
        <v>919.47142857142853</v>
      </c>
      <c r="D458" s="114">
        <f>D457/D456</f>
        <v>959.62666666666667</v>
      </c>
      <c r="E458" s="114">
        <f>E457/E456</f>
        <v>964.37647058823529</v>
      </c>
      <c r="G458" s="125"/>
      <c r="H458" s="125"/>
      <c r="I458" s="125"/>
      <c r="J458" s="125"/>
      <c r="K458" s="125"/>
    </row>
    <row r="459" spans="1:11" ht="15.75" thickBot="1" x14ac:dyDescent="0.3">
      <c r="A459" s="135" t="s">
        <v>17</v>
      </c>
      <c r="B459" s="197"/>
      <c r="C459" s="138">
        <f>C456/B456-1</f>
        <v>7.6923076923076872E-2</v>
      </c>
      <c r="D459" s="138">
        <f>D456/C456-1</f>
        <v>7.1428571428571397E-2</v>
      </c>
      <c r="E459" s="138">
        <f>E456/D456-1</f>
        <v>0.1333333333333333</v>
      </c>
      <c r="G459" s="125"/>
      <c r="H459" s="125"/>
      <c r="I459" s="125"/>
      <c r="J459" s="125"/>
      <c r="K459" s="125"/>
    </row>
    <row r="460" spans="1:11" ht="15.75" thickBot="1" x14ac:dyDescent="0.3">
      <c r="A460" s="135" t="s">
        <v>18</v>
      </c>
      <c r="B460" s="197"/>
      <c r="C460" s="138">
        <f>C457/B457-1</f>
        <v>0.64220651646977767</v>
      </c>
      <c r="D460" s="138">
        <f t="shared" ref="D460:E461" si="99">D457/C457-1</f>
        <v>0.11822009539642342</v>
      </c>
      <c r="E460" s="138">
        <f t="shared" si="99"/>
        <v>0.13894292224754068</v>
      </c>
      <c r="G460" s="125"/>
      <c r="H460" s="125"/>
      <c r="I460" s="125"/>
      <c r="J460" s="125"/>
      <c r="K460" s="125"/>
    </row>
    <row r="461" spans="1:11" ht="24.75" customHeight="1" thickBot="1" x14ac:dyDescent="0.3">
      <c r="A461" s="8" t="s">
        <v>19</v>
      </c>
      <c r="B461" s="196"/>
      <c r="C461" s="13">
        <f>C458/B458-1</f>
        <v>0.52490605100765064</v>
      </c>
      <c r="D461" s="13">
        <f t="shared" si="99"/>
        <v>4.3672089036661976E-2</v>
      </c>
      <c r="E461" s="13">
        <f t="shared" si="99"/>
        <v>4.9496372772417363E-3</v>
      </c>
      <c r="G461" s="125"/>
      <c r="H461" s="125"/>
      <c r="I461" s="125"/>
      <c r="J461" s="125"/>
      <c r="K461" s="125"/>
    </row>
    <row r="462" spans="1:11" ht="15" customHeight="1" thickBot="1" x14ac:dyDescent="0.3">
      <c r="A462" s="282" t="s">
        <v>107</v>
      </c>
      <c r="B462" s="283"/>
      <c r="C462" s="283"/>
      <c r="D462" s="283"/>
      <c r="E462" s="284"/>
      <c r="G462" s="125"/>
      <c r="H462" s="125"/>
      <c r="I462" s="125"/>
      <c r="J462" s="125"/>
      <c r="K462" s="125"/>
    </row>
    <row r="463" spans="1:11" ht="17.25" customHeight="1" thickBot="1" x14ac:dyDescent="0.3">
      <c r="A463" s="342"/>
      <c r="B463" s="136">
        <v>2018</v>
      </c>
      <c r="C463" s="136">
        <v>2019</v>
      </c>
      <c r="D463" s="136">
        <v>2020</v>
      </c>
      <c r="E463" s="136">
        <v>2021</v>
      </c>
      <c r="G463" s="125"/>
      <c r="H463" s="125"/>
      <c r="I463" s="125"/>
      <c r="J463" s="125"/>
      <c r="K463" s="125"/>
    </row>
    <row r="464" spans="1:11" ht="24.75" customHeight="1" thickBot="1" x14ac:dyDescent="0.3">
      <c r="A464" s="342"/>
      <c r="B464" s="136" t="s">
        <v>6</v>
      </c>
      <c r="C464" s="136" t="s">
        <v>7</v>
      </c>
      <c r="D464" s="136" t="s">
        <v>7</v>
      </c>
      <c r="E464" s="136" t="s">
        <v>7</v>
      </c>
      <c r="G464" s="125"/>
      <c r="H464" s="125"/>
      <c r="I464" s="125"/>
      <c r="J464" s="125"/>
      <c r="K464" s="125"/>
    </row>
    <row r="465" spans="1:12" ht="15.75" thickBot="1" x14ac:dyDescent="0.3">
      <c r="A465" s="104" t="s">
        <v>0</v>
      </c>
      <c r="B465" s="127">
        <f>B466+B467</f>
        <v>3959</v>
      </c>
      <c r="C465" s="127">
        <f t="shared" ref="C465:E465" si="100">C466+C467</f>
        <v>4170</v>
      </c>
      <c r="D465" s="127">
        <f t="shared" si="100"/>
        <v>4170</v>
      </c>
      <c r="E465" s="127">
        <f t="shared" si="100"/>
        <v>4170</v>
      </c>
      <c r="G465" s="125"/>
      <c r="H465" s="131"/>
      <c r="I465" s="131"/>
      <c r="J465" s="131"/>
      <c r="K465" s="131"/>
      <c r="L465" s="131"/>
    </row>
    <row r="466" spans="1:12" ht="15.75" thickBot="1" x14ac:dyDescent="0.3">
      <c r="A466" s="107" t="s">
        <v>47</v>
      </c>
      <c r="B466" s="130">
        <v>3959</v>
      </c>
      <c r="C466" s="130">
        <v>4170</v>
      </c>
      <c r="D466" s="130">
        <v>4170</v>
      </c>
      <c r="E466" s="130">
        <v>4170</v>
      </c>
      <c r="G466" s="125"/>
      <c r="H466" s="131"/>
      <c r="I466" s="131"/>
      <c r="J466" s="131"/>
      <c r="K466" s="131"/>
      <c r="L466" s="131"/>
    </row>
    <row r="467" spans="1:12" ht="15.75" thickBot="1" x14ac:dyDescent="0.3">
      <c r="A467" s="107" t="s">
        <v>48</v>
      </c>
      <c r="B467" s="127"/>
      <c r="C467" s="127"/>
      <c r="D467" s="127"/>
      <c r="E467" s="127"/>
      <c r="H467" s="131"/>
      <c r="I467" s="131"/>
      <c r="J467" s="131"/>
      <c r="K467" s="131"/>
      <c r="L467" s="131"/>
    </row>
    <row r="468" spans="1:12" ht="24.75" thickBot="1" x14ac:dyDescent="0.3">
      <c r="A468" s="104" t="s">
        <v>30</v>
      </c>
      <c r="B468" s="127">
        <f>B469+B470</f>
        <v>700</v>
      </c>
      <c r="C468" s="127">
        <f t="shared" ref="C468:E468" si="101">C469+C470</f>
        <v>690</v>
      </c>
      <c r="D468" s="127">
        <f t="shared" si="101"/>
        <v>690</v>
      </c>
      <c r="E468" s="127">
        <f t="shared" si="101"/>
        <v>690</v>
      </c>
      <c r="H468" s="131"/>
      <c r="I468" s="131"/>
      <c r="J468" s="131"/>
      <c r="K468" s="131"/>
      <c r="L468" s="131"/>
    </row>
    <row r="469" spans="1:12" ht="15.75" thickBot="1" x14ac:dyDescent="0.3">
      <c r="A469" s="107" t="s">
        <v>47</v>
      </c>
      <c r="B469" s="130">
        <v>700</v>
      </c>
      <c r="C469" s="130">
        <v>690</v>
      </c>
      <c r="D469" s="130">
        <v>690</v>
      </c>
      <c r="E469" s="130">
        <v>690</v>
      </c>
      <c r="H469" s="131"/>
      <c r="I469" s="131"/>
      <c r="J469" s="131"/>
      <c r="K469" s="131"/>
      <c r="L469" s="131"/>
    </row>
    <row r="470" spans="1:12" ht="15.75" thickBot="1" x14ac:dyDescent="0.3">
      <c r="A470" s="107" t="s">
        <v>48</v>
      </c>
      <c r="B470" s="127"/>
      <c r="C470" s="132"/>
      <c r="D470" s="132"/>
      <c r="E470" s="132"/>
      <c r="H470" s="131"/>
      <c r="I470" s="131"/>
      <c r="J470" s="131"/>
      <c r="K470" s="131"/>
      <c r="L470" s="131"/>
    </row>
    <row r="471" spans="1:12" ht="15.75" thickBot="1" x14ac:dyDescent="0.3">
      <c r="A471" s="104" t="s">
        <v>1</v>
      </c>
      <c r="B471" s="127">
        <f>B472+B473</f>
        <v>8710</v>
      </c>
      <c r="C471" s="127">
        <f t="shared" ref="C471:E471" si="102">C472+C473</f>
        <v>28447</v>
      </c>
      <c r="D471" s="127">
        <f t="shared" si="102"/>
        <v>12300</v>
      </c>
      <c r="E471" s="127">
        <f t="shared" si="102"/>
        <v>14300</v>
      </c>
      <c r="H471" s="131"/>
      <c r="I471" s="131"/>
      <c r="J471" s="131"/>
      <c r="K471" s="131"/>
      <c r="L471" s="131"/>
    </row>
    <row r="472" spans="1:12" ht="15.75" thickBot="1" x14ac:dyDescent="0.3">
      <c r="A472" s="107" t="s">
        <v>47</v>
      </c>
      <c r="B472" s="130">
        <v>8710</v>
      </c>
      <c r="C472" s="130">
        <v>28447</v>
      </c>
      <c r="D472" s="130">
        <v>12300</v>
      </c>
      <c r="E472" s="130">
        <v>14300</v>
      </c>
      <c r="H472" s="131"/>
      <c r="I472" s="131"/>
      <c r="J472" s="131"/>
      <c r="K472" s="131"/>
      <c r="L472" s="131"/>
    </row>
    <row r="473" spans="1:12" ht="15.75" thickBot="1" x14ac:dyDescent="0.3">
      <c r="A473" s="107" t="s">
        <v>48</v>
      </c>
      <c r="B473" s="127"/>
      <c r="C473" s="132"/>
      <c r="D473" s="132"/>
      <c r="E473" s="132"/>
      <c r="H473" s="131"/>
      <c r="I473" s="131"/>
      <c r="J473" s="131"/>
      <c r="K473" s="131"/>
      <c r="L473" s="131"/>
    </row>
    <row r="474" spans="1:12" ht="15.75" thickBot="1" x14ac:dyDescent="0.3">
      <c r="A474" s="104" t="s">
        <v>2</v>
      </c>
      <c r="B474" s="127">
        <f>B475+B476</f>
        <v>0</v>
      </c>
      <c r="C474" s="127">
        <f t="shared" ref="C474:E474" si="103">C475+C476</f>
        <v>0</v>
      </c>
      <c r="D474" s="127">
        <f t="shared" si="103"/>
        <v>0</v>
      </c>
      <c r="E474" s="127">
        <f t="shared" si="103"/>
        <v>0</v>
      </c>
      <c r="H474" s="131"/>
      <c r="I474" s="131"/>
      <c r="J474" s="131"/>
      <c r="K474" s="131"/>
      <c r="L474" s="131"/>
    </row>
    <row r="475" spans="1:12" ht="15.75" thickBot="1" x14ac:dyDescent="0.3">
      <c r="A475" s="107" t="s">
        <v>47</v>
      </c>
      <c r="B475" s="127"/>
      <c r="C475" s="132"/>
      <c r="D475" s="132"/>
      <c r="E475" s="132"/>
      <c r="H475" s="139"/>
    </row>
    <row r="476" spans="1:12" ht="15.75" thickBot="1" x14ac:dyDescent="0.3">
      <c r="A476" s="107" t="s">
        <v>48</v>
      </c>
      <c r="B476" s="127"/>
      <c r="C476" s="132"/>
      <c r="D476" s="132"/>
      <c r="E476" s="132"/>
      <c r="H476" s="139"/>
      <c r="I476" s="139"/>
      <c r="J476" s="139"/>
      <c r="K476" s="139"/>
    </row>
    <row r="477" spans="1:12" ht="15.75" thickBot="1" x14ac:dyDescent="0.3">
      <c r="A477" s="104" t="s">
        <v>25</v>
      </c>
      <c r="B477" s="127">
        <f>B478+B479</f>
        <v>25824</v>
      </c>
      <c r="C477" s="127">
        <f t="shared" ref="C477:E477" si="104">C478+C479</f>
        <v>31056</v>
      </c>
      <c r="D477" s="127">
        <f t="shared" si="104"/>
        <v>54812</v>
      </c>
      <c r="E477" s="127">
        <f t="shared" si="104"/>
        <v>62812</v>
      </c>
    </row>
    <row r="478" spans="1:12" ht="15.75" thickBot="1" x14ac:dyDescent="0.3">
      <c r="A478" s="107" t="s">
        <v>47</v>
      </c>
      <c r="B478" s="130">
        <v>25824</v>
      </c>
      <c r="C478" s="130">
        <v>31056</v>
      </c>
      <c r="D478" s="130">
        <v>54812</v>
      </c>
      <c r="E478" s="130">
        <v>62812</v>
      </c>
    </row>
    <row r="479" spans="1:12" ht="15.75" thickBot="1" x14ac:dyDescent="0.3">
      <c r="A479" s="107" t="s">
        <v>48</v>
      </c>
      <c r="B479" s="127"/>
      <c r="C479" s="132"/>
      <c r="D479" s="132"/>
      <c r="E479" s="132"/>
      <c r="H479" s="48"/>
      <c r="I479" s="48"/>
      <c r="J479" s="48"/>
      <c r="K479" s="48"/>
    </row>
    <row r="480" spans="1:12" ht="15.75" thickBot="1" x14ac:dyDescent="0.3">
      <c r="A480" s="104" t="s">
        <v>26</v>
      </c>
      <c r="B480" s="127">
        <f>B481+B482</f>
        <v>0</v>
      </c>
      <c r="C480" s="127">
        <f t="shared" ref="C480:E480" si="105">C481+C482</f>
        <v>0</v>
      </c>
      <c r="D480" s="127">
        <f t="shared" si="105"/>
        <v>0</v>
      </c>
      <c r="E480" s="127">
        <f t="shared" si="105"/>
        <v>0</v>
      </c>
    </row>
    <row r="481" spans="1:5" ht="15.75" thickBot="1" x14ac:dyDescent="0.3">
      <c r="A481" s="107" t="s">
        <v>47</v>
      </c>
      <c r="B481" s="140"/>
      <c r="C481" s="140"/>
      <c r="D481" s="132"/>
      <c r="E481" s="132"/>
    </row>
    <row r="482" spans="1:5" ht="15.75" thickBot="1" x14ac:dyDescent="0.3">
      <c r="A482" s="107" t="s">
        <v>48</v>
      </c>
      <c r="B482" s="127"/>
      <c r="C482" s="132"/>
      <c r="D482" s="132"/>
      <c r="E482" s="132"/>
    </row>
    <row r="483" spans="1:5" ht="24.75" thickBot="1" x14ac:dyDescent="0.3">
      <c r="A483" s="104" t="s">
        <v>3</v>
      </c>
      <c r="B483" s="127">
        <f>B484+B485</f>
        <v>0</v>
      </c>
      <c r="C483" s="127">
        <f t="shared" ref="C483:E483" si="106">C484+C485</f>
        <v>0</v>
      </c>
      <c r="D483" s="127">
        <f t="shared" si="106"/>
        <v>0</v>
      </c>
      <c r="E483" s="127">
        <f t="shared" si="106"/>
        <v>0</v>
      </c>
    </row>
    <row r="484" spans="1:5" ht="15.75" thickBot="1" x14ac:dyDescent="0.3">
      <c r="A484" s="107" t="s">
        <v>47</v>
      </c>
      <c r="B484" s="127"/>
      <c r="C484" s="133"/>
      <c r="D484" s="133"/>
      <c r="E484" s="133"/>
    </row>
    <row r="485" spans="1:5" ht="15.75" thickBot="1" x14ac:dyDescent="0.3">
      <c r="A485" s="51" t="s">
        <v>48</v>
      </c>
      <c r="B485" s="16"/>
      <c r="C485" s="141"/>
      <c r="D485" s="141"/>
      <c r="E485" s="141"/>
    </row>
    <row r="486" spans="1:5" ht="17.25" customHeight="1" thickBot="1" x14ac:dyDescent="0.3">
      <c r="A486" s="116" t="s">
        <v>108</v>
      </c>
      <c r="B486" s="16">
        <f>B483+B480+B477+B474+B471+B468+B465</f>
        <v>39193</v>
      </c>
      <c r="C486" s="16">
        <f t="shared" ref="C486:E486" si="107">C483+C480+C477+C474+C471+C468+C465</f>
        <v>64363</v>
      </c>
      <c r="D486" s="16">
        <f t="shared" si="107"/>
        <v>71972</v>
      </c>
      <c r="E486" s="16">
        <f t="shared" si="107"/>
        <v>81972</v>
      </c>
    </row>
    <row r="487" spans="1:5" ht="15.75" thickBot="1" x14ac:dyDescent="0.3">
      <c r="A487" s="66" t="s">
        <v>33</v>
      </c>
      <c r="B487" s="17">
        <f>IF(B486-B457=0,0,"Error")</f>
        <v>0</v>
      </c>
      <c r="C487" s="17">
        <f>IF(C486-C457=0,0,"Error")</f>
        <v>0</v>
      </c>
      <c r="D487" s="17">
        <f>IF(D486-D457=0,0,"Error")</f>
        <v>0</v>
      </c>
      <c r="E487" s="17">
        <f>IF(E486-E457=0,0,"Error")</f>
        <v>0</v>
      </c>
    </row>
    <row r="488" spans="1:5" ht="15.75" thickBot="1" x14ac:dyDescent="0.3">
      <c r="A488" s="270" t="s">
        <v>43</v>
      </c>
      <c r="B488" s="271"/>
      <c r="C488" s="271"/>
      <c r="D488" s="271"/>
      <c r="E488" s="272"/>
    </row>
    <row r="489" spans="1:5" ht="15.75" thickBot="1" x14ac:dyDescent="0.3">
      <c r="A489" s="270" t="s">
        <v>37</v>
      </c>
      <c r="B489" s="271"/>
      <c r="C489" s="271"/>
      <c r="D489" s="271"/>
      <c r="E489" s="272"/>
    </row>
    <row r="490" spans="1:5" ht="15.75" thickBot="1" x14ac:dyDescent="0.3">
      <c r="A490" s="7" t="s">
        <v>44</v>
      </c>
      <c r="B490" s="323" t="s">
        <v>237</v>
      </c>
      <c r="C490" s="332"/>
      <c r="D490" s="313"/>
      <c r="E490" s="314"/>
    </row>
    <row r="491" spans="1:5" ht="34.5" thickBot="1" x14ac:dyDescent="0.3">
      <c r="A491" s="7" t="s">
        <v>49</v>
      </c>
      <c r="B491" s="201" t="s">
        <v>269</v>
      </c>
      <c r="C491" s="199" t="s">
        <v>50</v>
      </c>
      <c r="D491" s="333" t="s">
        <v>152</v>
      </c>
      <c r="E491" s="334"/>
    </row>
    <row r="492" spans="1:5" ht="15.75" thickBot="1" x14ac:dyDescent="0.3">
      <c r="A492" s="8" t="s">
        <v>10</v>
      </c>
      <c r="B492" s="335" t="s">
        <v>275</v>
      </c>
      <c r="C492" s="336"/>
      <c r="D492" s="336"/>
      <c r="E492" s="337"/>
    </row>
    <row r="493" spans="1:5" ht="12.75" customHeight="1" thickBot="1" x14ac:dyDescent="0.3">
      <c r="A493" s="8" t="s">
        <v>15</v>
      </c>
      <c r="B493" s="338" t="s">
        <v>274</v>
      </c>
      <c r="C493" s="339"/>
      <c r="D493" s="339"/>
      <c r="E493" s="340"/>
    </row>
    <row r="494" spans="1:5" ht="9" customHeight="1" x14ac:dyDescent="0.25">
      <c r="A494" s="280"/>
      <c r="B494" s="9">
        <v>2018</v>
      </c>
      <c r="C494" s="9">
        <v>2019</v>
      </c>
      <c r="D494" s="9">
        <v>2020</v>
      </c>
      <c r="E494" s="9">
        <v>2021</v>
      </c>
    </row>
    <row r="495" spans="1:5" ht="15.75" thickBot="1" x14ac:dyDescent="0.3">
      <c r="A495" s="281"/>
      <c r="B495" s="10" t="s">
        <v>6</v>
      </c>
      <c r="C495" s="10" t="s">
        <v>7</v>
      </c>
      <c r="D495" s="10" t="s">
        <v>7</v>
      </c>
      <c r="E495" s="10" t="s">
        <v>7</v>
      </c>
    </row>
    <row r="496" spans="1:5" ht="15.75" thickBot="1" x14ac:dyDescent="0.3">
      <c r="A496" s="8" t="s">
        <v>9</v>
      </c>
      <c r="B496" s="12">
        <v>11</v>
      </c>
      <c r="C496" s="12"/>
      <c r="D496" s="12"/>
      <c r="E496" s="12"/>
    </row>
    <row r="497" spans="1:5" ht="15.75" thickBot="1" x14ac:dyDescent="0.3">
      <c r="A497" s="8" t="s">
        <v>16</v>
      </c>
      <c r="B497" s="12">
        <v>355</v>
      </c>
      <c r="C497" s="12">
        <f>C549-C522</f>
        <v>0</v>
      </c>
      <c r="D497" s="12">
        <f>D549-D522</f>
        <v>0</v>
      </c>
      <c r="E497" s="12">
        <f>E549-E522</f>
        <v>0</v>
      </c>
    </row>
    <row r="498" spans="1:5" ht="15.75" thickBot="1" x14ac:dyDescent="0.3">
      <c r="A498" s="8" t="s">
        <v>24</v>
      </c>
      <c r="B498" s="12">
        <f>B497/B496</f>
        <v>32.272727272727273</v>
      </c>
      <c r="C498" s="12" t="e">
        <f t="shared" ref="C498:E498" si="108">C497/C496</f>
        <v>#DIV/0!</v>
      </c>
      <c r="D498" s="12" t="e">
        <f t="shared" si="108"/>
        <v>#DIV/0!</v>
      </c>
      <c r="E498" s="12" t="e">
        <f t="shared" si="108"/>
        <v>#DIV/0!</v>
      </c>
    </row>
    <row r="499" spans="1:5" ht="15.75" thickBot="1" x14ac:dyDescent="0.3">
      <c r="A499" s="8" t="s">
        <v>17</v>
      </c>
      <c r="B499" s="196" t="s">
        <v>23</v>
      </c>
      <c r="C499" s="13">
        <f>C496/B496-1</f>
        <v>-1</v>
      </c>
      <c r="D499" s="13" t="e">
        <f t="shared" ref="D499:E501" si="109">D496/C496-1</f>
        <v>#DIV/0!</v>
      </c>
      <c r="E499" s="13" t="e">
        <f t="shared" si="109"/>
        <v>#DIV/0!</v>
      </c>
    </row>
    <row r="500" spans="1:5" ht="15.75" thickBot="1" x14ac:dyDescent="0.3">
      <c r="A500" s="8" t="s">
        <v>18</v>
      </c>
      <c r="B500" s="196" t="s">
        <v>23</v>
      </c>
      <c r="C500" s="13">
        <f>C497/B497-1</f>
        <v>-1</v>
      </c>
      <c r="D500" s="13" t="e">
        <f t="shared" si="109"/>
        <v>#DIV/0!</v>
      </c>
      <c r="E500" s="13" t="e">
        <f t="shared" si="109"/>
        <v>#DIV/0!</v>
      </c>
    </row>
    <row r="501" spans="1:5" ht="15.75" thickBot="1" x14ac:dyDescent="0.3">
      <c r="A501" s="8" t="s">
        <v>19</v>
      </c>
      <c r="B501" s="196" t="s">
        <v>23</v>
      </c>
      <c r="C501" s="13" t="e">
        <f>C498/B498-1</f>
        <v>#DIV/0!</v>
      </c>
      <c r="D501" s="13" t="e">
        <f t="shared" si="109"/>
        <v>#DIV/0!</v>
      </c>
      <c r="E501" s="13" t="e">
        <f t="shared" si="109"/>
        <v>#DIV/0!</v>
      </c>
    </row>
    <row r="502" spans="1:5" ht="12.75" customHeight="1" thickBot="1" x14ac:dyDescent="0.3">
      <c r="A502" s="282" t="s">
        <v>78</v>
      </c>
      <c r="B502" s="283"/>
      <c r="C502" s="283"/>
      <c r="D502" s="283"/>
      <c r="E502" s="284"/>
    </row>
    <row r="503" spans="1:5" ht="9" customHeight="1" x14ac:dyDescent="0.25">
      <c r="A503" s="280"/>
      <c r="B503" s="9">
        <v>2018</v>
      </c>
      <c r="C503" s="9">
        <v>2019</v>
      </c>
      <c r="D503" s="9">
        <v>2020</v>
      </c>
      <c r="E503" s="9">
        <v>2021</v>
      </c>
    </row>
    <row r="504" spans="1:5" ht="15.75" thickBot="1" x14ac:dyDescent="0.3">
      <c r="A504" s="281"/>
      <c r="B504" s="10" t="s">
        <v>6</v>
      </c>
      <c r="C504" s="10" t="s">
        <v>7</v>
      </c>
      <c r="D504" s="10" t="s">
        <v>7</v>
      </c>
      <c r="E504" s="10" t="s">
        <v>7</v>
      </c>
    </row>
    <row r="505" spans="1:5" ht="15.75" thickBot="1" x14ac:dyDescent="0.3">
      <c r="A505" s="49" t="s">
        <v>39</v>
      </c>
      <c r="B505" s="15">
        <f>B506+B507+B508+B509</f>
        <v>0</v>
      </c>
      <c r="C505" s="15">
        <f t="shared" ref="C505:E505" si="110">C506+C507+C508+C509</f>
        <v>0</v>
      </c>
      <c r="D505" s="15">
        <f t="shared" si="110"/>
        <v>0</v>
      </c>
      <c r="E505" s="15">
        <f t="shared" si="110"/>
        <v>0</v>
      </c>
    </row>
    <row r="506" spans="1:5" ht="15.75" thickBot="1" x14ac:dyDescent="0.3">
      <c r="A506" s="51" t="s">
        <v>47</v>
      </c>
      <c r="B506" s="15"/>
      <c r="C506" s="15"/>
      <c r="D506" s="15"/>
      <c r="E506" s="15"/>
    </row>
    <row r="507" spans="1:5" ht="15.75" customHeight="1" thickBot="1" x14ac:dyDescent="0.3">
      <c r="A507" s="51" t="s">
        <v>54</v>
      </c>
      <c r="B507" s="15"/>
      <c r="C507" s="15"/>
      <c r="D507" s="15"/>
      <c r="E507" s="15"/>
    </row>
    <row r="508" spans="1:5" ht="15.75" thickBot="1" x14ac:dyDescent="0.3">
      <c r="A508" s="51" t="s">
        <v>55</v>
      </c>
      <c r="B508" s="15"/>
      <c r="C508" s="15"/>
      <c r="D508" s="15"/>
      <c r="E508" s="15"/>
    </row>
    <row r="509" spans="1:5" ht="15.75" thickBot="1" x14ac:dyDescent="0.3">
      <c r="A509" s="51" t="s">
        <v>56</v>
      </c>
      <c r="B509" s="15"/>
      <c r="C509" s="15"/>
      <c r="D509" s="15"/>
      <c r="E509" s="15"/>
    </row>
    <row r="510" spans="1:5" ht="15.75" thickBot="1" x14ac:dyDescent="0.3">
      <c r="A510" s="49" t="s">
        <v>40</v>
      </c>
      <c r="B510" s="16">
        <f>B511+B512+B513</f>
        <v>355</v>
      </c>
      <c r="C510" s="16">
        <f t="shared" ref="C510:E510" si="111">C511+C512+C513</f>
        <v>0</v>
      </c>
      <c r="D510" s="16">
        <f t="shared" si="111"/>
        <v>0</v>
      </c>
      <c r="E510" s="16">
        <f t="shared" si="111"/>
        <v>0</v>
      </c>
    </row>
    <row r="511" spans="1:5" ht="15.75" thickBot="1" x14ac:dyDescent="0.3">
      <c r="A511" s="51" t="s">
        <v>47</v>
      </c>
      <c r="B511" s="16">
        <v>355</v>
      </c>
      <c r="C511" s="16">
        <v>0</v>
      </c>
      <c r="D511" s="16">
        <v>0</v>
      </c>
      <c r="E511" s="16">
        <v>0</v>
      </c>
    </row>
    <row r="512" spans="1:5" ht="15.75" thickBot="1" x14ac:dyDescent="0.3">
      <c r="A512" s="51" t="s">
        <v>54</v>
      </c>
      <c r="B512" s="16"/>
      <c r="C512" s="15"/>
      <c r="D512" s="15"/>
      <c r="E512" s="15"/>
    </row>
    <row r="513" spans="1:10" ht="15.75" customHeight="1" thickBot="1" x14ac:dyDescent="0.3">
      <c r="A513" s="51" t="s">
        <v>55</v>
      </c>
      <c r="B513" s="16"/>
      <c r="C513" s="15"/>
      <c r="D513" s="15"/>
      <c r="E513" s="15"/>
    </row>
    <row r="514" spans="1:10" ht="15.75" thickBot="1" x14ac:dyDescent="0.3">
      <c r="A514" s="51" t="s">
        <v>56</v>
      </c>
      <c r="B514" s="16"/>
      <c r="C514" s="15"/>
      <c r="D514" s="15"/>
      <c r="E514" s="15"/>
    </row>
    <row r="515" spans="1:10" ht="15.75" thickBot="1" x14ac:dyDescent="0.3">
      <c r="A515" s="69" t="s">
        <v>32</v>
      </c>
      <c r="B515" s="16">
        <f>B505+B510</f>
        <v>355</v>
      </c>
      <c r="C515" s="16">
        <f t="shared" ref="C515:E515" si="112">C505+C510</f>
        <v>0</v>
      </c>
      <c r="D515" s="16">
        <f t="shared" si="112"/>
        <v>0</v>
      </c>
      <c r="E515" s="16">
        <f t="shared" si="112"/>
        <v>0</v>
      </c>
    </row>
    <row r="516" spans="1:10" ht="34.5" thickBot="1" x14ac:dyDescent="0.3">
      <c r="A516" s="7" t="s">
        <v>53</v>
      </c>
      <c r="B516" s="201" t="s">
        <v>270</v>
      </c>
      <c r="C516" s="19" t="s">
        <v>50</v>
      </c>
      <c r="D516" s="313" t="s">
        <v>187</v>
      </c>
      <c r="E516" s="314"/>
    </row>
    <row r="517" spans="1:10" ht="15.75" thickBot="1" x14ac:dyDescent="0.3">
      <c r="A517" s="8" t="s">
        <v>10</v>
      </c>
      <c r="B517" s="289" t="s">
        <v>188</v>
      </c>
      <c r="C517" s="290"/>
      <c r="D517" s="290"/>
      <c r="E517" s="291"/>
    </row>
    <row r="518" spans="1:10" ht="12.75" customHeight="1" thickBot="1" x14ac:dyDescent="0.3">
      <c r="A518" s="8" t="s">
        <v>15</v>
      </c>
      <c r="B518" s="310" t="s">
        <v>274</v>
      </c>
      <c r="C518" s="311"/>
      <c r="D518" s="311"/>
      <c r="E518" s="312"/>
    </row>
    <row r="519" spans="1:10" ht="9" customHeight="1" x14ac:dyDescent="0.25">
      <c r="A519" s="280"/>
      <c r="B519" s="9">
        <v>2018</v>
      </c>
      <c r="C519" s="9">
        <v>2019</v>
      </c>
      <c r="D519" s="9">
        <v>2020</v>
      </c>
      <c r="E519" s="9">
        <v>2021</v>
      </c>
    </row>
    <row r="520" spans="1:10" ht="23.25" customHeight="1" thickBot="1" x14ac:dyDescent="0.3">
      <c r="A520" s="281"/>
      <c r="B520" s="10" t="s">
        <v>6</v>
      </c>
      <c r="C520" s="10" t="s">
        <v>7</v>
      </c>
      <c r="D520" s="10" t="s">
        <v>7</v>
      </c>
      <c r="E520" s="10" t="s">
        <v>7</v>
      </c>
      <c r="G520" s="205"/>
      <c r="H520" s="205"/>
      <c r="I520" s="205"/>
      <c r="J520" s="205"/>
    </row>
    <row r="521" spans="1:10" ht="15.75" thickBot="1" x14ac:dyDescent="0.3">
      <c r="A521" s="8" t="s">
        <v>9</v>
      </c>
      <c r="B521" s="209">
        <v>24</v>
      </c>
      <c r="C521" s="209"/>
      <c r="D521" s="209">
        <v>182</v>
      </c>
      <c r="E521" s="209">
        <v>45</v>
      </c>
      <c r="G521" s="205"/>
      <c r="H521" s="205"/>
      <c r="I521" s="205"/>
      <c r="J521" s="205"/>
    </row>
    <row r="522" spans="1:10" ht="15.75" thickBot="1" x14ac:dyDescent="0.3">
      <c r="A522" s="8" t="s">
        <v>16</v>
      </c>
      <c r="B522" s="12">
        <v>899</v>
      </c>
      <c r="C522" s="12"/>
      <c r="D522" s="12">
        <v>7500</v>
      </c>
      <c r="E522" s="12">
        <v>1920</v>
      </c>
      <c r="G522" s="205"/>
      <c r="H522" s="206"/>
      <c r="I522" s="205"/>
      <c r="J522" s="205"/>
    </row>
    <row r="523" spans="1:10" ht="15.75" thickBot="1" x14ac:dyDescent="0.3">
      <c r="A523" s="8" t="s">
        <v>24</v>
      </c>
      <c r="B523" s="12">
        <f>B522/B521</f>
        <v>37.458333333333336</v>
      </c>
      <c r="C523" s="12" t="e">
        <f t="shared" ref="C523:E523" si="113">C522/C521</f>
        <v>#DIV/0!</v>
      </c>
      <c r="D523" s="12">
        <f t="shared" si="113"/>
        <v>41.208791208791212</v>
      </c>
      <c r="E523" s="12">
        <f t="shared" si="113"/>
        <v>42.666666666666664</v>
      </c>
      <c r="G523" s="207"/>
      <c r="H523" s="205"/>
      <c r="I523" s="205"/>
      <c r="J523" s="205"/>
    </row>
    <row r="524" spans="1:10" ht="15.75" thickBot="1" x14ac:dyDescent="0.3">
      <c r="A524" s="8" t="s">
        <v>17</v>
      </c>
      <c r="B524" s="196" t="s">
        <v>23</v>
      </c>
      <c r="C524" s="13">
        <f>C521/B521-1</f>
        <v>-1</v>
      </c>
      <c r="D524" s="13" t="e">
        <f t="shared" ref="D524:E526" si="114">D521/C521-1</f>
        <v>#DIV/0!</v>
      </c>
      <c r="E524" s="13">
        <f t="shared" si="114"/>
        <v>-0.75274725274725274</v>
      </c>
      <c r="G524" s="205"/>
      <c r="H524" s="205"/>
      <c r="I524" s="205"/>
      <c r="J524" s="205"/>
    </row>
    <row r="525" spans="1:10" ht="15.75" thickBot="1" x14ac:dyDescent="0.3">
      <c r="A525" s="8" t="s">
        <v>18</v>
      </c>
      <c r="B525" s="196" t="s">
        <v>23</v>
      </c>
      <c r="C525" s="13">
        <f>C522/B522-1</f>
        <v>-1</v>
      </c>
      <c r="D525" s="13" t="e">
        <f t="shared" si="114"/>
        <v>#DIV/0!</v>
      </c>
      <c r="E525" s="13">
        <f t="shared" si="114"/>
        <v>-0.74399999999999999</v>
      </c>
      <c r="G525" s="205"/>
      <c r="H525" s="205"/>
      <c r="I525" s="205"/>
      <c r="J525" s="205"/>
    </row>
    <row r="526" spans="1:10" ht="15.75" thickBot="1" x14ac:dyDescent="0.3">
      <c r="A526" s="8" t="s">
        <v>19</v>
      </c>
      <c r="B526" s="196" t="s">
        <v>23</v>
      </c>
      <c r="C526" s="13" t="e">
        <f>C523/B523-1</f>
        <v>#DIV/0!</v>
      </c>
      <c r="D526" s="13" t="e">
        <f t="shared" si="114"/>
        <v>#DIV/0!</v>
      </c>
      <c r="E526" s="13">
        <f t="shared" si="114"/>
        <v>3.537777777777773E-2</v>
      </c>
      <c r="G526" s="205"/>
      <c r="H526" s="205"/>
      <c r="I526" s="205"/>
      <c r="J526" s="205"/>
    </row>
    <row r="527" spans="1:10" ht="12.75" customHeight="1" thickBot="1" x14ac:dyDescent="0.3">
      <c r="A527" s="282" t="s">
        <v>79</v>
      </c>
      <c r="B527" s="283"/>
      <c r="C527" s="283"/>
      <c r="D527" s="283"/>
      <c r="E527" s="284"/>
      <c r="G527" s="205"/>
      <c r="H527" s="206"/>
      <c r="I527" s="205"/>
      <c r="J527" s="205"/>
    </row>
    <row r="528" spans="1:10" ht="9" customHeight="1" x14ac:dyDescent="0.25">
      <c r="A528" s="280"/>
      <c r="B528" s="9">
        <v>2018</v>
      </c>
      <c r="C528" s="9">
        <v>2019</v>
      </c>
      <c r="D528" s="9">
        <v>2020</v>
      </c>
      <c r="E528" s="9">
        <v>2021</v>
      </c>
      <c r="G528" s="205"/>
      <c r="H528" s="206"/>
      <c r="I528" s="205"/>
      <c r="J528" s="205"/>
    </row>
    <row r="529" spans="1:10" ht="15.75" thickBot="1" x14ac:dyDescent="0.3">
      <c r="A529" s="281"/>
      <c r="B529" s="10" t="s">
        <v>6</v>
      </c>
      <c r="C529" s="10" t="s">
        <v>7</v>
      </c>
      <c r="D529" s="10" t="s">
        <v>7</v>
      </c>
      <c r="E529" s="10" t="s">
        <v>7</v>
      </c>
      <c r="G529" s="206"/>
      <c r="H529" s="205"/>
      <c r="I529" s="205"/>
      <c r="J529" s="205"/>
    </row>
    <row r="530" spans="1:10" ht="15.75" customHeight="1" thickBot="1" x14ac:dyDescent="0.3">
      <c r="A530" s="49" t="s">
        <v>39</v>
      </c>
      <c r="B530" s="15">
        <f>B531+B532+B533+B534</f>
        <v>0</v>
      </c>
      <c r="C530" s="15">
        <f t="shared" ref="C530:E530" si="115">C531+C532+C533+C534</f>
        <v>0</v>
      </c>
      <c r="D530" s="15">
        <f t="shared" si="115"/>
        <v>0</v>
      </c>
      <c r="E530" s="15">
        <f t="shared" si="115"/>
        <v>0</v>
      </c>
      <c r="G530" s="205"/>
      <c r="H530" s="205"/>
      <c r="I530" s="205"/>
      <c r="J530" s="205"/>
    </row>
    <row r="531" spans="1:10" ht="15.75" thickBot="1" x14ac:dyDescent="0.3">
      <c r="A531" s="51" t="s">
        <v>47</v>
      </c>
      <c r="B531" s="15"/>
      <c r="C531" s="15"/>
      <c r="D531" s="15"/>
      <c r="E531" s="15"/>
    </row>
    <row r="532" spans="1:10" ht="15.75" thickBot="1" x14ac:dyDescent="0.3">
      <c r="A532" s="51" t="s">
        <v>54</v>
      </c>
      <c r="B532" s="15"/>
      <c r="C532" s="15"/>
      <c r="D532" s="15"/>
      <c r="E532" s="15"/>
    </row>
    <row r="533" spans="1:10" ht="15.75" thickBot="1" x14ac:dyDescent="0.3">
      <c r="A533" s="51" t="s">
        <v>55</v>
      </c>
      <c r="B533" s="15"/>
      <c r="C533" s="15"/>
      <c r="D533" s="15"/>
      <c r="E533" s="15"/>
    </row>
    <row r="534" spans="1:10" ht="15.75" thickBot="1" x14ac:dyDescent="0.3">
      <c r="A534" s="51" t="s">
        <v>56</v>
      </c>
      <c r="B534" s="15"/>
      <c r="C534" s="15"/>
      <c r="D534" s="15"/>
      <c r="E534" s="15"/>
    </row>
    <row r="535" spans="1:10" ht="15.75" thickBot="1" x14ac:dyDescent="0.3">
      <c r="A535" s="49" t="s">
        <v>40</v>
      </c>
      <c r="B535" s="16">
        <f>B536+B537+B538+B539</f>
        <v>899</v>
      </c>
      <c r="C535" s="16">
        <f t="shared" ref="C535:E535" si="116">C536+C537+C538+C539</f>
        <v>0</v>
      </c>
      <c r="D535" s="16">
        <f t="shared" si="116"/>
        <v>7500</v>
      </c>
      <c r="E535" s="16">
        <f t="shared" si="116"/>
        <v>1920</v>
      </c>
    </row>
    <row r="536" spans="1:10" ht="15.75" customHeight="1" thickBot="1" x14ac:dyDescent="0.3">
      <c r="A536" s="51" t="s">
        <v>47</v>
      </c>
      <c r="B536" s="12">
        <v>899</v>
      </c>
      <c r="C536" s="12"/>
      <c r="D536" s="12">
        <v>7500</v>
      </c>
      <c r="E536" s="12">
        <v>1920</v>
      </c>
    </row>
    <row r="537" spans="1:10" ht="15.75" thickBot="1" x14ac:dyDescent="0.3">
      <c r="A537" s="51" t="s">
        <v>54</v>
      </c>
      <c r="B537" s="16"/>
      <c r="C537" s="15"/>
      <c r="D537" s="15"/>
      <c r="E537" s="15"/>
    </row>
    <row r="538" spans="1:10" ht="15.75" thickBot="1" x14ac:dyDescent="0.3">
      <c r="A538" s="51" t="s">
        <v>55</v>
      </c>
      <c r="B538" s="16"/>
      <c r="C538" s="15"/>
      <c r="D538" s="15"/>
      <c r="E538" s="15"/>
    </row>
    <row r="539" spans="1:10" ht="15.75" thickBot="1" x14ac:dyDescent="0.3">
      <c r="A539" s="51" t="s">
        <v>56</v>
      </c>
      <c r="B539" s="16"/>
      <c r="C539" s="15"/>
      <c r="D539" s="15"/>
      <c r="E539" s="15"/>
    </row>
    <row r="540" spans="1:10" ht="15.75" customHeight="1" thickBot="1" x14ac:dyDescent="0.3">
      <c r="A540" s="69" t="s">
        <v>58</v>
      </c>
      <c r="B540" s="16">
        <f>B530+B535</f>
        <v>899</v>
      </c>
      <c r="C540" s="16">
        <f t="shared" ref="C540:E540" si="117">C530+C535</f>
        <v>0</v>
      </c>
      <c r="D540" s="16">
        <f t="shared" si="117"/>
        <v>7500</v>
      </c>
      <c r="E540" s="16">
        <f t="shared" si="117"/>
        <v>1920</v>
      </c>
    </row>
    <row r="541" spans="1:10" ht="12.75" customHeight="1" thickBot="1" x14ac:dyDescent="0.3">
      <c r="A541" s="282" t="s">
        <v>80</v>
      </c>
      <c r="B541" s="283"/>
      <c r="C541" s="283"/>
      <c r="D541" s="283"/>
      <c r="E541" s="284"/>
    </row>
    <row r="542" spans="1:10" ht="9" customHeight="1" x14ac:dyDescent="0.25">
      <c r="A542" s="280"/>
      <c r="B542" s="9">
        <v>2018</v>
      </c>
      <c r="C542" s="9">
        <v>2019</v>
      </c>
      <c r="D542" s="9">
        <v>2020</v>
      </c>
      <c r="E542" s="9">
        <v>2021</v>
      </c>
    </row>
    <row r="543" spans="1:10" ht="15.75" thickBot="1" x14ac:dyDescent="0.3">
      <c r="A543" s="281"/>
      <c r="B543" s="10" t="s">
        <v>6</v>
      </c>
      <c r="C543" s="10" t="s">
        <v>7</v>
      </c>
      <c r="D543" s="10" t="s">
        <v>7</v>
      </c>
      <c r="E543" s="10" t="s">
        <v>7</v>
      </c>
    </row>
    <row r="544" spans="1:10" ht="15.75" thickBot="1" x14ac:dyDescent="0.3">
      <c r="A544" s="49" t="s">
        <v>39</v>
      </c>
      <c r="B544" s="15">
        <f>B545+B546+B547+B548</f>
        <v>0</v>
      </c>
      <c r="C544" s="15">
        <f t="shared" ref="C544:E544" si="118">C545+C546+C547+C548</f>
        <v>0</v>
      </c>
      <c r="D544" s="15">
        <f t="shared" si="118"/>
        <v>0</v>
      </c>
      <c r="E544" s="15">
        <f t="shared" si="118"/>
        <v>0</v>
      </c>
    </row>
    <row r="545" spans="1:6" ht="15.75" thickBot="1" x14ac:dyDescent="0.3">
      <c r="A545" s="51" t="s">
        <v>47</v>
      </c>
      <c r="B545" s="15"/>
      <c r="C545" s="15"/>
      <c r="D545" s="15"/>
      <c r="E545" s="15"/>
    </row>
    <row r="546" spans="1:6" ht="15.75" customHeight="1" thickBot="1" x14ac:dyDescent="0.3">
      <c r="A546" s="51" t="s">
        <v>54</v>
      </c>
      <c r="B546" s="15"/>
      <c r="C546" s="15"/>
      <c r="D546" s="15"/>
      <c r="E546" s="15"/>
    </row>
    <row r="547" spans="1:6" ht="15.75" thickBot="1" x14ac:dyDescent="0.3">
      <c r="A547" s="51" t="s">
        <v>55</v>
      </c>
      <c r="B547" s="15"/>
      <c r="C547" s="15"/>
      <c r="D547" s="15"/>
      <c r="E547" s="15"/>
    </row>
    <row r="548" spans="1:6" ht="15.75" thickBot="1" x14ac:dyDescent="0.3">
      <c r="A548" s="51" t="s">
        <v>56</v>
      </c>
      <c r="B548" s="15"/>
      <c r="C548" s="15"/>
      <c r="D548" s="15"/>
      <c r="E548" s="15"/>
    </row>
    <row r="549" spans="1:6" ht="15.75" thickBot="1" x14ac:dyDescent="0.3">
      <c r="A549" s="49" t="s">
        <v>40</v>
      </c>
      <c r="B549" s="16">
        <f>B550+B551+B552+B553</f>
        <v>1254</v>
      </c>
      <c r="C549" s="16">
        <f t="shared" ref="C549:E549" si="119">C550+C551+C552+C553</f>
        <v>0</v>
      </c>
      <c r="D549" s="16">
        <f t="shared" si="119"/>
        <v>7500</v>
      </c>
      <c r="E549" s="16">
        <f t="shared" si="119"/>
        <v>1920</v>
      </c>
    </row>
    <row r="550" spans="1:6" ht="15.75" customHeight="1" thickBot="1" x14ac:dyDescent="0.3">
      <c r="A550" s="51" t="s">
        <v>47</v>
      </c>
      <c r="B550" s="16">
        <f>B536+B531+B511+B506</f>
        <v>1254</v>
      </c>
      <c r="C550" s="16">
        <f t="shared" ref="C550:E550" si="120">C536+C531+C511+C506</f>
        <v>0</v>
      </c>
      <c r="D550" s="16">
        <f t="shared" si="120"/>
        <v>7500</v>
      </c>
      <c r="E550" s="16">
        <f t="shared" si="120"/>
        <v>1920</v>
      </c>
    </row>
    <row r="551" spans="1:6" ht="15.75" thickBot="1" x14ac:dyDescent="0.3">
      <c r="A551" s="51" t="s">
        <v>54</v>
      </c>
      <c r="B551" s="16"/>
      <c r="C551" s="15"/>
      <c r="D551" s="15"/>
      <c r="E551" s="15"/>
    </row>
    <row r="552" spans="1:6" ht="15.75" thickBot="1" x14ac:dyDescent="0.3">
      <c r="A552" s="51" t="s">
        <v>55</v>
      </c>
      <c r="B552" s="16"/>
      <c r="C552" s="15"/>
      <c r="D552" s="15"/>
      <c r="E552" s="15"/>
    </row>
    <row r="553" spans="1:6" ht="15.75" thickBot="1" x14ac:dyDescent="0.3">
      <c r="A553" s="51" t="s">
        <v>56</v>
      </c>
      <c r="B553" s="16"/>
      <c r="C553" s="15"/>
      <c r="D553" s="15"/>
      <c r="E553" s="15"/>
    </row>
    <row r="554" spans="1:6" ht="15.75" thickBot="1" x14ac:dyDescent="0.3">
      <c r="A554" s="54" t="s">
        <v>57</v>
      </c>
      <c r="B554" s="16">
        <f>B544+B549</f>
        <v>1254</v>
      </c>
      <c r="C554" s="16">
        <f t="shared" ref="C554:E554" si="121">C544+C549</f>
        <v>0</v>
      </c>
      <c r="D554" s="16">
        <f t="shared" si="121"/>
        <v>7500</v>
      </c>
      <c r="E554" s="16">
        <f t="shared" si="121"/>
        <v>1920</v>
      </c>
    </row>
    <row r="555" spans="1:6" ht="15.75" thickBot="1" x14ac:dyDescent="0.3">
      <c r="A555" s="270" t="s">
        <v>36</v>
      </c>
      <c r="B555" s="271"/>
      <c r="C555" s="271"/>
      <c r="D555" s="271"/>
      <c r="E555" s="272"/>
    </row>
    <row r="556" spans="1:6" ht="15.75" customHeight="1" thickBot="1" x14ac:dyDescent="0.3">
      <c r="A556" s="270" t="s">
        <v>41</v>
      </c>
      <c r="B556" s="271"/>
      <c r="C556" s="271"/>
      <c r="D556" s="271"/>
      <c r="E556" s="272"/>
    </row>
    <row r="557" spans="1:6" ht="30.75" customHeight="1" thickBot="1" x14ac:dyDescent="0.3">
      <c r="A557" s="7" t="s">
        <v>44</v>
      </c>
      <c r="B557" s="323" t="s">
        <v>238</v>
      </c>
      <c r="C557" s="313"/>
      <c r="D557" s="313"/>
      <c r="E557" s="314"/>
    </row>
    <row r="558" spans="1:6" ht="57" thickBot="1" x14ac:dyDescent="0.3">
      <c r="A558" s="7" t="s">
        <v>49</v>
      </c>
      <c r="B558" s="201" t="s">
        <v>271</v>
      </c>
      <c r="C558" s="20" t="s">
        <v>50</v>
      </c>
      <c r="D558" s="323" t="s">
        <v>239</v>
      </c>
      <c r="E558" s="314"/>
    </row>
    <row r="559" spans="1:6" ht="74.25" customHeight="1" thickBot="1" x14ac:dyDescent="0.3">
      <c r="A559" s="8" t="s">
        <v>10</v>
      </c>
      <c r="B559" s="329" t="s">
        <v>240</v>
      </c>
      <c r="C559" s="330"/>
      <c r="D559" s="330"/>
      <c r="E559" s="331"/>
    </row>
    <row r="560" spans="1:6" ht="12.75" customHeight="1" thickBot="1" x14ac:dyDescent="0.3">
      <c r="A560" s="8" t="s">
        <v>15</v>
      </c>
      <c r="B560" s="310" t="s">
        <v>291</v>
      </c>
      <c r="C560" s="311"/>
      <c r="D560" s="311"/>
      <c r="E560" s="312"/>
      <c r="F560" s="97"/>
    </row>
    <row r="561" spans="1:7" ht="9" customHeight="1" x14ac:dyDescent="0.25">
      <c r="A561" s="280"/>
      <c r="B561" s="9">
        <v>2018</v>
      </c>
      <c r="C561" s="9">
        <v>2019</v>
      </c>
      <c r="D561" s="9">
        <v>2020</v>
      </c>
      <c r="E561" s="9">
        <v>2021</v>
      </c>
    </row>
    <row r="562" spans="1:7" ht="15.75" thickBot="1" x14ac:dyDescent="0.3">
      <c r="A562" s="281"/>
      <c r="B562" s="10" t="s">
        <v>6</v>
      </c>
      <c r="C562" s="10" t="s">
        <v>7</v>
      </c>
      <c r="D562" s="10" t="s">
        <v>7</v>
      </c>
      <c r="E562" s="10" t="s">
        <v>7</v>
      </c>
    </row>
    <row r="563" spans="1:7" ht="15.75" thickBot="1" x14ac:dyDescent="0.3">
      <c r="A563" s="8" t="s">
        <v>9</v>
      </c>
      <c r="B563" s="209">
        <v>1</v>
      </c>
      <c r="C563" s="209">
        <v>1</v>
      </c>
      <c r="D563" s="209"/>
      <c r="E563" s="209"/>
    </row>
    <row r="564" spans="1:7" ht="15.75" thickBot="1" x14ac:dyDescent="0.3">
      <c r="A564" s="8" t="s">
        <v>16</v>
      </c>
      <c r="B564" s="12">
        <v>35000</v>
      </c>
      <c r="C564" s="12">
        <v>5000</v>
      </c>
      <c r="D564" s="12">
        <f t="shared" ref="D564:E564" si="122">D582</f>
        <v>0</v>
      </c>
      <c r="E564" s="12">
        <f t="shared" si="122"/>
        <v>0</v>
      </c>
      <c r="G564" s="48"/>
    </row>
    <row r="565" spans="1:7" ht="15.75" customHeight="1" thickBot="1" x14ac:dyDescent="0.3">
      <c r="A565" s="8" t="s">
        <v>24</v>
      </c>
      <c r="B565" s="12">
        <f>B564/B563</f>
        <v>35000</v>
      </c>
      <c r="C565" s="12">
        <f t="shared" ref="C565:E565" si="123">C564/C563</f>
        <v>5000</v>
      </c>
      <c r="D565" s="12" t="e">
        <f t="shared" si="123"/>
        <v>#DIV/0!</v>
      </c>
      <c r="E565" s="12" t="e">
        <f t="shared" si="123"/>
        <v>#DIV/0!</v>
      </c>
      <c r="G565" s="48"/>
    </row>
    <row r="566" spans="1:7" ht="23.25" customHeight="1" thickBot="1" x14ac:dyDescent="0.3">
      <c r="A566" s="8" t="s">
        <v>17</v>
      </c>
      <c r="B566" s="196" t="s">
        <v>23</v>
      </c>
      <c r="C566" s="13">
        <f>C563/B563-1</f>
        <v>0</v>
      </c>
      <c r="D566" s="13">
        <f t="shared" ref="D566:E568" si="124">D563/C563-1</f>
        <v>-1</v>
      </c>
      <c r="E566" s="13" t="e">
        <f t="shared" si="124"/>
        <v>#DIV/0!</v>
      </c>
      <c r="G566" s="53"/>
    </row>
    <row r="567" spans="1:7" ht="15.75" thickBot="1" x14ac:dyDescent="0.3">
      <c r="A567" s="8" t="s">
        <v>18</v>
      </c>
      <c r="B567" s="196" t="s">
        <v>23</v>
      </c>
      <c r="C567" s="13">
        <f>C564/B564-1</f>
        <v>-0.85714285714285721</v>
      </c>
      <c r="D567" s="13">
        <f t="shared" si="124"/>
        <v>-1</v>
      </c>
      <c r="E567" s="13" t="e">
        <f t="shared" si="124"/>
        <v>#DIV/0!</v>
      </c>
      <c r="G567" s="53"/>
    </row>
    <row r="568" spans="1:7" ht="15.75" thickBot="1" x14ac:dyDescent="0.3">
      <c r="A568" s="8" t="s">
        <v>19</v>
      </c>
      <c r="B568" s="196" t="s">
        <v>23</v>
      </c>
      <c r="C568" s="13">
        <f>C565/B565-1</f>
        <v>-0.85714285714285721</v>
      </c>
      <c r="D568" s="13" t="e">
        <f t="shared" si="124"/>
        <v>#DIV/0!</v>
      </c>
      <c r="E568" s="13" t="e">
        <f t="shared" si="124"/>
        <v>#DIV/0!</v>
      </c>
    </row>
    <row r="569" spans="1:7" ht="12.75" customHeight="1" thickBot="1" x14ac:dyDescent="0.3">
      <c r="A569" s="282" t="s">
        <v>78</v>
      </c>
      <c r="B569" s="283"/>
      <c r="C569" s="283"/>
      <c r="D569" s="283"/>
      <c r="E569" s="284"/>
    </row>
    <row r="570" spans="1:7" ht="9" customHeight="1" x14ac:dyDescent="0.25">
      <c r="A570" s="280"/>
      <c r="B570" s="9">
        <v>2018</v>
      </c>
      <c r="C570" s="9">
        <v>2019</v>
      </c>
      <c r="D570" s="9">
        <v>2020</v>
      </c>
      <c r="E570" s="9">
        <v>2021</v>
      </c>
    </row>
    <row r="571" spans="1:7" ht="15.75" thickBot="1" x14ac:dyDescent="0.3">
      <c r="A571" s="281"/>
      <c r="B571" s="10" t="s">
        <v>6</v>
      </c>
      <c r="C571" s="10" t="s">
        <v>7</v>
      </c>
      <c r="D571" s="10" t="s">
        <v>7</v>
      </c>
      <c r="E571" s="10" t="s">
        <v>7</v>
      </c>
    </row>
    <row r="572" spans="1:7" ht="15.75" thickBot="1" x14ac:dyDescent="0.3">
      <c r="A572" s="49" t="s">
        <v>39</v>
      </c>
      <c r="B572" s="15">
        <f>B573+B574+B575+B576</f>
        <v>35000</v>
      </c>
      <c r="C572" s="15">
        <f t="shared" ref="C572:E572" si="125">C573+C574+C575+C576</f>
        <v>0</v>
      </c>
      <c r="D572" s="15">
        <f t="shared" si="125"/>
        <v>0</v>
      </c>
      <c r="E572" s="15">
        <f t="shared" si="125"/>
        <v>0</v>
      </c>
    </row>
    <row r="573" spans="1:7" ht="15.75" thickBot="1" x14ac:dyDescent="0.3">
      <c r="A573" s="51" t="s">
        <v>47</v>
      </c>
      <c r="B573" s="15">
        <v>35000</v>
      </c>
      <c r="C573" s="15"/>
      <c r="D573" s="15"/>
      <c r="E573" s="15"/>
    </row>
    <row r="574" spans="1:7" ht="15.75" thickBot="1" x14ac:dyDescent="0.3">
      <c r="A574" s="51" t="s">
        <v>54</v>
      </c>
      <c r="B574" s="15"/>
      <c r="C574" s="15"/>
      <c r="D574" s="15"/>
      <c r="E574" s="15"/>
    </row>
    <row r="575" spans="1:7" ht="15.75" thickBot="1" x14ac:dyDescent="0.3">
      <c r="A575" s="51" t="s">
        <v>55</v>
      </c>
      <c r="B575" s="15"/>
      <c r="C575" s="15"/>
      <c r="D575" s="15"/>
      <c r="E575" s="15"/>
    </row>
    <row r="576" spans="1:7" ht="15.75" customHeight="1" thickBot="1" x14ac:dyDescent="0.3">
      <c r="A576" s="51" t="s">
        <v>56</v>
      </c>
      <c r="B576" s="15"/>
      <c r="C576" s="15"/>
      <c r="D576" s="15"/>
      <c r="E576" s="15"/>
    </row>
    <row r="577" spans="1:11" ht="15.75" thickBot="1" x14ac:dyDescent="0.3">
      <c r="A577" s="49" t="s">
        <v>40</v>
      </c>
      <c r="B577" s="16">
        <f>B578+B579+B580+B581</f>
        <v>0</v>
      </c>
      <c r="C577" s="16">
        <f t="shared" ref="C577:E577" si="126">C578+C579+C580+C581</f>
        <v>5000</v>
      </c>
      <c r="D577" s="16">
        <f t="shared" si="126"/>
        <v>0</v>
      </c>
      <c r="E577" s="16">
        <f t="shared" si="126"/>
        <v>0</v>
      </c>
    </row>
    <row r="578" spans="1:11" ht="15.75" thickBot="1" x14ac:dyDescent="0.3">
      <c r="A578" s="51" t="s">
        <v>47</v>
      </c>
      <c r="B578" s="16"/>
      <c r="C578" s="16">
        <v>5000</v>
      </c>
      <c r="D578" s="16"/>
      <c r="E578" s="16"/>
    </row>
    <row r="579" spans="1:11" ht="15.75" thickBot="1" x14ac:dyDescent="0.3">
      <c r="A579" s="51" t="s">
        <v>54</v>
      </c>
      <c r="B579" s="16"/>
      <c r="C579" s="16"/>
      <c r="D579" s="16"/>
      <c r="E579" s="16"/>
    </row>
    <row r="580" spans="1:11" ht="15.75" thickBot="1" x14ac:dyDescent="0.3">
      <c r="A580" s="51" t="s">
        <v>55</v>
      </c>
      <c r="B580" s="16"/>
      <c r="C580" s="16"/>
      <c r="D580" s="16"/>
      <c r="E580" s="16"/>
    </row>
    <row r="581" spans="1:11" ht="15.75" thickBot="1" x14ac:dyDescent="0.3">
      <c r="A581" s="51" t="s">
        <v>56</v>
      </c>
      <c r="B581" s="16"/>
      <c r="C581" s="16"/>
      <c r="D581" s="16"/>
      <c r="E581" s="16"/>
    </row>
    <row r="582" spans="1:11" ht="15.75" customHeight="1" thickBot="1" x14ac:dyDescent="0.3">
      <c r="A582" s="113" t="s">
        <v>32</v>
      </c>
      <c r="B582" s="16">
        <f>B572+B577</f>
        <v>35000</v>
      </c>
      <c r="C582" s="16">
        <f t="shared" ref="C582:E582" si="127">C572+C577</f>
        <v>5000</v>
      </c>
      <c r="D582" s="16">
        <f t="shared" si="127"/>
        <v>0</v>
      </c>
      <c r="E582" s="16">
        <f t="shared" si="127"/>
        <v>0</v>
      </c>
    </row>
    <row r="583" spans="1:11" ht="79.5" thickBot="1" x14ac:dyDescent="0.3">
      <c r="A583" s="7" t="s">
        <v>53</v>
      </c>
      <c r="B583" s="201" t="s">
        <v>272</v>
      </c>
      <c r="C583" s="19" t="s">
        <v>50</v>
      </c>
      <c r="D583" s="313" t="s">
        <v>241</v>
      </c>
      <c r="E583" s="314"/>
    </row>
    <row r="584" spans="1:11" ht="63.75" customHeight="1" thickBot="1" x14ac:dyDescent="0.3">
      <c r="A584" s="8" t="s">
        <v>10</v>
      </c>
      <c r="B584" s="329" t="s">
        <v>242</v>
      </c>
      <c r="C584" s="330"/>
      <c r="D584" s="330"/>
      <c r="E584" s="331"/>
    </row>
    <row r="585" spans="1:11" ht="15.75" thickBot="1" x14ac:dyDescent="0.3">
      <c r="A585" s="8" t="s">
        <v>15</v>
      </c>
      <c r="B585" s="310" t="s">
        <v>291</v>
      </c>
      <c r="C585" s="311"/>
      <c r="D585" s="311"/>
      <c r="E585" s="312"/>
    </row>
    <row r="586" spans="1:11" ht="12.75" customHeight="1" x14ac:dyDescent="0.25">
      <c r="A586" s="280"/>
      <c r="B586" s="9">
        <v>2018</v>
      </c>
      <c r="C586" s="9">
        <v>2019</v>
      </c>
      <c r="D586" s="9">
        <v>2020</v>
      </c>
      <c r="E586" s="9">
        <v>2021</v>
      </c>
    </row>
    <row r="587" spans="1:11" ht="9" customHeight="1" thickBot="1" x14ac:dyDescent="0.3">
      <c r="A587" s="281"/>
      <c r="B587" s="10" t="s">
        <v>6</v>
      </c>
      <c r="C587" s="10" t="s">
        <v>7</v>
      </c>
      <c r="D587" s="10" t="s">
        <v>7</v>
      </c>
      <c r="E587" s="10" t="s">
        <v>7</v>
      </c>
    </row>
    <row r="588" spans="1:11" ht="15.75" thickBot="1" x14ac:dyDescent="0.3">
      <c r="A588" s="8" t="s">
        <v>9</v>
      </c>
      <c r="B588" s="209">
        <v>1</v>
      </c>
      <c r="C588" s="209"/>
      <c r="D588" s="209"/>
      <c r="E588" s="209"/>
    </row>
    <row r="589" spans="1:11" ht="15.75" thickBot="1" x14ac:dyDescent="0.3">
      <c r="A589" s="8" t="s">
        <v>16</v>
      </c>
      <c r="B589" s="12">
        <v>14880</v>
      </c>
      <c r="C589" s="12">
        <v>0</v>
      </c>
      <c r="D589" s="12">
        <v>0</v>
      </c>
      <c r="E589" s="12">
        <v>0</v>
      </c>
    </row>
    <row r="590" spans="1:11" ht="15.75" thickBot="1" x14ac:dyDescent="0.3">
      <c r="A590" s="8" t="s">
        <v>24</v>
      </c>
      <c r="B590" s="12">
        <f>B589/B588</f>
        <v>14880</v>
      </c>
      <c r="C590" s="12" t="e">
        <f t="shared" ref="C590:E590" si="128">C589/C588</f>
        <v>#DIV/0!</v>
      </c>
      <c r="D590" s="12" t="e">
        <f t="shared" si="128"/>
        <v>#DIV/0!</v>
      </c>
      <c r="E590" s="12" t="e">
        <f t="shared" si="128"/>
        <v>#DIV/0!</v>
      </c>
    </row>
    <row r="591" spans="1:11" ht="15.75" thickBot="1" x14ac:dyDescent="0.3">
      <c r="A591" s="8" t="s">
        <v>17</v>
      </c>
      <c r="B591" s="196" t="s">
        <v>23</v>
      </c>
      <c r="C591" s="13">
        <f>C588/B588-1</f>
        <v>-1</v>
      </c>
      <c r="D591" s="13" t="e">
        <f t="shared" ref="D591:E593" si="129">D588/C588-1</f>
        <v>#DIV/0!</v>
      </c>
      <c r="E591" s="13" t="e">
        <f t="shared" si="129"/>
        <v>#DIV/0!</v>
      </c>
      <c r="G591" s="48"/>
      <c r="H591" s="48"/>
      <c r="I591" s="48"/>
      <c r="J591" s="48"/>
      <c r="K591" s="48"/>
    </row>
    <row r="592" spans="1:11" ht="15.75" thickBot="1" x14ac:dyDescent="0.3">
      <c r="A592" s="8" t="s">
        <v>18</v>
      </c>
      <c r="B592" s="196" t="s">
        <v>23</v>
      </c>
      <c r="C592" s="13">
        <f>C589/B589-1</f>
        <v>-1</v>
      </c>
      <c r="D592" s="13" t="e">
        <f t="shared" si="129"/>
        <v>#DIV/0!</v>
      </c>
      <c r="E592" s="13" t="e">
        <f t="shared" si="129"/>
        <v>#DIV/0!</v>
      </c>
    </row>
    <row r="593" spans="1:5" ht="15.75" thickBot="1" x14ac:dyDescent="0.3">
      <c r="A593" s="8" t="s">
        <v>19</v>
      </c>
      <c r="B593" s="196" t="s">
        <v>23</v>
      </c>
      <c r="C593" s="13" t="e">
        <f>C590/B590-1</f>
        <v>#DIV/0!</v>
      </c>
      <c r="D593" s="13" t="e">
        <f t="shared" si="129"/>
        <v>#DIV/0!</v>
      </c>
      <c r="E593" s="13" t="e">
        <f t="shared" si="129"/>
        <v>#DIV/0!</v>
      </c>
    </row>
    <row r="594" spans="1:5" ht="15.75" thickBot="1" x14ac:dyDescent="0.3">
      <c r="A594" s="282" t="s">
        <v>79</v>
      </c>
      <c r="B594" s="283"/>
      <c r="C594" s="283"/>
      <c r="D594" s="283"/>
      <c r="E594" s="284"/>
    </row>
    <row r="595" spans="1:5" ht="12.75" customHeight="1" x14ac:dyDescent="0.25">
      <c r="A595" s="280"/>
      <c r="B595" s="9">
        <v>2018</v>
      </c>
      <c r="C595" s="9">
        <v>2019</v>
      </c>
      <c r="D595" s="9">
        <v>2020</v>
      </c>
      <c r="E595" s="9">
        <v>2021</v>
      </c>
    </row>
    <row r="596" spans="1:5" ht="9" customHeight="1" thickBot="1" x14ac:dyDescent="0.3">
      <c r="A596" s="281"/>
      <c r="B596" s="10" t="s">
        <v>6</v>
      </c>
      <c r="C596" s="10" t="s">
        <v>7</v>
      </c>
      <c r="D596" s="10" t="s">
        <v>7</v>
      </c>
      <c r="E596" s="10" t="s">
        <v>7</v>
      </c>
    </row>
    <row r="597" spans="1:5" ht="15.75" thickBot="1" x14ac:dyDescent="0.3">
      <c r="A597" s="49" t="s">
        <v>39</v>
      </c>
      <c r="B597" s="15">
        <f>B598+B599+B600+B601</f>
        <v>14880</v>
      </c>
      <c r="C597" s="15">
        <f t="shared" ref="C597:E597" si="130">C598+C599+C600+C601</f>
        <v>0</v>
      </c>
      <c r="D597" s="15">
        <f t="shared" si="130"/>
        <v>0</v>
      </c>
      <c r="E597" s="15">
        <f t="shared" si="130"/>
        <v>0</v>
      </c>
    </row>
    <row r="598" spans="1:5" ht="15.75" thickBot="1" x14ac:dyDescent="0.3">
      <c r="A598" s="51" t="s">
        <v>47</v>
      </c>
      <c r="B598" s="15">
        <v>14880</v>
      </c>
      <c r="C598" s="15"/>
      <c r="D598" s="15"/>
      <c r="E598" s="15"/>
    </row>
    <row r="599" spans="1:5" ht="15.75" thickBot="1" x14ac:dyDescent="0.3">
      <c r="A599" s="51" t="s">
        <v>54</v>
      </c>
      <c r="B599" s="15"/>
      <c r="C599" s="15"/>
      <c r="D599" s="15"/>
      <c r="E599" s="15"/>
    </row>
    <row r="600" spans="1:5" ht="15.75" thickBot="1" x14ac:dyDescent="0.3">
      <c r="A600" s="51" t="s">
        <v>55</v>
      </c>
      <c r="B600" s="15"/>
      <c r="C600" s="15"/>
      <c r="D600" s="15"/>
      <c r="E600" s="15"/>
    </row>
    <row r="601" spans="1:5" ht="15.75" thickBot="1" x14ac:dyDescent="0.3">
      <c r="A601" s="51" t="s">
        <v>56</v>
      </c>
      <c r="B601" s="15"/>
      <c r="C601" s="15"/>
      <c r="D601" s="15"/>
      <c r="E601" s="15"/>
    </row>
    <row r="602" spans="1:5" ht="15.75" thickBot="1" x14ac:dyDescent="0.3">
      <c r="A602" s="49" t="s">
        <v>40</v>
      </c>
      <c r="B602" s="16">
        <f>B603+B604+B605+B606</f>
        <v>0</v>
      </c>
      <c r="C602" s="16">
        <f t="shared" ref="C602:E602" si="131">C603+C604+C605+C606</f>
        <v>0</v>
      </c>
      <c r="D602" s="16">
        <f t="shared" si="131"/>
        <v>0</v>
      </c>
      <c r="E602" s="16">
        <f t="shared" si="131"/>
        <v>0</v>
      </c>
    </row>
    <row r="603" spans="1:5" ht="15.75" thickBot="1" x14ac:dyDescent="0.3">
      <c r="A603" s="51" t="s">
        <v>47</v>
      </c>
      <c r="B603" s="16"/>
      <c r="C603" s="15"/>
      <c r="D603" s="15"/>
      <c r="E603" s="15"/>
    </row>
    <row r="604" spans="1:5" ht="15.75" thickBot="1" x14ac:dyDescent="0.3">
      <c r="A604" s="51" t="s">
        <v>54</v>
      </c>
      <c r="B604" s="16"/>
      <c r="C604" s="15"/>
      <c r="D604" s="15"/>
      <c r="E604" s="15"/>
    </row>
    <row r="605" spans="1:5" ht="15.75" thickBot="1" x14ac:dyDescent="0.3">
      <c r="A605" s="51" t="s">
        <v>55</v>
      </c>
      <c r="B605" s="16"/>
      <c r="C605" s="15"/>
      <c r="D605" s="15"/>
      <c r="E605" s="15"/>
    </row>
    <row r="606" spans="1:5" ht="15.75" thickBot="1" x14ac:dyDescent="0.3">
      <c r="A606" s="51" t="s">
        <v>56</v>
      </c>
      <c r="B606" s="16"/>
      <c r="C606" s="15"/>
      <c r="D606" s="15"/>
      <c r="E606" s="15"/>
    </row>
    <row r="607" spans="1:5" ht="15.75" thickBot="1" x14ac:dyDescent="0.3">
      <c r="A607" s="69" t="s">
        <v>58</v>
      </c>
      <c r="B607" s="16">
        <f>B597+B602</f>
        <v>14880</v>
      </c>
      <c r="C607" s="16">
        <f t="shared" ref="C607:E607" si="132">C597+C602</f>
        <v>0</v>
      </c>
      <c r="D607" s="16">
        <f t="shared" si="132"/>
        <v>0</v>
      </c>
      <c r="E607" s="16">
        <f t="shared" si="132"/>
        <v>0</v>
      </c>
    </row>
    <row r="608" spans="1:5" ht="15.75" thickBot="1" x14ac:dyDescent="0.3">
      <c r="A608" s="23" t="s">
        <v>29</v>
      </c>
      <c r="B608" s="323" t="s">
        <v>243</v>
      </c>
      <c r="C608" s="313"/>
      <c r="D608" s="313"/>
      <c r="E608" s="314"/>
    </row>
    <row r="609" spans="1:11" ht="34.5" thickBot="1" x14ac:dyDescent="0.3">
      <c r="A609" s="7" t="s">
        <v>244</v>
      </c>
      <c r="B609" s="202" t="s">
        <v>273</v>
      </c>
      <c r="C609" s="20" t="s">
        <v>50</v>
      </c>
      <c r="D609" s="327" t="s">
        <v>245</v>
      </c>
      <c r="E609" s="328"/>
    </row>
    <row r="610" spans="1:11" ht="17.25" customHeight="1" thickBot="1" x14ac:dyDescent="0.3">
      <c r="A610" s="8" t="s">
        <v>10</v>
      </c>
      <c r="B610" s="324" t="s">
        <v>246</v>
      </c>
      <c r="C610" s="325"/>
      <c r="D610" s="325"/>
      <c r="E610" s="326"/>
    </row>
    <row r="611" spans="1:11" ht="15.75" thickBot="1" x14ac:dyDescent="0.3">
      <c r="A611" s="8" t="s">
        <v>15</v>
      </c>
      <c r="B611" s="310" t="s">
        <v>292</v>
      </c>
      <c r="C611" s="311"/>
      <c r="D611" s="311"/>
      <c r="E611" s="312"/>
    </row>
    <row r="612" spans="1:11" ht="12.75" customHeight="1" x14ac:dyDescent="0.25">
      <c r="A612" s="280"/>
      <c r="B612" s="9">
        <v>2018</v>
      </c>
      <c r="C612" s="9">
        <v>2019</v>
      </c>
      <c r="D612" s="9">
        <v>2020</v>
      </c>
      <c r="E612" s="9">
        <v>2021</v>
      </c>
    </row>
    <row r="613" spans="1:11" ht="9" customHeight="1" thickBot="1" x14ac:dyDescent="0.3">
      <c r="A613" s="281"/>
      <c r="B613" s="10" t="s">
        <v>6</v>
      </c>
      <c r="C613" s="10" t="s">
        <v>7</v>
      </c>
      <c r="D613" s="10" t="s">
        <v>7</v>
      </c>
      <c r="E613" s="10" t="s">
        <v>7</v>
      </c>
    </row>
    <row r="614" spans="1:11" ht="15.75" thickBot="1" x14ac:dyDescent="0.3">
      <c r="A614" s="8" t="s">
        <v>9</v>
      </c>
      <c r="B614" s="209">
        <v>1</v>
      </c>
      <c r="C614" s="209"/>
      <c r="D614" s="209"/>
      <c r="E614" s="209"/>
    </row>
    <row r="615" spans="1:11" ht="15.75" thickBot="1" x14ac:dyDescent="0.3">
      <c r="A615" s="8" t="s">
        <v>16</v>
      </c>
      <c r="B615" s="12">
        <v>4501</v>
      </c>
      <c r="C615" s="12">
        <f t="shared" ref="C615:E615" si="133">C633</f>
        <v>0</v>
      </c>
      <c r="D615" s="12">
        <f t="shared" si="133"/>
        <v>0</v>
      </c>
      <c r="E615" s="12">
        <f t="shared" si="133"/>
        <v>0</v>
      </c>
    </row>
    <row r="616" spans="1:11" ht="15.75" thickBot="1" x14ac:dyDescent="0.3">
      <c r="A616" s="8" t="s">
        <v>24</v>
      </c>
      <c r="B616" s="12">
        <f>B615/B614</f>
        <v>4501</v>
      </c>
      <c r="C616" s="12" t="e">
        <f t="shared" ref="C616:E616" si="134">C615/C614</f>
        <v>#DIV/0!</v>
      </c>
      <c r="D616" s="12" t="e">
        <f t="shared" si="134"/>
        <v>#DIV/0!</v>
      </c>
      <c r="E616" s="12" t="e">
        <f t="shared" si="134"/>
        <v>#DIV/0!</v>
      </c>
    </row>
    <row r="617" spans="1:11" ht="15.75" thickBot="1" x14ac:dyDescent="0.3">
      <c r="A617" s="8" t="s">
        <v>17</v>
      </c>
      <c r="B617" s="196" t="s">
        <v>23</v>
      </c>
      <c r="C617" s="13">
        <f>C614/B614-1</f>
        <v>-1</v>
      </c>
      <c r="D617" s="13" t="e">
        <f t="shared" ref="D617:E619" si="135">D614/C614-1</f>
        <v>#DIV/0!</v>
      </c>
      <c r="E617" s="13" t="e">
        <f t="shared" si="135"/>
        <v>#DIV/0!</v>
      </c>
      <c r="G617" s="48"/>
      <c r="H617" s="48"/>
      <c r="I617" s="48"/>
      <c r="J617" s="48"/>
      <c r="K617" s="48"/>
    </row>
    <row r="618" spans="1:11" ht="15.75" thickBot="1" x14ac:dyDescent="0.3">
      <c r="A618" s="8" t="s">
        <v>18</v>
      </c>
      <c r="B618" s="196" t="s">
        <v>23</v>
      </c>
      <c r="C618" s="13">
        <f>C615/B615-1</f>
        <v>-1</v>
      </c>
      <c r="D618" s="13" t="e">
        <f t="shared" si="135"/>
        <v>#DIV/0!</v>
      </c>
      <c r="E618" s="13" t="e">
        <f t="shared" si="135"/>
        <v>#DIV/0!</v>
      </c>
    </row>
    <row r="619" spans="1:11" ht="15.75" thickBot="1" x14ac:dyDescent="0.3">
      <c r="A619" s="8" t="s">
        <v>19</v>
      </c>
      <c r="B619" s="196" t="s">
        <v>23</v>
      </c>
      <c r="C619" s="13" t="e">
        <f>C616/B616-1</f>
        <v>#DIV/0!</v>
      </c>
      <c r="D619" s="13" t="e">
        <f t="shared" si="135"/>
        <v>#DIV/0!</v>
      </c>
      <c r="E619" s="13" t="e">
        <f t="shared" si="135"/>
        <v>#DIV/0!</v>
      </c>
    </row>
    <row r="620" spans="1:11" ht="15.75" thickBot="1" x14ac:dyDescent="0.3">
      <c r="A620" s="282" t="s">
        <v>78</v>
      </c>
      <c r="B620" s="283"/>
      <c r="C620" s="283"/>
      <c r="D620" s="283"/>
      <c r="E620" s="284"/>
    </row>
    <row r="621" spans="1:11" ht="12.75" customHeight="1" x14ac:dyDescent="0.25">
      <c r="A621" s="280"/>
      <c r="B621" s="9">
        <v>2018</v>
      </c>
      <c r="C621" s="9">
        <v>2019</v>
      </c>
      <c r="D621" s="9">
        <v>2020</v>
      </c>
      <c r="E621" s="9">
        <v>2021</v>
      </c>
    </row>
    <row r="622" spans="1:11" ht="9" customHeight="1" thickBot="1" x14ac:dyDescent="0.3">
      <c r="A622" s="281"/>
      <c r="B622" s="10" t="s">
        <v>6</v>
      </c>
      <c r="C622" s="10" t="s">
        <v>7</v>
      </c>
      <c r="D622" s="10" t="s">
        <v>7</v>
      </c>
      <c r="E622" s="10" t="s">
        <v>7</v>
      </c>
    </row>
    <row r="623" spans="1:11" ht="15.75" thickBot="1" x14ac:dyDescent="0.3">
      <c r="A623" s="49" t="s">
        <v>39</v>
      </c>
      <c r="B623" s="15">
        <f>B624+B625+B626+B627</f>
        <v>0</v>
      </c>
      <c r="C623" s="15">
        <f t="shared" ref="C623:E623" si="136">C624+C625+C626+C627</f>
        <v>0</v>
      </c>
      <c r="D623" s="15">
        <f t="shared" si="136"/>
        <v>0</v>
      </c>
      <c r="E623" s="15">
        <f t="shared" si="136"/>
        <v>0</v>
      </c>
    </row>
    <row r="624" spans="1:11" ht="15.75" thickBot="1" x14ac:dyDescent="0.3">
      <c r="A624" s="51" t="s">
        <v>47</v>
      </c>
      <c r="B624" s="15"/>
      <c r="C624" s="15"/>
      <c r="D624" s="15"/>
      <c r="E624" s="15"/>
    </row>
    <row r="625" spans="1:5" ht="15.75" thickBot="1" x14ac:dyDescent="0.3">
      <c r="A625" s="51" t="s">
        <v>54</v>
      </c>
      <c r="B625" s="15"/>
      <c r="C625" s="15"/>
      <c r="D625" s="15"/>
      <c r="E625" s="15"/>
    </row>
    <row r="626" spans="1:5" ht="15.75" thickBot="1" x14ac:dyDescent="0.3">
      <c r="A626" s="51" t="s">
        <v>55</v>
      </c>
      <c r="B626" s="15"/>
      <c r="C626" s="15"/>
      <c r="D626" s="15"/>
      <c r="E626" s="15"/>
    </row>
    <row r="627" spans="1:5" ht="15.75" thickBot="1" x14ac:dyDescent="0.3">
      <c r="A627" s="51" t="s">
        <v>56</v>
      </c>
      <c r="B627" s="15"/>
      <c r="C627" s="15"/>
      <c r="D627" s="15"/>
      <c r="E627" s="15"/>
    </row>
    <row r="628" spans="1:5" ht="15.75" thickBot="1" x14ac:dyDescent="0.3">
      <c r="A628" s="49" t="s">
        <v>40</v>
      </c>
      <c r="B628" s="16">
        <f>B629+B630+B631+B632</f>
        <v>4501</v>
      </c>
      <c r="C628" s="16">
        <f t="shared" ref="C628:E628" si="137">C629+C630+C631+C632</f>
        <v>0</v>
      </c>
      <c r="D628" s="16">
        <f t="shared" si="137"/>
        <v>0</v>
      </c>
      <c r="E628" s="16">
        <f t="shared" si="137"/>
        <v>0</v>
      </c>
    </row>
    <row r="629" spans="1:5" ht="15.75" thickBot="1" x14ac:dyDescent="0.3">
      <c r="A629" s="51" t="s">
        <v>47</v>
      </c>
      <c r="B629" s="16">
        <v>4501</v>
      </c>
      <c r="C629" s="15"/>
      <c r="D629" s="15"/>
      <c r="E629" s="15"/>
    </row>
    <row r="630" spans="1:5" ht="15.75" thickBot="1" x14ac:dyDescent="0.3">
      <c r="A630" s="51" t="s">
        <v>54</v>
      </c>
      <c r="B630" s="16"/>
      <c r="C630" s="15"/>
      <c r="D630" s="15"/>
      <c r="E630" s="15"/>
    </row>
    <row r="631" spans="1:5" ht="15.75" thickBot="1" x14ac:dyDescent="0.3">
      <c r="A631" s="51" t="s">
        <v>55</v>
      </c>
      <c r="B631" s="16"/>
      <c r="C631" s="15"/>
      <c r="D631" s="15"/>
      <c r="E631" s="15"/>
    </row>
    <row r="632" spans="1:5" ht="15.75" thickBot="1" x14ac:dyDescent="0.3">
      <c r="A632" s="51" t="s">
        <v>56</v>
      </c>
      <c r="B632" s="16"/>
      <c r="C632" s="15"/>
      <c r="D632" s="15"/>
      <c r="E632" s="15"/>
    </row>
    <row r="633" spans="1:5" ht="15.75" thickBot="1" x14ac:dyDescent="0.3">
      <c r="A633" s="113" t="s">
        <v>32</v>
      </c>
      <c r="B633" s="16">
        <f>B623+B628</f>
        <v>4501</v>
      </c>
      <c r="C633" s="16">
        <f t="shared" ref="C633:E633" si="138">C623+C628</f>
        <v>0</v>
      </c>
      <c r="D633" s="16">
        <f t="shared" si="138"/>
        <v>0</v>
      </c>
      <c r="E633" s="16">
        <f t="shared" si="138"/>
        <v>0</v>
      </c>
    </row>
    <row r="634" spans="1:5" ht="45.75" thickBot="1" x14ac:dyDescent="0.3">
      <c r="A634" s="7" t="s">
        <v>53</v>
      </c>
      <c r="B634" s="203" t="s">
        <v>248</v>
      </c>
      <c r="C634" s="20" t="s">
        <v>50</v>
      </c>
      <c r="D634" s="21" t="s">
        <v>247</v>
      </c>
      <c r="E634" s="22"/>
    </row>
    <row r="635" spans="1:5" ht="17.25" customHeight="1" thickBot="1" x14ac:dyDescent="0.3">
      <c r="A635" s="8" t="s">
        <v>10</v>
      </c>
      <c r="B635" s="289" t="s">
        <v>248</v>
      </c>
      <c r="C635" s="290"/>
      <c r="D635" s="290"/>
      <c r="E635" s="291"/>
    </row>
    <row r="636" spans="1:5" ht="15.75" thickBot="1" x14ac:dyDescent="0.3">
      <c r="A636" s="8" t="s">
        <v>15</v>
      </c>
      <c r="B636" s="310" t="s">
        <v>289</v>
      </c>
      <c r="C636" s="311"/>
      <c r="D636" s="311"/>
      <c r="E636" s="312"/>
    </row>
    <row r="637" spans="1:5" ht="12.75" customHeight="1" x14ac:dyDescent="0.25">
      <c r="A637" s="280"/>
      <c r="B637" s="9">
        <v>2018</v>
      </c>
      <c r="C637" s="9">
        <v>2019</v>
      </c>
      <c r="D637" s="9">
        <v>2020</v>
      </c>
      <c r="E637" s="9">
        <v>2021</v>
      </c>
    </row>
    <row r="638" spans="1:5" ht="9" customHeight="1" thickBot="1" x14ac:dyDescent="0.3">
      <c r="A638" s="281"/>
      <c r="B638" s="10" t="s">
        <v>6</v>
      </c>
      <c r="C638" s="10" t="s">
        <v>7</v>
      </c>
      <c r="D638" s="10" t="s">
        <v>7</v>
      </c>
      <c r="E638" s="10" t="s">
        <v>7</v>
      </c>
    </row>
    <row r="639" spans="1:5" ht="15.75" thickBot="1" x14ac:dyDescent="0.3">
      <c r="A639" s="8" t="s">
        <v>9</v>
      </c>
      <c r="B639" s="8">
        <v>1</v>
      </c>
      <c r="C639" s="8"/>
      <c r="D639" s="8"/>
      <c r="E639" s="8"/>
    </row>
    <row r="640" spans="1:5" ht="15.75" thickBot="1" x14ac:dyDescent="0.3">
      <c r="A640" s="8" t="s">
        <v>16</v>
      </c>
      <c r="B640" s="12">
        <v>5994</v>
      </c>
      <c r="C640" s="12">
        <f t="shared" ref="C640:E640" si="139">C658</f>
        <v>0</v>
      </c>
      <c r="D640" s="12">
        <f t="shared" si="139"/>
        <v>0</v>
      </c>
      <c r="E640" s="12">
        <f t="shared" si="139"/>
        <v>0</v>
      </c>
    </row>
    <row r="641" spans="1:11" ht="15.75" thickBot="1" x14ac:dyDescent="0.3">
      <c r="A641" s="8" t="s">
        <v>24</v>
      </c>
      <c r="B641" s="12">
        <f>B640/B639</f>
        <v>5994</v>
      </c>
      <c r="C641" s="12" t="e">
        <f t="shared" ref="C641:E641" si="140">C640/C639</f>
        <v>#DIV/0!</v>
      </c>
      <c r="D641" s="12" t="e">
        <f t="shared" si="140"/>
        <v>#DIV/0!</v>
      </c>
      <c r="E641" s="12" t="e">
        <f t="shared" si="140"/>
        <v>#DIV/0!</v>
      </c>
    </row>
    <row r="642" spans="1:11" ht="15.75" thickBot="1" x14ac:dyDescent="0.3">
      <c r="A642" s="8" t="s">
        <v>17</v>
      </c>
      <c r="B642" s="196" t="s">
        <v>23</v>
      </c>
      <c r="C642" s="13">
        <f>C639/B639-1</f>
        <v>-1</v>
      </c>
      <c r="D642" s="13" t="e">
        <f t="shared" ref="D642:E644" si="141">D639/C639-1</f>
        <v>#DIV/0!</v>
      </c>
      <c r="E642" s="13" t="e">
        <f t="shared" si="141"/>
        <v>#DIV/0!</v>
      </c>
      <c r="G642" s="48"/>
      <c r="H642" s="48"/>
      <c r="I642" s="48"/>
      <c r="J642" s="48"/>
      <c r="K642" s="48"/>
    </row>
    <row r="643" spans="1:11" ht="15.75" thickBot="1" x14ac:dyDescent="0.3">
      <c r="A643" s="8" t="s">
        <v>18</v>
      </c>
      <c r="B643" s="196" t="s">
        <v>23</v>
      </c>
      <c r="C643" s="13">
        <f>C640/B640-1</f>
        <v>-1</v>
      </c>
      <c r="D643" s="13" t="e">
        <f t="shared" si="141"/>
        <v>#DIV/0!</v>
      </c>
      <c r="E643" s="13" t="e">
        <f t="shared" si="141"/>
        <v>#DIV/0!</v>
      </c>
    </row>
    <row r="644" spans="1:11" ht="15.75" thickBot="1" x14ac:dyDescent="0.3">
      <c r="A644" s="8" t="s">
        <v>19</v>
      </c>
      <c r="B644" s="196" t="s">
        <v>23</v>
      </c>
      <c r="C644" s="13" t="e">
        <f>C641/B641-1</f>
        <v>#DIV/0!</v>
      </c>
      <c r="D644" s="13" t="e">
        <f t="shared" si="141"/>
        <v>#DIV/0!</v>
      </c>
      <c r="E644" s="13" t="e">
        <f t="shared" si="141"/>
        <v>#DIV/0!</v>
      </c>
    </row>
    <row r="645" spans="1:11" ht="15.75" thickBot="1" x14ac:dyDescent="0.3">
      <c r="A645" s="282" t="s">
        <v>249</v>
      </c>
      <c r="B645" s="283"/>
      <c r="C645" s="283"/>
      <c r="D645" s="283"/>
      <c r="E645" s="284"/>
    </row>
    <row r="646" spans="1:11" ht="12.75" customHeight="1" x14ac:dyDescent="0.25">
      <c r="A646" s="280"/>
      <c r="B646" s="9">
        <v>2018</v>
      </c>
      <c r="C646" s="9">
        <v>2019</v>
      </c>
      <c r="D646" s="9">
        <v>2020</v>
      </c>
      <c r="E646" s="9">
        <v>2021</v>
      </c>
    </row>
    <row r="647" spans="1:11" ht="9" customHeight="1" thickBot="1" x14ac:dyDescent="0.3">
      <c r="A647" s="281"/>
      <c r="B647" s="10" t="s">
        <v>6</v>
      </c>
      <c r="C647" s="10" t="s">
        <v>7</v>
      </c>
      <c r="D647" s="10" t="s">
        <v>7</v>
      </c>
      <c r="E647" s="10" t="s">
        <v>7</v>
      </c>
    </row>
    <row r="648" spans="1:11" ht="15.75" thickBot="1" x14ac:dyDescent="0.3">
      <c r="A648" s="49" t="s">
        <v>39</v>
      </c>
      <c r="B648" s="15">
        <f>B649+B650+B651+B652</f>
        <v>0</v>
      </c>
      <c r="C648" s="15">
        <f t="shared" ref="C648:E648" si="142">C649+C650+C651+C652</f>
        <v>0</v>
      </c>
      <c r="D648" s="15">
        <f t="shared" si="142"/>
        <v>0</v>
      </c>
      <c r="E648" s="15">
        <f t="shared" si="142"/>
        <v>0</v>
      </c>
    </row>
    <row r="649" spans="1:11" ht="15.75" thickBot="1" x14ac:dyDescent="0.3">
      <c r="A649" s="51" t="s">
        <v>47</v>
      </c>
      <c r="B649" s="15"/>
      <c r="C649" s="15"/>
      <c r="D649" s="15"/>
      <c r="E649" s="15"/>
    </row>
    <row r="650" spans="1:11" ht="15.75" thickBot="1" x14ac:dyDescent="0.3">
      <c r="A650" s="51" t="s">
        <v>54</v>
      </c>
      <c r="B650" s="15"/>
      <c r="C650" s="15"/>
      <c r="D650" s="15"/>
      <c r="E650" s="15"/>
    </row>
    <row r="651" spans="1:11" ht="15.75" thickBot="1" x14ac:dyDescent="0.3">
      <c r="A651" s="51" t="s">
        <v>55</v>
      </c>
      <c r="B651" s="15"/>
      <c r="C651" s="15"/>
      <c r="D651" s="15"/>
      <c r="E651" s="15"/>
    </row>
    <row r="652" spans="1:11" ht="15.75" thickBot="1" x14ac:dyDescent="0.3">
      <c r="A652" s="51" t="s">
        <v>56</v>
      </c>
      <c r="B652" s="15"/>
      <c r="C652" s="15"/>
      <c r="D652" s="15"/>
      <c r="E652" s="15"/>
    </row>
    <row r="653" spans="1:11" ht="15.75" thickBot="1" x14ac:dyDescent="0.3">
      <c r="A653" s="49" t="s">
        <v>40</v>
      </c>
      <c r="B653" s="16">
        <f>B654+B655+B656+B657</f>
        <v>5994</v>
      </c>
      <c r="C653" s="16">
        <f t="shared" ref="C653:E653" si="143">C654+C655+C656+C657</f>
        <v>0</v>
      </c>
      <c r="D653" s="16">
        <f t="shared" si="143"/>
        <v>0</v>
      </c>
      <c r="E653" s="16">
        <f t="shared" si="143"/>
        <v>0</v>
      </c>
    </row>
    <row r="654" spans="1:11" ht="15.75" thickBot="1" x14ac:dyDescent="0.3">
      <c r="A654" s="51" t="s">
        <v>47</v>
      </c>
      <c r="B654" s="16">
        <v>5994</v>
      </c>
      <c r="C654" s="16"/>
      <c r="D654" s="16"/>
      <c r="E654" s="16"/>
    </row>
    <row r="655" spans="1:11" ht="15.75" thickBot="1" x14ac:dyDescent="0.3">
      <c r="A655" s="51" t="s">
        <v>54</v>
      </c>
      <c r="B655" s="16"/>
      <c r="C655" s="16"/>
      <c r="D655" s="16"/>
      <c r="E655" s="16"/>
    </row>
    <row r="656" spans="1:11" ht="15.75" thickBot="1" x14ac:dyDescent="0.3">
      <c r="A656" s="51" t="s">
        <v>55</v>
      </c>
      <c r="B656" s="16"/>
      <c r="C656" s="16"/>
      <c r="D656" s="16"/>
      <c r="E656" s="16"/>
    </row>
    <row r="657" spans="1:11" ht="15.75" thickBot="1" x14ac:dyDescent="0.3">
      <c r="A657" s="51" t="s">
        <v>56</v>
      </c>
      <c r="B657" s="16"/>
      <c r="C657" s="16"/>
      <c r="D657" s="16"/>
      <c r="E657" s="16"/>
    </row>
    <row r="658" spans="1:11" ht="15.75" thickBot="1" x14ac:dyDescent="0.3">
      <c r="A658" s="113" t="s">
        <v>108</v>
      </c>
      <c r="B658" s="16">
        <f>B648+B653</f>
        <v>5994</v>
      </c>
      <c r="C658" s="16">
        <f t="shared" ref="C658:E658" si="144">C648+C653</f>
        <v>0</v>
      </c>
      <c r="D658" s="16">
        <f t="shared" si="144"/>
        <v>0</v>
      </c>
      <c r="E658" s="16">
        <f t="shared" si="144"/>
        <v>0</v>
      </c>
    </row>
    <row r="659" spans="1:11" ht="34.5" thickBot="1" x14ac:dyDescent="0.3">
      <c r="A659" s="7" t="s">
        <v>196</v>
      </c>
      <c r="B659" s="204" t="s">
        <v>250</v>
      </c>
      <c r="C659" s="20" t="s">
        <v>50</v>
      </c>
      <c r="D659" s="21" t="s">
        <v>276</v>
      </c>
      <c r="E659" s="22"/>
    </row>
    <row r="660" spans="1:11" ht="17.25" customHeight="1" thickBot="1" x14ac:dyDescent="0.3">
      <c r="A660" s="8" t="s">
        <v>10</v>
      </c>
      <c r="B660" s="289" t="s">
        <v>250</v>
      </c>
      <c r="C660" s="290"/>
      <c r="D660" s="290"/>
      <c r="E660" s="291"/>
    </row>
    <row r="661" spans="1:11" ht="15.75" thickBot="1" x14ac:dyDescent="0.3">
      <c r="A661" s="8" t="s">
        <v>15</v>
      </c>
      <c r="B661" s="310" t="s">
        <v>289</v>
      </c>
      <c r="C661" s="311"/>
      <c r="D661" s="311"/>
      <c r="E661" s="312"/>
    </row>
    <row r="662" spans="1:11" ht="12.75" customHeight="1" x14ac:dyDescent="0.25">
      <c r="A662" s="280"/>
      <c r="B662" s="9">
        <v>2018</v>
      </c>
      <c r="C662" s="9">
        <v>2019</v>
      </c>
      <c r="D662" s="9">
        <v>2020</v>
      </c>
      <c r="E662" s="9">
        <v>2021</v>
      </c>
    </row>
    <row r="663" spans="1:11" ht="9" customHeight="1" thickBot="1" x14ac:dyDescent="0.3">
      <c r="A663" s="281"/>
      <c r="B663" s="10" t="s">
        <v>6</v>
      </c>
      <c r="C663" s="10" t="s">
        <v>7</v>
      </c>
      <c r="D663" s="10" t="s">
        <v>7</v>
      </c>
      <c r="E663" s="10" t="s">
        <v>7</v>
      </c>
    </row>
    <row r="664" spans="1:11" ht="15.75" thickBot="1" x14ac:dyDescent="0.3">
      <c r="A664" s="8" t="s">
        <v>9</v>
      </c>
      <c r="B664" s="196">
        <v>1</v>
      </c>
      <c r="C664" s="8"/>
      <c r="D664" s="8"/>
      <c r="E664" s="8"/>
    </row>
    <row r="665" spans="1:11" ht="15.75" thickBot="1" x14ac:dyDescent="0.3">
      <c r="A665" s="8" t="s">
        <v>16</v>
      </c>
      <c r="B665" s="12">
        <v>1484</v>
      </c>
      <c r="C665" s="12">
        <f t="shared" ref="C665:E665" si="145">C683</f>
        <v>0</v>
      </c>
      <c r="D665" s="12">
        <f t="shared" si="145"/>
        <v>0</v>
      </c>
      <c r="E665" s="12">
        <f t="shared" si="145"/>
        <v>0</v>
      </c>
    </row>
    <row r="666" spans="1:11" ht="15.75" thickBot="1" x14ac:dyDescent="0.3">
      <c r="A666" s="8" t="s">
        <v>24</v>
      </c>
      <c r="B666" s="12">
        <f>B665/B664</f>
        <v>1484</v>
      </c>
      <c r="C666" s="12" t="e">
        <f t="shared" ref="C666:E666" si="146">C665/C664</f>
        <v>#DIV/0!</v>
      </c>
      <c r="D666" s="12" t="e">
        <f t="shared" si="146"/>
        <v>#DIV/0!</v>
      </c>
      <c r="E666" s="12" t="e">
        <f t="shared" si="146"/>
        <v>#DIV/0!</v>
      </c>
    </row>
    <row r="667" spans="1:11" ht="15.75" thickBot="1" x14ac:dyDescent="0.3">
      <c r="A667" s="8" t="s">
        <v>17</v>
      </c>
      <c r="B667" s="196" t="s">
        <v>23</v>
      </c>
      <c r="C667" s="13">
        <f>C664/B664-1</f>
        <v>-1</v>
      </c>
      <c r="D667" s="13" t="e">
        <f t="shared" ref="D667:E669" si="147">D664/C664-1</f>
        <v>#DIV/0!</v>
      </c>
      <c r="E667" s="13" t="e">
        <f t="shared" si="147"/>
        <v>#DIV/0!</v>
      </c>
      <c r="G667" s="48"/>
      <c r="H667" s="48"/>
      <c r="I667" s="48"/>
      <c r="J667" s="48"/>
      <c r="K667" s="48"/>
    </row>
    <row r="668" spans="1:11" ht="15.75" thickBot="1" x14ac:dyDescent="0.3">
      <c r="A668" s="8" t="s">
        <v>18</v>
      </c>
      <c r="B668" s="196" t="s">
        <v>23</v>
      </c>
      <c r="C668" s="13">
        <f>C665/B665-1</f>
        <v>-1</v>
      </c>
      <c r="D668" s="13" t="e">
        <f t="shared" si="147"/>
        <v>#DIV/0!</v>
      </c>
      <c r="E668" s="13" t="e">
        <f t="shared" si="147"/>
        <v>#DIV/0!</v>
      </c>
    </row>
    <row r="669" spans="1:11" ht="15.75" thickBot="1" x14ac:dyDescent="0.3">
      <c r="A669" s="8" t="s">
        <v>19</v>
      </c>
      <c r="B669" s="196" t="s">
        <v>23</v>
      </c>
      <c r="C669" s="13" t="e">
        <f>C666/B666-1</f>
        <v>#DIV/0!</v>
      </c>
      <c r="D669" s="13" t="e">
        <f t="shared" si="147"/>
        <v>#DIV/0!</v>
      </c>
      <c r="E669" s="13" t="e">
        <f t="shared" si="147"/>
        <v>#DIV/0!</v>
      </c>
    </row>
    <row r="670" spans="1:11" ht="15.75" thickBot="1" x14ac:dyDescent="0.3">
      <c r="A670" s="282" t="s">
        <v>251</v>
      </c>
      <c r="B670" s="283"/>
      <c r="C670" s="283"/>
      <c r="D670" s="283"/>
      <c r="E670" s="284"/>
    </row>
    <row r="671" spans="1:11" ht="12.75" customHeight="1" x14ac:dyDescent="0.25">
      <c r="A671" s="280"/>
      <c r="B671" s="9">
        <v>2018</v>
      </c>
      <c r="C671" s="9">
        <v>2019</v>
      </c>
      <c r="D671" s="9">
        <v>2020</v>
      </c>
      <c r="E671" s="9">
        <v>2021</v>
      </c>
    </row>
    <row r="672" spans="1:11" ht="9" customHeight="1" thickBot="1" x14ac:dyDescent="0.3">
      <c r="A672" s="281"/>
      <c r="B672" s="10" t="s">
        <v>6</v>
      </c>
      <c r="C672" s="10" t="s">
        <v>7</v>
      </c>
      <c r="D672" s="10" t="s">
        <v>7</v>
      </c>
      <c r="E672" s="10" t="s">
        <v>7</v>
      </c>
    </row>
    <row r="673" spans="1:12" ht="15.75" thickBot="1" x14ac:dyDescent="0.3">
      <c r="A673" s="49" t="s">
        <v>39</v>
      </c>
      <c r="B673" s="15">
        <f>B674+B675+B676+B677</f>
        <v>0</v>
      </c>
      <c r="C673" s="15">
        <f t="shared" ref="C673:E673" si="148">C674+C675+C676+C677</f>
        <v>0</v>
      </c>
      <c r="D673" s="15">
        <f t="shared" si="148"/>
        <v>0</v>
      </c>
      <c r="E673" s="15">
        <f t="shared" si="148"/>
        <v>0</v>
      </c>
    </row>
    <row r="674" spans="1:12" ht="15.75" thickBot="1" x14ac:dyDescent="0.3">
      <c r="A674" s="51" t="s">
        <v>47</v>
      </c>
      <c r="B674" s="15"/>
      <c r="C674" s="15"/>
      <c r="D674" s="15"/>
      <c r="E674" s="15"/>
    </row>
    <row r="675" spans="1:12" ht="15.75" thickBot="1" x14ac:dyDescent="0.3">
      <c r="A675" s="51" t="s">
        <v>54</v>
      </c>
      <c r="B675" s="15"/>
      <c r="C675" s="15"/>
      <c r="D675" s="15"/>
      <c r="E675" s="15"/>
    </row>
    <row r="676" spans="1:12" ht="15.75" thickBot="1" x14ac:dyDescent="0.3">
      <c r="A676" s="51" t="s">
        <v>55</v>
      </c>
      <c r="B676" s="15"/>
      <c r="C676" s="15"/>
      <c r="D676" s="15"/>
      <c r="E676" s="15"/>
    </row>
    <row r="677" spans="1:12" ht="15.75" thickBot="1" x14ac:dyDescent="0.3">
      <c r="A677" s="51" t="s">
        <v>56</v>
      </c>
      <c r="B677" s="15"/>
      <c r="C677" s="15"/>
      <c r="D677" s="15"/>
      <c r="E677" s="15"/>
    </row>
    <row r="678" spans="1:12" ht="15.75" thickBot="1" x14ac:dyDescent="0.3">
      <c r="A678" s="49" t="s">
        <v>40</v>
      </c>
      <c r="B678" s="16">
        <f>B679+B680+B681+B682</f>
        <v>1484</v>
      </c>
      <c r="C678" s="16">
        <f t="shared" ref="C678:E678" si="149">C679+C680+C681+C682</f>
        <v>0</v>
      </c>
      <c r="D678" s="16">
        <f t="shared" si="149"/>
        <v>0</v>
      </c>
      <c r="E678" s="16">
        <f t="shared" si="149"/>
        <v>0</v>
      </c>
    </row>
    <row r="679" spans="1:12" ht="15.75" thickBot="1" x14ac:dyDescent="0.3">
      <c r="A679" s="51" t="s">
        <v>47</v>
      </c>
      <c r="B679" s="16">
        <v>1484</v>
      </c>
      <c r="C679" s="16"/>
      <c r="D679" s="16"/>
      <c r="E679" s="16"/>
    </row>
    <row r="680" spans="1:12" ht="15.75" thickBot="1" x14ac:dyDescent="0.3">
      <c r="A680" s="51" t="s">
        <v>54</v>
      </c>
      <c r="B680" s="16"/>
      <c r="C680" s="16"/>
      <c r="D680" s="16"/>
      <c r="E680" s="16"/>
    </row>
    <row r="681" spans="1:12" ht="15.75" thickBot="1" x14ac:dyDescent="0.3">
      <c r="A681" s="51" t="s">
        <v>55</v>
      </c>
      <c r="B681" s="16"/>
      <c r="C681" s="16"/>
      <c r="D681" s="16"/>
      <c r="E681" s="16"/>
    </row>
    <row r="682" spans="1:12" ht="15.75" thickBot="1" x14ac:dyDescent="0.3">
      <c r="A682" s="51" t="s">
        <v>56</v>
      </c>
      <c r="B682" s="16"/>
      <c r="C682" s="16"/>
      <c r="D682" s="16"/>
      <c r="E682" s="16"/>
    </row>
    <row r="683" spans="1:12" ht="15.75" thickBot="1" x14ac:dyDescent="0.3">
      <c r="A683" s="113" t="s">
        <v>112</v>
      </c>
      <c r="B683" s="16">
        <f>B673+B678</f>
        <v>1484</v>
      </c>
      <c r="C683" s="16">
        <f t="shared" ref="C683:E683" si="150">C673+C678</f>
        <v>0</v>
      </c>
      <c r="D683" s="16">
        <f t="shared" si="150"/>
        <v>0</v>
      </c>
      <c r="E683" s="16">
        <f t="shared" si="150"/>
        <v>0</v>
      </c>
    </row>
    <row r="684" spans="1:12" ht="24.75" customHeight="1" thickBot="1" x14ac:dyDescent="0.3">
      <c r="A684" s="142"/>
      <c r="B684" s="24"/>
      <c r="C684" s="24"/>
      <c r="D684" s="24"/>
      <c r="E684" s="24"/>
    </row>
    <row r="685" spans="1:12" ht="24.75" thickBot="1" x14ac:dyDescent="0.3">
      <c r="A685" s="35" t="s">
        <v>45</v>
      </c>
      <c r="B685" s="25">
        <f>+B33+B70+B110+B138+B163+B188+B213+B238+B263+B288+B313+B337+B362+B387+B420+B457+B497+B522+B564+B589+B615+B640+B665</f>
        <v>643207.22</v>
      </c>
      <c r="C685" s="25">
        <f>+C33+C70+C110+C138+C163+C188+C213+C238+C263+C288+C313+C337+C362+C387+C420+C457+C497+C522+C564+C589+C615+C640+C665</f>
        <v>522191</v>
      </c>
      <c r="D685" s="25">
        <f>+D33+D70+D110+D138+D163+D188+D213+D238+D263+D288+D313+D337+D362+D387+D420+D457+D497+D522+D564+D589+D615+D640+D665</f>
        <v>547500</v>
      </c>
      <c r="E685" s="25">
        <f>+E33+E70+E110+E138+E163+E188+E213+E238+E263+E288+E313+E337+E362+E387+E420+E457+E497+E522+E564+E589+E615+E640+E665</f>
        <v>557500</v>
      </c>
    </row>
    <row r="686" spans="1:12" ht="24.75" thickBot="1" x14ac:dyDescent="0.3">
      <c r="A686" s="35" t="s">
        <v>46</v>
      </c>
      <c r="B686" s="25">
        <f>+B687+B690+B693+B696+B699+B702+B705+B708+B713</f>
        <v>643207.22</v>
      </c>
      <c r="C686" s="25">
        <f t="shared" ref="C686:E686" si="151">+C687+C690+C693+C696+C699+C702+C705+C708+C713</f>
        <v>522191</v>
      </c>
      <c r="D686" s="25">
        <f t="shared" si="151"/>
        <v>547500</v>
      </c>
      <c r="E686" s="25">
        <f t="shared" si="151"/>
        <v>557500</v>
      </c>
      <c r="H686" s="48"/>
    </row>
    <row r="687" spans="1:12" ht="15.75" thickBot="1" x14ac:dyDescent="0.3">
      <c r="A687" s="49" t="s">
        <v>0</v>
      </c>
      <c r="B687" s="26">
        <f>B688+B689</f>
        <v>252154.05600000001</v>
      </c>
      <c r="C687" s="26">
        <f t="shared" ref="C687:E687" si="152">C688+C689</f>
        <v>256239</v>
      </c>
      <c r="D687" s="26">
        <f t="shared" si="152"/>
        <v>256239</v>
      </c>
      <c r="E687" s="26">
        <f t="shared" si="152"/>
        <v>256239</v>
      </c>
      <c r="G687" s="48"/>
      <c r="H687" s="48"/>
      <c r="I687" s="48"/>
      <c r="J687" s="48"/>
      <c r="K687" s="48"/>
      <c r="L687" s="48"/>
    </row>
    <row r="688" spans="1:12" ht="15.75" thickBot="1" x14ac:dyDescent="0.3">
      <c r="A688" s="51" t="s">
        <v>47</v>
      </c>
      <c r="B688" s="16">
        <f>B42+B79+B429+B466</f>
        <v>252154.05600000001</v>
      </c>
      <c r="C688" s="16">
        <f>C42+C79+C429+C466</f>
        <v>256239</v>
      </c>
      <c r="D688" s="16">
        <f>D42+D79+D429+D466</f>
        <v>256239</v>
      </c>
      <c r="E688" s="16">
        <f>E42+E79+E429+E466</f>
        <v>256239</v>
      </c>
    </row>
    <row r="689" spans="1:10" ht="15.75" thickBot="1" x14ac:dyDescent="0.3">
      <c r="A689" s="51" t="s">
        <v>51</v>
      </c>
      <c r="B689" s="16">
        <f>B43+B80</f>
        <v>0</v>
      </c>
      <c r="C689" s="16">
        <f>C43+C80</f>
        <v>0</v>
      </c>
      <c r="D689" s="16">
        <f>D43+D80</f>
        <v>0</v>
      </c>
      <c r="E689" s="16">
        <f>E43+E80</f>
        <v>0</v>
      </c>
    </row>
    <row r="690" spans="1:10" ht="26.25" customHeight="1" thickBot="1" x14ac:dyDescent="0.3">
      <c r="A690" s="49" t="s">
        <v>30</v>
      </c>
      <c r="B690" s="26">
        <f>B691+B692</f>
        <v>43605.55</v>
      </c>
      <c r="C690" s="26">
        <f t="shared" ref="C690:E690" si="153">C691+C692</f>
        <v>42685</v>
      </c>
      <c r="D690" s="26">
        <f t="shared" si="153"/>
        <v>42685</v>
      </c>
      <c r="E690" s="26">
        <f t="shared" si="153"/>
        <v>42685</v>
      </c>
    </row>
    <row r="691" spans="1:10" ht="15.75" thickBot="1" x14ac:dyDescent="0.3">
      <c r="A691" s="51" t="s">
        <v>47</v>
      </c>
      <c r="B691" s="15">
        <f>B45+B82+B469+B432</f>
        <v>43605.55</v>
      </c>
      <c r="C691" s="15">
        <f>C45+C82+C469+C432</f>
        <v>42685</v>
      </c>
      <c r="D691" s="15">
        <f>D45+D82+D469+D432</f>
        <v>42685</v>
      </c>
      <c r="E691" s="15">
        <f>E45+E82+E469+E432</f>
        <v>42685</v>
      </c>
    </row>
    <row r="692" spans="1:10" ht="15.75" thickBot="1" x14ac:dyDescent="0.3">
      <c r="A692" s="51" t="s">
        <v>51</v>
      </c>
      <c r="B692" s="16">
        <f>B46+B83</f>
        <v>0</v>
      </c>
      <c r="C692" s="16">
        <f>C46+C83</f>
        <v>0</v>
      </c>
      <c r="D692" s="16">
        <f>D46+D83</f>
        <v>0</v>
      </c>
      <c r="E692" s="16">
        <f>E46+E83</f>
        <v>0</v>
      </c>
    </row>
    <row r="693" spans="1:10" ht="15.75" thickBot="1" x14ac:dyDescent="0.3">
      <c r="A693" s="49" t="s">
        <v>1</v>
      </c>
      <c r="B693" s="26">
        <f>B694+B695</f>
        <v>126580</v>
      </c>
      <c r="C693" s="26">
        <f t="shared" ref="C693:E693" si="154">C694+C695</f>
        <v>185047</v>
      </c>
      <c r="D693" s="26">
        <f t="shared" si="154"/>
        <v>180100</v>
      </c>
      <c r="E693" s="26">
        <f t="shared" si="154"/>
        <v>182100</v>
      </c>
    </row>
    <row r="694" spans="1:10" ht="15.75" customHeight="1" thickBot="1" x14ac:dyDescent="0.3">
      <c r="A694" s="51" t="s">
        <v>47</v>
      </c>
      <c r="B694" s="16">
        <f t="shared" ref="B694:E695" si="155">B48+B85+B435+B472</f>
        <v>111110</v>
      </c>
      <c r="C694" s="16">
        <f t="shared" si="155"/>
        <v>142547</v>
      </c>
      <c r="D694" s="16">
        <f t="shared" si="155"/>
        <v>128900</v>
      </c>
      <c r="E694" s="16">
        <f t="shared" si="155"/>
        <v>130900</v>
      </c>
      <c r="G694" s="143"/>
      <c r="H694" s="143"/>
      <c r="I694" s="143"/>
      <c r="J694" s="143"/>
    </row>
    <row r="695" spans="1:10" ht="23.25" customHeight="1" thickBot="1" x14ac:dyDescent="0.3">
      <c r="A695" s="51" t="s">
        <v>51</v>
      </c>
      <c r="B695" s="16">
        <f t="shared" si="155"/>
        <v>15470</v>
      </c>
      <c r="C695" s="16">
        <f t="shared" si="155"/>
        <v>42500</v>
      </c>
      <c r="D695" s="16">
        <f t="shared" si="155"/>
        <v>51200</v>
      </c>
      <c r="E695" s="16">
        <f t="shared" si="155"/>
        <v>51200</v>
      </c>
    </row>
    <row r="696" spans="1:10" ht="15.75" thickBot="1" x14ac:dyDescent="0.3">
      <c r="A696" s="49" t="s">
        <v>2</v>
      </c>
      <c r="B696" s="26">
        <f>B697+B698</f>
        <v>0</v>
      </c>
      <c r="C696" s="26">
        <f t="shared" ref="C696:E696" si="156">C697+C698</f>
        <v>0</v>
      </c>
      <c r="D696" s="26">
        <f t="shared" si="156"/>
        <v>0</v>
      </c>
      <c r="E696" s="26">
        <f t="shared" si="156"/>
        <v>0</v>
      </c>
      <c r="G696" s="144"/>
      <c r="H696" s="144"/>
      <c r="I696" s="144"/>
      <c r="J696" s="144"/>
    </row>
    <row r="697" spans="1:10" ht="15.75" thickBot="1" x14ac:dyDescent="0.3">
      <c r="A697" s="51" t="s">
        <v>47</v>
      </c>
      <c r="B697" s="15">
        <f t="shared" ref="B697:E698" si="157">B51+B88</f>
        <v>0</v>
      </c>
      <c r="C697" s="15">
        <f t="shared" si="157"/>
        <v>0</v>
      </c>
      <c r="D697" s="15">
        <f t="shared" si="157"/>
        <v>0</v>
      </c>
      <c r="E697" s="15">
        <f t="shared" si="157"/>
        <v>0</v>
      </c>
      <c r="G697" s="48"/>
    </row>
    <row r="698" spans="1:10" ht="15.75" thickBot="1" x14ac:dyDescent="0.3">
      <c r="A698" s="51" t="s">
        <v>51</v>
      </c>
      <c r="B698" s="16">
        <f t="shared" si="157"/>
        <v>0</v>
      </c>
      <c r="C698" s="16">
        <f t="shared" si="157"/>
        <v>0</v>
      </c>
      <c r="D698" s="16">
        <f t="shared" si="157"/>
        <v>0</v>
      </c>
      <c r="E698" s="16">
        <f t="shared" si="157"/>
        <v>0</v>
      </c>
      <c r="G698" s="48"/>
    </row>
    <row r="699" spans="1:10" ht="15.75" thickBot="1" x14ac:dyDescent="0.3">
      <c r="A699" s="49" t="s">
        <v>25</v>
      </c>
      <c r="B699" s="26">
        <f>B700+B701</f>
        <v>27524</v>
      </c>
      <c r="C699" s="26">
        <f t="shared" ref="C699:E699" si="158">C700+C701</f>
        <v>32756</v>
      </c>
      <c r="D699" s="26">
        <f t="shared" si="158"/>
        <v>60512</v>
      </c>
      <c r="E699" s="26">
        <f t="shared" si="158"/>
        <v>68512</v>
      </c>
      <c r="H699" s="48"/>
    </row>
    <row r="700" spans="1:10" ht="15.75" thickBot="1" x14ac:dyDescent="0.3">
      <c r="A700" s="51" t="s">
        <v>47</v>
      </c>
      <c r="B700" s="15">
        <f>B54+B91+B441+B478</f>
        <v>27524</v>
      </c>
      <c r="C700" s="15">
        <f>C54+C91+C441+C478</f>
        <v>32756</v>
      </c>
      <c r="D700" s="15">
        <f>D54+D91+D441+D478</f>
        <v>60512</v>
      </c>
      <c r="E700" s="15">
        <f>E54+E91+E441+E478</f>
        <v>68512</v>
      </c>
    </row>
    <row r="701" spans="1:10" ht="15.75" thickBot="1" x14ac:dyDescent="0.3">
      <c r="A701" s="51" t="s">
        <v>51</v>
      </c>
      <c r="B701" s="15">
        <f>B55+B92++B442+B479</f>
        <v>0</v>
      </c>
      <c r="C701" s="15">
        <f>C55+C92++C442+C479</f>
        <v>0</v>
      </c>
      <c r="D701" s="15">
        <f>D55+D92++D442+D479</f>
        <v>0</v>
      </c>
      <c r="E701" s="15">
        <f>E55+E92++E442+E479</f>
        <v>0</v>
      </c>
    </row>
    <row r="702" spans="1:10" ht="15.75" thickBot="1" x14ac:dyDescent="0.3">
      <c r="A702" s="49" t="s">
        <v>26</v>
      </c>
      <c r="B702" s="26">
        <f>B703+B704</f>
        <v>344</v>
      </c>
      <c r="C702" s="26">
        <f>C703+C704</f>
        <v>464</v>
      </c>
      <c r="D702" s="26">
        <f t="shared" ref="D702:E702" si="159">D703+D704</f>
        <v>464</v>
      </c>
      <c r="E702" s="26">
        <f t="shared" si="159"/>
        <v>464</v>
      </c>
    </row>
    <row r="703" spans="1:10" ht="15.75" thickBot="1" x14ac:dyDescent="0.3">
      <c r="A703" s="51" t="s">
        <v>47</v>
      </c>
      <c r="B703" s="15">
        <f t="shared" ref="B703:E704" si="160">B57+B94+B444+B481</f>
        <v>344</v>
      </c>
      <c r="C703" s="15">
        <f t="shared" si="160"/>
        <v>464</v>
      </c>
      <c r="D703" s="15">
        <f t="shared" si="160"/>
        <v>464</v>
      </c>
      <c r="E703" s="15">
        <f t="shared" si="160"/>
        <v>464</v>
      </c>
    </row>
    <row r="704" spans="1:10" ht="15.75" thickBot="1" x14ac:dyDescent="0.3">
      <c r="A704" s="51" t="s">
        <v>51</v>
      </c>
      <c r="B704" s="15">
        <f t="shared" si="160"/>
        <v>0</v>
      </c>
      <c r="C704" s="15">
        <f t="shared" si="160"/>
        <v>0</v>
      </c>
      <c r="D704" s="15">
        <f t="shared" si="160"/>
        <v>0</v>
      </c>
      <c r="E704" s="15">
        <f t="shared" si="160"/>
        <v>0</v>
      </c>
    </row>
    <row r="705" spans="1:10" ht="18" customHeight="1" thickBot="1" x14ac:dyDescent="0.3">
      <c r="A705" s="49" t="s">
        <v>3</v>
      </c>
      <c r="B705" s="26">
        <f>B706+B707</f>
        <v>0</v>
      </c>
      <c r="C705" s="26">
        <f t="shared" ref="C705:E705" si="161">C706+C707</f>
        <v>0</v>
      </c>
      <c r="D705" s="26">
        <f t="shared" si="161"/>
        <v>0</v>
      </c>
      <c r="E705" s="26">
        <f t="shared" si="161"/>
        <v>0</v>
      </c>
    </row>
    <row r="706" spans="1:10" ht="15.75" thickBot="1" x14ac:dyDescent="0.3">
      <c r="A706" s="51" t="s">
        <v>47</v>
      </c>
      <c r="B706" s="15">
        <f t="shared" ref="B706:E707" si="162">B60+B97</f>
        <v>0</v>
      </c>
      <c r="C706" s="15">
        <f t="shared" si="162"/>
        <v>0</v>
      </c>
      <c r="D706" s="15">
        <f t="shared" si="162"/>
        <v>0</v>
      </c>
      <c r="E706" s="15">
        <f t="shared" si="162"/>
        <v>0</v>
      </c>
    </row>
    <row r="707" spans="1:10" ht="15.75" thickBot="1" x14ac:dyDescent="0.3">
      <c r="A707" s="51" t="s">
        <v>51</v>
      </c>
      <c r="B707" s="15">
        <f t="shared" si="162"/>
        <v>0</v>
      </c>
      <c r="C707" s="15">
        <f t="shared" si="162"/>
        <v>0</v>
      </c>
      <c r="D707" s="15">
        <f t="shared" si="162"/>
        <v>0</v>
      </c>
      <c r="E707" s="15">
        <f t="shared" si="162"/>
        <v>0</v>
      </c>
    </row>
    <row r="708" spans="1:10" ht="15.75" thickBot="1" x14ac:dyDescent="0.3">
      <c r="A708" s="49" t="s">
        <v>20</v>
      </c>
      <c r="B708" s="26">
        <f>B709+B710+B711+B712</f>
        <v>49880</v>
      </c>
      <c r="C708" s="26">
        <f t="shared" ref="C708:E708" si="163">C709+C710+C711+C712</f>
        <v>0</v>
      </c>
      <c r="D708" s="26">
        <f t="shared" si="163"/>
        <v>0</v>
      </c>
      <c r="E708" s="26">
        <f t="shared" si="163"/>
        <v>0</v>
      </c>
    </row>
    <row r="709" spans="1:10" ht="15.75" thickBot="1" x14ac:dyDescent="0.3">
      <c r="A709" s="51" t="s">
        <v>47</v>
      </c>
      <c r="B709" s="15">
        <f>+B119+B147+B172+B197+B222+B247+B272+B297+B322+B346+B371+B396+B506+B531+B573+B598++B624+B649+B674</f>
        <v>49880</v>
      </c>
      <c r="C709" s="15">
        <f>+C118+C146+C171+C196+C221+C246+C271+C296+C321+C345+C371+C396+C506+C531+C573+C598++C624+C649+C674</f>
        <v>0</v>
      </c>
      <c r="D709" s="15">
        <f>+D118+D146+D171+D196+D221+D246+D271+D296+D321+D345+D371+D396+D506+D531+D573+D598++D624+D649+D674</f>
        <v>0</v>
      </c>
      <c r="E709" s="15">
        <f>+E118+E146+E171+E196+E221+E246+E271+E296+E321+E345+E371+E396+E506+E531+E573+E598++E624+E649+E674</f>
        <v>0</v>
      </c>
    </row>
    <row r="710" spans="1:10" ht="15.75" thickBot="1" x14ac:dyDescent="0.3">
      <c r="A710" s="51" t="s">
        <v>60</v>
      </c>
      <c r="B710" s="15">
        <f t="shared" ref="B710:E712" si="164">B397+B372+B347+B323+B298+B273+B248+B223+B198+B173+B148</f>
        <v>0</v>
      </c>
      <c r="C710" s="15">
        <f t="shared" si="164"/>
        <v>0</v>
      </c>
      <c r="D710" s="15">
        <f t="shared" si="164"/>
        <v>0</v>
      </c>
      <c r="E710" s="15">
        <f t="shared" si="164"/>
        <v>0</v>
      </c>
      <c r="G710" s="145"/>
      <c r="H710" s="145"/>
      <c r="I710" s="145"/>
      <c r="J710" s="145"/>
    </row>
    <row r="711" spans="1:10" ht="15.75" customHeight="1" thickBot="1" x14ac:dyDescent="0.3">
      <c r="A711" s="51" t="s">
        <v>55</v>
      </c>
      <c r="B711" s="15">
        <f t="shared" si="164"/>
        <v>0</v>
      </c>
      <c r="C711" s="15">
        <f t="shared" si="164"/>
        <v>0</v>
      </c>
      <c r="D711" s="15">
        <f t="shared" si="164"/>
        <v>0</v>
      </c>
      <c r="E711" s="15">
        <f t="shared" si="164"/>
        <v>0</v>
      </c>
    </row>
    <row r="712" spans="1:10" ht="15.75" thickBot="1" x14ac:dyDescent="0.3">
      <c r="A712" s="51" t="s">
        <v>56</v>
      </c>
      <c r="B712" s="15">
        <f t="shared" si="164"/>
        <v>0</v>
      </c>
      <c r="C712" s="15">
        <f t="shared" si="164"/>
        <v>0</v>
      </c>
      <c r="D712" s="15">
        <f t="shared" si="164"/>
        <v>0</v>
      </c>
      <c r="E712" s="15">
        <f t="shared" si="164"/>
        <v>0</v>
      </c>
    </row>
    <row r="713" spans="1:10" ht="15.75" thickBot="1" x14ac:dyDescent="0.3">
      <c r="A713" s="49" t="s">
        <v>21</v>
      </c>
      <c r="B713" s="26">
        <f>+B714+B715+B716+B717</f>
        <v>143119.614</v>
      </c>
      <c r="C713" s="26">
        <f t="shared" ref="C713:E713" si="165">+C714+C715+C716+C717</f>
        <v>5000</v>
      </c>
      <c r="D713" s="26">
        <f t="shared" si="165"/>
        <v>7500</v>
      </c>
      <c r="E713" s="26">
        <f t="shared" si="165"/>
        <v>7500</v>
      </c>
      <c r="G713" s="48"/>
      <c r="H713" s="48"/>
      <c r="I713" s="48"/>
      <c r="J713" s="48"/>
    </row>
    <row r="714" spans="1:10" ht="15.75" customHeight="1" thickBot="1" x14ac:dyDescent="0.3">
      <c r="A714" s="51" t="s">
        <v>47</v>
      </c>
      <c r="B714" s="15">
        <f>B401+B376+B351+B327+B302+B277+B252+B227+B202+B177+B152+B124+B511+B536+B578+B603+B629+B654+B679</f>
        <v>143119.614</v>
      </c>
      <c r="C714" s="15">
        <f>C401+C376+C351+C327+C302+C277+C252+C227+C202+C177+C152+C124+C511+C536+C578+C603+C629+C654+C679</f>
        <v>5000</v>
      </c>
      <c r="D714" s="15">
        <f>D401+D376+D351+D327+D302+D277+D252+D227+D202+D177+D152+D124+D511+D536+D578+D603+D629+D654+D679</f>
        <v>7500</v>
      </c>
      <c r="E714" s="15">
        <f>E401+E376+E351+E327+E302+E277+E252+E227+E202+E177+E152+E124+E511+E536+E578+E603+E629+E654+E679</f>
        <v>7500</v>
      </c>
      <c r="G714" s="48"/>
      <c r="H714" s="208"/>
    </row>
    <row r="715" spans="1:10" ht="15.75" customHeight="1" thickBot="1" x14ac:dyDescent="0.3">
      <c r="A715" s="51" t="s">
        <v>60</v>
      </c>
      <c r="B715" s="15">
        <f>B402+B377+B352+B328+B303+B278+B253+B228+B203+B178+B153</f>
        <v>0</v>
      </c>
      <c r="C715" s="15">
        <f t="shared" ref="C715:E717" si="166">C402+C377+C352+C328+C303+C278+C253+C228+C203+C178+C153</f>
        <v>0</v>
      </c>
      <c r="D715" s="15">
        <f t="shared" si="166"/>
        <v>0</v>
      </c>
      <c r="E715" s="15">
        <f t="shared" si="166"/>
        <v>0</v>
      </c>
      <c r="G715" s="48"/>
      <c r="H715" s="208"/>
      <c r="I715" s="48"/>
      <c r="J715" s="48"/>
    </row>
    <row r="716" spans="1:10" ht="24" customHeight="1" thickBot="1" x14ac:dyDescent="0.3">
      <c r="A716" s="51" t="s">
        <v>55</v>
      </c>
      <c r="B716" s="15">
        <f>B403+B378+B353+B329+B304+B279+B254+B229+B204+B179+B154</f>
        <v>0</v>
      </c>
      <c r="C716" s="15">
        <f t="shared" si="166"/>
        <v>0</v>
      </c>
      <c r="D716" s="15">
        <f t="shared" si="166"/>
        <v>0</v>
      </c>
      <c r="E716" s="15">
        <f t="shared" si="166"/>
        <v>0</v>
      </c>
      <c r="G716" s="48"/>
    </row>
    <row r="717" spans="1:10" ht="15.75" thickBot="1" x14ac:dyDescent="0.3">
      <c r="A717" s="51" t="s">
        <v>56</v>
      </c>
      <c r="B717" s="15">
        <f>B404+B379+B354+B330+B305+B280+B255+B230+B205+B180+B155</f>
        <v>0</v>
      </c>
      <c r="C717" s="15">
        <f t="shared" si="166"/>
        <v>0</v>
      </c>
      <c r="D717" s="15">
        <f t="shared" si="166"/>
        <v>0</v>
      </c>
      <c r="E717" s="15">
        <f t="shared" si="166"/>
        <v>0</v>
      </c>
    </row>
    <row r="718" spans="1:10" ht="15" customHeight="1" thickBot="1" x14ac:dyDescent="0.3">
      <c r="A718" s="66" t="s">
        <v>33</v>
      </c>
      <c r="B718" s="17">
        <f>IF(B686-B685=0,0,"Error")</f>
        <v>0</v>
      </c>
      <c r="C718" s="17">
        <f>IF(C686-C685=0,0,"Error")</f>
        <v>0</v>
      </c>
      <c r="D718" s="17">
        <f>IF(D686-D685=0,0,"Error")</f>
        <v>0</v>
      </c>
      <c r="E718" s="17">
        <f>IF(E686-E685=0,0,"Error")</f>
        <v>0</v>
      </c>
    </row>
    <row r="749" ht="15" customHeight="1" x14ac:dyDescent="0.25"/>
  </sheetData>
  <mergeCells count="166">
    <mergeCell ref="A2:E2"/>
    <mergeCell ref="A3:E3"/>
    <mergeCell ref="B5:E5"/>
    <mergeCell ref="B6:E6"/>
    <mergeCell ref="B7:E7"/>
    <mergeCell ref="A8:E8"/>
    <mergeCell ref="B383:E383"/>
    <mergeCell ref="B334:E334"/>
    <mergeCell ref="A335:A336"/>
    <mergeCell ref="B358:E358"/>
    <mergeCell ref="A26:E26"/>
    <mergeCell ref="B27:E27"/>
    <mergeCell ref="B28:E28"/>
    <mergeCell ref="B29:E29"/>
    <mergeCell ref="A30:A31"/>
    <mergeCell ref="A38:E38"/>
    <mergeCell ref="A9:E11"/>
    <mergeCell ref="B12:E12"/>
    <mergeCell ref="A13:A14"/>
    <mergeCell ref="B19:E19"/>
    <mergeCell ref="A20:E20"/>
    <mergeCell ref="A25:E25"/>
    <mergeCell ref="A76:A77"/>
    <mergeCell ref="A101:E101"/>
    <mergeCell ref="A102:E102"/>
    <mergeCell ref="B103:E103"/>
    <mergeCell ref="D104:E104"/>
    <mergeCell ref="B105:E105"/>
    <mergeCell ref="A39:A40"/>
    <mergeCell ref="B64:E64"/>
    <mergeCell ref="B65:E65"/>
    <mergeCell ref="B66:E66"/>
    <mergeCell ref="A67:A68"/>
    <mergeCell ref="A75:E75"/>
    <mergeCell ref="B131:E131"/>
    <mergeCell ref="D132:E132"/>
    <mergeCell ref="B133:E133"/>
    <mergeCell ref="B134:E134"/>
    <mergeCell ref="A135:A136"/>
    <mergeCell ref="A143:E143"/>
    <mergeCell ref="B106:E106"/>
    <mergeCell ref="A107:A108"/>
    <mergeCell ref="A115:E115"/>
    <mergeCell ref="A116:A117"/>
    <mergeCell ref="A129:E129"/>
    <mergeCell ref="A130:E130"/>
    <mergeCell ref="B183:E183"/>
    <mergeCell ref="B184:E184"/>
    <mergeCell ref="A185:A186"/>
    <mergeCell ref="A193:E193"/>
    <mergeCell ref="A194:A195"/>
    <mergeCell ref="B208:E208"/>
    <mergeCell ref="A144:A145"/>
    <mergeCell ref="B158:E158"/>
    <mergeCell ref="B159:E159"/>
    <mergeCell ref="A160:A161"/>
    <mergeCell ref="A168:E168"/>
    <mergeCell ref="A169:A170"/>
    <mergeCell ref="D207:E207"/>
    <mergeCell ref="D182:E182"/>
    <mergeCell ref="D157:E157"/>
    <mergeCell ref="A235:A236"/>
    <mergeCell ref="A243:E243"/>
    <mergeCell ref="A244:A245"/>
    <mergeCell ref="B258:E258"/>
    <mergeCell ref="B259:E259"/>
    <mergeCell ref="A260:A261"/>
    <mergeCell ref="B209:E209"/>
    <mergeCell ref="A210:A211"/>
    <mergeCell ref="A218:E218"/>
    <mergeCell ref="A219:A220"/>
    <mergeCell ref="B233:E233"/>
    <mergeCell ref="B234:E234"/>
    <mergeCell ref="D257:E257"/>
    <mergeCell ref="A294:A295"/>
    <mergeCell ref="B308:E308"/>
    <mergeCell ref="B309:E309"/>
    <mergeCell ref="A310:A311"/>
    <mergeCell ref="A318:E318"/>
    <mergeCell ref="A319:A320"/>
    <mergeCell ref="A268:E268"/>
    <mergeCell ref="A269:A270"/>
    <mergeCell ref="B283:E283"/>
    <mergeCell ref="B284:E284"/>
    <mergeCell ref="A285:A286"/>
    <mergeCell ref="A293:E293"/>
    <mergeCell ref="D282:E282"/>
    <mergeCell ref="D307:E307"/>
    <mergeCell ref="A367:E367"/>
    <mergeCell ref="A368:A369"/>
    <mergeCell ref="B382:E382"/>
    <mergeCell ref="A384:A385"/>
    <mergeCell ref="A392:E392"/>
    <mergeCell ref="A393:A394"/>
    <mergeCell ref="B333:E333"/>
    <mergeCell ref="A342:E342"/>
    <mergeCell ref="A343:A344"/>
    <mergeCell ref="B357:E357"/>
    <mergeCell ref="A359:A360"/>
    <mergeCell ref="D356:E356"/>
    <mergeCell ref="D381:E381"/>
    <mergeCell ref="B416:E416"/>
    <mergeCell ref="A417:A418"/>
    <mergeCell ref="A425:E425"/>
    <mergeCell ref="A426:A427"/>
    <mergeCell ref="B451:E451"/>
    <mergeCell ref="B452:E452"/>
    <mergeCell ref="B406:E406"/>
    <mergeCell ref="A407:E407"/>
    <mergeCell ref="A412:E412"/>
    <mergeCell ref="A413:E413"/>
    <mergeCell ref="B414:E414"/>
    <mergeCell ref="B415:E415"/>
    <mergeCell ref="B490:E490"/>
    <mergeCell ref="D491:E491"/>
    <mergeCell ref="B492:E492"/>
    <mergeCell ref="B493:E493"/>
    <mergeCell ref="A494:A495"/>
    <mergeCell ref="A502:E502"/>
    <mergeCell ref="B453:E453"/>
    <mergeCell ref="A454:A455"/>
    <mergeCell ref="A462:E462"/>
    <mergeCell ref="A463:A464"/>
    <mergeCell ref="A488:E488"/>
    <mergeCell ref="A489:E489"/>
    <mergeCell ref="A528:A529"/>
    <mergeCell ref="A541:E541"/>
    <mergeCell ref="A542:A543"/>
    <mergeCell ref="A555:E555"/>
    <mergeCell ref="A556:E556"/>
    <mergeCell ref="B557:E557"/>
    <mergeCell ref="A503:A504"/>
    <mergeCell ref="D516:E516"/>
    <mergeCell ref="B517:E517"/>
    <mergeCell ref="B518:E518"/>
    <mergeCell ref="A519:A520"/>
    <mergeCell ref="A527:E527"/>
    <mergeCell ref="A570:A571"/>
    <mergeCell ref="D583:E583"/>
    <mergeCell ref="B584:E584"/>
    <mergeCell ref="B585:E585"/>
    <mergeCell ref="A586:A587"/>
    <mergeCell ref="A594:E594"/>
    <mergeCell ref="D558:E558"/>
    <mergeCell ref="B559:E559"/>
    <mergeCell ref="B560:E560"/>
    <mergeCell ref="A561:A562"/>
    <mergeCell ref="A569:E569"/>
    <mergeCell ref="A621:A622"/>
    <mergeCell ref="B635:E635"/>
    <mergeCell ref="B636:E636"/>
    <mergeCell ref="A637:A638"/>
    <mergeCell ref="A645:E645"/>
    <mergeCell ref="A646:A647"/>
    <mergeCell ref="A595:A596"/>
    <mergeCell ref="B608:E608"/>
    <mergeCell ref="B610:E610"/>
    <mergeCell ref="B611:E611"/>
    <mergeCell ref="A612:A613"/>
    <mergeCell ref="A620:E620"/>
    <mergeCell ref="D609:E609"/>
    <mergeCell ref="B660:E660"/>
    <mergeCell ref="B661:E661"/>
    <mergeCell ref="A662:A663"/>
    <mergeCell ref="A670:E670"/>
    <mergeCell ref="A671:A67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PMA</vt:lpstr>
      <vt:lpstr>Arti dhe Kultura</vt:lpstr>
      <vt:lpstr>Trashegimia dhe Muzete</vt:lpstr>
      <vt:lpstr>PMA!Print_Area</vt:lpstr>
      <vt:lpstr>'Trashegimia dhe Muzete'!Print_Area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2018-12-14T10:52:42Z</cp:lastPrinted>
  <dcterms:created xsi:type="dcterms:W3CDTF">2018-03-05T12:29:59Z</dcterms:created>
  <dcterms:modified xsi:type="dcterms:W3CDTF">2019-02-25T10:26:46Z</dcterms:modified>
</cp:coreProperties>
</file>