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PBA faza III 2019\Aneksi 1 Excel PBA 2019 2021\"/>
    </mc:Choice>
  </mc:AlternateContent>
  <bookViews>
    <workbookView xWindow="0" yWindow="120" windowWidth="19440" windowHeight="11715"/>
  </bookViews>
  <sheets>
    <sheet name="07340" sheetId="9" r:id="rId1"/>
    <sheet name="09430" sheetId="8" r:id="rId2"/>
    <sheet name="01110" sheetId="7" r:id="rId3"/>
    <sheet name="10270" sheetId="6" r:id="rId4"/>
    <sheet name="02150" sheetId="5" r:id="rId5"/>
    <sheet name="02120" sheetId="10" r:id="rId6"/>
    <sheet name="10910" sheetId="3" r:id="rId7"/>
  </sheets>
  <externalReferences>
    <externalReference r:id="rId8"/>
  </externalReferences>
  <calcPr calcId="152511"/>
</workbook>
</file>

<file path=xl/calcChain.xml><?xml version="1.0" encoding="utf-8"?>
<calcChain xmlns="http://schemas.openxmlformats.org/spreadsheetml/2006/main">
  <c r="D1386" i="10" l="1"/>
  <c r="E1409" i="10" l="1"/>
  <c r="D1409" i="10"/>
  <c r="C1409" i="10"/>
  <c r="B1409" i="10"/>
  <c r="E1408" i="10"/>
  <c r="D1408" i="10"/>
  <c r="C1408" i="10"/>
  <c r="B1408" i="10"/>
  <c r="E1407" i="10"/>
  <c r="D1407" i="10"/>
  <c r="C1407" i="10"/>
  <c r="B1407" i="10"/>
  <c r="E1404" i="10"/>
  <c r="D1404" i="10"/>
  <c r="C1404" i="10"/>
  <c r="B1404" i="10"/>
  <c r="E1403" i="10"/>
  <c r="D1403" i="10"/>
  <c r="C1403" i="10"/>
  <c r="B1403" i="10"/>
  <c r="E1402" i="10"/>
  <c r="D1402" i="10"/>
  <c r="C1402" i="10"/>
  <c r="B1402" i="10"/>
  <c r="E1401" i="10"/>
  <c r="D1401" i="10"/>
  <c r="C1401" i="10"/>
  <c r="B1401" i="10"/>
  <c r="B1400" i="10" s="1"/>
  <c r="E1400" i="10"/>
  <c r="D1400" i="10"/>
  <c r="C1400" i="10"/>
  <c r="E1399" i="10"/>
  <c r="D1399" i="10"/>
  <c r="C1399" i="10"/>
  <c r="B1399" i="10"/>
  <c r="E1398" i="10"/>
  <c r="E1397" i="10" s="1"/>
  <c r="D1398" i="10"/>
  <c r="C1398" i="10"/>
  <c r="B1398" i="10"/>
  <c r="D1397" i="10"/>
  <c r="C1397" i="10"/>
  <c r="B1397" i="10"/>
  <c r="E1396" i="10"/>
  <c r="D1396" i="10"/>
  <c r="C1396" i="10"/>
  <c r="B1396" i="10"/>
  <c r="E1395" i="10"/>
  <c r="E1394" i="10" s="1"/>
  <c r="D1395" i="10"/>
  <c r="D1394" i="10" s="1"/>
  <c r="C1395" i="10"/>
  <c r="B1395" i="10"/>
  <c r="B1394" i="10" s="1"/>
  <c r="C1394" i="10"/>
  <c r="E1393" i="10"/>
  <c r="D1393" i="10"/>
  <c r="C1393" i="10"/>
  <c r="B1393" i="10"/>
  <c r="E1392" i="10"/>
  <c r="E1391" i="10" s="1"/>
  <c r="D1392" i="10"/>
  <c r="D1391" i="10" s="1"/>
  <c r="C1392" i="10"/>
  <c r="C1391" i="10" s="1"/>
  <c r="B1392" i="10"/>
  <c r="B1391" i="10" s="1"/>
  <c r="E1390" i="10"/>
  <c r="D1390" i="10"/>
  <c r="C1390" i="10"/>
  <c r="B1390" i="10"/>
  <c r="E1389" i="10"/>
  <c r="D1389" i="10"/>
  <c r="C1389" i="10"/>
  <c r="C1388" i="10" s="1"/>
  <c r="B1389" i="10"/>
  <c r="E1387" i="10"/>
  <c r="D1387" i="10"/>
  <c r="C1387" i="10"/>
  <c r="B1387" i="10"/>
  <c r="E1386" i="10"/>
  <c r="E1385" i="10" s="1"/>
  <c r="D1385" i="10"/>
  <c r="C1386" i="10"/>
  <c r="C1385" i="10" s="1"/>
  <c r="B1386" i="10"/>
  <c r="B1385" i="10" s="1"/>
  <c r="E1384" i="10"/>
  <c r="D1384" i="10"/>
  <c r="C1384" i="10"/>
  <c r="B1384" i="10"/>
  <c r="E1383" i="10"/>
  <c r="E1382" i="10" s="1"/>
  <c r="D1383" i="10"/>
  <c r="D1382" i="10" s="1"/>
  <c r="C1383" i="10"/>
  <c r="C1382" i="10" s="1"/>
  <c r="B1383" i="10"/>
  <c r="B1382" i="10" s="1"/>
  <c r="E1381" i="10"/>
  <c r="D1381" i="10"/>
  <c r="C1381" i="10"/>
  <c r="B1381" i="10"/>
  <c r="E1380" i="10"/>
  <c r="D1380" i="10"/>
  <c r="D1379" i="10" s="1"/>
  <c r="C1380" i="10"/>
  <c r="C1379" i="10" s="1"/>
  <c r="B1380" i="10"/>
  <c r="B1379" i="10" s="1"/>
  <c r="E1379" i="10"/>
  <c r="E1365" i="10"/>
  <c r="E1375" i="10" s="1"/>
  <c r="D1365" i="10"/>
  <c r="D1375" i="10" s="1"/>
  <c r="C1365" i="10"/>
  <c r="C1375" i="10" s="1"/>
  <c r="B1365" i="10"/>
  <c r="B1375" i="10" s="1"/>
  <c r="E1360" i="10"/>
  <c r="D1360" i="10"/>
  <c r="C1360" i="10"/>
  <c r="E1359" i="10"/>
  <c r="D1359" i="10"/>
  <c r="C1359" i="10"/>
  <c r="E1358" i="10"/>
  <c r="D1358" i="10"/>
  <c r="C1358" i="10"/>
  <c r="B1358" i="10"/>
  <c r="E1339" i="10"/>
  <c r="E1349" i="10" s="1"/>
  <c r="D1339" i="10"/>
  <c r="D1349" i="10" s="1"/>
  <c r="C1339" i="10"/>
  <c r="C1349" i="10" s="1"/>
  <c r="B1339" i="10"/>
  <c r="B1349" i="10" s="1"/>
  <c r="E1334" i="10"/>
  <c r="D1334" i="10"/>
  <c r="C1334" i="10"/>
  <c r="E1333" i="10"/>
  <c r="D1333" i="10"/>
  <c r="C1333" i="10"/>
  <c r="E1332" i="10"/>
  <c r="D1332" i="10"/>
  <c r="C1332" i="10"/>
  <c r="B1332" i="10"/>
  <c r="E1313" i="10"/>
  <c r="E1323" i="10" s="1"/>
  <c r="D1313" i="10"/>
  <c r="D1323" i="10" s="1"/>
  <c r="C1313" i="10"/>
  <c r="C1323" i="10" s="1"/>
  <c r="B1313" i="10"/>
  <c r="B1323" i="10" s="1"/>
  <c r="E1308" i="10"/>
  <c r="D1308" i="10"/>
  <c r="C1308" i="10"/>
  <c r="E1307" i="10"/>
  <c r="D1307" i="10"/>
  <c r="C1307" i="10"/>
  <c r="E1306" i="10"/>
  <c r="E1309" i="10" s="1"/>
  <c r="D1306" i="10"/>
  <c r="C1306" i="10"/>
  <c r="B1306" i="10"/>
  <c r="E1288" i="10"/>
  <c r="E1298" i="10" s="1"/>
  <c r="D1288" i="10"/>
  <c r="D1298" i="10" s="1"/>
  <c r="C1288" i="10"/>
  <c r="C1298" i="10" s="1"/>
  <c r="B1288" i="10"/>
  <c r="B1298" i="10" s="1"/>
  <c r="E1283" i="10"/>
  <c r="D1283" i="10"/>
  <c r="C1283" i="10"/>
  <c r="E1282" i="10"/>
  <c r="D1282" i="10"/>
  <c r="C1282" i="10"/>
  <c r="E1281" i="10"/>
  <c r="D1281" i="10"/>
  <c r="C1281" i="10"/>
  <c r="C1284" i="10" s="1"/>
  <c r="B1281" i="10"/>
  <c r="E1263" i="10"/>
  <c r="E1273" i="10" s="1"/>
  <c r="D1263" i="10"/>
  <c r="D1273" i="10" s="1"/>
  <c r="C1263" i="10"/>
  <c r="C1273" i="10" s="1"/>
  <c r="B1263" i="10"/>
  <c r="B1273" i="10" s="1"/>
  <c r="E1258" i="10"/>
  <c r="D1258" i="10"/>
  <c r="C1258" i="10"/>
  <c r="E1257" i="10"/>
  <c r="D1257" i="10"/>
  <c r="C1257" i="10"/>
  <c r="E1256" i="10"/>
  <c r="D1256" i="10"/>
  <c r="C1256" i="10"/>
  <c r="B1256" i="10"/>
  <c r="E1241" i="10"/>
  <c r="E1236" i="10"/>
  <c r="D1236" i="10"/>
  <c r="D1246" i="10" s="1"/>
  <c r="C1236" i="10"/>
  <c r="C1246" i="10" s="1"/>
  <c r="B1236" i="10"/>
  <c r="B1246" i="10" s="1"/>
  <c r="E1231" i="10"/>
  <c r="D1231" i="10"/>
  <c r="C1231" i="10"/>
  <c r="E1230" i="10"/>
  <c r="D1230" i="10"/>
  <c r="C1230" i="10"/>
  <c r="E1229" i="10"/>
  <c r="D1229" i="10"/>
  <c r="C1229" i="10"/>
  <c r="B1229" i="10"/>
  <c r="E1210" i="10"/>
  <c r="E1220" i="10" s="1"/>
  <c r="E1202" i="10" s="1"/>
  <c r="D1210" i="10"/>
  <c r="D1220" i="10" s="1"/>
  <c r="D1202" i="10" s="1"/>
  <c r="D1205" i="10" s="1"/>
  <c r="C1210" i="10"/>
  <c r="C1220" i="10" s="1"/>
  <c r="B1210" i="10"/>
  <c r="B1220" i="10" s="1"/>
  <c r="C1205" i="10"/>
  <c r="E1204" i="10"/>
  <c r="D1204" i="10"/>
  <c r="C1204" i="10"/>
  <c r="C1203" i="10"/>
  <c r="B1203" i="10"/>
  <c r="E1185" i="10"/>
  <c r="E1195" i="10" s="1"/>
  <c r="D1185" i="10"/>
  <c r="D1195" i="10" s="1"/>
  <c r="C1185" i="10"/>
  <c r="C1195" i="10" s="1"/>
  <c r="B1185" i="10"/>
  <c r="B1195" i="10" s="1"/>
  <c r="E1180" i="10"/>
  <c r="D1180" i="10"/>
  <c r="C1180" i="10"/>
  <c r="E1179" i="10"/>
  <c r="D1179" i="10"/>
  <c r="C1179" i="10"/>
  <c r="E1178" i="10"/>
  <c r="E1181" i="10" s="1"/>
  <c r="D1178" i="10"/>
  <c r="C1178" i="10"/>
  <c r="B1178" i="10"/>
  <c r="E1160" i="10"/>
  <c r="E1170" i="10" s="1"/>
  <c r="D1160" i="10"/>
  <c r="D1170" i="10" s="1"/>
  <c r="C1160" i="10"/>
  <c r="C1170" i="10" s="1"/>
  <c r="B1160" i="10"/>
  <c r="B1170" i="10" s="1"/>
  <c r="E1155" i="10"/>
  <c r="D1155" i="10"/>
  <c r="C1155" i="10"/>
  <c r="E1154" i="10"/>
  <c r="D1154" i="10"/>
  <c r="C1154" i="10"/>
  <c r="E1153" i="10"/>
  <c r="D1153" i="10"/>
  <c r="C1153" i="10"/>
  <c r="C1156" i="10" s="1"/>
  <c r="B1153" i="10"/>
  <c r="E1137" i="10"/>
  <c r="D1137" i="10"/>
  <c r="C1137" i="10"/>
  <c r="B1137" i="10"/>
  <c r="E1132" i="10"/>
  <c r="E1142" i="10" s="1"/>
  <c r="E1124" i="10" s="1"/>
  <c r="D1132" i="10"/>
  <c r="D1142" i="10" s="1"/>
  <c r="D1124" i="10" s="1"/>
  <c r="C1132" i="10"/>
  <c r="C1142" i="10" s="1"/>
  <c r="C1124" i="10" s="1"/>
  <c r="C1125" i="10" s="1"/>
  <c r="B1132" i="10"/>
  <c r="B1142" i="10" s="1"/>
  <c r="B1124" i="10" s="1"/>
  <c r="B1125" i="10" s="1"/>
  <c r="E1126" i="10"/>
  <c r="D1126" i="10"/>
  <c r="C1126" i="10"/>
  <c r="E1111" i="10"/>
  <c r="E1048" i="10" s="1"/>
  <c r="D1111" i="10"/>
  <c r="C1111" i="10"/>
  <c r="B1111" i="10"/>
  <c r="B1048" i="10" s="1"/>
  <c r="B1049" i="10" s="1"/>
  <c r="E1106" i="10"/>
  <c r="E1116" i="10" s="1"/>
  <c r="E1098" i="10" s="1"/>
  <c r="D1106" i="10"/>
  <c r="D1116" i="10" s="1"/>
  <c r="D1098" i="10" s="1"/>
  <c r="D1099" i="10" s="1"/>
  <c r="C1106" i="10"/>
  <c r="C1116" i="10" s="1"/>
  <c r="C1098" i="10" s="1"/>
  <c r="B1106" i="10"/>
  <c r="B1116" i="10" s="1"/>
  <c r="B1098" i="10" s="1"/>
  <c r="B1099" i="10" s="1"/>
  <c r="E1100" i="10"/>
  <c r="D1100" i="10"/>
  <c r="C1100" i="10"/>
  <c r="E1086" i="10"/>
  <c r="D1086" i="10"/>
  <c r="C1086" i="10"/>
  <c r="B1086" i="10"/>
  <c r="E1081" i="10"/>
  <c r="E1091" i="10" s="1"/>
  <c r="D1081" i="10"/>
  <c r="D1091" i="10" s="1"/>
  <c r="C1081" i="10"/>
  <c r="C1091" i="10" s="1"/>
  <c r="B1081" i="10"/>
  <c r="B1091" i="10" s="1"/>
  <c r="E1076" i="10"/>
  <c r="D1076" i="10"/>
  <c r="C1076" i="10"/>
  <c r="E1075" i="10"/>
  <c r="D1075" i="10"/>
  <c r="C1075" i="10"/>
  <c r="E1074" i="10"/>
  <c r="D1074" i="10"/>
  <c r="C1074" i="10"/>
  <c r="C1077" i="10" s="1"/>
  <c r="B1074" i="10"/>
  <c r="E1061" i="10"/>
  <c r="D1061" i="10"/>
  <c r="C1061" i="10"/>
  <c r="B1061" i="10"/>
  <c r="E1056" i="10"/>
  <c r="E1066" i="10" s="1"/>
  <c r="D1056" i="10"/>
  <c r="D1066" i="10" s="1"/>
  <c r="C1056" i="10"/>
  <c r="C1066" i="10" s="1"/>
  <c r="B1056" i="10"/>
  <c r="B1066" i="10" s="1"/>
  <c r="E1050" i="10"/>
  <c r="D1050" i="10"/>
  <c r="C1050" i="10"/>
  <c r="D1048" i="10"/>
  <c r="C1048" i="10"/>
  <c r="C1049" i="10" s="1"/>
  <c r="E1036" i="10"/>
  <c r="E1007" i="10" s="1"/>
  <c r="D1036" i="10"/>
  <c r="D1007" i="10" s="1"/>
  <c r="C1036" i="10"/>
  <c r="C1007" i="10" s="1"/>
  <c r="B1036" i="10"/>
  <c r="E1009" i="10"/>
  <c r="D1009" i="10"/>
  <c r="C1009" i="10"/>
  <c r="B1007" i="10"/>
  <c r="B1008" i="10" s="1"/>
  <c r="E999" i="10"/>
  <c r="E1000" i="10" s="1"/>
  <c r="D999" i="10"/>
  <c r="D1000" i="10" s="1"/>
  <c r="C999" i="10"/>
  <c r="C1000" i="10" s="1"/>
  <c r="B999" i="10"/>
  <c r="B1000" i="10" s="1"/>
  <c r="E973" i="10"/>
  <c r="D973" i="10"/>
  <c r="C973" i="10"/>
  <c r="E972" i="10"/>
  <c r="D972" i="10"/>
  <c r="C972" i="10"/>
  <c r="E971" i="10"/>
  <c r="D971" i="10"/>
  <c r="C971" i="10"/>
  <c r="B971" i="10"/>
  <c r="E962" i="10"/>
  <c r="E963" i="10" s="1"/>
  <c r="D962" i="10"/>
  <c r="D963" i="10" s="1"/>
  <c r="C962" i="10"/>
  <c r="C963" i="10" s="1"/>
  <c r="B962" i="10"/>
  <c r="B963" i="10" s="1"/>
  <c r="E936" i="10"/>
  <c r="D936" i="10"/>
  <c r="C936" i="10"/>
  <c r="E935" i="10"/>
  <c r="D935" i="10"/>
  <c r="C935" i="10"/>
  <c r="E934" i="10"/>
  <c r="D934" i="10"/>
  <c r="C934" i="10"/>
  <c r="B934" i="10"/>
  <c r="E909" i="10"/>
  <c r="E919" i="10" s="1"/>
  <c r="D909" i="10"/>
  <c r="D919" i="10" s="1"/>
  <c r="C909" i="10"/>
  <c r="C919" i="10" s="1"/>
  <c r="B909" i="10"/>
  <c r="B919" i="10" s="1"/>
  <c r="E904" i="10"/>
  <c r="D904" i="10"/>
  <c r="C904" i="10"/>
  <c r="E903" i="10"/>
  <c r="D903" i="10"/>
  <c r="C903" i="10"/>
  <c r="E902" i="10"/>
  <c r="D902" i="10"/>
  <c r="C902" i="10"/>
  <c r="B902" i="10"/>
  <c r="E882" i="10"/>
  <c r="E892" i="10" s="1"/>
  <c r="D882" i="10"/>
  <c r="D892" i="10" s="1"/>
  <c r="D874" i="10" s="1"/>
  <c r="C882" i="10"/>
  <c r="C892" i="10" s="1"/>
  <c r="B882" i="10"/>
  <c r="B892" i="10" s="1"/>
  <c r="C877" i="10"/>
  <c r="E876" i="10"/>
  <c r="D876" i="10"/>
  <c r="C876" i="10"/>
  <c r="E875" i="10"/>
  <c r="C875" i="10"/>
  <c r="B875" i="10"/>
  <c r="E856" i="10"/>
  <c r="E866" i="10" s="1"/>
  <c r="D856" i="10"/>
  <c r="D866" i="10" s="1"/>
  <c r="C856" i="10"/>
  <c r="C866" i="10" s="1"/>
  <c r="B856" i="10"/>
  <c r="B866" i="10" s="1"/>
  <c r="E851" i="10"/>
  <c r="D851" i="10"/>
  <c r="C851" i="10"/>
  <c r="E850" i="10"/>
  <c r="D850" i="10"/>
  <c r="C850" i="10"/>
  <c r="E849" i="10"/>
  <c r="D849" i="10"/>
  <c r="C849" i="10"/>
  <c r="C852" i="10" s="1"/>
  <c r="B849" i="10"/>
  <c r="E836" i="10"/>
  <c r="D836" i="10"/>
  <c r="C836" i="10"/>
  <c r="B836" i="10"/>
  <c r="E831" i="10"/>
  <c r="E841" i="10" s="1"/>
  <c r="D831" i="10"/>
  <c r="D841" i="10" s="1"/>
  <c r="C831" i="10"/>
  <c r="C841" i="10" s="1"/>
  <c r="B831" i="10"/>
  <c r="B841" i="10" s="1"/>
  <c r="E826" i="10"/>
  <c r="D826" i="10"/>
  <c r="C826" i="10"/>
  <c r="E825" i="10"/>
  <c r="D825" i="10"/>
  <c r="C825" i="10"/>
  <c r="E824" i="10"/>
  <c r="D824" i="10"/>
  <c r="C824" i="10"/>
  <c r="B824" i="10"/>
  <c r="E806" i="10"/>
  <c r="E816" i="10" s="1"/>
  <c r="D806" i="10"/>
  <c r="D816" i="10" s="1"/>
  <c r="C806" i="10"/>
  <c r="C816" i="10" s="1"/>
  <c r="B806" i="10"/>
  <c r="B816" i="10" s="1"/>
  <c r="E801" i="10"/>
  <c r="D801" i="10"/>
  <c r="C801" i="10"/>
  <c r="E800" i="10"/>
  <c r="D800" i="10"/>
  <c r="C800" i="10"/>
  <c r="E799" i="10"/>
  <c r="D799" i="10"/>
  <c r="C799" i="10"/>
  <c r="C802" i="10" s="1"/>
  <c r="B799" i="10"/>
  <c r="E786" i="10"/>
  <c r="E787" i="10" s="1"/>
  <c r="D786" i="10"/>
  <c r="D787" i="10" s="1"/>
  <c r="C786" i="10"/>
  <c r="C787" i="10" s="1"/>
  <c r="B786" i="10"/>
  <c r="B787" i="10" s="1"/>
  <c r="E760" i="10"/>
  <c r="D760" i="10"/>
  <c r="C760" i="10"/>
  <c r="E759" i="10"/>
  <c r="D759" i="10"/>
  <c r="C759" i="10"/>
  <c r="E758" i="10"/>
  <c r="E761" i="10" s="1"/>
  <c r="D758" i="10"/>
  <c r="C758" i="10"/>
  <c r="B758" i="10"/>
  <c r="E745" i="10"/>
  <c r="D745" i="10"/>
  <c r="C745" i="10"/>
  <c r="B745" i="10"/>
  <c r="E740" i="10"/>
  <c r="E750" i="10" s="1"/>
  <c r="E732" i="10" s="1"/>
  <c r="E733" i="10" s="1"/>
  <c r="D740" i="10"/>
  <c r="D750" i="10" s="1"/>
  <c r="D732" i="10" s="1"/>
  <c r="C740" i="10"/>
  <c r="C750" i="10" s="1"/>
  <c r="C732" i="10" s="1"/>
  <c r="B740" i="10"/>
  <c r="B750" i="10" s="1"/>
  <c r="B732" i="10" s="1"/>
  <c r="B733" i="10" s="1"/>
  <c r="E734" i="10"/>
  <c r="D734" i="10"/>
  <c r="C734" i="10"/>
  <c r="E719" i="10"/>
  <c r="E656" i="10" s="1"/>
  <c r="E657" i="10" s="1"/>
  <c r="D719" i="10"/>
  <c r="C719" i="10"/>
  <c r="C656" i="10" s="1"/>
  <c r="B719" i="10"/>
  <c r="E714" i="10"/>
  <c r="E724" i="10" s="1"/>
  <c r="E706" i="10" s="1"/>
  <c r="D714" i="10"/>
  <c r="D724" i="10" s="1"/>
  <c r="C714" i="10"/>
  <c r="C724" i="10" s="1"/>
  <c r="C706" i="10" s="1"/>
  <c r="B714" i="10"/>
  <c r="B724" i="10" s="1"/>
  <c r="B706" i="10" s="1"/>
  <c r="B707" i="10" s="1"/>
  <c r="E708" i="10"/>
  <c r="D708" i="10"/>
  <c r="C708" i="10"/>
  <c r="D706" i="10"/>
  <c r="E694" i="10"/>
  <c r="D694" i="10"/>
  <c r="C694" i="10"/>
  <c r="B694" i="10"/>
  <c r="E689" i="10"/>
  <c r="E699" i="10" s="1"/>
  <c r="D689" i="10"/>
  <c r="D699" i="10" s="1"/>
  <c r="C689" i="10"/>
  <c r="C699" i="10" s="1"/>
  <c r="B689" i="10"/>
  <c r="B699" i="10" s="1"/>
  <c r="E684" i="10"/>
  <c r="D684" i="10"/>
  <c r="C684" i="10"/>
  <c r="E683" i="10"/>
  <c r="D683" i="10"/>
  <c r="C683" i="10"/>
  <c r="E682" i="10"/>
  <c r="D682" i="10"/>
  <c r="C682" i="10"/>
  <c r="B682" i="10"/>
  <c r="E669" i="10"/>
  <c r="D669" i="10"/>
  <c r="C669" i="10"/>
  <c r="B669" i="10"/>
  <c r="E664" i="10"/>
  <c r="E674" i="10" s="1"/>
  <c r="D664" i="10"/>
  <c r="D674" i="10" s="1"/>
  <c r="C664" i="10"/>
  <c r="C674" i="10" s="1"/>
  <c r="B664" i="10"/>
  <c r="B674" i="10" s="1"/>
  <c r="E658" i="10"/>
  <c r="D658" i="10"/>
  <c r="C658" i="10"/>
  <c r="D656" i="10"/>
  <c r="D657" i="10" s="1"/>
  <c r="B656" i="10"/>
  <c r="B657" i="10" s="1"/>
  <c r="E644" i="10"/>
  <c r="D644" i="10"/>
  <c r="C644" i="10"/>
  <c r="C615" i="10" s="1"/>
  <c r="C616" i="10" s="1"/>
  <c r="B644" i="10"/>
  <c r="B615" i="10" s="1"/>
  <c r="B616" i="10" s="1"/>
  <c r="E617" i="10"/>
  <c r="D617" i="10"/>
  <c r="C617" i="10"/>
  <c r="D615" i="10"/>
  <c r="E607" i="10"/>
  <c r="E608" i="10" s="1"/>
  <c r="D607" i="10"/>
  <c r="D608" i="10" s="1"/>
  <c r="C607" i="10"/>
  <c r="C608" i="10" s="1"/>
  <c r="B607" i="10"/>
  <c r="B608" i="10" s="1"/>
  <c r="E581" i="10"/>
  <c r="D581" i="10"/>
  <c r="C581" i="10"/>
  <c r="E580" i="10"/>
  <c r="D580" i="10"/>
  <c r="C580" i="10"/>
  <c r="E579" i="10"/>
  <c r="E582" i="10" s="1"/>
  <c r="D579" i="10"/>
  <c r="C579" i="10"/>
  <c r="C582" i="10" s="1"/>
  <c r="B579" i="10"/>
  <c r="E570" i="10"/>
  <c r="E571" i="10" s="1"/>
  <c r="D570" i="10"/>
  <c r="D571" i="10" s="1"/>
  <c r="C570" i="10"/>
  <c r="B570" i="10"/>
  <c r="B571" i="10" s="1"/>
  <c r="C556" i="10"/>
  <c r="E544" i="10"/>
  <c r="E543" i="10"/>
  <c r="D543" i="10"/>
  <c r="C543" i="10"/>
  <c r="E542" i="10"/>
  <c r="D542" i="10"/>
  <c r="B542" i="10"/>
  <c r="C541" i="10"/>
  <c r="C544" i="10" s="1"/>
  <c r="E521" i="10"/>
  <c r="E516" i="10"/>
  <c r="E526" i="10" s="1"/>
  <c r="D516" i="10"/>
  <c r="D526" i="10" s="1"/>
  <c r="C516" i="10"/>
  <c r="C526" i="10" s="1"/>
  <c r="B516" i="10"/>
  <c r="B526" i="10" s="1"/>
  <c r="E511" i="10"/>
  <c r="D511" i="10"/>
  <c r="C511" i="10"/>
  <c r="E510" i="10"/>
  <c r="D510" i="10"/>
  <c r="C510" i="10"/>
  <c r="E509" i="10"/>
  <c r="D509" i="10"/>
  <c r="C509" i="10"/>
  <c r="B509" i="10"/>
  <c r="E490" i="10"/>
  <c r="E500" i="10" s="1"/>
  <c r="D490" i="10"/>
  <c r="D500" i="10" s="1"/>
  <c r="C490" i="10"/>
  <c r="C500" i="10" s="1"/>
  <c r="B490" i="10"/>
  <c r="B500" i="10" s="1"/>
  <c r="E485" i="10"/>
  <c r="D485" i="10"/>
  <c r="C485" i="10"/>
  <c r="E484" i="10"/>
  <c r="D484" i="10"/>
  <c r="C484" i="10"/>
  <c r="E483" i="10"/>
  <c r="E486" i="10" s="1"/>
  <c r="D483" i="10"/>
  <c r="C483" i="10"/>
  <c r="B483" i="10"/>
  <c r="E465" i="10"/>
  <c r="E475" i="10" s="1"/>
  <c r="D465" i="10"/>
  <c r="D475" i="10" s="1"/>
  <c r="C465" i="10"/>
  <c r="C475" i="10" s="1"/>
  <c r="B465" i="10"/>
  <c r="B475" i="10" s="1"/>
  <c r="E460" i="10"/>
  <c r="D460" i="10"/>
  <c r="C460" i="10"/>
  <c r="E459" i="10"/>
  <c r="D459" i="10"/>
  <c r="C459" i="10"/>
  <c r="E458" i="10"/>
  <c r="D458" i="10"/>
  <c r="C458" i="10"/>
  <c r="C461" i="10" s="1"/>
  <c r="B458" i="10"/>
  <c r="E439" i="10"/>
  <c r="E449" i="10" s="1"/>
  <c r="D439" i="10"/>
  <c r="D449" i="10" s="1"/>
  <c r="C439" i="10"/>
  <c r="C449" i="10" s="1"/>
  <c r="B439" i="10"/>
  <c r="B449" i="10" s="1"/>
  <c r="E434" i="10"/>
  <c r="D434" i="10"/>
  <c r="C434" i="10"/>
  <c r="E433" i="10"/>
  <c r="D433" i="10"/>
  <c r="C433" i="10"/>
  <c r="E432" i="10"/>
  <c r="D432" i="10"/>
  <c r="C432" i="10"/>
  <c r="C435" i="10" s="1"/>
  <c r="B432" i="10"/>
  <c r="E413" i="10"/>
  <c r="E423" i="10" s="1"/>
  <c r="D413" i="10"/>
  <c r="D423" i="10" s="1"/>
  <c r="C413" i="10"/>
  <c r="C423" i="10" s="1"/>
  <c r="B413" i="10"/>
  <c r="B423" i="10" s="1"/>
  <c r="E408" i="10"/>
  <c r="D408" i="10"/>
  <c r="C408" i="10"/>
  <c r="E407" i="10"/>
  <c r="D407" i="10"/>
  <c r="C407" i="10"/>
  <c r="E406" i="10"/>
  <c r="E409" i="10" s="1"/>
  <c r="D406" i="10"/>
  <c r="C406" i="10"/>
  <c r="B406" i="10"/>
  <c r="E388" i="10"/>
  <c r="E398" i="10" s="1"/>
  <c r="D388" i="10"/>
  <c r="D398" i="10" s="1"/>
  <c r="C388" i="10"/>
  <c r="C398" i="10" s="1"/>
  <c r="B388" i="10"/>
  <c r="B398" i="10" s="1"/>
  <c r="E383" i="10"/>
  <c r="D383" i="10"/>
  <c r="C383" i="10"/>
  <c r="E382" i="10"/>
  <c r="D382" i="10"/>
  <c r="C382" i="10"/>
  <c r="E381" i="10"/>
  <c r="D381" i="10"/>
  <c r="C381" i="10"/>
  <c r="B381" i="10"/>
  <c r="E363" i="10"/>
  <c r="E373" i="10" s="1"/>
  <c r="D363" i="10"/>
  <c r="D373" i="10" s="1"/>
  <c r="C363" i="10"/>
  <c r="C373" i="10" s="1"/>
  <c r="B363" i="10"/>
  <c r="B373" i="10" s="1"/>
  <c r="E358" i="10"/>
  <c r="D358" i="10"/>
  <c r="C358" i="10"/>
  <c r="E357" i="10"/>
  <c r="D357" i="10"/>
  <c r="C357" i="10"/>
  <c r="E356" i="10"/>
  <c r="D356" i="10"/>
  <c r="C356" i="10"/>
  <c r="B356" i="10"/>
  <c r="E341" i="10"/>
  <c r="D341" i="10"/>
  <c r="E336" i="10"/>
  <c r="E346" i="10" s="1"/>
  <c r="E328" i="10" s="1"/>
  <c r="D336" i="10"/>
  <c r="C336" i="10"/>
  <c r="C346" i="10" s="1"/>
  <c r="C328" i="10" s="1"/>
  <c r="B336" i="10"/>
  <c r="B346" i="10" s="1"/>
  <c r="B328" i="10" s="1"/>
  <c r="E330" i="10"/>
  <c r="D330" i="10"/>
  <c r="C330" i="10"/>
  <c r="E315" i="10"/>
  <c r="D315" i="10"/>
  <c r="E310" i="10"/>
  <c r="D310" i="10"/>
  <c r="C310" i="10"/>
  <c r="C320" i="10" s="1"/>
  <c r="B310" i="10"/>
  <c r="B320" i="10" s="1"/>
  <c r="C305" i="10"/>
  <c r="E304" i="10"/>
  <c r="D304" i="10"/>
  <c r="C304" i="10"/>
  <c r="C303" i="10"/>
  <c r="B303" i="10"/>
  <c r="E290" i="10"/>
  <c r="D290" i="10"/>
  <c r="E285" i="10"/>
  <c r="D285" i="10"/>
  <c r="C285" i="10"/>
  <c r="C295" i="10" s="1"/>
  <c r="B285" i="10"/>
  <c r="B295" i="10" s="1"/>
  <c r="E280" i="10"/>
  <c r="D280" i="10"/>
  <c r="C280" i="10"/>
  <c r="E279" i="10"/>
  <c r="D279" i="10"/>
  <c r="C279" i="10"/>
  <c r="E278" i="10"/>
  <c r="D278" i="10"/>
  <c r="C278" i="10"/>
  <c r="B278" i="10"/>
  <c r="E260" i="10"/>
  <c r="E270" i="10" s="1"/>
  <c r="D260" i="10"/>
  <c r="D270" i="10" s="1"/>
  <c r="C260" i="10"/>
  <c r="C270" i="10" s="1"/>
  <c r="B260" i="10"/>
  <c r="B270" i="10" s="1"/>
  <c r="E255" i="10"/>
  <c r="D255" i="10"/>
  <c r="C255" i="10"/>
  <c r="E254" i="10"/>
  <c r="D254" i="10"/>
  <c r="C254" i="10"/>
  <c r="E253" i="10"/>
  <c r="D253" i="10"/>
  <c r="E256" i="10" s="1"/>
  <c r="C253" i="10"/>
  <c r="B253" i="10"/>
  <c r="E236" i="10"/>
  <c r="D236" i="10"/>
  <c r="C236" i="10"/>
  <c r="B236" i="10"/>
  <c r="E231" i="10"/>
  <c r="E241" i="10" s="1"/>
  <c r="E223" i="10" s="1"/>
  <c r="D231" i="10"/>
  <c r="D241" i="10" s="1"/>
  <c r="D223" i="10" s="1"/>
  <c r="C231" i="10"/>
  <c r="C241" i="10" s="1"/>
  <c r="C223" i="10" s="1"/>
  <c r="B231" i="10"/>
  <c r="B241" i="10" s="1"/>
  <c r="B223" i="10" s="1"/>
  <c r="B224" i="10" s="1"/>
  <c r="E225" i="10"/>
  <c r="D225" i="10"/>
  <c r="C225" i="10"/>
  <c r="E210" i="10"/>
  <c r="E147" i="10" s="1"/>
  <c r="D210" i="10"/>
  <c r="C210" i="10"/>
  <c r="C147" i="10" s="1"/>
  <c r="C148" i="10" s="1"/>
  <c r="B210" i="10"/>
  <c r="E205" i="10"/>
  <c r="E215" i="10" s="1"/>
  <c r="E197" i="10" s="1"/>
  <c r="D205" i="10"/>
  <c r="D215" i="10" s="1"/>
  <c r="D197" i="10" s="1"/>
  <c r="C205" i="10"/>
  <c r="C215" i="10" s="1"/>
  <c r="C197" i="10" s="1"/>
  <c r="B205" i="10"/>
  <c r="B215" i="10" s="1"/>
  <c r="B197" i="10" s="1"/>
  <c r="B198" i="10" s="1"/>
  <c r="E199" i="10"/>
  <c r="D199" i="10"/>
  <c r="C199" i="10"/>
  <c r="E185" i="10"/>
  <c r="D185" i="10"/>
  <c r="C185" i="10"/>
  <c r="B185" i="10"/>
  <c r="E180" i="10"/>
  <c r="E190" i="10" s="1"/>
  <c r="D180" i="10"/>
  <c r="D190" i="10" s="1"/>
  <c r="C180" i="10"/>
  <c r="C190" i="10" s="1"/>
  <c r="B180" i="10"/>
  <c r="B190" i="10" s="1"/>
  <c r="E175" i="10"/>
  <c r="D175" i="10"/>
  <c r="C175" i="10"/>
  <c r="E174" i="10"/>
  <c r="D174" i="10"/>
  <c r="C174" i="10"/>
  <c r="E173" i="10"/>
  <c r="D173" i="10"/>
  <c r="C173" i="10"/>
  <c r="B173" i="10"/>
  <c r="E160" i="10"/>
  <c r="D160" i="10"/>
  <c r="C160" i="10"/>
  <c r="B160" i="10"/>
  <c r="E155" i="10"/>
  <c r="E165" i="10" s="1"/>
  <c r="D155" i="10"/>
  <c r="D165" i="10" s="1"/>
  <c r="C155" i="10"/>
  <c r="C165" i="10" s="1"/>
  <c r="B155" i="10"/>
  <c r="B165" i="10" s="1"/>
  <c r="E149" i="10"/>
  <c r="D149" i="10"/>
  <c r="C149" i="10"/>
  <c r="D147" i="10"/>
  <c r="D148" i="10" s="1"/>
  <c r="B147" i="10"/>
  <c r="B148" i="10" s="1"/>
  <c r="E135" i="10"/>
  <c r="E106" i="10" s="1"/>
  <c r="E107" i="10" s="1"/>
  <c r="D135" i="10"/>
  <c r="D106" i="10" s="1"/>
  <c r="C135" i="10"/>
  <c r="B135" i="10"/>
  <c r="E108" i="10"/>
  <c r="D108" i="10"/>
  <c r="C108" i="10"/>
  <c r="E98" i="10"/>
  <c r="E99" i="10" s="1"/>
  <c r="D98" i="10"/>
  <c r="D99" i="10" s="1"/>
  <c r="C98" i="10"/>
  <c r="C99" i="10" s="1"/>
  <c r="B98" i="10"/>
  <c r="B99" i="10" s="1"/>
  <c r="E84" i="10"/>
  <c r="D84" i="10"/>
  <c r="C73" i="10"/>
  <c r="E72" i="10"/>
  <c r="D72" i="10"/>
  <c r="C72" i="10"/>
  <c r="E71" i="10"/>
  <c r="D71" i="10"/>
  <c r="C71" i="10"/>
  <c r="E70" i="10"/>
  <c r="D70" i="10"/>
  <c r="E73" i="10" s="1"/>
  <c r="C70" i="10"/>
  <c r="B70" i="10"/>
  <c r="E61" i="10"/>
  <c r="E62" i="10" s="1"/>
  <c r="D61" i="10"/>
  <c r="D62" i="10" s="1"/>
  <c r="C61" i="10"/>
  <c r="C62" i="10" s="1"/>
  <c r="B61" i="10"/>
  <c r="B62" i="10" s="1"/>
  <c r="E35" i="10"/>
  <c r="D35" i="10"/>
  <c r="C35" i="10"/>
  <c r="E34" i="10"/>
  <c r="D34" i="10"/>
  <c r="C34" i="10"/>
  <c r="E33" i="10"/>
  <c r="D33" i="10"/>
  <c r="D36" i="10" s="1"/>
  <c r="C33" i="10"/>
  <c r="B33" i="10"/>
  <c r="E461" i="10" l="1"/>
  <c r="D802" i="10"/>
  <c r="C905" i="10"/>
  <c r="E735" i="10"/>
  <c r="E1361" i="10"/>
  <c r="E1388" i="10"/>
  <c r="C256" i="10"/>
  <c r="E545" i="10"/>
  <c r="C937" i="10"/>
  <c r="E974" i="10"/>
  <c r="D1156" i="10"/>
  <c r="C1259" i="10"/>
  <c r="C1309" i="10"/>
  <c r="E1335" i="10"/>
  <c r="D320" i="10"/>
  <c r="D302" i="10" s="1"/>
  <c r="E1246" i="10"/>
  <c r="C409" i="10"/>
  <c r="D435" i="10"/>
  <c r="D685" i="10"/>
  <c r="D852" i="10"/>
  <c r="E937" i="10"/>
  <c r="E1127" i="10"/>
  <c r="C619" i="10"/>
  <c r="C36" i="10"/>
  <c r="C359" i="10"/>
  <c r="D582" i="10"/>
  <c r="C827" i="10"/>
  <c r="D974" i="10"/>
  <c r="C1052" i="10"/>
  <c r="C1232" i="10"/>
  <c r="D1259" i="10"/>
  <c r="C1361" i="10"/>
  <c r="E281" i="10"/>
  <c r="D346" i="10"/>
  <c r="D328" i="10" s="1"/>
  <c r="E359" i="10"/>
  <c r="C618" i="10"/>
  <c r="E1010" i="10"/>
  <c r="D1361" i="10"/>
  <c r="C306" i="10"/>
  <c r="D512" i="10"/>
  <c r="D544" i="10"/>
  <c r="C1206" i="10"/>
  <c r="D1388" i="10"/>
  <c r="C1008" i="10"/>
  <c r="C1011" i="10" s="1"/>
  <c r="C1010" i="10"/>
  <c r="E176" i="10"/>
  <c r="E384" i="10"/>
  <c r="C512" i="10"/>
  <c r="C571" i="10"/>
  <c r="C685" i="10"/>
  <c r="D827" i="10"/>
  <c r="E852" i="10"/>
  <c r="C878" i="10"/>
  <c r="D905" i="10"/>
  <c r="D1051" i="10"/>
  <c r="E1077" i="10"/>
  <c r="C1128" i="10"/>
  <c r="C1181" i="10"/>
  <c r="D1232" i="10"/>
  <c r="D1284" i="10"/>
  <c r="E36" i="10"/>
  <c r="D151" i="10"/>
  <c r="D281" i="10"/>
  <c r="E295" i="10"/>
  <c r="E320" i="10"/>
  <c r="E302" i="10" s="1"/>
  <c r="E1406" i="10" s="1"/>
  <c r="E1405" i="10" s="1"/>
  <c r="E1378" i="10" s="1"/>
  <c r="D409" i="10"/>
  <c r="E435" i="10"/>
  <c r="D618" i="10"/>
  <c r="C645" i="10"/>
  <c r="D761" i="10"/>
  <c r="E802" i="10"/>
  <c r="E905" i="10"/>
  <c r="D1181" i="10"/>
  <c r="E1232" i="10"/>
  <c r="E1259" i="10"/>
  <c r="E1284" i="10"/>
  <c r="B1388" i="10"/>
  <c r="C1037" i="10"/>
  <c r="C106" i="10"/>
  <c r="C107" i="10" s="1"/>
  <c r="E136" i="10"/>
  <c r="D176" i="10"/>
  <c r="D295" i="10"/>
  <c r="D384" i="10"/>
  <c r="D486" i="10"/>
  <c r="E512" i="10"/>
  <c r="E615" i="10"/>
  <c r="E645" i="10" s="1"/>
  <c r="D645" i="10"/>
  <c r="E660" i="10"/>
  <c r="D659" i="10"/>
  <c r="E685" i="10"/>
  <c r="D709" i="10"/>
  <c r="B1037" i="10"/>
  <c r="D1335" i="10"/>
  <c r="D224" i="10"/>
  <c r="D226" i="10"/>
  <c r="E329" i="10"/>
  <c r="E331" i="10"/>
  <c r="C151" i="10"/>
  <c r="D198" i="10"/>
  <c r="D200" i="10"/>
  <c r="E226" i="10"/>
  <c r="E224" i="10"/>
  <c r="E227" i="10" s="1"/>
  <c r="D1406" i="10"/>
  <c r="D1405" i="10" s="1"/>
  <c r="D303" i="10"/>
  <c r="D306" i="10" s="1"/>
  <c r="D305" i="10"/>
  <c r="B329" i="10"/>
  <c r="B1406" i="10"/>
  <c r="B1405" i="10" s="1"/>
  <c r="D331" i="10"/>
  <c r="D329" i="10"/>
  <c r="C735" i="10"/>
  <c r="C733" i="10"/>
  <c r="C736" i="10" s="1"/>
  <c r="D875" i="10"/>
  <c r="D878" i="10" s="1"/>
  <c r="E877" i="10"/>
  <c r="D877" i="10"/>
  <c r="D1378" i="10"/>
  <c r="D107" i="10"/>
  <c r="D110" i="10" s="1"/>
  <c r="D109" i="10"/>
  <c r="E198" i="10"/>
  <c r="E201" i="10" s="1"/>
  <c r="E200" i="10"/>
  <c r="E150" i="10"/>
  <c r="E148" i="10"/>
  <c r="E151" i="10" s="1"/>
  <c r="C1406" i="10"/>
  <c r="C1405" i="10" s="1"/>
  <c r="C1378" i="10" s="1"/>
  <c r="C329" i="10"/>
  <c r="C332" i="10" s="1"/>
  <c r="C331" i="10"/>
  <c r="C200" i="10"/>
  <c r="C198" i="10"/>
  <c r="C201" i="10" s="1"/>
  <c r="C226" i="10"/>
  <c r="C224" i="10"/>
  <c r="C227" i="10" s="1"/>
  <c r="E1099" i="10"/>
  <c r="E1102" i="10" s="1"/>
  <c r="E1101" i="10"/>
  <c r="C1101" i="10"/>
  <c r="C1099" i="10"/>
  <c r="C1102" i="10" s="1"/>
  <c r="D73" i="10"/>
  <c r="B106" i="10"/>
  <c r="C150" i="10"/>
  <c r="C176" i="10"/>
  <c r="D256" i="10"/>
  <c r="C281" i="10"/>
  <c r="D359" i="10"/>
  <c r="C384" i="10"/>
  <c r="D461" i="10"/>
  <c r="C486" i="10"/>
  <c r="B645" i="10"/>
  <c r="D707" i="10"/>
  <c r="E709" i="10"/>
  <c r="E707" i="10"/>
  <c r="E827" i="10"/>
  <c r="D937" i="10"/>
  <c r="E1008" i="10"/>
  <c r="D1008" i="10"/>
  <c r="D1010" i="10"/>
  <c r="D1101" i="10"/>
  <c r="E1125" i="10"/>
  <c r="C1127" i="10"/>
  <c r="C1335" i="10"/>
  <c r="B1378" i="10"/>
  <c r="E109" i="10"/>
  <c r="D150" i="10"/>
  <c r="C707" i="10"/>
  <c r="C710" i="10" s="1"/>
  <c r="C709" i="10"/>
  <c r="E1037" i="10"/>
  <c r="E1051" i="10"/>
  <c r="E1049" i="10"/>
  <c r="D1203" i="10"/>
  <c r="D1206" i="10" s="1"/>
  <c r="D136" i="10"/>
  <c r="C659" i="10"/>
  <c r="C657" i="10"/>
  <c r="C660" i="10" s="1"/>
  <c r="D735" i="10"/>
  <c r="D733" i="10"/>
  <c r="D736" i="10" s="1"/>
  <c r="C761" i="10"/>
  <c r="C974" i="10"/>
  <c r="D1037" i="10"/>
  <c r="D1049" i="10"/>
  <c r="D1052" i="10" s="1"/>
  <c r="D1077" i="10"/>
  <c r="D1125" i="10"/>
  <c r="D1128" i="10" s="1"/>
  <c r="D1127" i="10"/>
  <c r="E1156" i="10"/>
  <c r="E1205" i="10"/>
  <c r="E1203" i="10"/>
  <c r="E1206" i="10" s="1"/>
  <c r="D1309" i="10"/>
  <c r="C542" i="10"/>
  <c r="C545" i="10" s="1"/>
  <c r="D616" i="10"/>
  <c r="D619" i="10" s="1"/>
  <c r="E659" i="10"/>
  <c r="C1051" i="10"/>
  <c r="D1011" i="10" l="1"/>
  <c r="E110" i="10"/>
  <c r="E1052" i="10"/>
  <c r="E710" i="10"/>
  <c r="E1128" i="10"/>
  <c r="E305" i="10"/>
  <c r="E332" i="10"/>
  <c r="C136" i="10"/>
  <c r="D660" i="10"/>
  <c r="E303" i="10"/>
  <c r="E306" i="10" s="1"/>
  <c r="D545" i="10"/>
  <c r="E616" i="10"/>
  <c r="E619" i="10" s="1"/>
  <c r="E618" i="10"/>
  <c r="E736" i="10"/>
  <c r="B1377" i="10"/>
  <c r="B1410" i="10" s="1"/>
  <c r="D1102" i="10"/>
  <c r="E1011" i="10"/>
  <c r="D1377" i="10"/>
  <c r="D1410" i="10" s="1"/>
  <c r="D201" i="10"/>
  <c r="D710" i="10"/>
  <c r="E1377" i="10"/>
  <c r="E1410" i="10" s="1"/>
  <c r="D227" i="10"/>
  <c r="C109" i="10"/>
  <c r="B107" i="10"/>
  <c r="C110" i="10" s="1"/>
  <c r="E878" i="10"/>
  <c r="C1377" i="10"/>
  <c r="C1410" i="10" s="1"/>
  <c r="D332" i="10"/>
  <c r="B136" i="10"/>
  <c r="C559" i="9" l="1"/>
  <c r="D480" i="3"/>
  <c r="E480" i="3"/>
  <c r="C480" i="3"/>
  <c r="E166" i="3"/>
  <c r="D166" i="3"/>
  <c r="C166" i="3"/>
  <c r="B166" i="3"/>
  <c r="E161" i="3"/>
  <c r="E171" i="3" s="1"/>
  <c r="E153" i="3" s="1"/>
  <c r="D161" i="3"/>
  <c r="D171" i="3" s="1"/>
  <c r="C161" i="3"/>
  <c r="B161" i="3"/>
  <c r="B171" i="3" s="1"/>
  <c r="E155" i="3"/>
  <c r="D155" i="3"/>
  <c r="C155" i="3"/>
  <c r="D154" i="3"/>
  <c r="B154" i="3"/>
  <c r="C171" i="3" l="1"/>
  <c r="C153" i="3" s="1"/>
  <c r="D156" i="3"/>
  <c r="C156" i="3"/>
  <c r="C154" i="3"/>
  <c r="C157" i="3" s="1"/>
  <c r="E154" i="3"/>
  <c r="E157" i="3" s="1"/>
  <c r="E156" i="3"/>
  <c r="B33" i="9"/>
  <c r="C33" i="9"/>
  <c r="C36" i="9" s="1"/>
  <c r="D33" i="9"/>
  <c r="E33" i="9"/>
  <c r="E36" i="9" s="1"/>
  <c r="C34" i="9"/>
  <c r="D34" i="9"/>
  <c r="E34" i="9"/>
  <c r="C35" i="9"/>
  <c r="D35" i="9"/>
  <c r="E35" i="9"/>
  <c r="D58" i="9"/>
  <c r="D551" i="9" s="1"/>
  <c r="E58" i="9"/>
  <c r="E61" i="9" s="1"/>
  <c r="B61" i="9"/>
  <c r="B62" i="9" s="1"/>
  <c r="C61" i="9"/>
  <c r="D61" i="9"/>
  <c r="D62" i="9" s="1"/>
  <c r="B70" i="9"/>
  <c r="C70" i="9"/>
  <c r="D70" i="9"/>
  <c r="E70" i="9"/>
  <c r="C71" i="9"/>
  <c r="D71" i="9"/>
  <c r="E71" i="9"/>
  <c r="C72" i="9"/>
  <c r="D72" i="9"/>
  <c r="E72" i="9"/>
  <c r="B98" i="9"/>
  <c r="B99" i="9" s="1"/>
  <c r="C98" i="9"/>
  <c r="C99" i="9" s="1"/>
  <c r="D98" i="9"/>
  <c r="D99" i="9" s="1"/>
  <c r="E98" i="9"/>
  <c r="E99" i="9" s="1"/>
  <c r="B121" i="9"/>
  <c r="C121" i="9"/>
  <c r="D121" i="9"/>
  <c r="E121" i="9"/>
  <c r="C122" i="9"/>
  <c r="D122" i="9"/>
  <c r="E122" i="9"/>
  <c r="C123" i="9"/>
  <c r="D123" i="9"/>
  <c r="E123" i="9"/>
  <c r="B149" i="9"/>
  <c r="C149" i="9"/>
  <c r="C150" i="9" s="1"/>
  <c r="D149" i="9"/>
  <c r="D150" i="9" s="1"/>
  <c r="E149" i="9"/>
  <c r="E150" i="9" s="1"/>
  <c r="B150" i="9"/>
  <c r="B158" i="9"/>
  <c r="C158" i="9"/>
  <c r="D158" i="9"/>
  <c r="C159" i="9"/>
  <c r="D159" i="9"/>
  <c r="E159" i="9"/>
  <c r="C160" i="9"/>
  <c r="D160" i="9"/>
  <c r="E160" i="9"/>
  <c r="B186" i="9"/>
  <c r="B187" i="9" s="1"/>
  <c r="C186" i="9"/>
  <c r="C187" i="9" s="1"/>
  <c r="D186" i="9"/>
  <c r="D187" i="9" s="1"/>
  <c r="E186" i="9"/>
  <c r="E187" i="9" s="1"/>
  <c r="B195" i="9"/>
  <c r="C195" i="9"/>
  <c r="D195" i="9"/>
  <c r="E195" i="9"/>
  <c r="C196" i="9"/>
  <c r="D196" i="9"/>
  <c r="E196" i="9"/>
  <c r="C197" i="9"/>
  <c r="D197" i="9"/>
  <c r="E197" i="9"/>
  <c r="B223" i="9"/>
  <c r="C223" i="9"/>
  <c r="D223" i="9"/>
  <c r="E223" i="9"/>
  <c r="B234" i="9"/>
  <c r="C234" i="9"/>
  <c r="E234" i="9"/>
  <c r="C235" i="9"/>
  <c r="D235" i="9"/>
  <c r="E235" i="9"/>
  <c r="C236" i="9"/>
  <c r="B241" i="9"/>
  <c r="B251" i="9" s="1"/>
  <c r="C241" i="9"/>
  <c r="D241" i="9"/>
  <c r="E241" i="9"/>
  <c r="C246" i="9"/>
  <c r="D246" i="9"/>
  <c r="E246" i="9"/>
  <c r="B259" i="9"/>
  <c r="C259" i="9"/>
  <c r="E259" i="9"/>
  <c r="C260" i="9"/>
  <c r="D260" i="9"/>
  <c r="E260" i="9"/>
  <c r="C261" i="9"/>
  <c r="B266" i="9"/>
  <c r="C266" i="9"/>
  <c r="C276" i="9" s="1"/>
  <c r="D266" i="9"/>
  <c r="E266" i="9"/>
  <c r="B271" i="9"/>
  <c r="D271" i="9"/>
  <c r="D233" i="9" s="1"/>
  <c r="E271" i="9"/>
  <c r="E276" i="9" s="1"/>
  <c r="B284" i="9"/>
  <c r="C284" i="9"/>
  <c r="E284" i="9"/>
  <c r="C285" i="9"/>
  <c r="D285" i="9"/>
  <c r="E285" i="9"/>
  <c r="C286" i="9"/>
  <c r="B291" i="9"/>
  <c r="C291" i="9"/>
  <c r="D291" i="9"/>
  <c r="E291" i="9"/>
  <c r="B296" i="9"/>
  <c r="C296" i="9"/>
  <c r="D296" i="9"/>
  <c r="E296" i="9"/>
  <c r="E301" i="9" s="1"/>
  <c r="B301" i="9"/>
  <c r="C301" i="9"/>
  <c r="D301" i="9"/>
  <c r="D283" i="9" s="1"/>
  <c r="B309" i="9"/>
  <c r="C309" i="9"/>
  <c r="E309" i="9"/>
  <c r="C310" i="9"/>
  <c r="D310" i="9"/>
  <c r="E310" i="9"/>
  <c r="C311" i="9"/>
  <c r="B316" i="9"/>
  <c r="C316" i="9"/>
  <c r="D316" i="9"/>
  <c r="E316" i="9"/>
  <c r="B321" i="9"/>
  <c r="C321" i="9"/>
  <c r="D321" i="9"/>
  <c r="E321" i="9"/>
  <c r="E326" i="9" s="1"/>
  <c r="B326" i="9"/>
  <c r="B334" i="9"/>
  <c r="C334" i="9"/>
  <c r="E334" i="9"/>
  <c r="C335" i="9"/>
  <c r="D335" i="9"/>
  <c r="E335" i="9"/>
  <c r="C336" i="9"/>
  <c r="B341" i="9"/>
  <c r="C341" i="9"/>
  <c r="D341" i="9"/>
  <c r="E341" i="9"/>
  <c r="E351" i="9" s="1"/>
  <c r="B346" i="9"/>
  <c r="C346" i="9"/>
  <c r="D346" i="9"/>
  <c r="B359" i="9"/>
  <c r="C359" i="9"/>
  <c r="C362" i="9" s="1"/>
  <c r="E359" i="9"/>
  <c r="C360" i="9"/>
  <c r="D360" i="9"/>
  <c r="E360" i="9"/>
  <c r="C361" i="9"/>
  <c r="B366" i="9"/>
  <c r="C366" i="9"/>
  <c r="D366" i="9"/>
  <c r="E366" i="9"/>
  <c r="B371" i="9"/>
  <c r="B376" i="9" s="1"/>
  <c r="C371" i="9"/>
  <c r="D371" i="9"/>
  <c r="D376" i="9" s="1"/>
  <c r="D358" i="9" s="1"/>
  <c r="E371" i="9"/>
  <c r="C376" i="9"/>
  <c r="B384" i="9"/>
  <c r="C384" i="9"/>
  <c r="C387" i="9" s="1"/>
  <c r="E384" i="9"/>
  <c r="C385" i="9"/>
  <c r="D385" i="9"/>
  <c r="E385" i="9"/>
  <c r="C386" i="9"/>
  <c r="B391" i="9"/>
  <c r="C391" i="9"/>
  <c r="D391" i="9"/>
  <c r="E391" i="9"/>
  <c r="B396" i="9"/>
  <c r="B401" i="9" s="1"/>
  <c r="C396" i="9"/>
  <c r="D396" i="9"/>
  <c r="E396" i="9"/>
  <c r="B409" i="9"/>
  <c r="C409" i="9"/>
  <c r="E409" i="9"/>
  <c r="C410" i="9"/>
  <c r="D410" i="9"/>
  <c r="E410" i="9"/>
  <c r="C411" i="9"/>
  <c r="B416" i="9"/>
  <c r="C416" i="9"/>
  <c r="D416" i="9"/>
  <c r="E416" i="9"/>
  <c r="E426" i="9" s="1"/>
  <c r="B421" i="9"/>
  <c r="C421" i="9"/>
  <c r="D421" i="9"/>
  <c r="D426" i="9" s="1"/>
  <c r="D408" i="9" s="1"/>
  <c r="E421" i="9"/>
  <c r="C426" i="9"/>
  <c r="B434" i="9"/>
  <c r="C434" i="9"/>
  <c r="E434" i="9"/>
  <c r="C435" i="9"/>
  <c r="D435" i="9"/>
  <c r="E435" i="9"/>
  <c r="C436" i="9"/>
  <c r="B441" i="9"/>
  <c r="C441" i="9"/>
  <c r="D441" i="9"/>
  <c r="E441" i="9"/>
  <c r="E451" i="9" s="1"/>
  <c r="B446" i="9"/>
  <c r="C446" i="9"/>
  <c r="D446" i="9"/>
  <c r="C451" i="9"/>
  <c r="B459" i="9"/>
  <c r="C459" i="9"/>
  <c r="E459" i="9"/>
  <c r="C460" i="9"/>
  <c r="D460" i="9"/>
  <c r="E460" i="9"/>
  <c r="C461" i="9"/>
  <c r="B466" i="9"/>
  <c r="C466" i="9"/>
  <c r="D466" i="9"/>
  <c r="E466" i="9"/>
  <c r="B471" i="9"/>
  <c r="C471" i="9"/>
  <c r="D471" i="9"/>
  <c r="D476" i="9" s="1"/>
  <c r="D458" i="9" s="1"/>
  <c r="E471" i="9"/>
  <c r="C476" i="9"/>
  <c r="B484" i="9"/>
  <c r="C484" i="9"/>
  <c r="E484" i="9"/>
  <c r="C485" i="9"/>
  <c r="D485" i="9"/>
  <c r="E485" i="9"/>
  <c r="C486" i="9"/>
  <c r="B491" i="9"/>
  <c r="C491" i="9"/>
  <c r="D491" i="9"/>
  <c r="E491" i="9"/>
  <c r="B496" i="9"/>
  <c r="B501" i="9" s="1"/>
  <c r="C496" i="9"/>
  <c r="D496" i="9"/>
  <c r="E496" i="9"/>
  <c r="B510" i="9"/>
  <c r="C510" i="9"/>
  <c r="E510" i="9"/>
  <c r="C511" i="9"/>
  <c r="D511" i="9"/>
  <c r="E511" i="9"/>
  <c r="C512" i="9"/>
  <c r="B517" i="9"/>
  <c r="C517" i="9"/>
  <c r="D517" i="9"/>
  <c r="E517" i="9"/>
  <c r="E527" i="9" s="1"/>
  <c r="B522" i="9"/>
  <c r="C522" i="9"/>
  <c r="D522" i="9"/>
  <c r="B533" i="9"/>
  <c r="C533" i="9"/>
  <c r="D533" i="9"/>
  <c r="E533" i="9"/>
  <c r="B534" i="9"/>
  <c r="C534" i="9"/>
  <c r="D534" i="9"/>
  <c r="E534" i="9"/>
  <c r="B535" i="9"/>
  <c r="B536" i="9"/>
  <c r="C536" i="9"/>
  <c r="D536" i="9"/>
  <c r="E536" i="9"/>
  <c r="B537" i="9"/>
  <c r="C537" i="9"/>
  <c r="D537" i="9"/>
  <c r="E537" i="9"/>
  <c r="B539" i="9"/>
  <c r="C539" i="9"/>
  <c r="D539" i="9"/>
  <c r="E539" i="9"/>
  <c r="B540" i="9"/>
  <c r="C540" i="9"/>
  <c r="D540" i="9"/>
  <c r="E540" i="9"/>
  <c r="B542" i="9"/>
  <c r="C542" i="9"/>
  <c r="D542" i="9"/>
  <c r="E542" i="9"/>
  <c r="B543" i="9"/>
  <c r="C543" i="9"/>
  <c r="D543" i="9"/>
  <c r="E543" i="9"/>
  <c r="B546" i="9"/>
  <c r="C546" i="9"/>
  <c r="D546" i="9"/>
  <c r="E546" i="9"/>
  <c r="B548" i="9"/>
  <c r="C548" i="9"/>
  <c r="D548" i="9"/>
  <c r="E548" i="9"/>
  <c r="B549" i="9"/>
  <c r="C549" i="9"/>
  <c r="D549" i="9"/>
  <c r="E549" i="9"/>
  <c r="B551" i="9"/>
  <c r="C551" i="9"/>
  <c r="B552" i="9"/>
  <c r="C552" i="9"/>
  <c r="D552" i="9"/>
  <c r="E552" i="9"/>
  <c r="B553" i="9"/>
  <c r="C553" i="9"/>
  <c r="D553" i="9"/>
  <c r="E553" i="9"/>
  <c r="B559" i="9"/>
  <c r="B558" i="9" s="1"/>
  <c r="C558" i="9"/>
  <c r="D559" i="9"/>
  <c r="D558" i="9" s="1"/>
  <c r="E559" i="9"/>
  <c r="E558" i="9" s="1"/>
  <c r="C237" i="9" l="1"/>
  <c r="B426" i="9"/>
  <c r="E376" i="9"/>
  <c r="B527" i="9"/>
  <c r="C161" i="9"/>
  <c r="D73" i="9"/>
  <c r="C124" i="9"/>
  <c r="E476" i="9"/>
  <c r="C412" i="9"/>
  <c r="C401" i="9"/>
  <c r="C287" i="9"/>
  <c r="B476" i="9"/>
  <c r="C337" i="9"/>
  <c r="D124" i="9"/>
  <c r="D401" i="9"/>
  <c r="D383" i="9" s="1"/>
  <c r="D384" i="9" s="1"/>
  <c r="D501" i="9"/>
  <c r="D483" i="9" s="1"/>
  <c r="D486" i="9" s="1"/>
  <c r="C437" i="9"/>
  <c r="B351" i="9"/>
  <c r="D550" i="9"/>
  <c r="D351" i="9"/>
  <c r="D333" i="9" s="1"/>
  <c r="E336" i="9" s="1"/>
  <c r="D326" i="9"/>
  <c r="D308" i="9" s="1"/>
  <c r="C538" i="9"/>
  <c r="D532" i="9"/>
  <c r="D527" i="9"/>
  <c r="D509" i="9" s="1"/>
  <c r="D510" i="9" s="1"/>
  <c r="C513" i="9"/>
  <c r="C462" i="9"/>
  <c r="E401" i="9"/>
  <c r="D276" i="9"/>
  <c r="D258" i="9" s="1"/>
  <c r="C262" i="9"/>
  <c r="C251" i="9"/>
  <c r="E124" i="9"/>
  <c r="C73" i="9"/>
  <c r="B547" i="9"/>
  <c r="B276" i="9"/>
  <c r="B550" i="9"/>
  <c r="C541" i="9"/>
  <c r="E551" i="9"/>
  <c r="E550" i="9" s="1"/>
  <c r="E547" i="9"/>
  <c r="B541" i="9"/>
  <c r="B538" i="9"/>
  <c r="B531" i="9" s="1"/>
  <c r="C532" i="9"/>
  <c r="E501" i="9"/>
  <c r="D451" i="9"/>
  <c r="D433" i="9" s="1"/>
  <c r="E436" i="9" s="1"/>
  <c r="C351" i="9"/>
  <c r="C198" i="9"/>
  <c r="D547" i="9"/>
  <c r="E541" i="9"/>
  <c r="E538" i="9"/>
  <c r="B532" i="9"/>
  <c r="C527" i="9"/>
  <c r="D161" i="9"/>
  <c r="C550" i="9"/>
  <c r="C547" i="9"/>
  <c r="D541" i="9"/>
  <c r="D538" i="9"/>
  <c r="D531" i="9" s="1"/>
  <c r="E532" i="9"/>
  <c r="E531" i="9" s="1"/>
  <c r="C501" i="9"/>
  <c r="C487" i="9"/>
  <c r="B451" i="9"/>
  <c r="C326" i="9"/>
  <c r="C530" i="9" s="1"/>
  <c r="C312" i="9"/>
  <c r="D198" i="9"/>
  <c r="E73" i="9"/>
  <c r="D36" i="9"/>
  <c r="D157" i="3"/>
  <c r="E512" i="9"/>
  <c r="D334" i="9"/>
  <c r="D484" i="9"/>
  <c r="D311" i="9"/>
  <c r="E311" i="9"/>
  <c r="D309" i="9"/>
  <c r="D236" i="9"/>
  <c r="E236" i="9"/>
  <c r="D234" i="9"/>
  <c r="D459" i="9"/>
  <c r="D461" i="9"/>
  <c r="E461" i="9"/>
  <c r="E411" i="9"/>
  <c r="D409" i="9"/>
  <c r="D412" i="9" s="1"/>
  <c r="D411" i="9"/>
  <c r="D359" i="9"/>
  <c r="D362" i="9" s="1"/>
  <c r="D361" i="9"/>
  <c r="E361" i="9"/>
  <c r="E62" i="9"/>
  <c r="D286" i="9"/>
  <c r="E286" i="9"/>
  <c r="D284" i="9"/>
  <c r="E198" i="9"/>
  <c r="C62" i="9"/>
  <c r="E486" i="9" l="1"/>
  <c r="D512" i="9"/>
  <c r="D336" i="9"/>
  <c r="E386" i="9"/>
  <c r="D387" i="9"/>
  <c r="E387" i="9"/>
  <c r="D386" i="9"/>
  <c r="E530" i="9"/>
  <c r="E563" i="9" s="1"/>
  <c r="B530" i="9"/>
  <c r="B563" i="9" s="1"/>
  <c r="C531" i="9"/>
  <c r="C563" i="9" s="1"/>
  <c r="D436" i="9"/>
  <c r="D530" i="9"/>
  <c r="D563" i="9" s="1"/>
  <c r="D434" i="9"/>
  <c r="D437" i="9" s="1"/>
  <c r="D237" i="9"/>
  <c r="E237" i="9"/>
  <c r="D487" i="9"/>
  <c r="E487" i="9"/>
  <c r="D261" i="9"/>
  <c r="E261" i="9"/>
  <c r="D259" i="9"/>
  <c r="D513" i="9"/>
  <c r="E513" i="9"/>
  <c r="D287" i="9"/>
  <c r="E287" i="9"/>
  <c r="D462" i="9"/>
  <c r="E462" i="9"/>
  <c r="D337" i="9"/>
  <c r="E337" i="9"/>
  <c r="E362" i="9"/>
  <c r="E412" i="9"/>
  <c r="D312" i="9"/>
  <c r="E312" i="9"/>
  <c r="E437" i="9" l="1"/>
  <c r="D262" i="9"/>
  <c r="E262" i="9"/>
  <c r="E454" i="3" l="1"/>
  <c r="E483" i="3"/>
  <c r="E481" i="3"/>
  <c r="E217" i="3"/>
  <c r="D217" i="3"/>
  <c r="C217" i="3"/>
  <c r="B217" i="3"/>
  <c r="E212" i="3"/>
  <c r="E222" i="3" s="1"/>
  <c r="E204" i="3" s="1"/>
  <c r="D212" i="3"/>
  <c r="D222" i="3" s="1"/>
  <c r="C212" i="3"/>
  <c r="C222" i="3" s="1"/>
  <c r="C204" i="3" s="1"/>
  <c r="B212" i="3"/>
  <c r="B222" i="3" s="1"/>
  <c r="E206" i="3"/>
  <c r="D206" i="3"/>
  <c r="C206" i="3"/>
  <c r="D205" i="3"/>
  <c r="B205" i="3"/>
  <c r="C913" i="5"/>
  <c r="E50" i="8"/>
  <c r="E75" i="8" s="1"/>
  <c r="B20" i="8"/>
  <c r="B21" i="8"/>
  <c r="C21" i="8"/>
  <c r="D21" i="8"/>
  <c r="E21" i="8"/>
  <c r="C36" i="8"/>
  <c r="D36" i="8"/>
  <c r="C37" i="8"/>
  <c r="D37" i="8"/>
  <c r="E37" i="8"/>
  <c r="D38" i="8"/>
  <c r="B43" i="8"/>
  <c r="C43" i="8"/>
  <c r="D43" i="8"/>
  <c r="E43" i="8"/>
  <c r="B46" i="8"/>
  <c r="C46" i="8"/>
  <c r="D46" i="8"/>
  <c r="E46" i="8"/>
  <c r="B49" i="8"/>
  <c r="C49" i="8"/>
  <c r="D49" i="8"/>
  <c r="D64" i="8" s="1"/>
  <c r="B52" i="8"/>
  <c r="C52" i="8"/>
  <c r="D52" i="8"/>
  <c r="E52" i="8"/>
  <c r="B55" i="8"/>
  <c r="C55" i="8"/>
  <c r="D55" i="8"/>
  <c r="E55" i="8"/>
  <c r="B58" i="8"/>
  <c r="C58" i="8"/>
  <c r="D58" i="8"/>
  <c r="E58" i="8"/>
  <c r="B61" i="8"/>
  <c r="C61" i="8"/>
  <c r="D61" i="8"/>
  <c r="E61" i="8"/>
  <c r="B69" i="8"/>
  <c r="C69" i="8"/>
  <c r="D69" i="8"/>
  <c r="E69" i="8"/>
  <c r="B70" i="8"/>
  <c r="C70" i="8"/>
  <c r="D70" i="8"/>
  <c r="E70" i="8"/>
  <c r="B72" i="8"/>
  <c r="C72" i="8"/>
  <c r="D72" i="8"/>
  <c r="E72" i="8"/>
  <c r="B73" i="8"/>
  <c r="C73" i="8"/>
  <c r="D73" i="8"/>
  <c r="E73" i="8"/>
  <c r="B75" i="8"/>
  <c r="C75" i="8"/>
  <c r="C74" i="8" s="1"/>
  <c r="D75" i="8"/>
  <c r="B76" i="8"/>
  <c r="C76" i="8"/>
  <c r="D76" i="8"/>
  <c r="E76" i="8"/>
  <c r="B77" i="8"/>
  <c r="C77" i="8"/>
  <c r="D77" i="8"/>
  <c r="E77" i="8"/>
  <c r="B80" i="8"/>
  <c r="C80" i="8"/>
  <c r="D80" i="8"/>
  <c r="E80" i="8"/>
  <c r="B83" i="8"/>
  <c r="C83" i="8"/>
  <c r="D83" i="8"/>
  <c r="E83" i="8"/>
  <c r="B87" i="8"/>
  <c r="C87" i="8"/>
  <c r="D87" i="8"/>
  <c r="E87" i="8"/>
  <c r="B88" i="8"/>
  <c r="C88" i="8"/>
  <c r="D88" i="8"/>
  <c r="E88" i="8"/>
  <c r="B89" i="8"/>
  <c r="C89" i="8"/>
  <c r="D89" i="8"/>
  <c r="E89" i="8"/>
  <c r="B94" i="8"/>
  <c r="C94" i="8"/>
  <c r="D94" i="8"/>
  <c r="E94" i="8"/>
  <c r="B64" i="8" l="1"/>
  <c r="D74" i="8"/>
  <c r="C64" i="8"/>
  <c r="C65" i="8" s="1"/>
  <c r="E74" i="8"/>
  <c r="D39" i="8"/>
  <c r="B35" i="8"/>
  <c r="B66" i="8"/>
  <c r="D65" i="8"/>
  <c r="D66" i="8"/>
  <c r="E207" i="3"/>
  <c r="E205" i="3"/>
  <c r="E208" i="3" s="1"/>
  <c r="C66" i="8"/>
  <c r="B86" i="8"/>
  <c r="E71" i="8"/>
  <c r="E86" i="8"/>
  <c r="D71" i="8"/>
  <c r="D67" i="8"/>
  <c r="D86" i="8"/>
  <c r="C71" i="8"/>
  <c r="C67" i="8"/>
  <c r="C86" i="8"/>
  <c r="B74" i="8"/>
  <c r="B71" i="8"/>
  <c r="B67" i="8"/>
  <c r="B99" i="8" s="1"/>
  <c r="C205" i="3"/>
  <c r="D207" i="3"/>
  <c r="C207" i="3"/>
  <c r="E49" i="8"/>
  <c r="E64" i="8" s="1"/>
  <c r="E35" i="8" s="1"/>
  <c r="E67" i="8"/>
  <c r="C38" i="8"/>
  <c r="B36" i="8"/>
  <c r="C39" i="8" s="1"/>
  <c r="B65" i="8"/>
  <c r="C68" i="8"/>
  <c r="B68" i="8"/>
  <c r="E68" i="8"/>
  <c r="D68" i="8"/>
  <c r="E38" i="7"/>
  <c r="F38" i="7"/>
  <c r="G38" i="7"/>
  <c r="D44" i="7"/>
  <c r="E44" i="7"/>
  <c r="F44" i="7"/>
  <c r="G44" i="7"/>
  <c r="D47" i="7"/>
  <c r="E47" i="7"/>
  <c r="F47" i="7"/>
  <c r="G47" i="7"/>
  <c r="D50" i="7"/>
  <c r="E51" i="7"/>
  <c r="E50" i="7" s="1"/>
  <c r="F51" i="7"/>
  <c r="F50" i="7" s="1"/>
  <c r="G51" i="7"/>
  <c r="G50" i="7" s="1"/>
  <c r="D53" i="7"/>
  <c r="E53" i="7"/>
  <c r="F53" i="7"/>
  <c r="G53" i="7"/>
  <c r="D56" i="7"/>
  <c r="E56" i="7"/>
  <c r="F56" i="7"/>
  <c r="G56" i="7"/>
  <c r="D59" i="7"/>
  <c r="E59" i="7"/>
  <c r="F59" i="7"/>
  <c r="G59" i="7"/>
  <c r="D62" i="7"/>
  <c r="E62" i="7"/>
  <c r="E65" i="7" s="1"/>
  <c r="F62" i="7"/>
  <c r="G62" i="7"/>
  <c r="D72" i="7"/>
  <c r="E72" i="7"/>
  <c r="F72" i="7"/>
  <c r="G72" i="7"/>
  <c r="D81" i="7"/>
  <c r="E81" i="7"/>
  <c r="F81" i="7"/>
  <c r="G81" i="7"/>
  <c r="D84" i="7"/>
  <c r="E84" i="7"/>
  <c r="F84" i="7"/>
  <c r="G84" i="7"/>
  <c r="D87" i="7"/>
  <c r="E87" i="7"/>
  <c r="F87" i="7"/>
  <c r="G87" i="7"/>
  <c r="D90" i="7"/>
  <c r="E90" i="7"/>
  <c r="F90" i="7"/>
  <c r="G90" i="7"/>
  <c r="D93" i="7"/>
  <c r="E93" i="7"/>
  <c r="F93" i="7"/>
  <c r="G93" i="7"/>
  <c r="D96" i="7"/>
  <c r="E96" i="7"/>
  <c r="E102" i="7" s="1"/>
  <c r="E73" i="7" s="1"/>
  <c r="E74" i="7" s="1"/>
  <c r="D99" i="7"/>
  <c r="E99" i="7"/>
  <c r="F99" i="7"/>
  <c r="F102" i="7" s="1"/>
  <c r="F73" i="7" s="1"/>
  <c r="G99" i="7"/>
  <c r="G102" i="7" s="1"/>
  <c r="G73" i="7" s="1"/>
  <c r="G74" i="7" s="1"/>
  <c r="E112" i="7"/>
  <c r="F112" i="7"/>
  <c r="G112" i="7"/>
  <c r="D118" i="7"/>
  <c r="E118" i="7"/>
  <c r="F118" i="7"/>
  <c r="G118" i="7"/>
  <c r="D121" i="7"/>
  <c r="E121" i="7"/>
  <c r="F121" i="7"/>
  <c r="G121" i="7"/>
  <c r="D124" i="7"/>
  <c r="F124" i="7"/>
  <c r="G124" i="7"/>
  <c r="D127" i="7"/>
  <c r="E127" i="7"/>
  <c r="F127" i="7"/>
  <c r="G127" i="7"/>
  <c r="D130" i="7"/>
  <c r="E130" i="7"/>
  <c r="F130" i="7"/>
  <c r="G130" i="7"/>
  <c r="D133" i="7"/>
  <c r="E133" i="7"/>
  <c r="F133" i="7"/>
  <c r="G133" i="7"/>
  <c r="D136" i="7"/>
  <c r="D139" i="7" s="1"/>
  <c r="D110" i="7" s="1"/>
  <c r="D111" i="7" s="1"/>
  <c r="E136" i="7"/>
  <c r="F136" i="7"/>
  <c r="G136" i="7"/>
  <c r="E152" i="7"/>
  <c r="F152" i="7"/>
  <c r="G152" i="7"/>
  <c r="D158" i="7"/>
  <c r="E158" i="7"/>
  <c r="F158" i="7"/>
  <c r="G158" i="7"/>
  <c r="D163" i="7"/>
  <c r="D168" i="7" s="1"/>
  <c r="E163" i="7"/>
  <c r="F163" i="7"/>
  <c r="G163" i="7"/>
  <c r="D173" i="7"/>
  <c r="D172" i="7" s="1"/>
  <c r="E173" i="7"/>
  <c r="E172" i="7" s="1"/>
  <c r="F173" i="7"/>
  <c r="F172" i="7" s="1"/>
  <c r="G173" i="7"/>
  <c r="G172" i="7" s="1"/>
  <c r="D176" i="7"/>
  <c r="D175" i="7" s="1"/>
  <c r="E176" i="7"/>
  <c r="E175" i="7" s="1"/>
  <c r="F176" i="7"/>
  <c r="F175" i="7" s="1"/>
  <c r="G176" i="7"/>
  <c r="G175" i="7" s="1"/>
  <c r="D178" i="7"/>
  <c r="E179" i="7"/>
  <c r="E178" i="7" s="1"/>
  <c r="F179" i="7"/>
  <c r="F178" i="7" s="1"/>
  <c r="G179" i="7"/>
  <c r="G178" i="7" s="1"/>
  <c r="D182" i="7"/>
  <c r="D181" i="7" s="1"/>
  <c r="E182" i="7"/>
  <c r="E181" i="7" s="1"/>
  <c r="F182" i="7"/>
  <c r="F181" i="7" s="1"/>
  <c r="G182" i="7"/>
  <c r="G181" i="7" s="1"/>
  <c r="D185" i="7"/>
  <c r="D184" i="7" s="1"/>
  <c r="E185" i="7"/>
  <c r="E184" i="7" s="1"/>
  <c r="F185" i="7"/>
  <c r="F184" i="7" s="1"/>
  <c r="G185" i="7"/>
  <c r="G184" i="7" s="1"/>
  <c r="D188" i="7"/>
  <c r="D187" i="7" s="1"/>
  <c r="E188" i="7"/>
  <c r="E187" i="7" s="1"/>
  <c r="F188" i="7"/>
  <c r="F187" i="7" s="1"/>
  <c r="G188" i="7"/>
  <c r="G187" i="7" s="1"/>
  <c r="D191" i="7"/>
  <c r="D190" i="7" s="1"/>
  <c r="E191" i="7"/>
  <c r="E190" i="7" s="1"/>
  <c r="F191" i="7"/>
  <c r="F190" i="7" s="1"/>
  <c r="G191" i="7"/>
  <c r="G190" i="7" s="1"/>
  <c r="D193" i="7"/>
  <c r="E193" i="7"/>
  <c r="F193" i="7"/>
  <c r="G193" i="7"/>
  <c r="D199" i="7"/>
  <c r="D198" i="7" s="1"/>
  <c r="E199" i="7"/>
  <c r="E198" i="7" s="1"/>
  <c r="F199" i="7"/>
  <c r="F198" i="7" s="1"/>
  <c r="G199" i="7"/>
  <c r="G198" i="7" s="1"/>
  <c r="E168" i="7" l="1"/>
  <c r="E150" i="7" s="1"/>
  <c r="F139" i="7"/>
  <c r="F110" i="7" s="1"/>
  <c r="G168" i="7"/>
  <c r="G150" i="7" s="1"/>
  <c r="F168" i="7"/>
  <c r="F169" i="7" s="1"/>
  <c r="G65" i="7"/>
  <c r="G36" i="7" s="1"/>
  <c r="F75" i="7"/>
  <c r="G139" i="7"/>
  <c r="E75" i="7"/>
  <c r="C99" i="8"/>
  <c r="E169" i="7"/>
  <c r="D102" i="7"/>
  <c r="D73" i="7" s="1"/>
  <c r="D74" i="7" s="1"/>
  <c r="E77" i="7" s="1"/>
  <c r="D150" i="7"/>
  <c r="D151" i="7" s="1"/>
  <c r="D169" i="7"/>
  <c r="E36" i="7"/>
  <c r="E37" i="7" s="1"/>
  <c r="E66" i="7"/>
  <c r="F65" i="7"/>
  <c r="F36" i="7" s="1"/>
  <c r="E65" i="8"/>
  <c r="E38" i="8"/>
  <c r="E36" i="8"/>
  <c r="E39" i="8" s="1"/>
  <c r="G169" i="7"/>
  <c r="D65" i="7"/>
  <c r="D36" i="7" s="1"/>
  <c r="D37" i="7" s="1"/>
  <c r="E139" i="7"/>
  <c r="E110" i="7" s="1"/>
  <c r="F113" i="7" s="1"/>
  <c r="G75" i="7"/>
  <c r="D99" i="8"/>
  <c r="C208" i="3"/>
  <c r="D208" i="3"/>
  <c r="E66" i="8"/>
  <c r="E99" i="8" s="1"/>
  <c r="G171" i="7"/>
  <c r="G170" i="7" s="1"/>
  <c r="G203" i="7" s="1"/>
  <c r="G151" i="7"/>
  <c r="F171" i="7"/>
  <c r="F170" i="7" s="1"/>
  <c r="F203" i="7" s="1"/>
  <c r="F111" i="7"/>
  <c r="F66" i="7"/>
  <c r="G37" i="7"/>
  <c r="E171" i="7"/>
  <c r="E170" i="7" s="1"/>
  <c r="E203" i="7" s="1"/>
  <c r="E151" i="7"/>
  <c r="E154" i="7" s="1"/>
  <c r="E153" i="7"/>
  <c r="G110" i="7"/>
  <c r="F76" i="7"/>
  <c r="G76" i="7"/>
  <c r="F74" i="7"/>
  <c r="F77" i="7" s="1"/>
  <c r="D171" i="7"/>
  <c r="D170" i="7" s="1"/>
  <c r="D203" i="7" s="1"/>
  <c r="A62" i="7"/>
  <c r="B5" i="6"/>
  <c r="B6" i="6"/>
  <c r="A9" i="6"/>
  <c r="B12" i="6"/>
  <c r="A15" i="6"/>
  <c r="E15" i="6"/>
  <c r="B16" i="6"/>
  <c r="A18" i="6"/>
  <c r="E18" i="6"/>
  <c r="B21" i="6"/>
  <c r="B22" i="6"/>
  <c r="B23" i="6"/>
  <c r="B26" i="6"/>
  <c r="C26" i="6"/>
  <c r="D26" i="6"/>
  <c r="E26" i="6"/>
  <c r="B27" i="6"/>
  <c r="B48" i="6" s="1"/>
  <c r="C27" i="6"/>
  <c r="C48" i="6" s="1"/>
  <c r="C47" i="6" s="1"/>
  <c r="C56" i="6" s="1"/>
  <c r="D27" i="6"/>
  <c r="D48" i="6" s="1"/>
  <c r="D47" i="6" s="1"/>
  <c r="E27" i="6"/>
  <c r="E48" i="6" s="1"/>
  <c r="B28" i="6"/>
  <c r="C28" i="6"/>
  <c r="D28" i="6"/>
  <c r="E28" i="6"/>
  <c r="B29" i="6"/>
  <c r="C29" i="6"/>
  <c r="D29" i="6"/>
  <c r="E29" i="6"/>
  <c r="B30" i="6"/>
  <c r="C30" i="6"/>
  <c r="D30" i="6"/>
  <c r="E30" i="6"/>
  <c r="B31" i="6"/>
  <c r="C31" i="6"/>
  <c r="D31" i="6"/>
  <c r="E31" i="6"/>
  <c r="D53" i="6"/>
  <c r="E53" i="6" s="1"/>
  <c r="B62" i="6"/>
  <c r="C62" i="6"/>
  <c r="D62" i="6"/>
  <c r="D61" i="6" s="1"/>
  <c r="E62" i="6"/>
  <c r="B65" i="6"/>
  <c r="B64" i="6" s="1"/>
  <c r="C65" i="6"/>
  <c r="C64" i="6" s="1"/>
  <c r="D65" i="6"/>
  <c r="D64" i="6" s="1"/>
  <c r="E65" i="6"/>
  <c r="E64" i="6" s="1"/>
  <c r="B68" i="6"/>
  <c r="B67" i="6" s="1"/>
  <c r="C68" i="6"/>
  <c r="C67" i="6" s="1"/>
  <c r="D68" i="6"/>
  <c r="D67" i="6" s="1"/>
  <c r="E68" i="6"/>
  <c r="E67" i="6" s="1"/>
  <c r="B71" i="6"/>
  <c r="B70" i="6" s="1"/>
  <c r="C71" i="6"/>
  <c r="C70" i="6" s="1"/>
  <c r="D71" i="6"/>
  <c r="D70" i="6" s="1"/>
  <c r="E71" i="6"/>
  <c r="E70" i="6" s="1"/>
  <c r="B77" i="6"/>
  <c r="B76" i="6" s="1"/>
  <c r="C77" i="6"/>
  <c r="C76" i="6" s="1"/>
  <c r="D77" i="6"/>
  <c r="D76" i="6" s="1"/>
  <c r="E77" i="6"/>
  <c r="E76" i="6" s="1"/>
  <c r="B80" i="6"/>
  <c r="B79" i="6" s="1"/>
  <c r="C80" i="6"/>
  <c r="C79" i="6" s="1"/>
  <c r="D80" i="6"/>
  <c r="D79" i="6" s="1"/>
  <c r="E80" i="6"/>
  <c r="E79" i="6" s="1"/>
  <c r="B82" i="6"/>
  <c r="C82" i="6"/>
  <c r="D82" i="6"/>
  <c r="E82" i="6"/>
  <c r="B87" i="6"/>
  <c r="C87" i="6"/>
  <c r="D87" i="6"/>
  <c r="E87" i="6"/>
  <c r="D56" i="6" l="1"/>
  <c r="D57" i="6" s="1"/>
  <c r="F150" i="7"/>
  <c r="G77" i="7"/>
  <c r="G66" i="7"/>
  <c r="G39" i="7"/>
  <c r="D66" i="7"/>
  <c r="B74" i="6"/>
  <c r="B73" i="6" s="1"/>
  <c r="B47" i="6"/>
  <c r="B56" i="6" s="1"/>
  <c r="B57" i="6" s="1"/>
  <c r="E76" i="7"/>
  <c r="E47" i="6"/>
  <c r="E74" i="6"/>
  <c r="E73" i="6" s="1"/>
  <c r="E56" i="6"/>
  <c r="E59" i="6" s="1"/>
  <c r="D74" i="6"/>
  <c r="D73" i="6" s="1"/>
  <c r="E111" i="7"/>
  <c r="E114" i="7" s="1"/>
  <c r="E113" i="7"/>
  <c r="E39" i="7"/>
  <c r="G113" i="7"/>
  <c r="G111" i="7"/>
  <c r="G114" i="7" s="1"/>
  <c r="F37" i="7"/>
  <c r="F40" i="7" s="1"/>
  <c r="F39" i="7"/>
  <c r="E40" i="7"/>
  <c r="C57" i="6"/>
  <c r="C59" i="6"/>
  <c r="E61" i="6"/>
  <c r="C74" i="6"/>
  <c r="C73" i="6" s="1"/>
  <c r="C61" i="6"/>
  <c r="B61" i="6"/>
  <c r="C34" i="5"/>
  <c r="D34" i="5"/>
  <c r="E34" i="5"/>
  <c r="B40" i="5"/>
  <c r="C40" i="5"/>
  <c r="D40" i="5"/>
  <c r="E40" i="5"/>
  <c r="B43" i="5"/>
  <c r="C43" i="5"/>
  <c r="D43" i="5"/>
  <c r="E43" i="5"/>
  <c r="B46" i="5"/>
  <c r="C46" i="5"/>
  <c r="D46" i="5"/>
  <c r="E46" i="5"/>
  <c r="B58" i="5"/>
  <c r="C58" i="5"/>
  <c r="D58" i="5"/>
  <c r="E58" i="5"/>
  <c r="B61" i="5"/>
  <c r="B32" i="5" s="1"/>
  <c r="C61" i="5"/>
  <c r="C32" i="5" s="1"/>
  <c r="D61" i="5"/>
  <c r="D32" i="5" s="1"/>
  <c r="E61" i="5"/>
  <c r="E32" i="5" s="1"/>
  <c r="C71" i="5"/>
  <c r="D71" i="5"/>
  <c r="E71" i="5"/>
  <c r="B77" i="5"/>
  <c r="C77" i="5"/>
  <c r="D77" i="5"/>
  <c r="E77" i="5"/>
  <c r="B80" i="5"/>
  <c r="C80" i="5"/>
  <c r="D80" i="5"/>
  <c r="E80" i="5"/>
  <c r="B83" i="5"/>
  <c r="C83" i="5"/>
  <c r="D83" i="5"/>
  <c r="E83" i="5"/>
  <c r="B98" i="5"/>
  <c r="B69" i="5" s="1"/>
  <c r="C98" i="5"/>
  <c r="C69" i="5" s="1"/>
  <c r="D98" i="5"/>
  <c r="D69" i="5" s="1"/>
  <c r="E98" i="5"/>
  <c r="E69" i="5" s="1"/>
  <c r="C108" i="5"/>
  <c r="D108" i="5"/>
  <c r="E108" i="5"/>
  <c r="B114" i="5"/>
  <c r="C114" i="5"/>
  <c r="D114" i="5"/>
  <c r="E114" i="5"/>
  <c r="B117" i="5"/>
  <c r="C117" i="5"/>
  <c r="D117" i="5"/>
  <c r="E117" i="5"/>
  <c r="B120" i="5"/>
  <c r="C120" i="5"/>
  <c r="D120" i="5"/>
  <c r="E120" i="5"/>
  <c r="B132" i="5"/>
  <c r="C132" i="5"/>
  <c r="D132" i="5"/>
  <c r="E132" i="5"/>
  <c r="B135" i="5"/>
  <c r="B106" i="5" s="1"/>
  <c r="C135" i="5"/>
  <c r="C106" i="5" s="1"/>
  <c r="D135" i="5"/>
  <c r="D106" i="5" s="1"/>
  <c r="E135" i="5"/>
  <c r="E106" i="5" s="1"/>
  <c r="C145" i="5"/>
  <c r="D145" i="5"/>
  <c r="E145" i="5"/>
  <c r="B151" i="5"/>
  <c r="C151" i="5"/>
  <c r="D151" i="5"/>
  <c r="E151" i="5"/>
  <c r="B154" i="5"/>
  <c r="C154" i="5"/>
  <c r="D154" i="5"/>
  <c r="E154" i="5"/>
  <c r="B157" i="5"/>
  <c r="C157" i="5"/>
  <c r="D157" i="5"/>
  <c r="E157" i="5"/>
  <c r="B169" i="5"/>
  <c r="B172" i="5" s="1"/>
  <c r="B143" i="5" s="1"/>
  <c r="C169" i="5"/>
  <c r="D169" i="5"/>
  <c r="E169" i="5"/>
  <c r="C172" i="5"/>
  <c r="C143" i="5" s="1"/>
  <c r="D172" i="5"/>
  <c r="D143" i="5" s="1"/>
  <c r="E172" i="5"/>
  <c r="E143" i="5" s="1"/>
  <c r="E144" i="5" s="1"/>
  <c r="C182" i="5"/>
  <c r="D182" i="5"/>
  <c r="E182" i="5"/>
  <c r="B188" i="5"/>
  <c r="C188" i="5"/>
  <c r="C209" i="5" s="1"/>
  <c r="C180" i="5" s="1"/>
  <c r="D188" i="5"/>
  <c r="E188" i="5"/>
  <c r="B191" i="5"/>
  <c r="C191" i="5"/>
  <c r="D191" i="5"/>
  <c r="E191" i="5"/>
  <c r="B194" i="5"/>
  <c r="C194" i="5"/>
  <c r="D194" i="5"/>
  <c r="E194" i="5"/>
  <c r="B206" i="5"/>
  <c r="C206" i="5"/>
  <c r="D206" i="5"/>
  <c r="E206" i="5"/>
  <c r="B209" i="5"/>
  <c r="B180" i="5" s="1"/>
  <c r="B210" i="5" s="1"/>
  <c r="D209" i="5"/>
  <c r="D180" i="5" s="1"/>
  <c r="D181" i="5" s="1"/>
  <c r="E209" i="5"/>
  <c r="E180" i="5" s="1"/>
  <c r="C219" i="5"/>
  <c r="D219" i="5"/>
  <c r="E219" i="5"/>
  <c r="B225" i="5"/>
  <c r="C225" i="5"/>
  <c r="D225" i="5"/>
  <c r="E225" i="5"/>
  <c r="B228" i="5"/>
  <c r="C228" i="5"/>
  <c r="D228" i="5"/>
  <c r="E228" i="5"/>
  <c r="B231" i="5"/>
  <c r="C231" i="5"/>
  <c r="D231" i="5"/>
  <c r="E231" i="5"/>
  <c r="B243" i="5"/>
  <c r="C243" i="5"/>
  <c r="D243" i="5"/>
  <c r="E243" i="5"/>
  <c r="B246" i="5"/>
  <c r="B217" i="5" s="1"/>
  <c r="C246" i="5"/>
  <c r="C217" i="5" s="1"/>
  <c r="C218" i="5" s="1"/>
  <c r="D246" i="5"/>
  <c r="D217" i="5" s="1"/>
  <c r="E246" i="5"/>
  <c r="C256" i="5"/>
  <c r="D256" i="5"/>
  <c r="E256" i="5"/>
  <c r="B262" i="5"/>
  <c r="C262" i="5"/>
  <c r="D262" i="5"/>
  <c r="E262" i="5"/>
  <c r="B265" i="5"/>
  <c r="C265" i="5"/>
  <c r="D265" i="5"/>
  <c r="E265" i="5"/>
  <c r="B268" i="5"/>
  <c r="C268" i="5"/>
  <c r="D268" i="5"/>
  <c r="E268" i="5"/>
  <c r="B280" i="5"/>
  <c r="C280" i="5"/>
  <c r="D280" i="5"/>
  <c r="E280" i="5"/>
  <c r="B283" i="5"/>
  <c r="B254" i="5" s="1"/>
  <c r="C283" i="5"/>
  <c r="C254" i="5" s="1"/>
  <c r="D283" i="5"/>
  <c r="D254" i="5" s="1"/>
  <c r="E283" i="5"/>
  <c r="E254" i="5" s="1"/>
  <c r="C293" i="5"/>
  <c r="D293" i="5"/>
  <c r="E293" i="5"/>
  <c r="B299" i="5"/>
  <c r="C299" i="5"/>
  <c r="D299" i="5"/>
  <c r="E299" i="5"/>
  <c r="B302" i="5"/>
  <c r="C302" i="5"/>
  <c r="D302" i="5"/>
  <c r="E302" i="5"/>
  <c r="B305" i="5"/>
  <c r="C305" i="5"/>
  <c r="D305" i="5"/>
  <c r="E305" i="5"/>
  <c r="B317" i="5"/>
  <c r="C317" i="5"/>
  <c r="D317" i="5"/>
  <c r="E317" i="5"/>
  <c r="B320" i="5"/>
  <c r="B291" i="5" s="1"/>
  <c r="C320" i="5"/>
  <c r="C291" i="5" s="1"/>
  <c r="D320" i="5"/>
  <c r="D291" i="5" s="1"/>
  <c r="E320" i="5"/>
  <c r="E291" i="5" s="1"/>
  <c r="E292" i="5" s="1"/>
  <c r="C334" i="5"/>
  <c r="D334" i="5"/>
  <c r="E334" i="5"/>
  <c r="B340" i="5"/>
  <c r="C340" i="5"/>
  <c r="D340" i="5"/>
  <c r="E340" i="5"/>
  <c r="B345" i="5"/>
  <c r="C345" i="5"/>
  <c r="D345" i="5"/>
  <c r="E345" i="5"/>
  <c r="B350" i="5"/>
  <c r="B332" i="5" s="1"/>
  <c r="B333" i="5" s="1"/>
  <c r="C350" i="5"/>
  <c r="C332" i="5" s="1"/>
  <c r="D350" i="5"/>
  <c r="D332" i="5" s="1"/>
  <c r="D333" i="5" s="1"/>
  <c r="E350" i="5"/>
  <c r="E332" i="5" s="1"/>
  <c r="C359" i="5"/>
  <c r="D359" i="5"/>
  <c r="E359" i="5"/>
  <c r="B365" i="5"/>
  <c r="C365" i="5"/>
  <c r="D365" i="5"/>
  <c r="E365" i="5"/>
  <c r="B370" i="5"/>
  <c r="C370" i="5"/>
  <c r="D370" i="5"/>
  <c r="D375" i="5" s="1"/>
  <c r="D357" i="5" s="1"/>
  <c r="E370" i="5"/>
  <c r="B375" i="5"/>
  <c r="B357" i="5" s="1"/>
  <c r="B358" i="5" s="1"/>
  <c r="C375" i="5"/>
  <c r="C357" i="5" s="1"/>
  <c r="E375" i="5"/>
  <c r="E357" i="5" s="1"/>
  <c r="C384" i="5"/>
  <c r="D384" i="5"/>
  <c r="E384" i="5"/>
  <c r="B390" i="5"/>
  <c r="C390" i="5"/>
  <c r="D390" i="5"/>
  <c r="E390" i="5"/>
  <c r="E400" i="5" s="1"/>
  <c r="E382" i="5" s="1"/>
  <c r="B395" i="5"/>
  <c r="C395" i="5"/>
  <c r="D395" i="5"/>
  <c r="E395" i="5"/>
  <c r="B400" i="5"/>
  <c r="B382" i="5" s="1"/>
  <c r="B383" i="5" s="1"/>
  <c r="C400" i="5"/>
  <c r="C382" i="5" s="1"/>
  <c r="D400" i="5"/>
  <c r="D382" i="5" s="1"/>
  <c r="C409" i="5"/>
  <c r="D409" i="5"/>
  <c r="E409" i="5"/>
  <c r="B415" i="5"/>
  <c r="C415" i="5"/>
  <c r="D415" i="5"/>
  <c r="E415" i="5"/>
  <c r="B420" i="5"/>
  <c r="B425" i="5" s="1"/>
  <c r="B407" i="5" s="1"/>
  <c r="B408" i="5" s="1"/>
  <c r="C420" i="5"/>
  <c r="D420" i="5"/>
  <c r="E420" i="5"/>
  <c r="C425" i="5"/>
  <c r="C407" i="5" s="1"/>
  <c r="D425" i="5"/>
  <c r="D407" i="5" s="1"/>
  <c r="E425" i="5"/>
  <c r="E407" i="5" s="1"/>
  <c r="E408" i="5" s="1"/>
  <c r="C436" i="5"/>
  <c r="D436" i="5"/>
  <c r="E436" i="5"/>
  <c r="B442" i="5"/>
  <c r="C442" i="5"/>
  <c r="D442" i="5"/>
  <c r="E442" i="5"/>
  <c r="B447" i="5"/>
  <c r="C447" i="5"/>
  <c r="C452" i="5" s="1"/>
  <c r="C434" i="5" s="1"/>
  <c r="D447" i="5"/>
  <c r="E447" i="5"/>
  <c r="B452" i="5"/>
  <c r="B434" i="5" s="1"/>
  <c r="B435" i="5" s="1"/>
  <c r="D452" i="5"/>
  <c r="D434" i="5" s="1"/>
  <c r="D435" i="5" s="1"/>
  <c r="E452" i="5"/>
  <c r="E434" i="5" s="1"/>
  <c r="C462" i="5"/>
  <c r="D462" i="5"/>
  <c r="E462" i="5"/>
  <c r="B468" i="5"/>
  <c r="C468" i="5"/>
  <c r="D468" i="5"/>
  <c r="E468" i="5"/>
  <c r="B473" i="5"/>
  <c r="C473" i="5"/>
  <c r="D473" i="5"/>
  <c r="E473" i="5"/>
  <c r="B478" i="5"/>
  <c r="B460" i="5" s="1"/>
  <c r="B461" i="5" s="1"/>
  <c r="C478" i="5"/>
  <c r="C460" i="5" s="1"/>
  <c r="D478" i="5"/>
  <c r="D460" i="5" s="1"/>
  <c r="E478" i="5"/>
  <c r="E460" i="5" s="1"/>
  <c r="C493" i="5"/>
  <c r="D493" i="5"/>
  <c r="E493" i="5"/>
  <c r="B499" i="5"/>
  <c r="C499" i="5"/>
  <c r="D499" i="5"/>
  <c r="E499" i="5"/>
  <c r="B502" i="5"/>
  <c r="C502" i="5"/>
  <c r="D502" i="5"/>
  <c r="E502" i="5"/>
  <c r="B505" i="5"/>
  <c r="C505" i="5"/>
  <c r="D505" i="5"/>
  <c r="E505" i="5"/>
  <c r="B517" i="5"/>
  <c r="C517" i="5"/>
  <c r="D517" i="5"/>
  <c r="E517" i="5"/>
  <c r="B520" i="5"/>
  <c r="B491" i="5" s="1"/>
  <c r="C520" i="5"/>
  <c r="C491" i="5" s="1"/>
  <c r="D520" i="5"/>
  <c r="D491" i="5" s="1"/>
  <c r="E520" i="5"/>
  <c r="E491" i="5" s="1"/>
  <c r="C530" i="5"/>
  <c r="D530" i="5"/>
  <c r="E530" i="5"/>
  <c r="B536" i="5"/>
  <c r="C536" i="5"/>
  <c r="D536" i="5"/>
  <c r="E536" i="5"/>
  <c r="B539" i="5"/>
  <c r="C539" i="5"/>
  <c r="D539" i="5"/>
  <c r="E539" i="5"/>
  <c r="B542" i="5"/>
  <c r="C542" i="5"/>
  <c r="D542" i="5"/>
  <c r="E542" i="5"/>
  <c r="B554" i="5"/>
  <c r="B557" i="5" s="1"/>
  <c r="B528" i="5" s="1"/>
  <c r="C554" i="5"/>
  <c r="D554" i="5"/>
  <c r="E554" i="5"/>
  <c r="C557" i="5"/>
  <c r="C528" i="5" s="1"/>
  <c r="D557" i="5"/>
  <c r="D528" i="5" s="1"/>
  <c r="E557" i="5"/>
  <c r="E528" i="5" s="1"/>
  <c r="E529" i="5" s="1"/>
  <c r="C567" i="5"/>
  <c r="D567" i="5"/>
  <c r="E567" i="5"/>
  <c r="B573" i="5"/>
  <c r="C573" i="5"/>
  <c r="D573" i="5"/>
  <c r="E573" i="5"/>
  <c r="B576" i="5"/>
  <c r="C576" i="5"/>
  <c r="D576" i="5"/>
  <c r="E576" i="5"/>
  <c r="B579" i="5"/>
  <c r="C579" i="5"/>
  <c r="D579" i="5"/>
  <c r="E579" i="5"/>
  <c r="B591" i="5"/>
  <c r="C591" i="5"/>
  <c r="C594" i="5" s="1"/>
  <c r="C565" i="5" s="1"/>
  <c r="D591" i="5"/>
  <c r="E591" i="5"/>
  <c r="B594" i="5"/>
  <c r="B565" i="5" s="1"/>
  <c r="D594" i="5"/>
  <c r="D565" i="5" s="1"/>
  <c r="E594" i="5"/>
  <c r="E565" i="5" s="1"/>
  <c r="C607" i="5"/>
  <c r="D607" i="5"/>
  <c r="E607" i="5"/>
  <c r="B613" i="5"/>
  <c r="C613" i="5"/>
  <c r="D613" i="5"/>
  <c r="E613" i="5"/>
  <c r="B616" i="5"/>
  <c r="C616" i="5"/>
  <c r="D616" i="5"/>
  <c r="E616" i="5"/>
  <c r="B619" i="5"/>
  <c r="C619" i="5"/>
  <c r="D619" i="5"/>
  <c r="E619" i="5"/>
  <c r="B631" i="5"/>
  <c r="C631" i="5"/>
  <c r="D631" i="5"/>
  <c r="D634" i="5" s="1"/>
  <c r="D605" i="5" s="1"/>
  <c r="D635" i="5" s="1"/>
  <c r="E631" i="5"/>
  <c r="B634" i="5"/>
  <c r="B605" i="5" s="1"/>
  <c r="B606" i="5" s="1"/>
  <c r="C634" i="5"/>
  <c r="C605" i="5" s="1"/>
  <c r="E634" i="5"/>
  <c r="E605" i="5" s="1"/>
  <c r="B635" i="5"/>
  <c r="C644" i="5"/>
  <c r="D644" i="5"/>
  <c r="E644" i="5"/>
  <c r="B650" i="5"/>
  <c r="C650" i="5"/>
  <c r="D650" i="5"/>
  <c r="E650" i="5"/>
  <c r="B653" i="5"/>
  <c r="C653" i="5"/>
  <c r="D653" i="5"/>
  <c r="E653" i="5"/>
  <c r="B656" i="5"/>
  <c r="C656" i="5"/>
  <c r="D656" i="5"/>
  <c r="E656" i="5"/>
  <c r="B668" i="5"/>
  <c r="C668" i="5"/>
  <c r="D668" i="5"/>
  <c r="D671" i="5" s="1"/>
  <c r="D642" i="5" s="1"/>
  <c r="E668" i="5"/>
  <c r="B671" i="5"/>
  <c r="B642" i="5" s="1"/>
  <c r="B643" i="5" s="1"/>
  <c r="C671" i="5"/>
  <c r="C642" i="5" s="1"/>
  <c r="C672" i="5" s="1"/>
  <c r="E671" i="5"/>
  <c r="E642" i="5" s="1"/>
  <c r="E672" i="5" s="1"/>
  <c r="C685" i="5"/>
  <c r="D685" i="5"/>
  <c r="E685" i="5"/>
  <c r="B691" i="5"/>
  <c r="C691" i="5"/>
  <c r="D691" i="5"/>
  <c r="E691" i="5"/>
  <c r="B696" i="5"/>
  <c r="B683" i="5" s="1"/>
  <c r="B684" i="5" s="1"/>
  <c r="C696" i="5"/>
  <c r="C683" i="5" s="1"/>
  <c r="C684" i="5" s="1"/>
  <c r="D696" i="5"/>
  <c r="D683" i="5" s="1"/>
  <c r="E696" i="5"/>
  <c r="E683" i="5" s="1"/>
  <c r="E686" i="5" s="1"/>
  <c r="B701" i="5"/>
  <c r="C701" i="5"/>
  <c r="D701" i="5"/>
  <c r="C710" i="5"/>
  <c r="D710" i="5"/>
  <c r="E710" i="5"/>
  <c r="B716" i="5"/>
  <c r="C716" i="5"/>
  <c r="D716" i="5"/>
  <c r="E716" i="5"/>
  <c r="B721" i="5"/>
  <c r="C721" i="5"/>
  <c r="D721" i="5"/>
  <c r="E721" i="5"/>
  <c r="B726" i="5"/>
  <c r="B708" i="5" s="1"/>
  <c r="B709" i="5" s="1"/>
  <c r="C726" i="5"/>
  <c r="C708" i="5" s="1"/>
  <c r="C709" i="5" s="1"/>
  <c r="D726" i="5"/>
  <c r="D708" i="5" s="1"/>
  <c r="E726" i="5"/>
  <c r="E708" i="5" s="1"/>
  <c r="C735" i="5"/>
  <c r="D735" i="5"/>
  <c r="E735" i="5"/>
  <c r="B741" i="5"/>
  <c r="C741" i="5"/>
  <c r="D741" i="5"/>
  <c r="E741" i="5"/>
  <c r="B746" i="5"/>
  <c r="C746" i="5"/>
  <c r="D746" i="5"/>
  <c r="E746" i="5"/>
  <c r="B751" i="5"/>
  <c r="B733" i="5" s="1"/>
  <c r="B734" i="5" s="1"/>
  <c r="C751" i="5"/>
  <c r="C733" i="5" s="1"/>
  <c r="C734" i="5" s="1"/>
  <c r="C737" i="5" s="1"/>
  <c r="D751" i="5"/>
  <c r="D733" i="5" s="1"/>
  <c r="E751" i="5"/>
  <c r="E733" i="5" s="1"/>
  <c r="E734" i="5" s="1"/>
  <c r="C762" i="5"/>
  <c r="D762" i="5"/>
  <c r="E762" i="5"/>
  <c r="B768" i="5"/>
  <c r="C768" i="5"/>
  <c r="D768" i="5"/>
  <c r="D778" i="5" s="1"/>
  <c r="D760" i="5" s="1"/>
  <c r="D761" i="5" s="1"/>
  <c r="E768" i="5"/>
  <c r="B773" i="5"/>
  <c r="C773" i="5"/>
  <c r="D773" i="5"/>
  <c r="E773" i="5"/>
  <c r="B778" i="5"/>
  <c r="B760" i="5" s="1"/>
  <c r="B761" i="5" s="1"/>
  <c r="C778" i="5"/>
  <c r="C760" i="5" s="1"/>
  <c r="C761" i="5" s="1"/>
  <c r="E778" i="5"/>
  <c r="E760" i="5" s="1"/>
  <c r="C788" i="5"/>
  <c r="D788" i="5"/>
  <c r="E788" i="5"/>
  <c r="B794" i="5"/>
  <c r="C794" i="5"/>
  <c r="D794" i="5"/>
  <c r="E794" i="5"/>
  <c r="B799" i="5"/>
  <c r="C799" i="5"/>
  <c r="D799" i="5"/>
  <c r="E799" i="5"/>
  <c r="B804" i="5"/>
  <c r="B786" i="5" s="1"/>
  <c r="C804" i="5"/>
  <c r="C786" i="5" s="1"/>
  <c r="C787" i="5" s="1"/>
  <c r="D804" i="5"/>
  <c r="D786" i="5" s="1"/>
  <c r="C814" i="5"/>
  <c r="D814" i="5"/>
  <c r="E814" i="5"/>
  <c r="B820" i="5"/>
  <c r="C820" i="5"/>
  <c r="D820" i="5"/>
  <c r="E820" i="5"/>
  <c r="B825" i="5"/>
  <c r="C825" i="5"/>
  <c r="D825" i="5"/>
  <c r="D830" i="5" s="1"/>
  <c r="D812" i="5" s="1"/>
  <c r="E825" i="5"/>
  <c r="E830" i="5"/>
  <c r="E812" i="5" s="1"/>
  <c r="C840" i="5"/>
  <c r="D840" i="5"/>
  <c r="E840" i="5"/>
  <c r="B846" i="5"/>
  <c r="C846" i="5"/>
  <c r="D846" i="5"/>
  <c r="E846" i="5"/>
  <c r="B851" i="5"/>
  <c r="B856" i="5" s="1"/>
  <c r="B838" i="5" s="1"/>
  <c r="B839" i="5" s="1"/>
  <c r="C851" i="5"/>
  <c r="D851" i="5"/>
  <c r="E851" i="5"/>
  <c r="D856" i="5"/>
  <c r="D838" i="5" s="1"/>
  <c r="C866" i="5"/>
  <c r="D866" i="5"/>
  <c r="E866" i="5"/>
  <c r="B872" i="5"/>
  <c r="C872" i="5"/>
  <c r="D872" i="5"/>
  <c r="E872" i="5"/>
  <c r="B877" i="5"/>
  <c r="C877" i="5"/>
  <c r="C882" i="5" s="1"/>
  <c r="C864" i="5" s="1"/>
  <c r="D877" i="5"/>
  <c r="E877" i="5"/>
  <c r="B882" i="5"/>
  <c r="B864" i="5" s="1"/>
  <c r="B865" i="5" s="1"/>
  <c r="B887" i="5"/>
  <c r="C887" i="5"/>
  <c r="D887" i="5"/>
  <c r="E887" i="5"/>
  <c r="B888" i="5"/>
  <c r="C888" i="5"/>
  <c r="D888" i="5"/>
  <c r="E888" i="5"/>
  <c r="B890" i="5"/>
  <c r="C890" i="5"/>
  <c r="D890" i="5"/>
  <c r="E890" i="5"/>
  <c r="B891" i="5"/>
  <c r="C891" i="5"/>
  <c r="D891" i="5"/>
  <c r="E891" i="5"/>
  <c r="B893" i="5"/>
  <c r="C893" i="5"/>
  <c r="D893" i="5"/>
  <c r="E893" i="5"/>
  <c r="B894" i="5"/>
  <c r="C894" i="5"/>
  <c r="D894" i="5"/>
  <c r="E894" i="5"/>
  <c r="B896" i="5"/>
  <c r="C896" i="5"/>
  <c r="D896" i="5"/>
  <c r="E896" i="5"/>
  <c r="B897" i="5"/>
  <c r="C897" i="5"/>
  <c r="D897" i="5"/>
  <c r="E897" i="5"/>
  <c r="B899" i="5"/>
  <c r="B898" i="5" s="1"/>
  <c r="C899" i="5"/>
  <c r="C898" i="5" s="1"/>
  <c r="D899" i="5"/>
  <c r="D898" i="5" s="1"/>
  <c r="E899" i="5"/>
  <c r="E898" i="5" s="1"/>
  <c r="B900" i="5"/>
  <c r="C900" i="5"/>
  <c r="D900" i="5"/>
  <c r="E900" i="5"/>
  <c r="B902" i="5"/>
  <c r="B901" i="5" s="1"/>
  <c r="C902" i="5"/>
  <c r="C901" i="5" s="1"/>
  <c r="D902" i="5"/>
  <c r="D901" i="5" s="1"/>
  <c r="E902" i="5"/>
  <c r="E901" i="5" s="1"/>
  <c r="B903" i="5"/>
  <c r="C903" i="5"/>
  <c r="D903" i="5"/>
  <c r="E903" i="5"/>
  <c r="B905" i="5"/>
  <c r="B904" i="5" s="1"/>
  <c r="C905" i="5"/>
  <c r="C904" i="5" s="1"/>
  <c r="D905" i="5"/>
  <c r="D904" i="5" s="1"/>
  <c r="E905" i="5"/>
  <c r="E904" i="5" s="1"/>
  <c r="B906" i="5"/>
  <c r="C906" i="5"/>
  <c r="D906" i="5"/>
  <c r="E906" i="5"/>
  <c r="B907" i="5"/>
  <c r="C907" i="5"/>
  <c r="D907" i="5"/>
  <c r="E907" i="5"/>
  <c r="B913" i="5"/>
  <c r="B912" i="5" s="1"/>
  <c r="C912" i="5"/>
  <c r="D913" i="5"/>
  <c r="D912" i="5" s="1"/>
  <c r="E913" i="5"/>
  <c r="E912" i="5" s="1"/>
  <c r="E701" i="5" l="1"/>
  <c r="C856" i="5"/>
  <c r="C838" i="5" s="1"/>
  <c r="E804" i="5"/>
  <c r="E786" i="5" s="1"/>
  <c r="B830" i="5"/>
  <c r="B812" i="5" s="1"/>
  <c r="B813" i="5" s="1"/>
  <c r="E856" i="5"/>
  <c r="E838" i="5" s="1"/>
  <c r="E841" i="5" s="1"/>
  <c r="E882" i="5"/>
  <c r="E864" i="5" s="1"/>
  <c r="E865" i="5" s="1"/>
  <c r="C830" i="5"/>
  <c r="C812" i="5" s="1"/>
  <c r="D59" i="6"/>
  <c r="B59" i="6"/>
  <c r="B60" i="6"/>
  <c r="B92" i="6" s="1"/>
  <c r="D60" i="6"/>
  <c r="E60" i="6"/>
  <c r="F151" i="7"/>
  <c r="G153" i="7"/>
  <c r="F153" i="7"/>
  <c r="E57" i="6"/>
  <c r="C841" i="5"/>
  <c r="C712" i="5"/>
  <c r="D789" i="5"/>
  <c r="D787" i="5"/>
  <c r="D790" i="5" s="1"/>
  <c r="C463" i="5"/>
  <c r="C461" i="5"/>
  <c r="B284" i="5"/>
  <c r="B255" i="5"/>
  <c r="D815" i="5"/>
  <c r="D813" i="5"/>
  <c r="D734" i="5"/>
  <c r="D737" i="5" s="1"/>
  <c r="D736" i="5"/>
  <c r="E595" i="5"/>
  <c r="E566" i="5"/>
  <c r="C360" i="5"/>
  <c r="C358" i="5"/>
  <c r="C361" i="5" s="1"/>
  <c r="C173" i="5"/>
  <c r="C144" i="5"/>
  <c r="B136" i="5"/>
  <c r="B107" i="5"/>
  <c r="E99" i="5"/>
  <c r="E70" i="5"/>
  <c r="C813" i="5"/>
  <c r="C816" i="5" s="1"/>
  <c r="B521" i="5"/>
  <c r="B492" i="5"/>
  <c r="E789" i="5"/>
  <c r="E787" i="5"/>
  <c r="E709" i="5"/>
  <c r="E711" i="5"/>
  <c r="D136" i="5"/>
  <c r="D107" i="5"/>
  <c r="C99" i="5"/>
  <c r="C70" i="5"/>
  <c r="B892" i="5"/>
  <c r="B889" i="5"/>
  <c r="B886" i="5"/>
  <c r="E892" i="5"/>
  <c r="E889" i="5"/>
  <c r="E886" i="5"/>
  <c r="D882" i="5"/>
  <c r="D864" i="5" s="1"/>
  <c r="D884" i="5" s="1"/>
  <c r="D764" i="5"/>
  <c r="C687" i="5"/>
  <c r="D892" i="5"/>
  <c r="D889" i="5"/>
  <c r="D886" i="5"/>
  <c r="C839" i="5"/>
  <c r="C842" i="5" s="1"/>
  <c r="C763" i="5"/>
  <c r="E217" i="5"/>
  <c r="E218" i="5" s="1"/>
  <c r="C892" i="5"/>
  <c r="C889" i="5"/>
  <c r="C886" i="5"/>
  <c r="C917" i="5" s="1"/>
  <c r="C595" i="5"/>
  <c r="E92" i="6"/>
  <c r="F114" i="7"/>
  <c r="C643" i="5"/>
  <c r="C646" i="5" s="1"/>
  <c r="D606" i="5"/>
  <c r="B181" i="5"/>
  <c r="G40" i="7"/>
  <c r="C60" i="6"/>
  <c r="C92" i="6" s="1"/>
  <c r="E839" i="5"/>
  <c r="D839" i="5"/>
  <c r="D841" i="5"/>
  <c r="B787" i="5"/>
  <c r="C790" i="5" s="1"/>
  <c r="E761" i="5"/>
  <c r="E764" i="5" s="1"/>
  <c r="E763" i="5"/>
  <c r="D865" i="5"/>
  <c r="C865" i="5"/>
  <c r="C868" i="5" s="1"/>
  <c r="C867" i="5"/>
  <c r="E813" i="5"/>
  <c r="E816" i="5" s="1"/>
  <c r="E815" i="5"/>
  <c r="C789" i="5"/>
  <c r="C764" i="5"/>
  <c r="C736" i="5"/>
  <c r="D711" i="5"/>
  <c r="D643" i="5"/>
  <c r="D672" i="5"/>
  <c r="D645" i="5"/>
  <c r="C608" i="5"/>
  <c r="D608" i="5"/>
  <c r="C635" i="5"/>
  <c r="C566" i="5"/>
  <c r="C568" i="5"/>
  <c r="D529" i="5"/>
  <c r="D531" i="5"/>
  <c r="E492" i="5"/>
  <c r="E521" i="5"/>
  <c r="E494" i="5"/>
  <c r="C464" i="5"/>
  <c r="C435" i="5"/>
  <c r="C438" i="5" s="1"/>
  <c r="C437" i="5"/>
  <c r="D408" i="5"/>
  <c r="E411" i="5" s="1"/>
  <c r="D410" i="5"/>
  <c r="E383" i="5"/>
  <c r="E385" i="5"/>
  <c r="C333" i="5"/>
  <c r="C336" i="5" s="1"/>
  <c r="C335" i="5"/>
  <c r="D292" i="5"/>
  <c r="E295" i="5" s="1"/>
  <c r="D321" i="5"/>
  <c r="D294" i="5"/>
  <c r="E255" i="5"/>
  <c r="E284" i="5"/>
  <c r="E257" i="5"/>
  <c r="C220" i="5"/>
  <c r="B33" i="5"/>
  <c r="B62" i="5"/>
  <c r="C711" i="5"/>
  <c r="E606" i="5"/>
  <c r="E635" i="5"/>
  <c r="E608" i="5"/>
  <c r="B566" i="5"/>
  <c r="B595" i="5"/>
  <c r="D568" i="5"/>
  <c r="E568" i="5"/>
  <c r="D595" i="5"/>
  <c r="C529" i="5"/>
  <c r="C558" i="5"/>
  <c r="C531" i="5"/>
  <c r="D492" i="5"/>
  <c r="D521" i="5"/>
  <c r="D494" i="5"/>
  <c r="E461" i="5"/>
  <c r="E463" i="5"/>
  <c r="C408" i="5"/>
  <c r="C411" i="5" s="1"/>
  <c r="C410" i="5"/>
  <c r="D383" i="5"/>
  <c r="D385" i="5"/>
  <c r="E358" i="5"/>
  <c r="E360" i="5"/>
  <c r="C292" i="5"/>
  <c r="C321" i="5"/>
  <c r="C294" i="5"/>
  <c r="D255" i="5"/>
  <c r="D284" i="5"/>
  <c r="D257" i="5"/>
  <c r="B218" i="5"/>
  <c r="C221" i="5" s="1"/>
  <c r="B247" i="5"/>
  <c r="E210" i="5"/>
  <c r="E183" i="5"/>
  <c r="E181" i="5"/>
  <c r="E184" i="5" s="1"/>
  <c r="D144" i="5"/>
  <c r="D173" i="5"/>
  <c r="D146" i="5"/>
  <c r="E146" i="5"/>
  <c r="C136" i="5"/>
  <c r="C109" i="5"/>
  <c r="D109" i="5"/>
  <c r="C107" i="5"/>
  <c r="C72" i="5"/>
  <c r="B70" i="5"/>
  <c r="C73" i="5" s="1"/>
  <c r="B99" i="5"/>
  <c r="E62" i="5"/>
  <c r="E35" i="5"/>
  <c r="E33" i="5"/>
  <c r="C884" i="5"/>
  <c r="D763" i="5"/>
  <c r="D709" i="5"/>
  <c r="D712" i="5" s="1"/>
  <c r="D684" i="5"/>
  <c r="D687" i="5" s="1"/>
  <c r="D686" i="5"/>
  <c r="C686" i="5"/>
  <c r="E684" i="5"/>
  <c r="C606" i="5"/>
  <c r="C609" i="5" s="1"/>
  <c r="D558" i="5"/>
  <c r="B558" i="5"/>
  <c r="B529" i="5"/>
  <c r="E532" i="5"/>
  <c r="C521" i="5"/>
  <c r="C494" i="5"/>
  <c r="C492" i="5"/>
  <c r="D463" i="5"/>
  <c r="D461" i="5"/>
  <c r="E437" i="5"/>
  <c r="E435" i="5"/>
  <c r="E438" i="5" s="1"/>
  <c r="D437" i="5"/>
  <c r="C385" i="5"/>
  <c r="C383" i="5"/>
  <c r="C386" i="5" s="1"/>
  <c r="D360" i="5"/>
  <c r="D358" i="5"/>
  <c r="E335" i="5"/>
  <c r="E333" i="5"/>
  <c r="E336" i="5" s="1"/>
  <c r="D335" i="5"/>
  <c r="B321" i="5"/>
  <c r="B292" i="5"/>
  <c r="C284" i="5"/>
  <c r="C257" i="5"/>
  <c r="C255" i="5"/>
  <c r="D183" i="5"/>
  <c r="D35" i="5"/>
  <c r="D33" i="5"/>
  <c r="D62" i="5"/>
  <c r="E736" i="5"/>
  <c r="E643" i="5"/>
  <c r="E645" i="5"/>
  <c r="C645" i="5"/>
  <c r="B672" i="5"/>
  <c r="D566" i="5"/>
  <c r="E531" i="5"/>
  <c r="E410" i="5"/>
  <c r="E294" i="5"/>
  <c r="D247" i="5"/>
  <c r="D220" i="5"/>
  <c r="D218" i="5"/>
  <c r="D221" i="5" s="1"/>
  <c r="C181" i="5"/>
  <c r="C210" i="5"/>
  <c r="C183" i="5"/>
  <c r="B173" i="5"/>
  <c r="C146" i="5"/>
  <c r="B144" i="5"/>
  <c r="C147" i="5" s="1"/>
  <c r="E147" i="5"/>
  <c r="E107" i="5"/>
  <c r="E136" i="5"/>
  <c r="E109" i="5"/>
  <c r="D99" i="5"/>
  <c r="D72" i="5"/>
  <c r="E72" i="5"/>
  <c r="D70" i="5"/>
  <c r="D73" i="5" s="1"/>
  <c r="C33" i="5"/>
  <c r="C62" i="5"/>
  <c r="C35" i="5"/>
  <c r="E558" i="5"/>
  <c r="E321" i="5"/>
  <c r="C247" i="5"/>
  <c r="D210" i="5"/>
  <c r="E173" i="5"/>
  <c r="C815" i="5" l="1"/>
  <c r="D438" i="5"/>
  <c r="E609" i="5"/>
  <c r="D885" i="5"/>
  <c r="B885" i="5"/>
  <c r="C36" i="5"/>
  <c r="E867" i="5"/>
  <c r="B884" i="5"/>
  <c r="E258" i="5"/>
  <c r="D646" i="5"/>
  <c r="D92" i="6"/>
  <c r="G154" i="7"/>
  <c r="F154" i="7"/>
  <c r="C885" i="5"/>
  <c r="E885" i="5"/>
  <c r="E110" i="5"/>
  <c r="C110" i="5"/>
  <c r="E386" i="5"/>
  <c r="D917" i="5"/>
  <c r="D816" i="5"/>
  <c r="C258" i="5"/>
  <c r="D361" i="5"/>
  <c r="B917" i="5"/>
  <c r="E36" i="5"/>
  <c r="E917" i="5"/>
  <c r="D842" i="5"/>
  <c r="E842" i="5"/>
  <c r="E737" i="5"/>
  <c r="C184" i="5"/>
  <c r="D569" i="5"/>
  <c r="E646" i="5"/>
  <c r="C495" i="5"/>
  <c r="E687" i="5"/>
  <c r="D147" i="5"/>
  <c r="D336" i="5"/>
  <c r="D867" i="5"/>
  <c r="E884" i="5"/>
  <c r="E790" i="5"/>
  <c r="E247" i="5"/>
  <c r="E220" i="5"/>
  <c r="D110" i="5"/>
  <c r="D464" i="5"/>
  <c r="E361" i="5"/>
  <c r="D36" i="5"/>
  <c r="E569" i="5"/>
  <c r="E73" i="5"/>
  <c r="D258" i="5"/>
  <c r="D386" i="5"/>
  <c r="D495" i="5"/>
  <c r="D411" i="5"/>
  <c r="D532" i="5"/>
  <c r="E464" i="5"/>
  <c r="D609" i="5"/>
  <c r="E712" i="5"/>
  <c r="D295" i="5"/>
  <c r="D868" i="5"/>
  <c r="E868" i="5"/>
  <c r="D184" i="5"/>
  <c r="E495" i="5"/>
  <c r="C569" i="5"/>
  <c r="E221" i="5"/>
  <c r="C295" i="5"/>
  <c r="C532" i="5"/>
  <c r="C444" i="3" l="1"/>
  <c r="C192" i="3" l="1"/>
  <c r="B480" i="3"/>
  <c r="B460" i="3"/>
  <c r="C457" i="3"/>
  <c r="D457" i="3"/>
  <c r="E457" i="3"/>
  <c r="B457" i="3"/>
  <c r="D192" i="3" l="1"/>
  <c r="C187" i="3"/>
  <c r="D187" i="3"/>
  <c r="E187" i="3"/>
  <c r="C133" i="3"/>
  <c r="D133" i="3"/>
  <c r="E133" i="3"/>
  <c r="B133" i="3"/>
  <c r="C130" i="3"/>
  <c r="D130" i="3"/>
  <c r="E130" i="3"/>
  <c r="B130" i="3"/>
  <c r="C127" i="3"/>
  <c r="D127" i="3"/>
  <c r="E127" i="3"/>
  <c r="B127" i="3"/>
  <c r="C124" i="3"/>
  <c r="D124" i="3"/>
  <c r="E124" i="3"/>
  <c r="B124" i="3"/>
  <c r="C121" i="3"/>
  <c r="D121" i="3"/>
  <c r="E121" i="3"/>
  <c r="B121" i="3"/>
  <c r="C102" i="3"/>
  <c r="D102" i="3"/>
  <c r="E102" i="3"/>
  <c r="B102" i="3"/>
  <c r="C96" i="3"/>
  <c r="D96" i="3"/>
  <c r="E96" i="3"/>
  <c r="C93" i="3"/>
  <c r="D93" i="3"/>
  <c r="E93" i="3"/>
  <c r="B93" i="3"/>
  <c r="C90" i="3"/>
  <c r="D90" i="3"/>
  <c r="E90" i="3"/>
  <c r="B90" i="3"/>
  <c r="C87" i="3"/>
  <c r="D87" i="3"/>
  <c r="E87" i="3"/>
  <c r="B87" i="3"/>
  <c r="C84" i="3"/>
  <c r="D84" i="3"/>
  <c r="E84" i="3"/>
  <c r="B84" i="3"/>
  <c r="C62" i="3"/>
  <c r="D62" i="3"/>
  <c r="E62" i="3"/>
  <c r="C59" i="3"/>
  <c r="D59" i="3"/>
  <c r="E59" i="3"/>
  <c r="B59" i="3"/>
  <c r="C50" i="3"/>
  <c r="D50" i="3"/>
  <c r="E50" i="3"/>
  <c r="B50" i="3"/>
  <c r="B47" i="3"/>
  <c r="C454" i="3" l="1"/>
  <c r="D454" i="3"/>
  <c r="B454" i="3"/>
  <c r="E444" i="3"/>
  <c r="D444" i="3"/>
  <c r="B444" i="3"/>
  <c r="E439" i="3"/>
  <c r="D439" i="3"/>
  <c r="C439" i="3"/>
  <c r="C449" i="3" s="1"/>
  <c r="C431" i="3" s="1"/>
  <c r="B439" i="3"/>
  <c r="E433" i="3"/>
  <c r="D433" i="3"/>
  <c r="C433" i="3"/>
  <c r="B431" i="3"/>
  <c r="B432" i="3" s="1"/>
  <c r="E419" i="3"/>
  <c r="D419" i="3"/>
  <c r="C419" i="3"/>
  <c r="B419" i="3"/>
  <c r="E414" i="3"/>
  <c r="E424" i="3" s="1"/>
  <c r="D414" i="3"/>
  <c r="C414" i="3"/>
  <c r="C424" i="3" s="1"/>
  <c r="B414" i="3"/>
  <c r="B424" i="3" s="1"/>
  <c r="E408" i="3"/>
  <c r="D408" i="3"/>
  <c r="C408" i="3"/>
  <c r="E406" i="3"/>
  <c r="D406" i="3"/>
  <c r="C406" i="3"/>
  <c r="B406" i="3"/>
  <c r="B407" i="3" s="1"/>
  <c r="E394" i="3"/>
  <c r="D394" i="3"/>
  <c r="C394" i="3"/>
  <c r="B394" i="3"/>
  <c r="E389" i="3"/>
  <c r="E399" i="3" s="1"/>
  <c r="D389" i="3"/>
  <c r="D399" i="3" s="1"/>
  <c r="C389" i="3"/>
  <c r="C399" i="3" s="1"/>
  <c r="B389" i="3"/>
  <c r="B399" i="3" s="1"/>
  <c r="E383" i="3"/>
  <c r="D383" i="3"/>
  <c r="C383" i="3"/>
  <c r="E381" i="3"/>
  <c r="D381" i="3"/>
  <c r="C381" i="3"/>
  <c r="B381" i="3"/>
  <c r="B382" i="3" s="1"/>
  <c r="E365" i="3"/>
  <c r="D365" i="3"/>
  <c r="C365" i="3"/>
  <c r="B365" i="3"/>
  <c r="E360" i="3"/>
  <c r="E370" i="3" s="1"/>
  <c r="D360" i="3"/>
  <c r="D370" i="3" s="1"/>
  <c r="C360" i="3"/>
  <c r="C370" i="3" s="1"/>
  <c r="B360" i="3"/>
  <c r="B370" i="3" s="1"/>
  <c r="E354" i="3"/>
  <c r="D354" i="3"/>
  <c r="C354" i="3"/>
  <c r="E352" i="3"/>
  <c r="D352" i="3"/>
  <c r="C352" i="3"/>
  <c r="B352" i="3"/>
  <c r="B353" i="3" s="1"/>
  <c r="E337" i="3"/>
  <c r="D337" i="3"/>
  <c r="C337" i="3"/>
  <c r="B337" i="3"/>
  <c r="E334" i="3"/>
  <c r="D334" i="3"/>
  <c r="C334" i="3"/>
  <c r="B334" i="3"/>
  <c r="E331" i="3"/>
  <c r="D331" i="3"/>
  <c r="C331" i="3"/>
  <c r="B331" i="3"/>
  <c r="E328" i="3"/>
  <c r="D328" i="3"/>
  <c r="C328" i="3"/>
  <c r="B328" i="3"/>
  <c r="E325" i="3"/>
  <c r="D325" i="3"/>
  <c r="C325" i="3"/>
  <c r="B325" i="3"/>
  <c r="E322" i="3"/>
  <c r="D322" i="3"/>
  <c r="C322" i="3"/>
  <c r="B322" i="3"/>
  <c r="E319" i="3"/>
  <c r="D319" i="3"/>
  <c r="C319" i="3"/>
  <c r="B319" i="3"/>
  <c r="E313" i="3"/>
  <c r="D313" i="3"/>
  <c r="C313" i="3"/>
  <c r="E300" i="3"/>
  <c r="D300" i="3"/>
  <c r="C300" i="3"/>
  <c r="B300" i="3"/>
  <c r="E297" i="3"/>
  <c r="D297" i="3"/>
  <c r="C297" i="3"/>
  <c r="B297" i="3"/>
  <c r="E294" i="3"/>
  <c r="D294" i="3"/>
  <c r="C294" i="3"/>
  <c r="B294" i="3"/>
  <c r="E291" i="3"/>
  <c r="D291" i="3"/>
  <c r="C291" i="3"/>
  <c r="B291" i="3"/>
  <c r="E288" i="3"/>
  <c r="D288" i="3"/>
  <c r="C288" i="3"/>
  <c r="B288" i="3"/>
  <c r="E285" i="3"/>
  <c r="D285" i="3"/>
  <c r="C285" i="3"/>
  <c r="B285" i="3"/>
  <c r="E282" i="3"/>
  <c r="D282" i="3"/>
  <c r="C282" i="3"/>
  <c r="B282" i="3"/>
  <c r="E276" i="3"/>
  <c r="D276" i="3"/>
  <c r="C276" i="3"/>
  <c r="E263" i="3"/>
  <c r="D263" i="3"/>
  <c r="C263" i="3"/>
  <c r="B263" i="3"/>
  <c r="E260" i="3"/>
  <c r="D260" i="3"/>
  <c r="C260" i="3"/>
  <c r="B260" i="3"/>
  <c r="E257" i="3"/>
  <c r="D257" i="3"/>
  <c r="C257" i="3"/>
  <c r="B257" i="3"/>
  <c r="E254" i="3"/>
  <c r="D254" i="3"/>
  <c r="C254" i="3"/>
  <c r="B254" i="3"/>
  <c r="E251" i="3"/>
  <c r="D251" i="3"/>
  <c r="C251" i="3"/>
  <c r="B251" i="3"/>
  <c r="E248" i="3"/>
  <c r="D248" i="3"/>
  <c r="C248" i="3"/>
  <c r="B248" i="3"/>
  <c r="E245" i="3"/>
  <c r="D245" i="3"/>
  <c r="C245" i="3"/>
  <c r="B245" i="3"/>
  <c r="E239" i="3"/>
  <c r="D239" i="3"/>
  <c r="C239" i="3"/>
  <c r="D424" i="3" l="1"/>
  <c r="E449" i="3"/>
  <c r="E431" i="3" s="1"/>
  <c r="C266" i="3"/>
  <c r="C237" i="3" s="1"/>
  <c r="C238" i="3" s="1"/>
  <c r="D449" i="3"/>
  <c r="D431" i="3" s="1"/>
  <c r="D434" i="3" s="1"/>
  <c r="B449" i="3"/>
  <c r="D409" i="3"/>
  <c r="C303" i="3"/>
  <c r="C274" i="3" s="1"/>
  <c r="C275" i="3" s="1"/>
  <c r="E266" i="3"/>
  <c r="E237" i="3" s="1"/>
  <c r="E238" i="3" s="1"/>
  <c r="E303" i="3"/>
  <c r="E274" i="3" s="1"/>
  <c r="C340" i="3"/>
  <c r="C311" i="3" s="1"/>
  <c r="E340" i="3"/>
  <c r="E311" i="3" s="1"/>
  <c r="E312" i="3" s="1"/>
  <c r="B266" i="3"/>
  <c r="B237" i="3" s="1"/>
  <c r="B238" i="3" s="1"/>
  <c r="D266" i="3"/>
  <c r="D237" i="3" s="1"/>
  <c r="B303" i="3"/>
  <c r="B274" i="3" s="1"/>
  <c r="B275" i="3" s="1"/>
  <c r="D303" i="3"/>
  <c r="D274" i="3" s="1"/>
  <c r="B340" i="3"/>
  <c r="B311" i="3" s="1"/>
  <c r="B312" i="3" s="1"/>
  <c r="D340" i="3"/>
  <c r="D311" i="3" s="1"/>
  <c r="D355" i="3"/>
  <c r="D384" i="3"/>
  <c r="C409" i="3"/>
  <c r="E409" i="3"/>
  <c r="C355" i="3"/>
  <c r="E355" i="3"/>
  <c r="D353" i="3"/>
  <c r="C384" i="3"/>
  <c r="C382" i="3"/>
  <c r="C385" i="3" s="1"/>
  <c r="E384" i="3"/>
  <c r="E382" i="3"/>
  <c r="C434" i="3"/>
  <c r="C432" i="3"/>
  <c r="C435" i="3" s="1"/>
  <c r="E432" i="3"/>
  <c r="D407" i="3"/>
  <c r="C353" i="3"/>
  <c r="C356" i="3" s="1"/>
  <c r="E353" i="3"/>
  <c r="D382" i="3"/>
  <c r="C407" i="3"/>
  <c r="C410" i="3" s="1"/>
  <c r="E407" i="3"/>
  <c r="B96" i="3"/>
  <c r="B62" i="3"/>
  <c r="B53" i="3"/>
  <c r="E54" i="3"/>
  <c r="D54" i="3"/>
  <c r="C54" i="3"/>
  <c r="D385" i="3" l="1"/>
  <c r="E341" i="3"/>
  <c r="C341" i="3"/>
  <c r="C304" i="3"/>
  <c r="C277" i="3"/>
  <c r="E434" i="3"/>
  <c r="D432" i="3"/>
  <c r="D435" i="3" s="1"/>
  <c r="C314" i="3"/>
  <c r="C278" i="3"/>
  <c r="B304" i="3"/>
  <c r="C312" i="3"/>
  <c r="C315" i="3" s="1"/>
  <c r="E356" i="3"/>
  <c r="D460" i="3"/>
  <c r="D53" i="3"/>
  <c r="D341" i="3"/>
  <c r="C460" i="3"/>
  <c r="C53" i="3"/>
  <c r="C68" i="3" s="1"/>
  <c r="E460" i="3"/>
  <c r="E53" i="3"/>
  <c r="C267" i="3"/>
  <c r="B341" i="3"/>
  <c r="E267" i="3"/>
  <c r="D410" i="3"/>
  <c r="D277" i="3"/>
  <c r="D275" i="3"/>
  <c r="D278" i="3" s="1"/>
  <c r="E277" i="3"/>
  <c r="E275" i="3"/>
  <c r="D240" i="3"/>
  <c r="D238" i="3"/>
  <c r="E240" i="3"/>
  <c r="E410" i="3"/>
  <c r="E385" i="3"/>
  <c r="D356" i="3"/>
  <c r="D304" i="3"/>
  <c r="C241" i="3"/>
  <c r="E304" i="3"/>
  <c r="C240" i="3"/>
  <c r="D314" i="3"/>
  <c r="D312" i="3"/>
  <c r="E314" i="3"/>
  <c r="D267" i="3"/>
  <c r="B267" i="3"/>
  <c r="C474" i="3"/>
  <c r="C479" i="3"/>
  <c r="D479" i="3"/>
  <c r="B479" i="3"/>
  <c r="D474" i="3"/>
  <c r="B473" i="3"/>
  <c r="B472" i="3"/>
  <c r="B180" i="3"/>
  <c r="E192" i="3"/>
  <c r="E197" i="3" s="1"/>
  <c r="E179" i="3" s="1"/>
  <c r="E182" i="3" s="1"/>
  <c r="B192" i="3"/>
  <c r="D197" i="3"/>
  <c r="C197" i="3"/>
  <c r="C179" i="3" s="1"/>
  <c r="B187" i="3"/>
  <c r="E181" i="3"/>
  <c r="D181" i="3"/>
  <c r="C181" i="3"/>
  <c r="E435" i="3" l="1"/>
  <c r="E278" i="3"/>
  <c r="B197" i="3"/>
  <c r="D315" i="3"/>
  <c r="E315" i="3"/>
  <c r="D241" i="3"/>
  <c r="E241" i="3"/>
  <c r="B474" i="3"/>
  <c r="E479" i="3"/>
  <c r="E474" i="3"/>
  <c r="C180" i="3"/>
  <c r="C183" i="3" s="1"/>
  <c r="C182" i="3"/>
  <c r="D180" i="3"/>
  <c r="D182" i="3"/>
  <c r="E180" i="3"/>
  <c r="C473" i="3"/>
  <c r="D473" i="3"/>
  <c r="E473" i="3"/>
  <c r="C472" i="3"/>
  <c r="D472" i="3"/>
  <c r="E472" i="3"/>
  <c r="C470" i="3"/>
  <c r="D470" i="3"/>
  <c r="E470" i="3"/>
  <c r="C469" i="3"/>
  <c r="D469" i="3"/>
  <c r="E469" i="3"/>
  <c r="B470" i="3"/>
  <c r="B469" i="3"/>
  <c r="C467" i="3"/>
  <c r="D467" i="3"/>
  <c r="E467" i="3"/>
  <c r="B467" i="3"/>
  <c r="C466" i="3"/>
  <c r="C465" i="3" s="1"/>
  <c r="D466" i="3"/>
  <c r="D465" i="3" s="1"/>
  <c r="E466" i="3"/>
  <c r="B466" i="3"/>
  <c r="B465" i="3" s="1"/>
  <c r="C464" i="3"/>
  <c r="D464" i="3"/>
  <c r="E464" i="3"/>
  <c r="B464" i="3"/>
  <c r="C463" i="3"/>
  <c r="D463" i="3"/>
  <c r="D462" i="3" s="1"/>
  <c r="E463" i="3"/>
  <c r="E462" i="3" s="1"/>
  <c r="B463" i="3"/>
  <c r="B462" i="3" s="1"/>
  <c r="C461" i="3"/>
  <c r="D461" i="3"/>
  <c r="E461" i="3"/>
  <c r="B461" i="3"/>
  <c r="C458" i="3"/>
  <c r="D458" i="3"/>
  <c r="E458" i="3"/>
  <c r="B458" i="3"/>
  <c r="B456" i="3" s="1"/>
  <c r="C455" i="3"/>
  <c r="C453" i="3" s="1"/>
  <c r="D455" i="3"/>
  <c r="E455" i="3"/>
  <c r="B455" i="3"/>
  <c r="C471" i="3"/>
  <c r="C462" i="3" l="1"/>
  <c r="D183" i="3"/>
  <c r="C468" i="3"/>
  <c r="B468" i="3"/>
  <c r="D456" i="3"/>
  <c r="B459" i="3"/>
  <c r="D459" i="3"/>
  <c r="C456" i="3"/>
  <c r="C459" i="3"/>
  <c r="B453" i="3"/>
  <c r="D453" i="3"/>
  <c r="E183" i="3"/>
  <c r="E465" i="3"/>
  <c r="E459" i="3"/>
  <c r="E456" i="3"/>
  <c r="E453" i="3"/>
  <c r="B471" i="3"/>
  <c r="E142" i="3"/>
  <c r="D142" i="3"/>
  <c r="C142" i="3"/>
  <c r="B142" i="3"/>
  <c r="E115" i="3"/>
  <c r="D115" i="3"/>
  <c r="C115" i="3"/>
  <c r="C452" i="3" l="1"/>
  <c r="C451" i="3" s="1"/>
  <c r="B452" i="3"/>
  <c r="B451" i="3" s="1"/>
  <c r="C114" i="3"/>
  <c r="C143" i="3" l="1"/>
  <c r="B114" i="3"/>
  <c r="C117" i="3" s="1"/>
  <c r="C116" i="3"/>
  <c r="B143" i="3"/>
  <c r="E116" i="3"/>
  <c r="E114" i="3"/>
  <c r="E143" i="3"/>
  <c r="D114" i="3"/>
  <c r="D117" i="3" s="1"/>
  <c r="D116" i="3"/>
  <c r="D143" i="3"/>
  <c r="E117" i="3" l="1"/>
  <c r="D65" i="3" l="1"/>
  <c r="D471" i="3" l="1"/>
  <c r="D68" i="3"/>
  <c r="E65" i="3"/>
  <c r="C105" i="3"/>
  <c r="D105" i="3"/>
  <c r="E105" i="3"/>
  <c r="B105" i="3"/>
  <c r="B68" i="3"/>
  <c r="E471" i="3" l="1"/>
  <c r="E68" i="3"/>
  <c r="B484" i="3" l="1"/>
  <c r="B77" i="3"/>
  <c r="C106" i="3"/>
  <c r="D106" i="3"/>
  <c r="E106" i="3"/>
  <c r="B106" i="3"/>
  <c r="B69" i="3"/>
  <c r="C484" i="3" l="1"/>
  <c r="C69" i="3"/>
  <c r="D69" i="3"/>
  <c r="E69" i="3"/>
  <c r="E79" i="3" l="1"/>
  <c r="D79" i="3"/>
  <c r="C79" i="3"/>
  <c r="E78" i="3"/>
  <c r="D78" i="3"/>
  <c r="C78" i="3"/>
  <c r="E77" i="3"/>
  <c r="D77" i="3"/>
  <c r="C77" i="3"/>
  <c r="C40" i="3"/>
  <c r="D40" i="3"/>
  <c r="E40" i="3"/>
  <c r="B40" i="3"/>
  <c r="E42" i="3"/>
  <c r="D42" i="3"/>
  <c r="C42" i="3"/>
  <c r="E41" i="3"/>
  <c r="D41" i="3"/>
  <c r="C41" i="3"/>
  <c r="C43" i="3" l="1"/>
  <c r="E80" i="3"/>
  <c r="E43" i="3"/>
  <c r="D43" i="3"/>
  <c r="C80" i="3"/>
  <c r="D80" i="3"/>
  <c r="D468" i="3"/>
  <c r="D452" i="3" s="1"/>
  <c r="E468" i="3"/>
  <c r="E452" i="3" s="1"/>
  <c r="E451" i="3" s="1"/>
  <c r="E484" i="3" l="1"/>
  <c r="D451" i="3"/>
  <c r="D484" i="3" s="1"/>
</calcChain>
</file>

<file path=xl/comments1.xml><?xml version="1.0" encoding="utf-8"?>
<comments xmlns="http://schemas.openxmlformats.org/spreadsheetml/2006/main">
  <authors>
    <author>flora dako</author>
  </authors>
  <commentList>
    <comment ref="B15" authorId="0" shapeId="0">
      <text>
        <r>
          <rPr>
            <b/>
            <sz val="9"/>
            <color indexed="81"/>
            <rFont val="Tahoma"/>
            <family val="2"/>
          </rPr>
          <t>flora dako:</t>
        </r>
        <r>
          <rPr>
            <sz val="9"/>
            <color indexed="81"/>
            <rFont val="Tahoma"/>
            <family val="2"/>
          </rPr>
          <t xml:space="preserve">
Perfshin femrat ushtarake aktualisht pjese e FA, 339 Oficere, 369 Nenoficere, 128 Ushtarake Profesioniste, dhe 18 kadete). Te gjitha femrat ne uniforme perbejne 10.8 % te totalit te ushtarakeve te FA.</t>
        </r>
      </text>
    </comment>
    <comment ref="B16" authorId="0" shapeId="0">
      <text>
        <r>
          <rPr>
            <b/>
            <sz val="9"/>
            <color indexed="81"/>
            <rFont val="Tahoma"/>
            <family val="2"/>
          </rPr>
          <t>flora dako:</t>
        </r>
        <r>
          <rPr>
            <sz val="9"/>
            <color indexed="81"/>
            <rFont val="Tahoma"/>
            <family val="2"/>
          </rPr>
          <t xml:space="preserve">
perfshin totalin e personelit ushtarak ne FA (te gjithe te trajnuar)</t>
        </r>
      </text>
    </comment>
  </commentList>
</comments>
</file>

<file path=xl/comments2.xml><?xml version="1.0" encoding="utf-8"?>
<comments xmlns="http://schemas.openxmlformats.org/spreadsheetml/2006/main">
  <authors>
    <author>Ina Dhaskali</author>
  </authors>
  <commentList>
    <comment ref="G35" authorId="0" shapeId="0">
      <text>
        <r>
          <rPr>
            <b/>
            <sz val="9"/>
            <color indexed="81"/>
            <rFont val="Tahoma"/>
            <family val="2"/>
          </rPr>
          <t>Ina Dhaskali:</t>
        </r>
        <r>
          <rPr>
            <sz val="9"/>
            <color indexed="81"/>
            <rFont val="Tahoma"/>
            <family val="2"/>
          </rPr>
          <t xml:space="preserve">
Mungon sasia???</t>
        </r>
      </text>
    </comment>
  </commentList>
</comments>
</file>

<file path=xl/comments3.xml><?xml version="1.0" encoding="utf-8"?>
<comments xmlns="http://schemas.openxmlformats.org/spreadsheetml/2006/main">
  <authors>
    <author>Ina Dhaskali</author>
    <author>PS Buxhet Kontabilitet</author>
  </authors>
  <commentList>
    <comment ref="C556" authorId="0" shapeId="0">
      <text>
        <r>
          <rPr>
            <b/>
            <sz val="9"/>
            <color indexed="81"/>
            <rFont val="Tahoma"/>
            <family val="2"/>
          </rPr>
          <t>Ina Dhaskali:</t>
        </r>
        <r>
          <rPr>
            <sz val="9"/>
            <color indexed="81"/>
            <rFont val="Tahoma"/>
            <family val="2"/>
          </rPr>
          <t xml:space="preserve">
kjo eshte shifra finale</t>
        </r>
      </text>
    </comment>
    <comment ref="E1405" authorId="1" shapeId="0">
      <text>
        <r>
          <rPr>
            <b/>
            <sz val="9"/>
            <color indexed="81"/>
            <rFont val="Tahoma"/>
            <family val="2"/>
            <charset val="238"/>
          </rPr>
          <t>kodi i projekteve</t>
        </r>
        <r>
          <rPr>
            <sz val="9"/>
            <color indexed="81"/>
            <rFont val="Tahoma"/>
            <family val="2"/>
            <charset val="238"/>
          </rPr>
          <t xml:space="preserve">
</t>
        </r>
      </text>
    </comment>
  </commentList>
</comments>
</file>

<file path=xl/sharedStrings.xml><?xml version="1.0" encoding="utf-8"?>
<sst xmlns="http://schemas.openxmlformats.org/spreadsheetml/2006/main" count="4994" uniqueCount="600">
  <si>
    <t xml:space="preserve">600. Pagat </t>
  </si>
  <si>
    <t xml:space="preserve">602. Mallrat dhe shërbimet </t>
  </si>
  <si>
    <t xml:space="preserve">603. Subvencionet </t>
  </si>
  <si>
    <t xml:space="preserve">606. Transferta për familjet dhe individët </t>
  </si>
  <si>
    <t>Kodi i Programit</t>
  </si>
  <si>
    <t>2019-2021</t>
  </si>
  <si>
    <t>Buxheti</t>
  </si>
  <si>
    <t>Parashikimi</t>
  </si>
  <si>
    <t>Përshkrimi i Programit</t>
  </si>
  <si>
    <t>Sasia</t>
  </si>
  <si>
    <t>Përshkrimi i Produktit:</t>
  </si>
  <si>
    <t>Qëllimet e Politikës së Programit</t>
  </si>
  <si>
    <t>Treguesit e Performancës në nivel Qëllimi</t>
  </si>
  <si>
    <t>Objektivi 1 i Politikës së Programit</t>
  </si>
  <si>
    <t>Treguesit e Performancës për Objektivin 1</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</si>
  <si>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</si>
  <si>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</si>
  <si>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</si>
  <si>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</si>
  <si>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</si>
  <si>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</si>
  <si>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</si>
  <si>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</si>
  <si>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</si>
  <si>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Kosto për njësi (në mijë lekë)</t>
  </si>
  <si>
    <t>604. Transferta të brendshme</t>
  </si>
  <si>
    <t>605. Transferta të jashtme</t>
  </si>
  <si>
    <t>Programi Buxhetor Afatmesëm</t>
  </si>
  <si>
    <t>Produkti 1</t>
  </si>
  <si>
    <t>601. Sigurimet Shoqërore dhe Shendetësore</t>
  </si>
  <si>
    <t>Produktet për Objektivin 1</t>
  </si>
  <si>
    <t>Kosto totale e produktit 1</t>
  </si>
  <si>
    <r>
      <t xml:space="preserve">Detajimi i Kostos Totale të </t>
    </r>
    <r>
      <rPr>
        <b/>
        <sz val="8"/>
        <color rgb="FFFF0000"/>
        <rFont val="Garamond"/>
        <family val="1"/>
      </rPr>
      <t>Produktit 1</t>
    </r>
    <r>
      <rPr>
        <b/>
        <sz val="8"/>
        <color theme="1"/>
        <rFont val="Garamond"/>
        <family val="1"/>
      </rPr>
      <t xml:space="preserve"> sipas Artikujve Ekonomikë</t>
    </r>
  </si>
  <si>
    <t>Kontroll</t>
  </si>
  <si>
    <t xml:space="preserve">FORMAT 2: FORMATI STANDARD I PËRGATITJES SË KËRKESAVE BUXHETORE PBA 2019-2021 </t>
  </si>
  <si>
    <t xml:space="preserve">230. Aktive të patrupëzuara </t>
  </si>
  <si>
    <t xml:space="preserve">231. Aktive të trupëzuara </t>
  </si>
  <si>
    <t>Kategoria 2: Shpenzimet për projekte investimesh</t>
  </si>
  <si>
    <t xml:space="preserve">Shpenzimet Korrente* </t>
  </si>
  <si>
    <t>Shpenzimet Kapitale***</t>
  </si>
  <si>
    <t>Kodi i Projektit të Investimeve****</t>
  </si>
  <si>
    <t>Totali i shpenzimeve të Programit sipas produkteve*****</t>
  </si>
  <si>
    <t>Totali i shpenzimeve të Programit sipas artikujve*****</t>
  </si>
  <si>
    <t>Kapitulli 01</t>
  </si>
  <si>
    <t>Kapitulli 05</t>
  </si>
  <si>
    <t>Kodi i Projektit sipas listes se investimeve</t>
  </si>
  <si>
    <t>Kapitull 05</t>
  </si>
  <si>
    <t>Buxheti 2019-2021</t>
  </si>
  <si>
    <t>Produkti 2</t>
  </si>
  <si>
    <t>Kapitull 02</t>
  </si>
  <si>
    <t>Kapitulli 03</t>
  </si>
  <si>
    <t>Kapitulli 04</t>
  </si>
  <si>
    <t>Kapitulli 02</t>
  </si>
  <si>
    <t>Emergjencat civile</t>
  </si>
  <si>
    <t>10910</t>
  </si>
  <si>
    <t xml:space="preserve">Programi perfshin shpenzimet buxhetore për krijimin dhe administrimin e mallrave rezervë materiale shtetërore”. Në ruajtjen dhe administrimin e mallrave që kalojnë në pronësi të shtetit nga kundërvajtjet administrative dhe veprat penale  si dhe Zhvillon politika dhe strategji në fushën e parandalimit, gatishmërisë, përgjigjes dhe rehabilitimit nga emergjencat civile. </t>
  </si>
  <si>
    <t>Mbrojtja e jetes , pasuri, trashigimise kulturore dhe mjedisit nga fatkeqesite te ndryshme dhe ardhja ne ndihme e popullates ne gjendje te jashtezakonshme.</t>
  </si>
  <si>
    <t>Plane emergjence civile te planifikuar ne prefekture</t>
  </si>
  <si>
    <t>Plane emergjence civile te planifikuar Bashki</t>
  </si>
  <si>
    <t>Zvoglelimi e humbjeve në jetë njerzish, pasurisë, trashëgimisë kulturore dhe në mjedis</t>
  </si>
  <si>
    <t>Mbrojtja e jetes njerzore, prones, trashigimise kulturore dhe pyetje ndaj zjarrit</t>
  </si>
  <si>
    <t>Shtetas të ndihmuar, banesat e të cileve janë dëmtuar nga fatkeqësi të ndryshme.</t>
  </si>
  <si>
    <t>Sherbime te kryera ne interes jetes njerzore, prones, trashigimise kulturore dhe pyetje ndaj zjarrit</t>
  </si>
  <si>
    <t>Tranferimi i fondeve në Njësitë e Vetëqeverisjes Vendore për familjet,  banesat e të cileve janë dëmtuar nga fatkeqësi të ndryshme.</t>
  </si>
  <si>
    <t>Produkti 3</t>
  </si>
  <si>
    <t>Infrastrukture e permiresuar dhe rehabilituar</t>
  </si>
  <si>
    <t>Tranferimi i fondeve në Njësitë e Vetëqeverisjes Vendore për financimin e investimeve  parandaluese dhe rehabilituese në infrastrukturën publike me qëllim zvogëlimin e riskut të fatkeqësive dhe cënueshmërisë nga fatkeqësitë.</t>
  </si>
  <si>
    <t>Numri i objekteve infarstrukturore të rikonstruktuar/ndërtuar</t>
  </si>
  <si>
    <t>Numer familjesh</t>
  </si>
  <si>
    <t>ore pune</t>
  </si>
  <si>
    <t>Objektivi 2 i Politikës së Programit</t>
  </si>
  <si>
    <t>Rritja e stokut ne mallra ushqimore e industriale dhe krijimi i kushteve optimale per mireadministrimin e mallrave të konsideruara si rezervë shtetërore</t>
  </si>
  <si>
    <t>Treguesi i Performances ne Nivel Objektivi</t>
  </si>
  <si>
    <r>
      <t>Detajimi i Kostos Totale të</t>
    </r>
    <r>
      <rPr>
        <b/>
        <sz val="8"/>
        <color rgb="FFFF0000"/>
        <rFont val="Garamond"/>
        <family val="1"/>
      </rPr>
      <t xml:space="preserve"> Produktit 2 </t>
    </r>
    <r>
      <rPr>
        <b/>
        <sz val="8"/>
        <color theme="1"/>
        <rFont val="Garamond"/>
        <family val="1"/>
      </rPr>
      <t>sipas Artikujve Ekonomikë</t>
    </r>
  </si>
  <si>
    <t>Kosto totale e produktit 2</t>
  </si>
  <si>
    <r>
      <t>Detajimi i Kostos Totale të</t>
    </r>
    <r>
      <rPr>
        <b/>
        <sz val="8"/>
        <color rgb="FFFF0000"/>
        <rFont val="Garamond"/>
        <family val="1"/>
      </rPr>
      <t xml:space="preserve"> Produktit 3 </t>
    </r>
    <r>
      <rPr>
        <b/>
        <sz val="8"/>
        <color theme="1"/>
        <rFont val="Garamond"/>
        <family val="1"/>
      </rPr>
      <t>sipas Artikujve Ekonomikë</t>
    </r>
  </si>
  <si>
    <t>Kosto totale e produktit 3</t>
  </si>
  <si>
    <t>nr. Projektesh</t>
  </si>
  <si>
    <t xml:space="preserve">Ton mallra ushqimore </t>
  </si>
  <si>
    <t xml:space="preserve">Ton mallra industrial </t>
  </si>
  <si>
    <t>Numer personash/familjesh qe muns tu vihet ne ndihme</t>
  </si>
  <si>
    <t xml:space="preserve">Te ardhura ne leke nga shitja e stokut </t>
  </si>
  <si>
    <t>• Rritja e stukot ne mallra ushqimore me rreth 30 ton Përmirësimi dhe krijimi i kushteve  optimale për  ruajtjen dhe administrimin e mallrave rezervë shteti rreth 245 ton. 
• Kushte optimale në kapacitetet strehuese të mallrave RSH nëpërmjet kryerjes së analizave, rifreskimit manipulimit etj, Do të kemi një përmirësim të kushteve në masën 5.5%  krahasuar me vitin paraardhës .</t>
  </si>
  <si>
    <t>Ton</t>
  </si>
  <si>
    <t>• Rritja e stukot ne mallra Industrial  me 400 cope krevat.  Përmirësimi dhe krijimi i kushteve  optimale për  ruajtjen dhe administrimin e mallrave rezervë shteti rreth 35 000 cope.
• Kushte optimale në kapacitetet strehuese të mallrave RSH nëpërmjet përmirësimit të infrastrukturës në magazina. Do të kemi një përmirësim të kushteve në masën 6 %  krahasuar me vitin paraardhës .</t>
  </si>
  <si>
    <t>Cope</t>
  </si>
  <si>
    <t>• Administrimi, menaxhimi, manipulimi dhe tjetersimin nepermjet procedurave te shitjes me ankand te mallrave sekuestro te konfiskuara
•  Përmirësimi dhe krijimi i kushteve  optimale për ruajtjen dhe administrimin e mallrave sekuestro dhe te konfiskuara  rreth 38 000 cope nga shitja e te cilave do te sigurohen një rritje te  të ardhura ne buxhetin me rreth 4% krahasuar me vitin paraardhës.</t>
  </si>
  <si>
    <t>Kategoria 1: Shpenzimet Administrative Kapitale</t>
  </si>
  <si>
    <t>Stoku i mallrave rezerve shteti</t>
  </si>
  <si>
    <t>Blerje pajisje kompjuterike dhe fotokopje</t>
  </si>
  <si>
    <t>Permiresimi i kushteve te punes ne institucion</t>
  </si>
  <si>
    <t>cope</t>
  </si>
  <si>
    <t>Kosto totale e produktit 4</t>
  </si>
  <si>
    <t>Shpenzimet Kapitale</t>
  </si>
  <si>
    <t>Stoku I mallrave rezerve shteti</t>
  </si>
  <si>
    <t>Blerje mallra Rezerve Shteti Ushqimore</t>
  </si>
  <si>
    <t>M170521</t>
  </si>
  <si>
    <t>Blerja  mallra ushqimore që do të përdoren në rast të situatave emergjente për ardhjen në ndihmë të njerëzve në nevojë.</t>
  </si>
  <si>
    <t>Kosto totale e produktit 5</t>
  </si>
  <si>
    <t>Produkti 6</t>
  </si>
  <si>
    <t>Blerje mallra Rezerve Shteti Industriale</t>
  </si>
  <si>
    <t>M170528</t>
  </si>
  <si>
    <t>Mallra krevat portativ që do të përdoren në rast të situatave emergjente për ardhjen në ndihmë të njerëzve në nevojë.</t>
  </si>
  <si>
    <t>Produkti 7</t>
  </si>
  <si>
    <t>Rikostruksion i ambjenteve magazinuese Rezerve Shteti</t>
  </si>
  <si>
    <t>Ambjente të rikostruktuara ne të cilat do të magazinohen mallra sekuestro te konfiskuara ushqimore.</t>
  </si>
  <si>
    <r>
      <t>m</t>
    </r>
    <r>
      <rPr>
        <vertAlign val="superscript"/>
        <sz val="12"/>
        <color indexed="8"/>
        <rFont val="Garamond"/>
        <family val="1"/>
      </rPr>
      <t>2</t>
    </r>
  </si>
  <si>
    <t>Kosto totale e produktit 7</t>
  </si>
  <si>
    <t>Produkti 4</t>
  </si>
  <si>
    <r>
      <t xml:space="preserve">Detajimi i Kostos Totale të </t>
    </r>
    <r>
      <rPr>
        <b/>
        <sz val="8"/>
        <color rgb="FFFF0000"/>
        <rFont val="Garamond"/>
        <family val="1"/>
      </rPr>
      <t xml:space="preserve">Produktit 4 </t>
    </r>
    <r>
      <rPr>
        <b/>
        <sz val="8"/>
        <color theme="1"/>
        <rFont val="Garamond"/>
        <family val="1"/>
      </rPr>
      <t>sipas Artikujve Ekonomikë</t>
    </r>
  </si>
  <si>
    <t>Produkti 5</t>
  </si>
  <si>
    <r>
      <t xml:space="preserve">Detajimi i Kostos Totale të </t>
    </r>
    <r>
      <rPr>
        <b/>
        <sz val="8"/>
        <color indexed="10"/>
        <rFont val="Garamond"/>
        <family val="1"/>
      </rPr>
      <t>Produktit 5</t>
    </r>
    <r>
      <rPr>
        <b/>
        <sz val="8"/>
        <color indexed="8"/>
        <rFont val="Garamond"/>
        <family val="1"/>
      </rPr>
      <t xml:space="preserve"> sipas Artikujve Ekonomikë</t>
    </r>
  </si>
  <si>
    <r>
      <t>Detajimi i Kostos Totale të</t>
    </r>
    <r>
      <rPr>
        <b/>
        <sz val="8"/>
        <color indexed="10"/>
        <rFont val="Garamond"/>
        <family val="1"/>
      </rPr>
      <t xml:space="preserve"> Produktit 6 </t>
    </r>
    <r>
      <rPr>
        <b/>
        <sz val="8"/>
        <color indexed="8"/>
        <rFont val="Garamond"/>
        <family val="1"/>
      </rPr>
      <t>sipas Artikujve Ekonomikë</t>
    </r>
  </si>
  <si>
    <t>Kosto totale e produktit 6</t>
  </si>
  <si>
    <r>
      <t>Detajimi i Kostos Totale të</t>
    </r>
    <r>
      <rPr>
        <b/>
        <sz val="8"/>
        <color indexed="10"/>
        <rFont val="Garamond"/>
        <family val="1"/>
      </rPr>
      <t xml:space="preserve"> Produktit 7 </t>
    </r>
    <r>
      <rPr>
        <b/>
        <sz val="8"/>
        <color indexed="8"/>
        <rFont val="Garamond"/>
        <family val="1"/>
      </rPr>
      <t>sipas Artikujve Ekonomikë</t>
    </r>
  </si>
  <si>
    <t xml:space="preserve">Produkti 8 </t>
  </si>
  <si>
    <r>
      <t xml:space="preserve">Detajimi i Kostos Totale të </t>
    </r>
    <r>
      <rPr>
        <b/>
        <sz val="8"/>
        <color indexed="10"/>
        <rFont val="Garamond"/>
        <family val="1"/>
      </rPr>
      <t xml:space="preserve">Produktit 8 </t>
    </r>
    <r>
      <rPr>
        <b/>
        <sz val="8"/>
        <color indexed="8"/>
        <rFont val="Garamond"/>
        <family val="1"/>
      </rPr>
      <t>sipas Artikujve Ekonomikë</t>
    </r>
  </si>
  <si>
    <t>Kosto totale e produktit 8</t>
  </si>
  <si>
    <t xml:space="preserve">Produkti 9 </t>
  </si>
  <si>
    <r>
      <t xml:space="preserve">Detajimi i Kostos Totale të </t>
    </r>
    <r>
      <rPr>
        <b/>
        <sz val="8"/>
        <color indexed="10"/>
        <rFont val="Garamond"/>
        <family val="1"/>
      </rPr>
      <t xml:space="preserve">Produktit 9 </t>
    </r>
    <r>
      <rPr>
        <b/>
        <sz val="8"/>
        <color indexed="8"/>
        <rFont val="Garamond"/>
        <family val="1"/>
      </rPr>
      <t>sipas Artikujve Ekonomikë</t>
    </r>
  </si>
  <si>
    <t>Kosto totale e produktit 9</t>
  </si>
  <si>
    <t>Produkti 10</t>
  </si>
  <si>
    <r>
      <t xml:space="preserve">Detajimi i Kostos Totale të </t>
    </r>
    <r>
      <rPr>
        <b/>
        <sz val="8"/>
        <color indexed="10"/>
        <rFont val="Garamond"/>
        <family val="1"/>
      </rPr>
      <t xml:space="preserve">Produktit 10 </t>
    </r>
    <r>
      <rPr>
        <b/>
        <sz val="8"/>
        <color indexed="8"/>
        <rFont val="Garamond"/>
        <family val="1"/>
      </rPr>
      <t>sipas Artikujve Ekonomikë</t>
    </r>
  </si>
  <si>
    <t>Kosto totale e produkti 10</t>
  </si>
  <si>
    <t>Produkti 11</t>
  </si>
  <si>
    <r>
      <t xml:space="preserve">Detajimi i Kostos Totale të </t>
    </r>
    <r>
      <rPr>
        <b/>
        <sz val="8"/>
        <color indexed="10"/>
        <rFont val="Garamond"/>
        <family val="1"/>
      </rPr>
      <t xml:space="preserve">Produktit 11 </t>
    </r>
    <r>
      <rPr>
        <b/>
        <sz val="8"/>
        <color indexed="8"/>
        <rFont val="Garamond"/>
        <family val="1"/>
      </rPr>
      <t>sipas Artikujve Ekonomikë</t>
    </r>
  </si>
  <si>
    <t>Kosto totale e produktit 11</t>
  </si>
  <si>
    <t>STOKU MALLRA INDUSTRIAL (REZERVE MATERIALE SHTETERORE)</t>
  </si>
  <si>
    <t>STOKU MALLRA USHQIMORE (REZERVE MATERIALE SHTETERORE)</t>
  </si>
  <si>
    <t>STOKU MALLRA INDUSTRIAL DHE USHQIMORE (REZERVE MATERIALE SHTETERORE) TE KONFISKUARA</t>
  </si>
  <si>
    <t>Zbatimi i masave parandaluese, në objektet infrastrukturore</t>
  </si>
  <si>
    <t xml:space="preserve">Rehabilitimi i objekteve të dëmtuara </t>
  </si>
  <si>
    <t xml:space="preserve">Akordimi i ndihmës financiare për shtetasit e dëmtuar në rast tërmeti </t>
  </si>
  <si>
    <t>Akordimi i ndihmës financiare për shtetasit e dëmtuar nga përmbytjet</t>
  </si>
  <si>
    <t xml:space="preserve">Akordimi i ndihmës financiare për shtetasit e dëmtuar nga zjarri/djegia </t>
  </si>
  <si>
    <t>Akordimi i ndihmës financiare për shtetasit e dwmtuar nga rrwshqitja e tokws</t>
  </si>
  <si>
    <t>Akordimi i ndihmës financiare për shtetasit e dwmtuar nga fatkeqwsi tw tjera si era, stuhi.</t>
  </si>
  <si>
    <t>Forcimi i bashkëpunimit dhe plotësimi i detyrimeve institucionale në kuadrin kombëtar dhe ndërkombëtar (DPPI SEE)</t>
  </si>
  <si>
    <t>Ndwrhyrje operacionale tw realizuara</t>
  </si>
  <si>
    <t xml:space="preserve">Dokumente te vleresimit te riskut  nga fatkeqesite </t>
  </si>
  <si>
    <t>74</t>
  </si>
  <si>
    <t>12</t>
  </si>
  <si>
    <t>63</t>
  </si>
  <si>
    <t xml:space="preserve">M170527 </t>
  </si>
  <si>
    <t>5 </t>
  </si>
  <si>
    <t>300 </t>
  </si>
  <si>
    <t> 1000</t>
  </si>
  <si>
    <t> 150</t>
  </si>
  <si>
    <t> 50</t>
  </si>
  <si>
    <t> 10</t>
  </si>
  <si>
    <t>Totali i shpenzimeve të Programit sipas artikujve</t>
  </si>
  <si>
    <t>Totali i shpenzimeve të Programit sipas produkteve</t>
  </si>
  <si>
    <t>Kosto totale e produktit 31</t>
  </si>
  <si>
    <r>
      <t xml:space="preserve">Detajimi i Kostos Totale të </t>
    </r>
    <r>
      <rPr>
        <b/>
        <sz val="8"/>
        <color rgb="FFFF0000"/>
        <rFont val="Garamond"/>
        <family val="1"/>
      </rPr>
      <t>Produktit 31</t>
    </r>
    <r>
      <rPr>
        <b/>
        <sz val="8"/>
        <color theme="1"/>
        <rFont val="Garamond"/>
        <family val="1"/>
      </rPr>
      <t xml:space="preserve"> sipas Artikujve Ekonomikë</t>
    </r>
  </si>
  <si>
    <t>m2</t>
  </si>
  <si>
    <t>Rikonstrusion i godinave te shtabit te KFA</t>
  </si>
  <si>
    <t>Produkti 31</t>
  </si>
  <si>
    <t>Kosto totale e produktit 30</t>
  </si>
  <si>
    <r>
      <t xml:space="preserve">Detajimi i Kostos Totale të </t>
    </r>
    <r>
      <rPr>
        <b/>
        <sz val="8"/>
        <color rgb="FFFF0000"/>
        <rFont val="Garamond"/>
        <family val="1"/>
      </rPr>
      <t xml:space="preserve">Produktit 30 </t>
    </r>
    <r>
      <rPr>
        <b/>
        <sz val="8"/>
        <color theme="1"/>
        <rFont val="Garamond"/>
        <family val="1"/>
      </rPr>
      <t>sipas Artikujve Ekonomikë</t>
    </r>
  </si>
  <si>
    <t xml:space="preserve">sisteme  </t>
  </si>
  <si>
    <t>Sisteme te vetembrojtjes se helikoptereve (AS -532 AL, Ec 145)</t>
  </si>
  <si>
    <t>Produkti 30</t>
  </si>
  <si>
    <t>Kosto totale e produktit 29</t>
  </si>
  <si>
    <r>
      <t xml:space="preserve">Detajimi i Kostos Totale të </t>
    </r>
    <r>
      <rPr>
        <b/>
        <sz val="8"/>
        <color rgb="FFFF0000"/>
        <rFont val="Garamond"/>
        <family val="1"/>
      </rPr>
      <t>Produktit 29</t>
    </r>
    <r>
      <rPr>
        <b/>
        <sz val="8"/>
        <color theme="1"/>
        <rFont val="Garamond"/>
        <family val="1"/>
      </rPr>
      <t xml:space="preserve"> sipas Artikujve Ekonomikë</t>
    </r>
  </si>
  <si>
    <t>F.Kom.per ASBE dhe NATINADS</t>
  </si>
  <si>
    <t>Produkti 29</t>
  </si>
  <si>
    <t>Kosto totale e produktit 28</t>
  </si>
  <si>
    <r>
      <t xml:space="preserve">Detajimi i Kostos Totale të </t>
    </r>
    <r>
      <rPr>
        <b/>
        <sz val="8"/>
        <color rgb="FFFF0000"/>
        <rFont val="Garamond"/>
        <family val="1"/>
      </rPr>
      <t>Produktit 28</t>
    </r>
    <r>
      <rPr>
        <b/>
        <sz val="8"/>
        <color theme="1"/>
        <rFont val="Garamond"/>
        <family val="1"/>
      </rPr>
      <t xml:space="preserve"> sipas Artikujve Ekonomikë</t>
    </r>
  </si>
  <si>
    <t>Infrastruktura ne venddislokimin e radarit (Maja e Mides)</t>
  </si>
  <si>
    <t>M170511</t>
  </si>
  <si>
    <t>Produkti 28</t>
  </si>
  <si>
    <t>Kosto totale e produktit 27</t>
  </si>
  <si>
    <r>
      <t xml:space="preserve">Detajimi i Kostos Totale të </t>
    </r>
    <r>
      <rPr>
        <b/>
        <sz val="8"/>
        <color rgb="FFFF0000"/>
        <rFont val="Garamond"/>
        <family val="1"/>
      </rPr>
      <t>Produktit 27</t>
    </r>
    <r>
      <rPr>
        <b/>
        <sz val="8"/>
        <color theme="1"/>
        <rFont val="Garamond"/>
        <family val="1"/>
      </rPr>
      <t xml:space="preserve"> sipas Artikujve Ekonomikë</t>
    </r>
  </si>
  <si>
    <t>komplet</t>
  </si>
  <si>
    <t>Paisje  individuale ekuipazhi fluturus (helmeta ,NVG, Setmbijetese ,jelek etj)</t>
  </si>
  <si>
    <t>M170510</t>
  </si>
  <si>
    <t>Produkti 27</t>
  </si>
  <si>
    <t>Modernizimi I Forces Ajrore</t>
  </si>
  <si>
    <t>Kodi i Projektit të Investimeve</t>
  </si>
  <si>
    <t>Kosto totale e produktit 26</t>
  </si>
  <si>
    <r>
      <t xml:space="preserve">Detajimi i Kostos Totale të </t>
    </r>
    <r>
      <rPr>
        <b/>
        <sz val="8"/>
        <color rgb="FFFF0000"/>
        <rFont val="Garamond"/>
        <family val="1"/>
      </rPr>
      <t>Produktit 26</t>
    </r>
    <r>
      <rPr>
        <b/>
        <sz val="8"/>
        <color theme="1"/>
        <rFont val="Garamond"/>
        <family val="1"/>
      </rPr>
      <t xml:space="preserve"> sipas Artikujve Ekonomikë</t>
    </r>
  </si>
  <si>
    <t>KIT Medevac për helikopterët  COUGAR</t>
  </si>
  <si>
    <t>M170509</t>
  </si>
  <si>
    <t>Produkti 26</t>
  </si>
  <si>
    <t>Kosto totale e produktit 25</t>
  </si>
  <si>
    <r>
      <t xml:space="preserve">Detajimi i Kostos Totale të </t>
    </r>
    <r>
      <rPr>
        <b/>
        <sz val="8"/>
        <color rgb="FFFF0000"/>
        <rFont val="Garamond"/>
        <family val="1"/>
      </rPr>
      <t xml:space="preserve">Produktit 25 </t>
    </r>
    <r>
      <rPr>
        <b/>
        <sz val="8"/>
        <color theme="1"/>
        <rFont val="Garamond"/>
        <family val="1"/>
      </rPr>
      <t>sipas Artikujve Ekonomikë</t>
    </r>
  </si>
  <si>
    <t>Sistemi G-A-G ( Toke Ajer Toke)</t>
  </si>
  <si>
    <t>M170508</t>
  </si>
  <si>
    <t>Produkti 25</t>
  </si>
  <si>
    <t>Kosto totale e produkti 24</t>
  </si>
  <si>
    <r>
      <t xml:space="preserve">Detajimi i Kostos Totale të </t>
    </r>
    <r>
      <rPr>
        <b/>
        <sz val="8"/>
        <color rgb="FFFF0000"/>
        <rFont val="Garamond"/>
        <family val="1"/>
      </rPr>
      <t xml:space="preserve">Produktit 24 </t>
    </r>
    <r>
      <rPr>
        <b/>
        <sz val="8"/>
        <color theme="1"/>
        <rFont val="Garamond"/>
        <family val="1"/>
      </rPr>
      <t>sipas Artikujve Ekonomikë</t>
    </r>
  </si>
  <si>
    <t>Sistemi i integruar I vëzhgimit te hapsires ajrore RSH (SIVHA)</t>
  </si>
  <si>
    <t>M170489</t>
  </si>
  <si>
    <t>Produkti 24</t>
  </si>
  <si>
    <t>Kosto totale e produktit 23</t>
  </si>
  <si>
    <r>
      <t xml:space="preserve">Detajimi i Kostos Totale të </t>
    </r>
    <r>
      <rPr>
        <b/>
        <sz val="8"/>
        <color rgb="FFFF0000"/>
        <rFont val="Garamond"/>
        <family val="1"/>
      </rPr>
      <t xml:space="preserve">Produktit 23 </t>
    </r>
    <r>
      <rPr>
        <b/>
        <sz val="8"/>
        <color theme="1"/>
        <rFont val="Garamond"/>
        <family val="1"/>
      </rPr>
      <t>sipas Artikujve Ekonomikë</t>
    </r>
  </si>
  <si>
    <t>Hangare per helikopteret Farke</t>
  </si>
  <si>
    <t>M170327</t>
  </si>
  <si>
    <t>Produkti 23</t>
  </si>
  <si>
    <t xml:space="preserve">Modernizim i Forces Ajrore
</t>
  </si>
  <si>
    <t>Kosto totale e produktit X</t>
  </si>
  <si>
    <r>
      <t xml:space="preserve">Detajimi i Kostos Totale të </t>
    </r>
    <r>
      <rPr>
        <b/>
        <sz val="8"/>
        <color rgb="FFFF0000"/>
        <rFont val="Garamond"/>
        <family val="1"/>
      </rPr>
      <t>Produktit X</t>
    </r>
    <r>
      <rPr>
        <b/>
        <sz val="8"/>
        <color theme="1"/>
        <rFont val="Garamond"/>
        <family val="1"/>
      </rPr>
      <t xml:space="preserve"> sipas Artikujve Ekonomikë</t>
    </r>
  </si>
  <si>
    <t>Produkti X (shto produkte sipas rastit)</t>
  </si>
  <si>
    <t xml:space="preserve">Kosto totale e projektit </t>
  </si>
  <si>
    <r>
      <t xml:space="preserve">Detajimi i Kostos Totale të </t>
    </r>
    <r>
      <rPr>
        <b/>
        <sz val="8"/>
        <color rgb="FFFF0000"/>
        <rFont val="Garamond"/>
        <family val="1"/>
      </rPr>
      <t xml:space="preserve">Produktit 1&amp;2 …X </t>
    </r>
    <r>
      <rPr>
        <b/>
        <sz val="8"/>
        <color theme="1"/>
        <rFont val="Garamond"/>
        <family val="1"/>
      </rPr>
      <t>sipas Artikujve Ekonomikë</t>
    </r>
  </si>
  <si>
    <t>Kosto totale e produkti 2</t>
  </si>
  <si>
    <r>
      <t xml:space="preserve">Detajimi i Kostos Totale të </t>
    </r>
    <r>
      <rPr>
        <b/>
        <sz val="8"/>
        <color rgb="FFFF0000"/>
        <rFont val="Garamond"/>
        <family val="1"/>
      </rPr>
      <t xml:space="preserve">Produktit 2 </t>
    </r>
    <r>
      <rPr>
        <b/>
        <sz val="8"/>
        <color theme="1"/>
        <rFont val="Garamond"/>
        <family val="1"/>
      </rPr>
      <t>sipas Artikujve Ekonomikë</t>
    </r>
  </si>
  <si>
    <r>
      <t xml:space="preserve">Detajimi i Kostos Totale të </t>
    </r>
    <r>
      <rPr>
        <b/>
        <sz val="8"/>
        <color rgb="FFFF0000"/>
        <rFont val="Garamond"/>
        <family val="1"/>
      </rPr>
      <t xml:space="preserve">Produktit 1 </t>
    </r>
    <r>
      <rPr>
        <b/>
        <sz val="8"/>
        <color theme="1"/>
        <rFont val="Garamond"/>
        <family val="1"/>
      </rPr>
      <t>sipas Artikujve Ekonomikë</t>
    </r>
  </si>
  <si>
    <t xml:space="preserve">Produkti 1 </t>
  </si>
  <si>
    <r>
      <t>Detajimi i Kostos Totale të</t>
    </r>
    <r>
      <rPr>
        <b/>
        <sz val="8"/>
        <color rgb="FFFF0000"/>
        <rFont val="Garamond"/>
        <family val="1"/>
      </rPr>
      <t xml:space="preserve"> Produktit X </t>
    </r>
    <r>
      <rPr>
        <b/>
        <sz val="8"/>
        <color theme="1"/>
        <rFont val="Garamond"/>
        <family val="1"/>
      </rPr>
      <t>sipas Artikujve Ekonomikë</t>
    </r>
  </si>
  <si>
    <r>
      <rPr>
        <b/>
        <sz val="8"/>
        <color rgb="FFFF0000"/>
        <rFont val="Garamond"/>
        <family val="1"/>
      </rPr>
      <t>Produkti 3</t>
    </r>
    <r>
      <rPr>
        <sz val="8"/>
        <color theme="1"/>
        <rFont val="Garamond"/>
        <family val="1"/>
      </rPr>
      <t>(shto produkte sipas rastit)</t>
    </r>
  </si>
  <si>
    <t>Kosto totale e produktit 22</t>
  </si>
  <si>
    <r>
      <t xml:space="preserve">Detajimi i Kostos Totale të </t>
    </r>
    <r>
      <rPr>
        <b/>
        <sz val="8"/>
        <color rgb="FFFF0000"/>
        <rFont val="Garamond"/>
        <family val="1"/>
      </rPr>
      <t>Produktit 22</t>
    </r>
    <r>
      <rPr>
        <b/>
        <sz val="8"/>
        <color theme="1"/>
        <rFont val="Garamond"/>
        <family val="1"/>
      </rPr>
      <t xml:space="preserve"> sipas Artikujve Ekonomikë</t>
    </r>
  </si>
  <si>
    <t>nr.personeli</t>
  </si>
  <si>
    <t>Numri i forcave, mjeteve dhe armatim në përdorim</t>
  </si>
  <si>
    <t>Forca Ajrore në gadishmëri dhe operacionale</t>
  </si>
  <si>
    <t>Produkti 22</t>
  </si>
  <si>
    <t>K3</t>
  </si>
  <si>
    <t>K4</t>
  </si>
  <si>
    <t>K5</t>
  </si>
  <si>
    <t>Plotesimi me personel, pajisje, trajnime, stërvitje e resurse të  QKR/nivel</t>
  </si>
  <si>
    <t>K1</t>
  </si>
  <si>
    <t>K2</t>
  </si>
  <si>
    <t>Plotesimi me personel, pajisje, trajnime, stërvitje e resurse të BAJ Farkë/nivel</t>
  </si>
  <si>
    <t>Trend rrites</t>
  </si>
  <si>
    <t>Mbajtaj në gadishmeri dhe përmiresimi i kapaciteteve Operacional të Forcës Ajrore</t>
  </si>
  <si>
    <t>Objektivi 3 i Politikës së Programit</t>
  </si>
  <si>
    <t>Kosto totale e produktit 21</t>
  </si>
  <si>
    <r>
      <t xml:space="preserve">Detajimi i Kostos Totale të </t>
    </r>
    <r>
      <rPr>
        <b/>
        <sz val="8"/>
        <color rgb="FFFF0000"/>
        <rFont val="Garamond"/>
        <family val="1"/>
      </rPr>
      <t>Produktit 21</t>
    </r>
    <r>
      <rPr>
        <b/>
        <sz val="8"/>
        <color theme="1"/>
        <rFont val="Garamond"/>
        <family val="1"/>
      </rPr>
      <t xml:space="preserve"> sipas Artikujve Ekonomikë</t>
    </r>
  </si>
  <si>
    <t>Rikonstruksion i infrastruktures logjistike ne vendbazimin Shengjin</t>
  </si>
  <si>
    <t>Produkti 21</t>
  </si>
  <si>
    <t>Kosto totale e produktit 20</t>
  </si>
  <si>
    <r>
      <t xml:space="preserve">Detajimi i Kostos Totale të </t>
    </r>
    <r>
      <rPr>
        <b/>
        <sz val="8"/>
        <color rgb="FFFF0000"/>
        <rFont val="Garamond"/>
        <family val="1"/>
      </rPr>
      <t>Produktit 20</t>
    </r>
    <r>
      <rPr>
        <b/>
        <sz val="8"/>
        <color theme="1"/>
        <rFont val="Garamond"/>
        <family val="1"/>
      </rPr>
      <t xml:space="preserve"> sipas Artikujve Ekonomikë</t>
    </r>
  </si>
  <si>
    <t>Rikonstruksion i objektit se Qendres se zhytjes</t>
  </si>
  <si>
    <t>Produkti 20</t>
  </si>
  <si>
    <t xml:space="preserve">Kosto totale e produktit </t>
  </si>
  <si>
    <r>
      <t xml:space="preserve">Detajimi i Kostos Totale të </t>
    </r>
    <r>
      <rPr>
        <b/>
        <sz val="8"/>
        <color rgb="FFFF0000"/>
        <rFont val="Garamond"/>
        <family val="1"/>
      </rPr>
      <t xml:space="preserve">Produktit 19 </t>
    </r>
    <r>
      <rPr>
        <b/>
        <sz val="8"/>
        <color theme="1"/>
        <rFont val="Garamond"/>
        <family val="1"/>
      </rPr>
      <t>sipas Artikujve Ekonomikë</t>
    </r>
  </si>
  <si>
    <t>Rikonstruksion i infrastruktures Kepi i Palit</t>
  </si>
  <si>
    <t>Produkti 19</t>
  </si>
  <si>
    <t>Kosto totale e produkti 18</t>
  </si>
  <si>
    <r>
      <t xml:space="preserve">Detajimi i Kostos Totale të </t>
    </r>
    <r>
      <rPr>
        <b/>
        <sz val="8"/>
        <color rgb="FFFF0000"/>
        <rFont val="Garamond"/>
        <family val="1"/>
      </rPr>
      <t xml:space="preserve">Produktit 18 </t>
    </r>
    <r>
      <rPr>
        <b/>
        <sz val="8"/>
        <color theme="1"/>
        <rFont val="Garamond"/>
        <family val="1"/>
      </rPr>
      <t>sipas Artikujve Ekonomikë</t>
    </r>
  </si>
  <si>
    <t>Kamera infra te kuqe stacionare te integruara me sistemin SIVHD</t>
  </si>
  <si>
    <t>Produkti 18</t>
  </si>
  <si>
    <t>Kosto totale e produktit 17</t>
  </si>
  <si>
    <r>
      <t xml:space="preserve">Detajimi i Kostos Totale të </t>
    </r>
    <r>
      <rPr>
        <b/>
        <sz val="8"/>
        <color rgb="FFFF0000"/>
        <rFont val="Garamond"/>
        <family val="1"/>
      </rPr>
      <t xml:space="preserve">Produktit 17 </t>
    </r>
    <r>
      <rPr>
        <b/>
        <sz val="8"/>
        <color theme="1"/>
        <rFont val="Garamond"/>
        <family val="1"/>
      </rPr>
      <t>sipas Artikujve Ekonomikë</t>
    </r>
  </si>
  <si>
    <t>sistem</t>
  </si>
  <si>
    <t>Fond i ngrire (Permiresimi I SIHVD-se (Blerja e softit te menaxhimi te SIHVD)</t>
  </si>
  <si>
    <t>M170203</t>
  </si>
  <si>
    <t>Produkti 17</t>
  </si>
  <si>
    <t xml:space="preserve">Modernizim i Forces Detare
</t>
  </si>
  <si>
    <t>Kosto totale e produktit 16</t>
  </si>
  <si>
    <r>
      <t>Detajimi i Kostos Totale të</t>
    </r>
    <r>
      <rPr>
        <b/>
        <sz val="8"/>
        <color rgb="FFFF0000"/>
        <rFont val="Garamond"/>
        <family val="1"/>
      </rPr>
      <t xml:space="preserve"> Produktit 16 </t>
    </r>
    <r>
      <rPr>
        <b/>
        <sz val="8"/>
        <color theme="1"/>
        <rFont val="Garamond"/>
        <family val="1"/>
      </rPr>
      <t>sipas Artikujve Ekonomikë</t>
    </r>
  </si>
  <si>
    <t>nr. Personeli</t>
  </si>
  <si>
    <t>Sinjalistika detare dhe rilevimi batimetrik detare jane detyrim i Sherbimit Hidrografik Shipëtare te cilat shërbejne per sigurimin hidrolundrimore te trasposti detar si dhe nxjerrejn e me pas perpunimin e te dhenave per prodhimin e metejeshem te hartave detare.</t>
  </si>
  <si>
    <t>Sinjalistika detare dhe rilevim batimetrik detare.</t>
  </si>
  <si>
    <t>Produkti 16</t>
  </si>
  <si>
    <t>Kosto totale e produktit 15</t>
  </si>
  <si>
    <r>
      <t>Detajimi i Kostos Totale të</t>
    </r>
    <r>
      <rPr>
        <b/>
        <sz val="8"/>
        <color rgb="FFFF0000"/>
        <rFont val="Garamond"/>
        <family val="1"/>
      </rPr>
      <t xml:space="preserve"> Produktit 15 </t>
    </r>
    <r>
      <rPr>
        <b/>
        <sz val="8"/>
        <color theme="1"/>
        <rFont val="Garamond"/>
        <family val="1"/>
      </rPr>
      <t>sipas Artikujve Ekonomikë</t>
    </r>
  </si>
  <si>
    <t>Angazhimi i Forces te Armatosura ne misione paqeruajtese jashte vendit me personel, pajisje dhe armatim.</t>
  </si>
  <si>
    <t>Kontigjent ushtarake në mision paqeruajtese jashte vendit</t>
  </si>
  <si>
    <t>Produkti 15</t>
  </si>
  <si>
    <t>Kosto totale e produktit 14</t>
  </si>
  <si>
    <r>
      <t xml:space="preserve">Detajimi i Kostos Totale të </t>
    </r>
    <r>
      <rPr>
        <b/>
        <sz val="8"/>
        <color rgb="FFFF0000"/>
        <rFont val="Garamond"/>
        <family val="1"/>
      </rPr>
      <t>Produktit 14</t>
    </r>
    <r>
      <rPr>
        <b/>
        <sz val="8"/>
        <color theme="1"/>
        <rFont val="Garamond"/>
        <family val="1"/>
      </rPr>
      <t xml:space="preserve"> sipas Artikujve Ekonomikë</t>
    </r>
  </si>
  <si>
    <t>numer personeli</t>
  </si>
  <si>
    <t>Forca Detare në gadishmëri dhe operacionale</t>
  </si>
  <si>
    <t>Produkti 14</t>
  </si>
  <si>
    <t>Trend rritës</t>
  </si>
  <si>
    <t>Përqindja e grave në forcat detare</t>
  </si>
  <si>
    <t>Kapacitete operacionale per Sherbimin Hidrografik Shipetar</t>
  </si>
  <si>
    <t>Kapacitete operacionale per Qendren e Vezhgimit</t>
  </si>
  <si>
    <t>Kapacitete operacionale per Flotiljen Detare</t>
  </si>
  <si>
    <t>Mbajtaj në gadishmeri dhe përmiresimi i kapaciteteve Operacional të Forcës Detare</t>
  </si>
  <si>
    <t>Kosto totale e produktit 13</t>
  </si>
  <si>
    <r>
      <t xml:space="preserve">Detajimi i Kostos Totale të </t>
    </r>
    <r>
      <rPr>
        <b/>
        <sz val="8"/>
        <color rgb="FFFF0000"/>
        <rFont val="Garamond"/>
        <family val="1"/>
      </rPr>
      <t>Produktit 13</t>
    </r>
    <r>
      <rPr>
        <b/>
        <sz val="8"/>
        <color theme="1"/>
        <rFont val="Garamond"/>
        <family val="1"/>
      </rPr>
      <t xml:space="preserve"> sipas Artikujve Ekonomikë</t>
    </r>
  </si>
  <si>
    <t>Pajisje xheniere dhe speciale</t>
  </si>
  <si>
    <t>Produkti 13</t>
  </si>
  <si>
    <t>Kosto totale e produktit 12</t>
  </si>
  <si>
    <r>
      <t xml:space="preserve">Detajimi i Kostos Totale të </t>
    </r>
    <r>
      <rPr>
        <b/>
        <sz val="8"/>
        <color rgb="FFFF0000"/>
        <rFont val="Garamond"/>
        <family val="1"/>
      </rPr>
      <t>Produktit 12</t>
    </r>
    <r>
      <rPr>
        <b/>
        <sz val="8"/>
        <color theme="1"/>
        <rFont val="Garamond"/>
        <family val="1"/>
      </rPr>
      <t xml:space="preserve"> sipas Artikujve Ekonomikë</t>
    </r>
  </si>
  <si>
    <t>Permiresim infrastrukture jetese, stervitje Bize</t>
  </si>
  <si>
    <t>Produkti 12</t>
  </si>
  <si>
    <r>
      <t xml:space="preserve">Detajimi i Kostos Totale të </t>
    </r>
    <r>
      <rPr>
        <b/>
        <sz val="8"/>
        <color rgb="FFFF0000"/>
        <rFont val="Garamond"/>
        <family val="1"/>
      </rPr>
      <t>Produktit 11</t>
    </r>
    <r>
      <rPr>
        <b/>
        <sz val="8"/>
        <color theme="1"/>
        <rFont val="Garamond"/>
        <family val="1"/>
      </rPr>
      <t xml:space="preserve"> sipas Artikujve Ekonomikë</t>
    </r>
  </si>
  <si>
    <t>Ndertim parku per mjete e blinduara</t>
  </si>
  <si>
    <t>Kosto totale e produktit 10</t>
  </si>
  <si>
    <r>
      <t xml:space="preserve">Detajimi i Kostos Totale të </t>
    </r>
    <r>
      <rPr>
        <b/>
        <sz val="8"/>
        <color rgb="FFFF0000"/>
        <rFont val="Garamond"/>
        <family val="1"/>
      </rPr>
      <t>Produktit 10</t>
    </r>
    <r>
      <rPr>
        <b/>
        <sz val="8"/>
        <color theme="1"/>
        <rFont val="Garamond"/>
        <family val="1"/>
      </rPr>
      <t xml:space="preserve"> sipas Artikujve Ekonomikë</t>
    </r>
  </si>
  <si>
    <t>projekt</t>
  </si>
  <si>
    <t>Pajisje speciale per kushte ekstreme moti dhe terreni</t>
  </si>
  <si>
    <r>
      <t xml:space="preserve">Detajimi i Kostos Totale të </t>
    </r>
    <r>
      <rPr>
        <b/>
        <sz val="8"/>
        <color rgb="FFFF0000"/>
        <rFont val="Garamond"/>
        <family val="1"/>
      </rPr>
      <t>Produktit 9</t>
    </r>
    <r>
      <rPr>
        <b/>
        <sz val="8"/>
        <color theme="1"/>
        <rFont val="Garamond"/>
        <family val="1"/>
      </rPr>
      <t xml:space="preserve"> sipas Artikujve Ekonomikë</t>
    </r>
  </si>
  <si>
    <t>Projekt</t>
  </si>
  <si>
    <t>Tvsh taksa dhe detyrime doganore</t>
  </si>
  <si>
    <t>Produkti 9</t>
  </si>
  <si>
    <r>
      <t xml:space="preserve">Detajimi i Kostos Totale të </t>
    </r>
    <r>
      <rPr>
        <b/>
        <sz val="8"/>
        <color rgb="FFFF0000"/>
        <rFont val="Garamond"/>
        <family val="1"/>
      </rPr>
      <t>Produktit 8</t>
    </r>
    <r>
      <rPr>
        <b/>
        <sz val="8"/>
        <color theme="1"/>
        <rFont val="Garamond"/>
        <family val="1"/>
      </rPr>
      <t xml:space="preserve"> sipas Artikujve Ekonomikë</t>
    </r>
  </si>
  <si>
    <t>Mjete te blinduara me rrota FT KM (EOD)</t>
  </si>
  <si>
    <t>Produkti 8</t>
  </si>
  <si>
    <r>
      <t xml:space="preserve">Detajimi i Kostos Totale të </t>
    </r>
    <r>
      <rPr>
        <b/>
        <sz val="8"/>
        <color rgb="FFFF0000"/>
        <rFont val="Garamond"/>
        <family val="1"/>
      </rPr>
      <t>Produktit 7</t>
    </r>
    <r>
      <rPr>
        <b/>
        <sz val="8"/>
        <color theme="1"/>
        <rFont val="Garamond"/>
        <family val="1"/>
      </rPr>
      <t xml:space="preserve"> sipas Artikujve Ekonomikë</t>
    </r>
  </si>
  <si>
    <t xml:space="preserve">Pajisje te komunikimit taktik me radio(nje kanaleshe) per Grup-Batalionin  </t>
  </si>
  <si>
    <t>M170499</t>
  </si>
  <si>
    <t xml:space="preserve">Modernizim i Forces Toksore
</t>
  </si>
  <si>
    <r>
      <t xml:space="preserve">Detajimi i Kostos Totale të </t>
    </r>
    <r>
      <rPr>
        <b/>
        <sz val="8"/>
        <color rgb="FFFF0000"/>
        <rFont val="Garamond"/>
        <family val="1"/>
      </rPr>
      <t>Produktit 6</t>
    </r>
    <r>
      <rPr>
        <b/>
        <sz val="8"/>
        <color theme="1"/>
        <rFont val="Garamond"/>
        <family val="1"/>
      </rPr>
      <t xml:space="preserve"> sipas Artikujve Ekonomikë</t>
    </r>
  </si>
  <si>
    <t>ml</t>
  </si>
  <si>
    <t xml:space="preserve">Ndertim rrethimi te  1040,1050 dhe rikonstruksion i V/R </t>
  </si>
  <si>
    <t>M170498</t>
  </si>
  <si>
    <r>
      <t xml:space="preserve">Detajimi i Kostos Totale të </t>
    </r>
    <r>
      <rPr>
        <b/>
        <sz val="8"/>
        <color rgb="FFFF0000"/>
        <rFont val="Garamond"/>
        <family val="1"/>
      </rPr>
      <t xml:space="preserve">Produktit 5 </t>
    </r>
    <r>
      <rPr>
        <b/>
        <sz val="8"/>
        <color theme="1"/>
        <rFont val="Garamond"/>
        <family val="1"/>
      </rPr>
      <t>sipas Artikujve Ekonomikë</t>
    </r>
  </si>
  <si>
    <t>Rikonstruksion i depove të A-M Zall Herr</t>
  </si>
  <si>
    <t>M170497</t>
  </si>
  <si>
    <t>Kosto totale e produkti 4</t>
  </si>
  <si>
    <t xml:space="preserve">Rikonstruksion i depove të kazermim-veshmbathjes qendër, 1004  </t>
  </si>
  <si>
    <t>M170496</t>
  </si>
  <si>
    <t>Rikonstruksion i depove të kazermim-veshmbathjes qendër, 1004</t>
  </si>
  <si>
    <r>
      <t xml:space="preserve">Detajimi i Kostos Totale të </t>
    </r>
    <r>
      <rPr>
        <b/>
        <sz val="8"/>
        <color rgb="FFFF0000"/>
        <rFont val="Garamond"/>
        <family val="1"/>
      </rPr>
      <t xml:space="preserve">Produktit 3 </t>
    </r>
    <r>
      <rPr>
        <b/>
        <sz val="8"/>
        <color theme="1"/>
        <rFont val="Garamond"/>
        <family val="1"/>
      </rPr>
      <t>sipas Artikujve Ekonomikë</t>
    </r>
  </si>
  <si>
    <t>Modernizimi i Forces Toksore me Armatim i Lehte, Municione dhe Aksesore, makineri e pajisje</t>
  </si>
  <si>
    <t>M170424</t>
  </si>
  <si>
    <t>Armatim i Lehte, Municione dhe Aksesore, makineri e pajisje</t>
  </si>
  <si>
    <t>Numri personeli Forcave Toksore</t>
  </si>
  <si>
    <t>Forca Toksore në gadishmëri dhe operacionale</t>
  </si>
  <si>
    <t>Përqindja e grave në forcat tokësore</t>
  </si>
  <si>
    <t>S-1</t>
  </si>
  <si>
    <t>S-2</t>
  </si>
  <si>
    <t>Niveli i trajnimit</t>
  </si>
  <si>
    <t>Pj-2</t>
  </si>
  <si>
    <t>Pj-3</t>
  </si>
  <si>
    <t>Niveli e kompletimit me personel</t>
  </si>
  <si>
    <t>Pe-2</t>
  </si>
  <si>
    <t>Pe-3</t>
  </si>
  <si>
    <t>Mbajtaj në gadishmeri dhe përmiresimi i kapaciteteve Operacional të Forcës Toksore</t>
  </si>
  <si>
    <t>Vlera e Synuar</t>
  </si>
  <si>
    <t>Vlera Bazë</t>
  </si>
  <si>
    <t>Emërtimi i Treguesit x (shto tregues sipas rastit)</t>
  </si>
  <si>
    <t>Emërtimi i Treguesit 2</t>
  </si>
  <si>
    <t>Niveli i aftësië mbrojtëse Kombëtare</t>
  </si>
  <si>
    <t xml:space="preserve">Për një forcë luftimi operacionale, të mirë stërvitur, profesionale edhe në përputhshmëri me standardet e NATO-s.  </t>
  </si>
  <si>
    <t xml:space="preserve">Ky program përfshin shpenzimet buxhetore të cilat sigurojnë një force luftimi tokësore, detare dhe ajrore  operacionale, të mirë stërvitur, profesionale e të ndërveprueshme me NATO-n. </t>
  </si>
  <si>
    <t>02120</t>
  </si>
  <si>
    <t xml:space="preserve">Programi Forca e Luftimit </t>
  </si>
  <si>
    <t xml:space="preserve">Me anëtarësimin e vendit tonë në NATO, Agjencia e Komunikimit dhe Informacionit (NCIA) instaloi në Ministrinë e Mbrojtjes dhe në Ministrinë e Punëve të Jashtme Pikën e Prezencës (PoP) të Rrjetit Kompjuterik të NATO-s (NATO Secret Wide Area Network (NS-WAN), me qëllim shkëmbimin e informacionit të sigurt në nivelin “NATO Secret” me dy institucionet e sipërcituara. Gjithashtu, Forcat tona të Armatosura e shfrytëzojnë këtë rrjet për shkëmbimin e informacionit të klasifikuar në nivelin “NATO Secret” me strukturat e NATO-s dhe Komandat Strategjike të saj, me Përfaqësitë Ushtarake të RSH në NATO, në Komandat Strategjike dhe trupat tona me mision jashtë vendit. Pika e Prezencës e NATO-s ka të instaluara mjetet dhe pajisjet e nevojshme të infrastrukturës (si server, router, switch, pajisje kriptimi) të cilat sigurojnë ndërkonektimin e sigurt me pjesën tjetër të rrjetit, si dhe pajisjet periferike si kompjutera pune, printer rrjeti dhe skaner.
</t>
  </si>
  <si>
    <t>M170491</t>
  </si>
  <si>
    <t>Blerje pajisje hardware për rrjetet te rrjetit NS-WAN per PoP NATO ne MMSHPFA</t>
  </si>
  <si>
    <r>
      <t xml:space="preserve">Detajimi i Kostos Totale të </t>
    </r>
    <r>
      <rPr>
        <b/>
        <sz val="8"/>
        <color rgb="FFFF0000"/>
        <rFont val="Garamond"/>
        <family val="1"/>
      </rPr>
      <t>Produktit 26</t>
    </r>
  </si>
  <si>
    <t>Rikonstruksion i Qendres se Ekselences</t>
  </si>
  <si>
    <r>
      <t xml:space="preserve">Detajimi i Kostos Totale të </t>
    </r>
    <r>
      <rPr>
        <b/>
        <sz val="8"/>
        <color rgb="FFFF0000"/>
        <rFont val="Garamond"/>
        <family val="1"/>
      </rPr>
      <t>Produktit 25</t>
    </r>
    <r>
      <rPr>
        <b/>
        <sz val="8"/>
        <color theme="1"/>
        <rFont val="Garamond"/>
        <family val="1"/>
      </rPr>
      <t xml:space="preserve"> sipas Artikujve Ekonomikë</t>
    </r>
  </si>
  <si>
    <t>Permiresimi infrastrukturor ne Repartin Ushtarak nr.6630 filiali Durres</t>
  </si>
  <si>
    <t>Kosto totale e produktit 24</t>
  </si>
  <si>
    <r>
      <t xml:space="preserve">Detajimi i Kostos Totale të </t>
    </r>
    <r>
      <rPr>
        <b/>
        <sz val="8"/>
        <color rgb="FFFF0000"/>
        <rFont val="Garamond"/>
        <family val="1"/>
      </rPr>
      <t>Produktit 24</t>
    </r>
    <r>
      <rPr>
        <b/>
        <sz val="8"/>
        <color theme="1"/>
        <rFont val="Garamond"/>
        <family val="1"/>
      </rPr>
      <t xml:space="preserve"> sipas Artikujve Ekonomikë</t>
    </r>
  </si>
  <si>
    <t>m²</t>
  </si>
  <si>
    <t>Permiresimi sistemimi i infrastruktures se jashteme te Garnizonit Skenderbej</t>
  </si>
  <si>
    <t>M170518</t>
  </si>
  <si>
    <t>Sistemimi i infrastruktures se jashteme te Garnizonit Skenderbej</t>
  </si>
  <si>
    <r>
      <t xml:space="preserve">Detajimi i Kostos Totale të </t>
    </r>
    <r>
      <rPr>
        <b/>
        <sz val="8"/>
        <color rgb="FFFF0000"/>
        <rFont val="Garamond"/>
        <family val="1"/>
      </rPr>
      <t>Produktit 23</t>
    </r>
    <r>
      <rPr>
        <b/>
        <sz val="8"/>
        <color theme="1"/>
        <rFont val="Garamond"/>
        <family val="1"/>
      </rPr>
      <t xml:space="preserve"> sipas Artikujve Ekonomikë</t>
    </r>
  </si>
  <si>
    <t>Pajisje te pergjithshme zyrash per Qendren e Ekselences</t>
  </si>
  <si>
    <t>Sistemi i kapaciteteve operacionale per mbrojtjen kibernetike (CIRIC) dhe pamjes se perbashket operacionale</t>
  </si>
  <si>
    <t xml:space="preserve">Ndërtimi i sistemit të Telefonisë VoIP &amp; VTC  në FA do te sjellë një risi në Forcat e Armatosura gjithashtu do të ofrojë komunikimin të sigurt në vidio dhe audio. Gjithashtu ndertimi i ketij sistemi na sjell nje perafrim me politikat dhe udhezimet e NATO duke qene se ne vendet aleate ky sistem eshte implementuar dhe ofron nje komunikim te sigurte. Duke u nisur nga ndryshimet strukturore gjatë viteve të fundit të Ministrisë së Mbrojtjes dhe Shtabit të Përgjithshëm të Forcave të Armatosura si dhe strukturave të tyre vartëse, lind nevoja e ndërtimit të sistemit telefonisë dhe VTC sipas standardeve bashkëkohore. Me ndertimin e ketij sistemi synojme dhe implementimin e OK E 5301 N- Communication and Information System
</t>
  </si>
  <si>
    <t>Ndërtimin e sistemit të Telefonise VoIP &amp; VTC n ë FA(Radiorele Digitale) + FD</t>
  </si>
  <si>
    <r>
      <t xml:space="preserve">Detajimi i Kostos Totale të </t>
    </r>
    <r>
      <rPr>
        <b/>
        <sz val="8"/>
        <color rgb="FFFF0000"/>
        <rFont val="Garamond"/>
        <family val="1"/>
      </rPr>
      <t xml:space="preserve">Produktit 20 </t>
    </r>
    <r>
      <rPr>
        <b/>
        <sz val="8"/>
        <color theme="1"/>
        <rFont val="Garamond"/>
        <family val="1"/>
      </rPr>
      <t>sipas Artikujve Ekonomikë</t>
    </r>
  </si>
  <si>
    <t xml:space="preserve">Kompletimi i rrjeteve kompjuterike te klasifikuar dhe paklsifikuar te strukturave te Forcave te Armatosura me pajisje harduerike sipas nevojes për kompletim. Rritjen e kapaciteteve të ruajtjes së të dhënave, transmetimit dhe sigurisë së informacionit.
Krijimi i kushteve normale tё punës gjate ushtrimit te detyres funksionale për personelin aktiv nё strukturat e FA-së nё rajonin e dislokimit.
</t>
  </si>
  <si>
    <t>Blerje pajisje hardëare për rrjetet e paklasifikuara në FA</t>
  </si>
  <si>
    <t>Kosto totale e produktit 19</t>
  </si>
  <si>
    <r>
      <t>Detajimi i Kostos Totale të</t>
    </r>
    <r>
      <rPr>
        <b/>
        <sz val="8"/>
        <color rgb="FFFF0000"/>
        <rFont val="Garamond"/>
        <family val="1"/>
      </rPr>
      <t xml:space="preserve"> Produktit 19 </t>
    </r>
    <r>
      <rPr>
        <b/>
        <sz val="8"/>
        <color theme="1"/>
        <rFont val="Garamond"/>
        <family val="1"/>
      </rPr>
      <t>sipas Artikujve Ekonomikë</t>
    </r>
  </si>
  <si>
    <t>Ruajtja e infrastruktures, sigurimi i elementeve te ceremonialit gjate pritjeve ceremoniale, sigurimin e mbeshtetje me transportë si dhe krijimi i kushteve per pushimin e personelit ushtarake dhe civil të FA.</t>
  </si>
  <si>
    <t xml:space="preserve"> Objekte ne ruajtje dhe godina pushimi te ofruara</t>
  </si>
  <si>
    <t>Kosto totale e produktit 18</t>
  </si>
  <si>
    <r>
      <t>Detajimi i Kostos Totale të</t>
    </r>
    <r>
      <rPr>
        <b/>
        <sz val="8"/>
        <color rgb="FFFF0000"/>
        <rFont val="Garamond"/>
        <family val="1"/>
      </rPr>
      <t xml:space="preserve"> Produktit 18 </t>
    </r>
    <r>
      <rPr>
        <b/>
        <sz val="8"/>
        <color theme="1"/>
        <rFont val="Garamond"/>
        <family val="1"/>
      </rPr>
      <t>sipas Artikujve Ekonomikë</t>
    </r>
  </si>
  <si>
    <t>Sigurimi me sisteme komunikimi dhe informacioni (Radiokomunikim, Telekomunikacion, rrjete kompjuterike, VTC, BUE, PDSHD) në mbështetje të kërkesave të komandim-kontrollit të Forcave të Armatosura në nivelin strategjik, operacional dhe taktik në kohë paqe, krize dhe lufte.  Menaxhimi i Sistemit të Integruar te Automatizimit te Burimeve te Mbrojtjes  ne FA.</t>
  </si>
  <si>
    <t>Sistem funksional kontrolli per FA</t>
  </si>
  <si>
    <t>Kapacitete operacionale per ASNI</t>
  </si>
  <si>
    <t>Treguesit e Performancës për Objektivin 3</t>
  </si>
  <si>
    <t>Sigurimi dhe mbështeja e sistemeve të teknologjisë  brënda standarteve  të NATO-os.</t>
  </si>
  <si>
    <r>
      <t>Detajimi i Kostos Totale të</t>
    </r>
    <r>
      <rPr>
        <b/>
        <sz val="8"/>
        <color rgb="FFFF0000"/>
        <rFont val="Garamond"/>
        <family val="1"/>
      </rPr>
      <t xml:space="preserve"> Produktit 17 </t>
    </r>
    <r>
      <rPr>
        <b/>
        <sz val="8"/>
        <color theme="1"/>
        <rFont val="Garamond"/>
        <family val="1"/>
      </rPr>
      <t>sipas Artikujve Ekonomikë</t>
    </r>
  </si>
  <si>
    <t>Numer personeli</t>
  </si>
  <si>
    <t xml:space="preserve">Mbeshtetje financiare me shpenzime personeli per pagen baze, veshtirsine per natyre te vecante pune, per demsherine e shednetit, per shtesat e fuksioneve, per pagesat e sigurimeve shoqerore dhe shendetsore, per shpenzime per mallra dhe sherbime dhe transfertat e ndryeshme per rritjen e efektivitetit dhe eficenses per permbushjen e detyrave te Policise Ushtarake. </t>
  </si>
  <si>
    <t>Polici ushtarake funksionale</t>
  </si>
  <si>
    <t>Kosto totale e produktit  16</t>
  </si>
  <si>
    <t>Vezhgimi I hapesires detare, evidentimi I zbatimit te ligjit.</t>
  </si>
  <si>
    <t>Hapesires detare e monitoruar</t>
  </si>
  <si>
    <t>Produkt gjithburimësh inteligjence, i saktë, në kohë dhe me cilësi.</t>
  </si>
  <si>
    <t xml:space="preserve"> Inteligjenca ushtarake për autoritet e drejtimit dhe komandimit të FA</t>
  </si>
  <si>
    <t>Produktet për Objektivin 2</t>
  </si>
  <si>
    <t>trend rritës</t>
  </si>
  <si>
    <t xml:space="preserve">trend rritës </t>
  </si>
  <si>
    <t>% e arritjes së kapaciteteve te nevojshme operacionale.</t>
  </si>
  <si>
    <t xml:space="preserve">% e arritjes së përmushjes së objektivave të kapaciteteve në fushën e inteligjencës ushtarake dhe të NATO-s. </t>
  </si>
  <si>
    <t>Treguesit e Performancës për Objektivin 2</t>
  </si>
  <si>
    <t>Sigurimi i inteligjencës strategjike te nevojshme dhe sipas standarteve të NATOS  për siguri dhe stabilitet .</t>
  </si>
  <si>
    <t>Rikonstruksion i godines shumefunksionale kksh (prona nr.86)</t>
  </si>
  <si>
    <t>Rikonstruksion I godines shumefunksionale kksh(prona nr.86)</t>
  </si>
  <si>
    <t>Ndërtimi objekti shume funksional Qafe Molle 2</t>
  </si>
  <si>
    <t>Modernizim infrastrukture</t>
  </si>
  <si>
    <t>Spitali fushor rol - 2 LM</t>
  </si>
  <si>
    <r>
      <t xml:space="preserve">Detajimi i Kostos Totale të </t>
    </r>
    <r>
      <rPr>
        <b/>
        <sz val="8"/>
        <color rgb="FFFF0000"/>
        <rFont val="Garamond"/>
        <family val="1"/>
      </rPr>
      <t xml:space="preserve">Produktit 11 </t>
    </r>
    <r>
      <rPr>
        <b/>
        <sz val="8"/>
        <color theme="1"/>
        <rFont val="Garamond"/>
        <family val="1"/>
      </rPr>
      <t>sipas Artikujve Ekonomikë</t>
    </r>
  </si>
  <si>
    <t>Kompletimi me këtë pajisje siguron kryerjen e detyrave të ndryshme në operacionet në ndihmë të komunitetit, natën dhe në kushtet e pamjes së kufizuar.</t>
  </si>
  <si>
    <t>Komplete kerkim shpetimi (ujore, termete, zjarre, alpine)</t>
  </si>
  <si>
    <r>
      <t xml:space="preserve">Detajimi i Kostos Totale të </t>
    </r>
    <r>
      <rPr>
        <b/>
        <sz val="8"/>
        <color rgb="FFFF0000"/>
        <rFont val="Garamond"/>
        <family val="1"/>
      </rPr>
      <t xml:space="preserve">Produktit 10 </t>
    </r>
    <r>
      <rPr>
        <b/>
        <sz val="8"/>
        <color theme="1"/>
        <rFont val="Garamond"/>
        <family val="1"/>
      </rPr>
      <t>sipas Artikujve Ekonomikë</t>
    </r>
  </si>
  <si>
    <t>sete</t>
  </si>
  <si>
    <t>Rritja e nivelit operacional, nderveprueshmerisë, siguria e operacioneve të EOD, si dhe përmirësimi i cilesisë gjatë operacioneve dhe zgjidhjes së detyrave dhe incidenteve EOD të batalionit të xhenios (projekt në zbatim të STANAG 2897).</t>
  </si>
  <si>
    <t>Pajsije per togen EOD</t>
  </si>
  <si>
    <r>
      <t xml:space="preserve">Detajimi i Kostos Totale të </t>
    </r>
    <r>
      <rPr>
        <b/>
        <sz val="8"/>
        <color rgb="FFFF0000"/>
        <rFont val="Garamond"/>
        <family val="1"/>
      </rPr>
      <t xml:space="preserve">Produktit 9 </t>
    </r>
    <r>
      <rPr>
        <b/>
        <sz val="8"/>
        <color theme="1"/>
        <rFont val="Garamond"/>
        <family val="1"/>
      </rPr>
      <t>sipas Artikujve Ekonomikë</t>
    </r>
  </si>
  <si>
    <t>Modernizimi i mjeteve të transportit të FA .Rritja e nivelit operacional</t>
  </si>
  <si>
    <t>Mjete transporti dhe speciale FA</t>
  </si>
  <si>
    <t>Modernizimi i mjeteve ,pajisjeve dhe sistemeve.</t>
  </si>
  <si>
    <r>
      <t>Detajimi i Kostos Totale të</t>
    </r>
    <r>
      <rPr>
        <b/>
        <sz val="8"/>
        <color rgb="FFFF0000"/>
        <rFont val="Garamond"/>
        <family val="1"/>
      </rPr>
      <t xml:space="preserve"> Produktit 8 </t>
    </r>
    <r>
      <rPr>
        <b/>
        <sz val="8"/>
        <color theme="1"/>
        <rFont val="Garamond"/>
        <family val="1"/>
      </rPr>
      <t>sipas Artikujve Ekonomikë</t>
    </r>
  </si>
  <si>
    <t>flete</t>
  </si>
  <si>
    <t xml:space="preserve">Standartizimi i produketeve dhe shërbimit të ofruar në FA ,  përfundimi i ngritjes së Gjeodatabazës të vlefshme për sistemin e analizës së terrenit dhe në funksion të mbështetjes së FA , të kërkesave  për studim, projektim, standartizim, çertifikim të të gjitha objekteve  ekzistuese  dhe atyre  të prespektivës, të përmbushë me  sukses  të plotë  detyrat dhe misionin si Agjenci Hartografike Kombëtare  dhe Shërbim Gjeografik i një vendi anëtar të NATO-s. </t>
  </si>
  <si>
    <t>Harta  ushtarake  te prodhura</t>
  </si>
  <si>
    <r>
      <t>Detajimi i Kostos Totale të</t>
    </r>
    <r>
      <rPr>
        <b/>
        <sz val="8"/>
        <color rgb="FFFF0000"/>
        <rFont val="Garamond"/>
        <family val="1"/>
      </rPr>
      <t xml:space="preserve"> Produktit 7 </t>
    </r>
    <r>
      <rPr>
        <b/>
        <sz val="8"/>
        <color theme="1"/>
        <rFont val="Garamond"/>
        <family val="1"/>
      </rPr>
      <t>sipas Artikujve Ekonomikë</t>
    </r>
  </si>
  <si>
    <t>numer liçenca</t>
  </si>
  <si>
    <t>Pajisja me liçensë importi / eksporti për mallrat ushtarak dhe mallra me perdorim te dyfishte si dhe lende plasese</t>
  </si>
  <si>
    <t>Licenca import/eksporit te dhena</t>
  </si>
  <si>
    <r>
      <t>Detajimi i Kostos Totale të</t>
    </r>
    <r>
      <rPr>
        <b/>
        <sz val="8"/>
        <color rgb="FFFF0000"/>
        <rFont val="Garamond"/>
        <family val="1"/>
      </rPr>
      <t xml:space="preserve"> Produktit 6 </t>
    </r>
    <r>
      <rPr>
        <b/>
        <sz val="8"/>
        <color theme="1"/>
        <rFont val="Garamond"/>
        <family val="1"/>
      </rPr>
      <t>sipas Artikujve Ekonomikë</t>
    </r>
  </si>
  <si>
    <t xml:space="preserve">Mbështetje financiare me shpenzime personeli për pagën bazë, vështirsinë për natyrë të vecantë pune, për dëmshërinë e shëndetit, për shtesat e fuksioneve, për pagesat e sigurimeve shoqërore dhe shëndetësore, për shpenzime për mallra dhe shërbime dhe transfertat e ndryshme për rritjen e efektivitetit dhe eficensës për përmbushjen e detyrave të Qendrës së Menaxhimit të Materialeve. </t>
  </si>
  <si>
    <t>Sistem i Automatizuar Logjistik i Menaxhuar</t>
  </si>
  <si>
    <r>
      <t>Detajimi i Kostos Totale të</t>
    </r>
    <r>
      <rPr>
        <b/>
        <sz val="8"/>
        <color rgb="FFFF0000"/>
        <rFont val="Garamond"/>
        <family val="1"/>
      </rPr>
      <t xml:space="preserve"> Produktit 5 </t>
    </r>
    <r>
      <rPr>
        <b/>
        <sz val="8"/>
        <color theme="1"/>
        <rFont val="Garamond"/>
        <family val="1"/>
      </rPr>
      <t>sipas Artikujve Ekonomikë</t>
    </r>
  </si>
  <si>
    <t>numer personash</t>
  </si>
  <si>
    <t>Përgatitja e dokumentacionit per trajtim financiar per Drejtoria e Sigurimeve Shoqerore, Vertetim SHDUA dhe vertetim kariere.Rekrutim personeli.</t>
  </si>
  <si>
    <t>Personel i rekrutuar dhe dosje te administriuara per trajtim financiar.</t>
  </si>
  <si>
    <r>
      <t>Detajimi i Kostos Totale të</t>
    </r>
    <r>
      <rPr>
        <b/>
        <sz val="8"/>
        <color rgb="FFFF0000"/>
        <rFont val="Garamond"/>
        <family val="1"/>
      </rPr>
      <t xml:space="preserve"> Produktit 4 </t>
    </r>
    <r>
      <rPr>
        <b/>
        <sz val="8"/>
        <color theme="1"/>
        <rFont val="Garamond"/>
        <family val="1"/>
      </rPr>
      <t>sipas Artikujve Ekonomikë</t>
    </r>
  </si>
  <si>
    <t>meter linear dokumentash</t>
  </si>
  <si>
    <t>Shërbimi arkivor ndaj  qytetarëve  institucioneve shtetërore e private si dhe shërbimi për interesa studimore.</t>
  </si>
  <si>
    <t>Arkive funksionale</t>
  </si>
  <si>
    <t>Të organizojë aktivitete kulturore,artistike,sportive për personelin e FARSH,familjet e tyre dhe publikun e jashtëm me qëllim përmirësimin e ndërgjegjësimit publik. Të zhvillojë programet dhe planet e modernizimit në përmbushje të detyrave   të misionit ,detyrave themelore të Qendrës së Kulturës ,Medias,Botimeve të Mbrojtjes dhe Muzeut të Fa-së dhe objektivat e Kapaciteteve të miratuara.</t>
  </si>
  <si>
    <t>Qendra e Kultures funksionale</t>
  </si>
  <si>
    <t xml:space="preserve"> Përgatitjen e personelit për planizimin dhe kryerjen e operacioneve në mbështetje të EC, Fatkeqësive Natyrore, dhe operacioneve të kërkim shpëtimit në tokë.</t>
  </si>
  <si>
    <t>Kapacitete operacioanel për kryerjen e operacioneve EC, CIMIC, SAR</t>
  </si>
  <si>
    <t>Burime njerezore , mallra dhe sherbime qe sigurojne mbeshteteje logjistike ne FA.</t>
  </si>
  <si>
    <t>Dokumenta të procesuara dhe arkivuara sipas legjislacionit ne fuqi.</t>
  </si>
  <si>
    <t>Menaxhimi në kohë dhe profesional i operacioneve të EC dhe CIMIC.</t>
  </si>
  <si>
    <t>% e Furnizimit në kohë dhe mbështetja logjistike e FA.</t>
  </si>
  <si>
    <t>Sigurimi i logjistikes së  nevojshme si dhe mbështetja në operacione humanitare dhe misione ndërkombëtare.</t>
  </si>
  <si>
    <t>% e grave ushtarake dhe civile</t>
  </si>
  <si>
    <t>% e grave ne nivel drejtues</t>
  </si>
  <si>
    <t>Niveli i mbështetjes operacionale për FA.</t>
  </si>
  <si>
    <t>Niveli i mbështetjes me shërbime për FA.</t>
  </si>
  <si>
    <t>Mbështetja me logjistikë, inteligjencë strategjike, sherbimet operacionale të mbrojtjes civile, në luftën kundër korupsionit në Forcat e Armatosura, për siguri dhe stabilitet.</t>
  </si>
  <si>
    <t>Sigurimi i kapaciteteve të nevojshme për  mbështetjen  me shërbime të trupave të luftimit, të trupave të mbështetjes së luftimit dhe të komandave në kohë paqe,krize, e lufte në interes të  plotësimit të misionit të tyre,si dhe mbështetja në operacione humanitare dhe misione ndërkombëtare.</t>
  </si>
  <si>
    <t>02150</t>
  </si>
  <si>
    <t>Programi Mbeshtetja e Luftimit</t>
  </si>
  <si>
    <t>e pandryshuar</t>
  </si>
  <si>
    <t>nr.sisteme</t>
  </si>
  <si>
    <t xml:space="preserve">Sistemi i automatizimit te Burimeve te Mbrojtjes (j-6) </t>
  </si>
  <si>
    <t>M170449</t>
  </si>
  <si>
    <r>
      <rPr>
        <sz val="8"/>
        <rFont val="Times New Roman"/>
        <family val="1"/>
      </rPr>
      <t xml:space="preserve">Sistemi i automatizimit te Burimeve te Mbrojtjes (j-6) </t>
    </r>
    <r>
      <rPr>
        <b/>
        <sz val="8"/>
        <color rgb="FFFF0000"/>
        <rFont val="Garamond"/>
        <family val="1"/>
      </rPr>
      <t xml:space="preserve">
</t>
    </r>
  </si>
  <si>
    <t>Sisteme, pajisje dhe  makineri te ndryshme</t>
  </si>
  <si>
    <t>Nr. Sistemesh</t>
  </si>
  <si>
    <t>Mirembajtja e sistemeve te aparatit te Ministrise se Mbrojtjes</t>
  </si>
  <si>
    <t>Sisteme te mirembajtura</t>
  </si>
  <si>
    <t>Nr. Marreveshjesh</t>
  </si>
  <si>
    <t>Marreveshje te Ministrise se Mbrojtjes ne kuader te NATO, OKB, BE etj</t>
  </si>
  <si>
    <t>Marreveshje te realizuara</t>
  </si>
  <si>
    <t>kuatizacione</t>
  </si>
  <si>
    <t>KOMPLET</t>
  </si>
  <si>
    <t>nr. Aktesh</t>
  </si>
  <si>
    <t>Akte ligjore e nenligjore te pergatitura nga Ministria e Mbrojtjes</t>
  </si>
  <si>
    <t>Akte ligjore e nenligjore te pergatitura</t>
  </si>
  <si>
    <t>Nr. Marrëveshjesh të realizuara kundrejt planifikimit.</t>
  </si>
  <si>
    <t>Procese rekrutimi te kryera.</t>
  </si>
  <si>
    <t>Auditime të kryera kundrejt planifikimit,</t>
  </si>
  <si>
    <t>Akte ligjore e nënligjore të përgatitura kundrejt planifikimit</t>
  </si>
  <si>
    <t>Raporte vlerësimi të kryera,</t>
  </si>
  <si>
    <t>Staf i trajnuar kundrejt totalit,</t>
  </si>
  <si>
    <t>Treguesit e Performancës në nivel objektivi</t>
  </si>
  <si>
    <t xml:space="preserve">Menaxhimi me efiçence dhe efektivitet i burimeve njerëzore dhe financiare </t>
  </si>
  <si>
    <t xml:space="preserve">Gra të përfaqësuara në nivele drejtuese.
</t>
  </si>
  <si>
    <t xml:space="preserve">Raporti Femra/Meshkuj për program;
</t>
  </si>
  <si>
    <t xml:space="preserve">Rekomandime të zbatuara të auditimeve të kryera;
</t>
  </si>
  <si>
    <t>Të kontribuojë në mireadministrimin, menaxhimin efektiv te fondeve dhe permbyshjen e detyrimeve financiare per personelin e MM dhe SHPFA, Perfaqesite Ushtarake, Shtabet e NATO-s, sipas detyrimeve ligjore te perfshirjes ne iniciativat rajonale dhe organizatat nderkombetare.</t>
  </si>
  <si>
    <t>Te siguroje mbeshtetjen me burime financiare dhe materiale, infrastrukturen e duhur, kushtet normale per punen e aktivitetet e stafeve te MM, Shtabit te Pergjithshem te Forcave te Armatosura ,Formacioneve dhe Perfaqesuesve te Forcave te Armatosura shqiptare ne interes te realizimit te misionit.</t>
  </si>
  <si>
    <t>01110</t>
  </si>
  <si>
    <t>Planifikimi, Menaxhimi dhe Administrimi</t>
  </si>
  <si>
    <t>Numër personeli</t>
  </si>
  <si>
    <t>Krijimi i kushteve të përshtatshme për arsimimin, trajnimin, stërvitjen dhe përgatitjen e personelit ushtarak dhe civil të Forcave të Armatosura, përpilimi i bazës mësimore dhe përmirësimi i saj duke u bazuar në doktrinat standarde të aleancës, me qëllim zhvillimin dhe përgatitjen e personelit për të përmbushur misionin kushtetues të Forcave të Armatosura</t>
  </si>
  <si>
    <t>Kapacitete të afta për trajnimin dhe arsimimin cilësor në Forcat e Armatosura</t>
  </si>
  <si>
    <t xml:space="preserve">Numër personeli ushtarakë të gjinisë femra të pranuara në FA.
</t>
  </si>
  <si>
    <t xml:space="preserve">Numër studimesh të zhvilluara për standardizimin e FA-ve.
</t>
  </si>
  <si>
    <t xml:space="preserve">Numër kërkimesh shkencore të publikuara kundrejt planifikimit.
</t>
  </si>
  <si>
    <t xml:space="preserve">Numër manualesh të botuara kundrejt planifikimit.
</t>
  </si>
  <si>
    <t xml:space="preserve">Numër personeli që përfundojnë trajnimet dhe kalojnë testet.
</t>
  </si>
  <si>
    <t xml:space="preserve">Numër ushtarakësh të ri të trajnuar dhe pranuar kundrejt numrit të aplikimeve
</t>
  </si>
  <si>
    <t xml:space="preserve">Numër personeli i trajnuar/stërvitur
</t>
  </si>
  <si>
    <t>Vitet</t>
  </si>
  <si>
    <t xml:space="preserve">Rritja e kapaciteteve të burimeve njerëzore dhe transformimi i sistemit të edukimit ushtarak e civil nëpërmjet programeve të integruara dhe gjithëpërfshirëse në përputhje me standardet e NATO-s
</t>
  </si>
  <si>
    <t>Personel i përgatitur dhe arsimuar sipas kritereve dhe standardeve të NATO-s, të aftë për mbrojtjen territoriale dhe pavarësisë së vendit, etj.</t>
  </si>
  <si>
    <t xml:space="preserve">Personel femra në uniformë </t>
  </si>
  <si>
    <t xml:space="preserve">Arsimimin, trajnimin, stërvitjen dhe përgatitjen e personelit ushtarak dhe civil të FA, për të përmbushur detyrimin kushtetues të sigurimit të pavarësisë së vendit, pjesëmarrje aktive në misionet ushtarake të NATO-s  si dhe në përballimin e emergjencave civile.
</t>
  </si>
  <si>
    <t xml:space="preserve">Përgatitja dhe mbështetja e FA me burime njerëzore të mirëarsimuara,  të mirëtrajnuara ushtarakisht e profesionalisht.
Mbështja dhe zhvillimi i doktrinave, të projekteve kërkimore dhe studimore, të vlerësimeve dhe analizave për çështjet e sigurisë dhe mbrojtjes, publikimin e botimeve doktrinarë, perfeksionimin e sistemit të mësimeve të nxjerra dhe vazhdimin e ndërtimit të kapaciteteve trajnuese të bazuara në simulim.
</t>
  </si>
  <si>
    <t>09430</t>
  </si>
  <si>
    <t>Arsimi Ushtarak</t>
  </si>
  <si>
    <t>Projektin "Gadishmeria ndaj permbytjeve dhe menaxhimi i fatkeqesive" (PRONEWS)</t>
  </si>
  <si>
    <t>Kapacitete Operacioanle që sigurojnë mbështetjen logjistike të FARSH</t>
  </si>
  <si>
    <t>Kodi I projektit te investimeve</t>
  </si>
  <si>
    <t>Kodi I projektit tw investimeve</t>
  </si>
  <si>
    <t>Rikonstruksione/sistemime te ndryshme</t>
  </si>
  <si>
    <t>Pajisje informatike te ndryshme</t>
  </si>
  <si>
    <t>Blerje pajisjesh/mjetesh te ndryshme</t>
  </si>
  <si>
    <t xml:space="preserve">"Gadishmeria ndaj permbytjeve dhe menaxhimi i fatkeqesive" (PRONEWS)
</t>
  </si>
  <si>
    <t>GM17030</t>
  </si>
  <si>
    <t>"Gadishmeria ndaj permbytjeve dhe menaxhimi i fatkeqesive" (PRONEWS)</t>
  </si>
  <si>
    <t xml:space="preserve">TVSH "Gadishmeria ndaj permbytjeve dhe menaxhimi i fatkeqesive" (PRONEWS)
</t>
  </si>
  <si>
    <t>Kosto totale Produktit 12</t>
  </si>
  <si>
    <r>
      <t xml:space="preserve">Detajimi i Kostos Totale të </t>
    </r>
    <r>
      <rPr>
        <b/>
        <sz val="8"/>
        <color rgb="FFFF0000"/>
        <rFont val="Times New Roman"/>
        <family val="1"/>
      </rPr>
      <t xml:space="preserve">Produkti 12 </t>
    </r>
    <r>
      <rPr>
        <b/>
        <sz val="8"/>
        <color theme="1"/>
        <rFont val="Times New Roman"/>
        <family val="1"/>
      </rPr>
      <t>sipas Artikujve Ekonomikë</t>
    </r>
  </si>
  <si>
    <t xml:space="preserve"> Furnizim me Proteza per Spitalin e Traumes</t>
  </si>
  <si>
    <t>Projekt per Blerje Protezash</t>
  </si>
  <si>
    <t>Kosto totale Produktit 11</t>
  </si>
  <si>
    <r>
      <t xml:space="preserve">Detajimi i Kostos Totale të </t>
    </r>
    <r>
      <rPr>
        <b/>
        <sz val="8"/>
        <color rgb="FFFF0000"/>
        <rFont val="Times New Roman"/>
        <family val="1"/>
      </rPr>
      <t xml:space="preserve">Produkti 11 </t>
    </r>
    <r>
      <rPr>
        <b/>
        <sz val="8"/>
        <color theme="1"/>
        <rFont val="Times New Roman"/>
        <family val="1"/>
      </rPr>
      <t>sipas Artikujve Ekonomikë</t>
    </r>
  </si>
  <si>
    <t xml:space="preserve"> Furnizim Vendosje ashensori per Urgjencen e SUT</t>
  </si>
  <si>
    <t>Furnizim Vendosje Ashensori per Urgjencen e SUT</t>
  </si>
  <si>
    <t>Kosto totale Produktit 10</t>
  </si>
  <si>
    <r>
      <t xml:space="preserve">Detajimi i Kostos Totale të </t>
    </r>
    <r>
      <rPr>
        <b/>
        <sz val="8"/>
        <color rgb="FFFF0000"/>
        <rFont val="Times New Roman"/>
        <family val="1"/>
      </rPr>
      <t xml:space="preserve">Produkti 10 </t>
    </r>
    <r>
      <rPr>
        <b/>
        <sz val="8"/>
        <color theme="1"/>
        <rFont val="Times New Roman"/>
        <family val="1"/>
      </rPr>
      <t>sipas Artikujve Ekonomikë</t>
    </r>
  </si>
  <si>
    <t xml:space="preserve"> Furnizim Vendosje Porta e Hyrjes Kryesore e SUT </t>
  </si>
  <si>
    <t>Kosto totale Produktit 9</t>
  </si>
  <si>
    <r>
      <t xml:space="preserve">Detajimi i Kostos Totale të </t>
    </r>
    <r>
      <rPr>
        <b/>
        <sz val="8"/>
        <color rgb="FFFF0000"/>
        <rFont val="Times New Roman"/>
        <family val="1"/>
      </rPr>
      <t xml:space="preserve">Produkti 9  </t>
    </r>
    <r>
      <rPr>
        <b/>
        <sz val="8"/>
        <color theme="1"/>
        <rFont val="Times New Roman"/>
        <family val="1"/>
      </rPr>
      <t>sipas Artikujve Ekonomikë</t>
    </r>
  </si>
  <si>
    <t xml:space="preserve">Furnizim Vendosje  me pompe uji I SUT </t>
  </si>
  <si>
    <t>Furnizim Vendosje  me pompe uji I SUT</t>
  </si>
  <si>
    <t>Kosto totale Produktit 8</t>
  </si>
  <si>
    <r>
      <t xml:space="preserve">Detajimi i Kostos Totale të </t>
    </r>
    <r>
      <rPr>
        <b/>
        <sz val="8"/>
        <color rgb="FFFF0000"/>
        <rFont val="Times New Roman"/>
        <family val="1"/>
      </rPr>
      <t xml:space="preserve">Produkti 8  </t>
    </r>
    <r>
      <rPr>
        <b/>
        <sz val="8"/>
        <color theme="1"/>
        <rFont val="Times New Roman"/>
        <family val="1"/>
      </rPr>
      <t>sipas Artikujve Ekonomikë</t>
    </r>
  </si>
  <si>
    <t>cope dritare</t>
  </si>
  <si>
    <t xml:space="preserve">Furnizim vendosje Dritaresh per komplet  objektet e SUT </t>
  </si>
  <si>
    <t xml:space="preserve">Furnizim vendosje Dritaresh per komplet SUT </t>
  </si>
  <si>
    <t>Kosto totale Produktit 7</t>
  </si>
  <si>
    <r>
      <t xml:space="preserve">Detajimi i Kostos Totale të </t>
    </r>
    <r>
      <rPr>
        <b/>
        <sz val="8"/>
        <color rgb="FFFF0000"/>
        <rFont val="Times New Roman"/>
        <family val="1"/>
      </rPr>
      <t xml:space="preserve">Produkti 7 </t>
    </r>
    <r>
      <rPr>
        <b/>
        <sz val="8"/>
        <color theme="1"/>
        <rFont val="Times New Roman"/>
        <family val="1"/>
      </rPr>
      <t>sipas Artikujve Ekonomikë</t>
    </r>
  </si>
  <si>
    <t>Ura Komunikuese per lidhje ndermjet Korpusit dhe godines se 3 kateshit te SUT per lehtesim te pacienteve , popullates si dhe per lehtesim te veprimeve qe duhen te kene sherbimet duke minimizuar kohen dhe rritje te fleksibilitetit te proceseve te punes nderbashkevepruese</t>
  </si>
  <si>
    <t xml:space="preserve">Ura Komunikuese per lidhje ndermjet Korpusit dhe godines se 3 kateshit te SUT </t>
  </si>
  <si>
    <t>Kosto totale Produktit 6</t>
  </si>
  <si>
    <r>
      <t xml:space="preserve">Detajimi i Kostos Totale të </t>
    </r>
    <r>
      <rPr>
        <b/>
        <sz val="8"/>
        <color rgb="FFFF0000"/>
        <rFont val="Times New Roman"/>
        <family val="1"/>
      </rPr>
      <t xml:space="preserve">Produkti 6  </t>
    </r>
    <r>
      <rPr>
        <b/>
        <sz val="8"/>
        <color theme="1"/>
        <rFont val="Times New Roman"/>
        <family val="1"/>
      </rPr>
      <t>sipas Artikujve Ekonomikë</t>
    </r>
  </si>
  <si>
    <t>dhoma</t>
  </si>
  <si>
    <t xml:space="preserve"> Furnizim Vendosje Instalim I linjes se O2 dhe Panele O2 per Kirurgjine dhe Ortopedite </t>
  </si>
  <si>
    <t xml:space="preserve"> Furnizim Vendosje Instalim I linjes se O2 dhe Panele O2 per Kirurgjine dhe Ortopedite e SUT</t>
  </si>
  <si>
    <t>Kosto totale Produktit 5</t>
  </si>
  <si>
    <r>
      <t xml:space="preserve">Detajimi i Kostos Totale të </t>
    </r>
    <r>
      <rPr>
        <b/>
        <sz val="8"/>
        <color rgb="FFFF0000"/>
        <rFont val="Times New Roman"/>
        <family val="1"/>
      </rPr>
      <t xml:space="preserve">Produkti 5  </t>
    </r>
    <r>
      <rPr>
        <b/>
        <sz val="8"/>
        <color theme="1"/>
        <rFont val="Times New Roman"/>
        <family val="1"/>
      </rPr>
      <t>sipas Artikujve Ekonomikë</t>
    </r>
  </si>
  <si>
    <t>m linear</t>
  </si>
  <si>
    <t xml:space="preserve">Kanalizime per shkarkime te ujerave te zeza </t>
  </si>
  <si>
    <t>Kosto totale Produktit 4</t>
  </si>
  <si>
    <r>
      <t xml:space="preserve">Detajimi i Kostos Totale të </t>
    </r>
    <r>
      <rPr>
        <b/>
        <sz val="8"/>
        <color rgb="FFFF0000"/>
        <rFont val="Times New Roman"/>
        <family val="1"/>
      </rPr>
      <t xml:space="preserve">Produkti 4 </t>
    </r>
    <r>
      <rPr>
        <b/>
        <sz val="8"/>
        <color theme="1"/>
        <rFont val="Times New Roman"/>
        <family val="1"/>
      </rPr>
      <t>sipas Artikujve Ekonomikë</t>
    </r>
  </si>
  <si>
    <t xml:space="preserve">Furnizim ashensoresh per pavionin e kembes diabetike si dhe te sherbimit te urgjences qe do sjelle lehtesimin e transportit te pacienteve si dhe minimizim te fluksit te transportit te pacienteve nga urgjenca neper pavione </t>
  </si>
  <si>
    <t>Furnizim Vendosje Ashensoresh (si pjese e kembes Diabetike)</t>
  </si>
  <si>
    <r>
      <t xml:space="preserve">Detajimi i Kostos Totale të </t>
    </r>
    <r>
      <rPr>
        <b/>
        <sz val="8"/>
        <color rgb="FFFF0000"/>
        <rFont val="Times New Roman"/>
        <family val="1"/>
      </rPr>
      <t xml:space="preserve">Produkti 3 </t>
    </r>
    <r>
      <rPr>
        <b/>
        <sz val="8"/>
        <color theme="1"/>
        <rFont val="Times New Roman"/>
        <family val="1"/>
      </rPr>
      <t>sipas Artikujve Ekonomikë</t>
    </r>
  </si>
  <si>
    <t xml:space="preserve">m2  </t>
  </si>
  <si>
    <t>Rikonstruksion  dhe mobilim spitalor komplet të te pavionit te Neurokirurgjise   sipas standartave bashkekohore.</t>
  </si>
  <si>
    <t xml:space="preserve">Rikonstruksion I pavionit te Neurokirurgjise sipas standarteve bashkekohore </t>
  </si>
  <si>
    <t xml:space="preserve">Kosto Totale e Produktit 2 </t>
  </si>
  <si>
    <r>
      <t xml:space="preserve">Detajimi i Kostos Totale të </t>
    </r>
    <r>
      <rPr>
        <b/>
        <sz val="8"/>
        <color rgb="FFFF0000"/>
        <rFont val="Times New Roman"/>
        <family val="1"/>
      </rPr>
      <t xml:space="preserve">Produkti 2 </t>
    </r>
    <r>
      <rPr>
        <b/>
        <sz val="8"/>
        <color theme="1"/>
        <rFont val="Times New Roman"/>
        <family val="1"/>
      </rPr>
      <t>sipas Artikujve Ekonomikë</t>
    </r>
  </si>
  <si>
    <t xml:space="preserve">m2   </t>
  </si>
  <si>
    <t>Rikonstruksion  dhe mobilim spitalor komplet të godinës tre katëshe te SUT ( si orientim konsulta , sb1 dhe sb2 ) sipas standartave bashkekohore</t>
  </si>
  <si>
    <t>Rikonstruksion komplet të godinës tre katëshe si dhe mobilim spitalor  SUT ( si orientim konsulta , sb1 dhe sb2 )</t>
  </si>
  <si>
    <t xml:space="preserve">Produkti 2 </t>
  </si>
  <si>
    <r>
      <t xml:space="preserve">Detajimi i Kostos Totale të </t>
    </r>
    <r>
      <rPr>
        <b/>
        <sz val="8"/>
        <color rgb="FFFF0000"/>
        <rFont val="Times New Roman"/>
        <family val="1"/>
      </rPr>
      <t xml:space="preserve">Produktit 1 </t>
    </r>
    <r>
      <rPr>
        <b/>
        <sz val="8"/>
        <color theme="1"/>
        <rFont val="Times New Roman"/>
        <family val="1"/>
      </rPr>
      <t>sipas Artikujve Ekonomikë</t>
    </r>
  </si>
  <si>
    <t xml:space="preserve">Pershtatje e objektit per sherbimin  mjekesor dhe spitalor te Kembes Diabetike </t>
  </si>
  <si>
    <t>M1701519</t>
  </si>
  <si>
    <t>Rikonstruksion i Pavionit dhe ndërtimi i Sallave të Operacionit të Këmbës Diabetike” në SUT</t>
  </si>
  <si>
    <t>Permiresim i infrastruktures se spitalit te traumes</t>
  </si>
  <si>
    <r>
      <t>Detajimi i Kostos Totale të</t>
    </r>
    <r>
      <rPr>
        <b/>
        <sz val="8"/>
        <color rgb="FFFF0000"/>
        <rFont val="Times New Roman"/>
        <family val="1"/>
      </rPr>
      <t xml:space="preserve"> Produktit 5  </t>
    </r>
    <r>
      <rPr>
        <b/>
        <sz val="8"/>
        <color theme="1"/>
        <rFont val="Times New Roman"/>
        <family val="1"/>
      </rPr>
      <t>sipas Artikujve Ekonomikë</t>
    </r>
  </si>
  <si>
    <t>Ne kuadrin e sistemit te patronazhimit dhe te kartelizimit bashkepunimi  I  personelit  mjekesor te specialiteteve te SUT per ardhjen  ne  ndihme pacienteve  te Spitaleve Rajonale.</t>
  </si>
  <si>
    <t>Mjeke te afruar per pacientet e spitaleve Rajonale.</t>
  </si>
  <si>
    <r>
      <t>Detajimi i Kostos Totale të</t>
    </r>
    <r>
      <rPr>
        <b/>
        <sz val="8"/>
        <color rgb="FFFF0000"/>
        <rFont val="Times New Roman"/>
        <family val="1"/>
      </rPr>
      <t xml:space="preserve"> Produktit 4  </t>
    </r>
    <r>
      <rPr>
        <b/>
        <sz val="8"/>
        <color theme="1"/>
        <rFont val="Times New Roman"/>
        <family val="1"/>
      </rPr>
      <t>sipas Artikujve Ekonomikë</t>
    </r>
  </si>
  <si>
    <t xml:space="preserve">nr.pacientesh </t>
  </si>
  <si>
    <t xml:space="preserve">Mirembajtje infrastrukturore nenkuptohet aktivitete qe ushtrohen per mirembajtjen ndertimore , hoteleri si dhe me mirembajtje logjistike nenkuptohet mirembajtje per te qene ne gjendje pune dhe funksionale aparaturat mjekesore si scaner , rezonance ,eko, paisje laboratorike e operacionale  etj si dhe mjete e transportit qe jane autoambulancat ne funksion per tu afruar plotesimit te sherbimit shendetesor ndaj pacienteve. </t>
  </si>
  <si>
    <t>Mirembajtje Infrastrukturore  dhe Logjistike ne  funksion dhe ne gadishmeri  per  pacientet e trajtuar nga specialitetet mjekesore  te SUT.</t>
  </si>
  <si>
    <r>
      <t>Detajimi i Kostos Totale të</t>
    </r>
    <r>
      <rPr>
        <b/>
        <sz val="8"/>
        <color rgb="FFFF0000"/>
        <rFont val="Times New Roman"/>
        <family val="1"/>
      </rPr>
      <t xml:space="preserve"> Produktit 3  </t>
    </r>
    <r>
      <rPr>
        <b/>
        <sz val="8"/>
        <color theme="1"/>
        <rFont val="Times New Roman"/>
        <family val="1"/>
      </rPr>
      <t>sipas Artikujve Ekonomikë</t>
    </r>
  </si>
  <si>
    <t xml:space="preserve">nr pacientesh </t>
  </si>
  <si>
    <t xml:space="preserve">Per arritjen e objektivit duhet furnizim I vazhdueshem  me kite laboratorike , astrupi imazheri , barna dhe materiale mjekimi per  te gjitha  specialitetet  mjeksore si Ortopedia , N/kirurgjia , Blloku Operator , Reanimacioni, Semundjet e Brendshme , ORL dhe Maxilofaciale , Kirurgjite e Pergjithshme dhe Plastike , Laboratoret Biokimike dhe Bakteriologjie ,Konsultat dhe Imazheria ,,etj </t>
  </si>
  <si>
    <t>Paciente te trajtuar ambulator dhe te shtruar sipas specialiteteve mjekesore.</t>
  </si>
  <si>
    <t>Mjeke te specializuar jashte vendit dhe te rikthyer ne Shqiperi</t>
  </si>
  <si>
    <t>rritje</t>
  </si>
  <si>
    <t xml:space="preserve">njesoj </t>
  </si>
  <si>
    <t>Sasia  e mbetjeve spitalore qe trajtohen ndaj totalit te mbetjeve ne dite dhe ne kg</t>
  </si>
  <si>
    <t>Numri  i pacienteve   te shtruar  te planifikuar dhe urgjente ne SUT</t>
  </si>
  <si>
    <t>Nr. urgjencave te kirurgjise dhe terapise</t>
  </si>
  <si>
    <t xml:space="preserve">Dite qendrimi mesatar ne  spital </t>
  </si>
  <si>
    <t xml:space="preserve"> Nr Vizitat ambulatore ne poliklinike </t>
  </si>
  <si>
    <t xml:space="preserve"> Nr Ekzaminime Laboratorike </t>
  </si>
  <si>
    <t xml:space="preserve"> Nr Ekzaminime Imazherike</t>
  </si>
  <si>
    <t>Nr  total I operacioneve sipas specialiteteve ne bllokun operator qe permban 10  salla operacioni.</t>
  </si>
  <si>
    <t>Numri I shtrimeve reanimatore</t>
  </si>
  <si>
    <t>Trajtimi shendetsor dhe spitalor ndaj pacienteve te afruara nga specialitetet mjekesore prane SUT</t>
  </si>
  <si>
    <r>
      <t>Detajimi i Kostos Totale</t>
    </r>
    <r>
      <rPr>
        <b/>
        <sz val="8"/>
        <rFont val="Times New Roman"/>
        <family val="1"/>
      </rPr>
      <t xml:space="preserve"> të Produktit 2</t>
    </r>
    <r>
      <rPr>
        <b/>
        <sz val="8"/>
        <color rgb="FFFF0000"/>
        <rFont val="Times New Roman"/>
        <family val="1"/>
      </rPr>
      <t xml:space="preserve"> </t>
    </r>
    <r>
      <rPr>
        <b/>
        <sz val="8"/>
        <color theme="1"/>
        <rFont val="Times New Roman"/>
        <family val="1"/>
      </rPr>
      <t>sipas Artikujve Ekonomikë</t>
    </r>
  </si>
  <si>
    <t xml:space="preserve">per pacient </t>
  </si>
  <si>
    <t>Infrastrukture dhe Logjistike funksionale per pacientet e sherbimit te Urgjences .</t>
  </si>
  <si>
    <t>Detajimi i Kostos Totale të Produktit 1 sipas Artikujve Ekonomikë</t>
  </si>
  <si>
    <t xml:space="preserve">numer pacientesh </t>
  </si>
  <si>
    <t xml:space="preserve">Per pavionin Pranim -Urgjence dhe Sallat e Urgjences, furnizim I vazhdueshem me barna &amp;materiale mjekimi , kite , materiale imazherike etj </t>
  </si>
  <si>
    <t xml:space="preserve">Pacientet  te trajtuar ambulator dhe te shtruar te urgjences 
</t>
  </si>
  <si>
    <t>njesoj</t>
  </si>
  <si>
    <t xml:space="preserve">Nr I Shtrimeve nga Urgjenca </t>
  </si>
  <si>
    <t xml:space="preserve"> Nr I Vizitave   Ambulatore </t>
  </si>
  <si>
    <t xml:space="preserve">Koficienti I shfrytezimit te shtreterve </t>
  </si>
  <si>
    <r>
      <rPr>
        <b/>
        <sz val="9"/>
        <color theme="1"/>
        <rFont val="Times New Roman"/>
        <family val="1"/>
      </rPr>
      <t>Etiologjia e Traumes</t>
    </r>
    <r>
      <rPr>
        <sz val="9"/>
        <color theme="1"/>
        <rFont val="Times New Roman"/>
        <family val="1"/>
      </rPr>
      <t xml:space="preserve"> ( aksidente automobilistike , trauma pune, renia nga lartesite , te rrezuar , goditje me mjete shpuese , prerese . Suicide)</t>
    </r>
    <r>
      <rPr>
        <b/>
        <sz val="9"/>
        <color theme="1"/>
        <rFont val="Times New Roman"/>
        <family val="1"/>
      </rPr>
      <t xml:space="preserve"> ne Urgjence </t>
    </r>
  </si>
  <si>
    <t>Pritja dhe trajtimi I  pacienteve te politraumatizuar  ne kohe reale prane Urgjences te SUT .</t>
  </si>
  <si>
    <t xml:space="preserve">ulje </t>
  </si>
  <si>
    <t xml:space="preserve">%  e  mortalitetit </t>
  </si>
  <si>
    <t>trend rrites</t>
  </si>
  <si>
    <t xml:space="preserve">Nr I operacioneve   ne sallat e urgjences </t>
  </si>
  <si>
    <t xml:space="preserve"> Numri  I pacienteve   te shtruar  te           planifikuar dhe urgjente ne SUT </t>
  </si>
  <si>
    <t xml:space="preserve"> Numri   Urgjencave te Kirurgjise dhe Terapise </t>
  </si>
  <si>
    <t>Treguesit e Performancës në Nivel Qëllimi</t>
  </si>
  <si>
    <t>Per nje sherbim shendetsor te specializuar mjekesor dhe spitalor  ne nivel Universitar  ne trajtimin ne rang Kombetar te Politraumave .</t>
  </si>
  <si>
    <t xml:space="preserve">Programi "Mbeshtetje per Shendetsine " përfshin shpenzimet buxhetore që kryhen për Spitalin Universitar te Traumes  si nje Instuticion Shteteror Publik Kombetar Mjekimi, Mesimdhenie dhe Kerkimi Shkencor. Spitali Universitar I Traumes eshte pjese e rrjetit te integruar te sherbimeve mjekesore, spitalore dhe jep ndihme te specializuar ne trajtimin e politraumave ne nivel Kombetar . </t>
  </si>
  <si>
    <t>07340</t>
  </si>
  <si>
    <t>Menaxhimi I fatekeqesive natyrore te paparashikuara</t>
  </si>
  <si>
    <t>Fatkeqesi natyrore te menaxhuara</t>
  </si>
  <si>
    <t>Menaxhimi I rasteve te paparashikuara te fatkeqesive natyrore</t>
  </si>
  <si>
    <t>Proteza te blera per pacientet</t>
  </si>
  <si>
    <t>nr projekti</t>
  </si>
  <si>
    <t xml:space="preserve">MBESHTETJE PER SHENDETSINE </t>
  </si>
  <si>
    <t xml:space="preserve">nr. mjekesh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</si>
</sst>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quot;$&quot;#,##0_);\(&quot;$&quot;#,##0\)"/>
    <numFmt numFmtId="165" formatCode="&quot;$&quot;#,##0.00_);\(&quot;$&quot;#,##0.00\)"/>
    <numFmt numFmtId="166" formatCode="_(* #,##0.00_);_(* \(#,##0.00\);_(* &quot;-&quot;??_);_(@_)"/>
    <numFmt numFmtId="167" formatCode="0.0%"/>
    <numFmt numFmtId="168" formatCode="_(* #,##0_);_(* \(#,##0\);_(* &quot;-&quot;??_);_(@_)"/>
    <numFmt numFmtId="169" formatCode="_-* #,##0\ _L_e_k_ë_-;\-* #,##0\ _L_e_k_ë_-;_-* &quot;-&quot;\ _L_e_k_ë_-;_-@_-"/>
    <numFmt numFmtId="170" formatCode="_-* #,##0.00\ _L_e_k_ë_-;\-* #,##0.00\ _L_e_k_ë_-;_-* &quot;-&quot;??\ _L_e_k_ë_-;_-@_-"/>
    <numFmt numFmtId="171" formatCode="#,##0.0"/>
    <numFmt numFmtId="172" formatCode="mmmm\ d\,\ yyyy"/>
  </numFmts>
  <fonts count="7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8"/>
      <color theme="1"/>
      <name val="Garamond"/>
      <family val="1"/>
    </font>
    <font>
      <b/>
      <sz val="9"/>
      <color theme="1"/>
      <name val="Garamond"/>
      <family val="1"/>
    </font>
    <font>
      <i/>
      <sz val="8"/>
      <color theme="1"/>
      <name val="Garamond"/>
      <family val="1"/>
    </font>
    <font>
      <sz val="9"/>
      <color theme="1"/>
      <name val="Garamond"/>
      <family val="1"/>
    </font>
    <font>
      <b/>
      <sz val="8"/>
      <color theme="1"/>
      <name val="Garamond"/>
      <family val="1"/>
    </font>
    <font>
      <sz val="10"/>
      <name val="Arial"/>
      <family val="2"/>
    </font>
    <font>
      <i/>
      <sz val="9"/>
      <color theme="1"/>
      <name val="Garamond"/>
      <family val="1"/>
    </font>
    <font>
      <b/>
      <sz val="10"/>
      <color theme="1"/>
      <name val="Garamond"/>
      <family val="1"/>
    </font>
    <font>
      <b/>
      <sz val="8"/>
      <color rgb="FFFF0000"/>
      <name val="Garamond"/>
      <family val="1"/>
    </font>
    <font>
      <b/>
      <i/>
      <sz val="9"/>
      <color rgb="FFFF0000"/>
      <name val="Garamond"/>
      <family val="1"/>
    </font>
    <font>
      <b/>
      <sz val="9"/>
      <color rgb="FFFF0000"/>
      <name val="Garamond"/>
      <family val="1"/>
    </font>
    <font>
      <b/>
      <sz val="11"/>
      <color rgb="FFFF0000"/>
      <name val="Calibri"/>
      <family val="2"/>
      <scheme val="minor"/>
    </font>
    <font>
      <sz val="12"/>
      <color theme="1"/>
      <name val="Calibri"/>
      <family val="2"/>
      <scheme val="minor"/>
    </font>
    <font>
      <sz val="8"/>
      <color theme="1"/>
      <name val="Calibri"/>
      <family val="2"/>
      <scheme val="minor"/>
    </font>
    <font>
      <sz val="8"/>
      <name val="Garamond"/>
      <family val="1"/>
    </font>
    <font>
      <sz val="8"/>
      <color theme="1"/>
      <name val="Times New Roman"/>
      <family val="1"/>
    </font>
    <font>
      <b/>
      <sz val="8"/>
      <color rgb="FFFF0000"/>
      <name val="Times New Roman"/>
      <family val="1"/>
    </font>
    <font>
      <sz val="8"/>
      <name val="Times New Roman"/>
      <family val="1"/>
    </font>
    <font>
      <b/>
      <sz val="8"/>
      <color indexed="10"/>
      <name val="Garamond"/>
      <family val="1"/>
    </font>
    <font>
      <b/>
      <sz val="8"/>
      <color indexed="8"/>
      <name val="Garamond"/>
      <family val="1"/>
    </font>
    <font>
      <b/>
      <sz val="10"/>
      <color theme="4" tint="-0.499984740745262"/>
      <name val="Garamond"/>
      <family val="1"/>
    </font>
    <font>
      <sz val="12"/>
      <color theme="1"/>
      <name val="Garamond"/>
      <family val="1"/>
    </font>
    <font>
      <vertAlign val="superscript"/>
      <sz val="12"/>
      <color indexed="8"/>
      <name val="Garamond"/>
      <family val="1"/>
    </font>
    <font>
      <b/>
      <i/>
      <sz val="8"/>
      <color theme="1"/>
      <name val="Garamond"/>
      <family val="1"/>
    </font>
    <font>
      <sz val="8"/>
      <color rgb="FF000000"/>
      <name val="Garamond"/>
      <family val="1"/>
    </font>
    <font>
      <sz val="9"/>
      <color indexed="81"/>
      <name val="Tahoma"/>
      <family val="2"/>
    </font>
    <font>
      <b/>
      <sz val="9"/>
      <color indexed="81"/>
      <name val="Tahoma"/>
      <family val="2"/>
    </font>
    <font>
      <b/>
      <sz val="8"/>
      <name val="Garamond"/>
      <family val="1"/>
    </font>
    <font>
      <b/>
      <i/>
      <sz val="8"/>
      <color rgb="FFFF0000"/>
      <name val="Garamond"/>
      <family val="1"/>
    </font>
    <font>
      <i/>
      <sz val="8"/>
      <name val="Times New Roman"/>
      <family val="1"/>
    </font>
    <font>
      <b/>
      <sz val="11"/>
      <name val="Garamond"/>
      <family val="1"/>
    </font>
    <font>
      <i/>
      <sz val="8"/>
      <name val="Garamond"/>
      <family val="1"/>
    </font>
    <font>
      <sz val="8"/>
      <name val="Garamond"/>
      <family val="1"/>
      <charset val="238"/>
    </font>
    <font>
      <b/>
      <sz val="8"/>
      <color theme="1"/>
      <name val="Calibri"/>
      <family val="2"/>
      <scheme val="minor"/>
    </font>
    <font>
      <b/>
      <sz val="8"/>
      <color rgb="FFFF0000"/>
      <name val="Calibri"/>
      <family val="2"/>
      <scheme val="minor"/>
    </font>
    <font>
      <b/>
      <sz val="9"/>
      <color indexed="81"/>
      <name val="Tahoma"/>
      <family val="2"/>
      <charset val="238"/>
    </font>
    <font>
      <sz val="9"/>
      <color indexed="81"/>
      <name val="Tahoma"/>
      <family val="2"/>
      <charset val="238"/>
    </font>
    <font>
      <sz val="8"/>
      <color rgb="FFFF0000"/>
      <name val="Garamond"/>
      <family val="1"/>
    </font>
    <font>
      <sz val="9"/>
      <name val="Garamond"/>
      <family val="1"/>
    </font>
    <font>
      <sz val="9"/>
      <color theme="1"/>
      <name val="Times New Roman"/>
      <family val="1"/>
    </font>
    <font>
      <b/>
      <sz val="18"/>
      <name val="Arial"/>
      <family val="2"/>
    </font>
    <font>
      <b/>
      <sz val="12"/>
      <name val="Arial"/>
      <family val="2"/>
    </font>
    <font>
      <sz val="11"/>
      <color theme="1"/>
      <name val="Times New Roman"/>
      <family val="1"/>
    </font>
    <font>
      <b/>
      <i/>
      <sz val="9"/>
      <color rgb="FFFF0000"/>
      <name val="Times New Roman"/>
      <family val="1"/>
    </font>
    <font>
      <b/>
      <sz val="9"/>
      <name val="Times New Roman"/>
      <family val="1"/>
    </font>
    <font>
      <b/>
      <sz val="9"/>
      <color theme="1"/>
      <name val="Times New Roman"/>
      <family val="1"/>
    </font>
    <font>
      <b/>
      <sz val="8"/>
      <color theme="1"/>
      <name val="Times New Roman"/>
      <family val="1"/>
    </font>
    <font>
      <b/>
      <sz val="9"/>
      <color rgb="FFFF0000"/>
      <name val="Times New Roman"/>
      <family val="1"/>
    </font>
    <font>
      <i/>
      <sz val="9"/>
      <color theme="1"/>
      <name val="Times New Roman"/>
      <family val="1"/>
    </font>
    <font>
      <b/>
      <sz val="10"/>
      <color theme="1"/>
      <name val="Times New Roman"/>
      <family val="1"/>
    </font>
    <font>
      <i/>
      <sz val="8"/>
      <color theme="1"/>
      <name val="Times New Roman"/>
      <family val="1"/>
    </font>
    <font>
      <sz val="10"/>
      <color theme="1"/>
      <name val="Times New Roman"/>
      <family val="1"/>
    </font>
    <font>
      <sz val="8"/>
      <color rgb="FFFF0000"/>
      <name val="Times New Roman"/>
      <family val="1"/>
    </font>
    <font>
      <b/>
      <sz val="8"/>
      <name val="Times New Roman"/>
      <family val="1"/>
    </font>
    <font>
      <sz val="9"/>
      <name val="Times New Roman"/>
      <family val="1"/>
    </font>
    <font>
      <sz val="8"/>
      <color rgb="FF000000"/>
      <name val="Times New Roman"/>
      <family val="1"/>
    </font>
    <font>
      <b/>
      <sz val="11"/>
      <color theme="1"/>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tint="-0.14999847407452621"/>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top style="medium">
        <color rgb="FF2E74B5"/>
      </top>
      <bottom/>
      <diagonal/>
    </border>
    <border>
      <left/>
      <right style="medium">
        <color rgb="FF2E74B5"/>
      </right>
      <top style="medium">
        <color rgb="FF2E74B5"/>
      </top>
      <bottom style="medium">
        <color rgb="FF2E74B5"/>
      </bottom>
      <diagonal/>
    </border>
    <border>
      <left/>
      <right style="medium">
        <color rgb="FF2E74B5"/>
      </right>
      <top/>
      <bottom style="medium">
        <color rgb="FF2E74B5"/>
      </bottom>
      <diagonal/>
    </border>
    <border>
      <left style="medium">
        <color rgb="FF2E74B5"/>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style="medium">
        <color rgb="FF2E74B5"/>
      </top>
      <bottom style="medium">
        <color rgb="FF2E74B5"/>
      </bottom>
      <diagonal/>
    </border>
    <border>
      <left style="medium">
        <color rgb="FF2E74B5"/>
      </left>
      <right style="medium">
        <color rgb="FF2E74B5"/>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2E74B5"/>
      </left>
      <right style="medium">
        <color rgb="FF2E74B5"/>
      </right>
      <top style="medium">
        <color rgb="FF2E74B5"/>
      </top>
      <bottom style="thin">
        <color indexed="64"/>
      </bottom>
      <diagonal/>
    </border>
    <border>
      <left style="medium">
        <color theme="4"/>
      </left>
      <right style="medium">
        <color theme="4"/>
      </right>
      <top style="medium">
        <color theme="4"/>
      </top>
      <bottom style="medium">
        <color theme="4"/>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rgb="FF2E74B5"/>
      </left>
      <right/>
      <top/>
      <bottom style="medium">
        <color rgb="FF2E74B5"/>
      </bottom>
      <diagonal/>
    </border>
    <border>
      <left style="dotted">
        <color indexed="64"/>
      </left>
      <right style="dotted">
        <color indexed="64"/>
      </right>
      <top/>
      <bottom/>
      <diagonal/>
    </border>
    <border>
      <left/>
      <right/>
      <top/>
      <bottom style="medium">
        <color rgb="FF2E74B5"/>
      </bottom>
      <diagonal/>
    </border>
    <border>
      <left/>
      <right style="medium">
        <color indexed="64"/>
      </right>
      <top style="medium">
        <color rgb="FF2E74B5"/>
      </top>
      <bottom style="medium">
        <color rgb="FF2E74B5"/>
      </bottom>
      <diagonal/>
    </border>
    <border>
      <left/>
      <right style="medium">
        <color rgb="FF2E74B5"/>
      </right>
      <top style="thin">
        <color indexed="64"/>
      </top>
      <bottom style="medium">
        <color rgb="FF2E74B5"/>
      </bottom>
      <diagonal/>
    </border>
    <border>
      <left/>
      <right/>
      <top style="thin">
        <color indexed="64"/>
      </top>
      <bottom style="medium">
        <color rgb="FF2E74B5"/>
      </bottom>
      <diagonal/>
    </border>
    <border>
      <left style="medium">
        <color rgb="FF2E74B5"/>
      </left>
      <right/>
      <top style="thin">
        <color indexed="64"/>
      </top>
      <bottom style="medium">
        <color rgb="FF2E74B5"/>
      </bottom>
      <diagonal/>
    </border>
    <border>
      <left style="medium">
        <color rgb="FF2E74B5"/>
      </left>
      <right/>
      <top/>
      <bottom/>
      <diagonal/>
    </border>
    <border>
      <left/>
      <right style="medium">
        <color rgb="FF2E74B5"/>
      </right>
      <top style="medium">
        <color rgb="FF2E74B5"/>
      </top>
      <bottom/>
      <diagonal/>
    </border>
    <border>
      <left style="medium">
        <color rgb="FF2E74B5"/>
      </left>
      <right/>
      <top style="medium">
        <color rgb="FF2E74B5"/>
      </top>
      <bottom/>
      <diagonal/>
    </border>
    <border>
      <left/>
      <right/>
      <top style="double">
        <color indexed="64"/>
      </top>
      <bottom/>
      <diagonal/>
    </border>
    <border>
      <left style="medium">
        <color rgb="FF2E74B5"/>
      </left>
      <right style="thin">
        <color theme="4" tint="-0.249977111117893"/>
      </right>
      <top style="medium">
        <color rgb="FF2E74B5"/>
      </top>
      <bottom style="medium">
        <color rgb="FF2E74B5"/>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thin">
        <color indexed="64"/>
      </left>
      <right style="thin">
        <color indexed="64"/>
      </right>
      <top style="thin">
        <color theme="4" tint="-0.249977111117893"/>
      </top>
      <bottom/>
      <diagonal/>
    </border>
    <border>
      <left style="medium">
        <color rgb="FF2E74B5"/>
      </left>
      <right style="medium">
        <color rgb="FF2E74B5"/>
      </right>
      <top style="medium">
        <color rgb="FF2E74B5"/>
      </top>
      <bottom style="thin">
        <color theme="4" tint="-0.249977111117893"/>
      </bottom>
      <diagonal/>
    </border>
  </borders>
  <cellStyleXfs count="6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xf numFmtId="9" fontId="1" fillId="0" borderId="0" applyFont="0" applyFill="0" applyBorder="0" applyAlignment="0" applyProtection="0"/>
    <xf numFmtId="0" fontId="31" fillId="0" borderId="0"/>
    <xf numFmtId="166"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71" fontId="24" fillId="0" borderId="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71" fontId="24" fillId="0" borderId="0" applyFill="0" applyBorder="0" applyAlignment="0" applyProtection="0"/>
    <xf numFmtId="171" fontId="24" fillId="0" borderId="0" applyFill="0" applyBorder="0" applyAlignment="0" applyProtection="0"/>
    <xf numFmtId="3" fontId="24" fillId="0" borderId="0" applyFill="0" applyBorder="0" applyAlignment="0" applyProtection="0"/>
    <xf numFmtId="3" fontId="24" fillId="0" borderId="0" applyFill="0" applyBorder="0" applyAlignment="0" applyProtection="0"/>
    <xf numFmtId="165" fontId="24" fillId="0" borderId="0" applyFill="0" applyBorder="0" applyAlignment="0" applyProtection="0"/>
    <xf numFmtId="164" fontId="24" fillId="0" borderId="0" applyFill="0" applyBorder="0" applyAlignment="0" applyProtection="0"/>
    <xf numFmtId="164" fontId="24" fillId="0" borderId="0" applyFill="0" applyBorder="0" applyAlignment="0" applyProtection="0"/>
    <xf numFmtId="172" fontId="24" fillId="0" borderId="0" applyFill="0" applyBorder="0" applyAlignment="0" applyProtection="0"/>
    <xf numFmtId="172" fontId="24" fillId="0" borderId="0" applyFill="0" applyBorder="0" applyAlignment="0" applyProtection="0"/>
    <xf numFmtId="2" fontId="24" fillId="0" borderId="0" applyFill="0" applyBorder="0" applyAlignment="0" applyProtection="0"/>
    <xf numFmtId="2" fontId="24" fillId="0" borderId="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24" fillId="0" borderId="0"/>
    <xf numFmtId="0" fontId="24" fillId="0" borderId="37" applyNumberFormat="0" applyFill="0" applyAlignment="0" applyProtection="0"/>
  </cellStyleXfs>
  <cellXfs count="536">
    <xf numFmtId="0" fontId="0" fillId="0" borderId="0" xfId="0"/>
    <xf numFmtId="0" fontId="22" fillId="0" borderId="15" xfId="0" applyFont="1" applyBorder="1" applyAlignment="1">
      <alignment horizontal="left" vertical="center" wrapText="1" indent="1"/>
    </xf>
    <xf numFmtId="0" fontId="19" fillId="33" borderId="15" xfId="0" applyFont="1" applyFill="1" applyBorder="1" applyAlignment="1">
      <alignment horizontal="left" vertical="center" wrapText="1"/>
    </xf>
    <xf numFmtId="4" fontId="0" fillId="0" borderId="0" xfId="0" applyNumberFormat="1"/>
    <xf numFmtId="3" fontId="19" fillId="33" borderId="15" xfId="0" applyNumberFormat="1" applyFont="1" applyFill="1" applyBorder="1" applyAlignment="1">
      <alignment horizontal="center" vertical="center" wrapText="1"/>
    </xf>
    <xf numFmtId="167" fontId="19" fillId="33" borderId="14" xfId="0" applyNumberFormat="1" applyFont="1" applyFill="1" applyBorder="1" applyAlignment="1">
      <alignment horizontal="center" vertical="center"/>
    </xf>
    <xf numFmtId="3" fontId="19" fillId="0" borderId="14" xfId="0" applyNumberFormat="1" applyFont="1" applyBorder="1" applyAlignment="1">
      <alignment horizontal="center" vertical="center"/>
    </xf>
    <xf numFmtId="3" fontId="0" fillId="0" borderId="0" xfId="0" applyNumberFormat="1"/>
    <xf numFmtId="0" fontId="25" fillId="0" borderId="15" xfId="0" applyFont="1" applyBorder="1" applyAlignment="1">
      <alignment horizontal="left" vertical="center" wrapText="1" indent="1"/>
    </xf>
    <xf numFmtId="3" fontId="21" fillId="0" borderId="14" xfId="0" applyNumberFormat="1" applyFont="1" applyBorder="1" applyAlignment="1">
      <alignment horizontal="center" vertical="center"/>
    </xf>
    <xf numFmtId="167" fontId="21" fillId="0" borderId="14" xfId="0" applyNumberFormat="1" applyFont="1" applyBorder="1" applyAlignment="1">
      <alignment horizontal="center" vertical="center"/>
    </xf>
    <xf numFmtId="0" fontId="19" fillId="33" borderId="15" xfId="0" applyFont="1" applyFill="1" applyBorder="1" applyAlignment="1">
      <alignment horizontal="center" vertical="center" wrapText="1"/>
    </xf>
    <xf numFmtId="0" fontId="20" fillId="34" borderId="15" xfId="0" applyFont="1" applyFill="1" applyBorder="1" applyAlignment="1">
      <alignment vertical="center" wrapText="1"/>
    </xf>
    <xf numFmtId="0" fontId="26" fillId="34" borderId="18" xfId="0" applyFont="1" applyFill="1" applyBorder="1" applyAlignment="1">
      <alignment vertical="center" wrapText="1"/>
    </xf>
    <xf numFmtId="0" fontId="26" fillId="33" borderId="18" xfId="0" applyFont="1" applyFill="1" applyBorder="1" applyAlignment="1">
      <alignment horizontal="left" vertical="center" wrapText="1"/>
    </xf>
    <xf numFmtId="0" fontId="23" fillId="33" borderId="16" xfId="0" applyFont="1" applyFill="1" applyBorder="1" applyAlignment="1">
      <alignment horizontal="center" vertical="center" wrapText="1"/>
    </xf>
    <xf numFmtId="0" fontId="23" fillId="33" borderId="14" xfId="0" applyFont="1" applyFill="1" applyBorder="1" applyAlignment="1">
      <alignment horizontal="center" vertical="center" wrapText="1"/>
    </xf>
    <xf numFmtId="0" fontId="27" fillId="34" borderId="15" xfId="0" applyFont="1" applyFill="1" applyBorder="1" applyAlignment="1">
      <alignment horizontal="left" vertical="center" wrapText="1"/>
    </xf>
    <xf numFmtId="0" fontId="28" fillId="0" borderId="19" xfId="0" applyFont="1" applyBorder="1" applyAlignment="1">
      <alignment horizontal="left" vertical="center" wrapText="1" indent="1"/>
    </xf>
    <xf numFmtId="3" fontId="23" fillId="0" borderId="14" xfId="0" applyNumberFormat="1" applyFont="1" applyBorder="1" applyAlignment="1">
      <alignment horizontal="center" vertical="center"/>
    </xf>
    <xf numFmtId="0" fontId="29" fillId="0" borderId="19" xfId="0" applyFont="1" applyBorder="1" applyAlignment="1">
      <alignment horizontal="left" vertical="center" wrapText="1" indent="1"/>
    </xf>
    <xf numFmtId="0" fontId="29" fillId="35" borderId="15" xfId="0" applyFont="1" applyFill="1" applyBorder="1" applyAlignment="1">
      <alignment vertical="center" wrapText="1"/>
    </xf>
    <xf numFmtId="3" fontId="23" fillId="35" borderId="14" xfId="0" applyNumberFormat="1" applyFont="1" applyFill="1" applyBorder="1" applyAlignment="1">
      <alignment horizontal="center" vertical="center"/>
    </xf>
    <xf numFmtId="0" fontId="29" fillId="36" borderId="15" xfId="0" applyFont="1" applyFill="1" applyBorder="1" applyAlignment="1">
      <alignment vertical="center" wrapText="1"/>
    </xf>
    <xf numFmtId="3" fontId="23" fillId="36" borderId="14" xfId="0" applyNumberFormat="1" applyFont="1" applyFill="1" applyBorder="1" applyAlignment="1">
      <alignment horizontal="center" vertical="center"/>
    </xf>
    <xf numFmtId="0" fontId="32" fillId="0" borderId="0" xfId="0" applyFont="1" applyAlignment="1">
      <alignment wrapText="1"/>
    </xf>
    <xf numFmtId="9" fontId="19" fillId="0" borderId="14" xfId="43" applyFont="1" applyBorder="1" applyAlignment="1">
      <alignment horizontal="center" vertical="center"/>
    </xf>
    <xf numFmtId="167" fontId="0" fillId="0" borderId="0" xfId="43" applyNumberFormat="1" applyFont="1"/>
    <xf numFmtId="167" fontId="19" fillId="0" borderId="14" xfId="43" applyNumberFormat="1" applyFont="1" applyBorder="1" applyAlignment="1">
      <alignment horizontal="center" vertical="center"/>
    </xf>
    <xf numFmtId="0" fontId="19" fillId="33" borderId="15" xfId="0" applyFont="1" applyFill="1" applyBorder="1" applyAlignment="1">
      <alignment horizontal="center" vertical="center" wrapText="1"/>
    </xf>
    <xf numFmtId="3" fontId="19" fillId="0" borderId="15" xfId="0" applyNumberFormat="1" applyFont="1" applyFill="1" applyBorder="1" applyAlignment="1">
      <alignment horizontal="center" vertical="center" wrapText="1"/>
    </xf>
    <xf numFmtId="3" fontId="21" fillId="0" borderId="14" xfId="0" applyNumberFormat="1" applyFont="1" applyFill="1" applyBorder="1" applyAlignment="1">
      <alignment horizontal="center" vertical="center"/>
    </xf>
    <xf numFmtId="3" fontId="19" fillId="0" borderId="14" xfId="0" applyNumberFormat="1" applyFont="1" applyFill="1" applyBorder="1" applyAlignment="1">
      <alignment horizontal="center" vertical="center"/>
    </xf>
    <xf numFmtId="9" fontId="27" fillId="34" borderId="18" xfId="0" applyNumberFormat="1"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28" fillId="0" borderId="22" xfId="0" applyFont="1" applyBorder="1" applyAlignment="1">
      <alignment horizontal="left" vertical="center" wrapText="1" indent="1"/>
    </xf>
    <xf numFmtId="0" fontId="27" fillId="34" borderId="15" xfId="0" applyFont="1" applyFill="1" applyBorder="1" applyAlignment="1">
      <alignment vertical="center" wrapText="1"/>
    </xf>
    <xf numFmtId="0" fontId="36" fillId="34" borderId="15" xfId="0" applyFont="1" applyFill="1" applyBorder="1" applyAlignment="1">
      <alignment horizontal="left" vertical="center" wrapText="1"/>
    </xf>
    <xf numFmtId="0" fontId="27" fillId="34" borderId="23" xfId="0" applyFont="1" applyFill="1" applyBorder="1" applyAlignment="1">
      <alignment horizontal="left" vertical="center" wrapText="1"/>
    </xf>
    <xf numFmtId="0" fontId="19" fillId="33" borderId="23" xfId="0" applyFont="1" applyFill="1" applyBorder="1" applyAlignment="1">
      <alignment horizontal="left" vertical="center" wrapText="1"/>
    </xf>
    <xf numFmtId="0" fontId="23" fillId="33" borderId="23" xfId="0" applyFont="1" applyFill="1" applyBorder="1" applyAlignment="1">
      <alignment horizontal="center" vertical="center" wrapText="1"/>
    </xf>
    <xf numFmtId="3" fontId="33" fillId="33" borderId="23" xfId="0" applyNumberFormat="1" applyFont="1" applyFill="1" applyBorder="1" applyAlignment="1">
      <alignment horizontal="center" vertical="center" wrapText="1"/>
    </xf>
    <xf numFmtId="3" fontId="19" fillId="33" borderId="23" xfId="0" applyNumberFormat="1" applyFont="1" applyFill="1" applyBorder="1" applyAlignment="1">
      <alignment horizontal="center" vertical="center" wrapText="1"/>
    </xf>
    <xf numFmtId="0" fontId="19" fillId="33" borderId="23" xfId="0" applyFont="1" applyFill="1" applyBorder="1" applyAlignment="1">
      <alignment horizontal="center" vertical="center" wrapText="1"/>
    </xf>
    <xf numFmtId="167" fontId="19" fillId="33" borderId="23" xfId="0" applyNumberFormat="1" applyFont="1" applyFill="1" applyBorder="1" applyAlignment="1">
      <alignment horizontal="center" vertical="center"/>
    </xf>
    <xf numFmtId="0" fontId="22" fillId="0" borderId="23" xfId="0" applyFont="1" applyBorder="1" applyAlignment="1">
      <alignment horizontal="left" vertical="center" wrapText="1" indent="1"/>
    </xf>
    <xf numFmtId="3" fontId="19" fillId="0" borderId="23" xfId="0" applyNumberFormat="1" applyFont="1" applyBorder="1" applyAlignment="1">
      <alignment horizontal="center" vertical="center"/>
    </xf>
    <xf numFmtId="0" fontId="25" fillId="0" borderId="23" xfId="0" applyFont="1" applyBorder="1" applyAlignment="1">
      <alignment horizontal="left" vertical="center" wrapText="1" indent="1"/>
    </xf>
    <xf numFmtId="3" fontId="21" fillId="0" borderId="23" xfId="0" applyNumberFormat="1" applyFont="1" applyBorder="1" applyAlignment="1">
      <alignment horizontal="center" vertical="center"/>
    </xf>
    <xf numFmtId="167" fontId="21" fillId="0" borderId="23" xfId="0" applyNumberFormat="1" applyFont="1" applyBorder="1" applyAlignment="1">
      <alignment horizontal="center" vertical="center"/>
    </xf>
    <xf numFmtId="9" fontId="19" fillId="0" borderId="23" xfId="43" applyFont="1" applyBorder="1" applyAlignment="1">
      <alignment horizontal="center" vertical="center"/>
    </xf>
    <xf numFmtId="167" fontId="19" fillId="0" borderId="23" xfId="43" applyNumberFormat="1" applyFont="1" applyBorder="1" applyAlignment="1">
      <alignment horizontal="center" vertical="center"/>
    </xf>
    <xf numFmtId="0" fontId="28" fillId="0" borderId="23" xfId="0" applyFont="1" applyBorder="1" applyAlignment="1">
      <alignment horizontal="left" vertical="center" wrapText="1" indent="1"/>
    </xf>
    <xf numFmtId="0" fontId="29" fillId="35" borderId="23" xfId="0" applyFont="1" applyFill="1" applyBorder="1" applyAlignment="1">
      <alignment vertical="center" wrapText="1"/>
    </xf>
    <xf numFmtId="3" fontId="23" fillId="35" borderId="23" xfId="0" applyNumberFormat="1" applyFont="1" applyFill="1" applyBorder="1" applyAlignment="1">
      <alignment horizontal="center" vertical="center"/>
    </xf>
    <xf numFmtId="0" fontId="27" fillId="34" borderId="23" xfId="0" applyFont="1" applyFill="1" applyBorder="1" applyAlignment="1">
      <alignment vertical="center" wrapText="1"/>
    </xf>
    <xf numFmtId="0" fontId="29" fillId="0" borderId="23" xfId="0" applyFont="1" applyBorder="1" applyAlignment="1">
      <alignment horizontal="left" vertical="center" wrapText="1" indent="1"/>
    </xf>
    <xf numFmtId="0" fontId="23" fillId="34" borderId="15" xfId="0" applyFont="1" applyFill="1" applyBorder="1" applyAlignment="1">
      <alignment horizontal="left" vertical="center" wrapText="1"/>
    </xf>
    <xf numFmtId="0" fontId="27" fillId="34" borderId="23" xfId="0" applyFont="1" applyFill="1" applyBorder="1" applyAlignment="1">
      <alignment horizontal="left" vertical="center"/>
    </xf>
    <xf numFmtId="3" fontId="22" fillId="33" borderId="23" xfId="0" applyNumberFormat="1" applyFont="1" applyFill="1" applyBorder="1" applyAlignment="1">
      <alignment horizontal="center" vertical="center" wrapText="1"/>
    </xf>
    <xf numFmtId="3" fontId="42" fillId="0" borderId="23" xfId="0" applyNumberFormat="1" applyFont="1" applyBorder="1" applyAlignment="1">
      <alignment horizontal="center" vertical="center"/>
    </xf>
    <xf numFmtId="0" fontId="19" fillId="0" borderId="23" xfId="0" applyFont="1" applyFill="1" applyBorder="1" applyAlignment="1">
      <alignment vertical="center" wrapText="1"/>
    </xf>
    <xf numFmtId="3" fontId="19" fillId="0" borderId="23" xfId="0" applyNumberFormat="1" applyFont="1" applyFill="1" applyBorder="1" applyAlignment="1">
      <alignment horizontal="center" vertical="center" wrapText="1"/>
    </xf>
    <xf numFmtId="3" fontId="19" fillId="0" borderId="23" xfId="43" applyNumberFormat="1" applyFont="1" applyFill="1" applyBorder="1" applyAlignment="1">
      <alignment horizontal="center" vertical="center"/>
    </xf>
    <xf numFmtId="0" fontId="0" fillId="37" borderId="0" xfId="0" applyFill="1"/>
    <xf numFmtId="0" fontId="0" fillId="0" borderId="0" xfId="0"/>
    <xf numFmtId="0" fontId="19" fillId="0" borderId="16"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33" borderId="16" xfId="0" applyFont="1" applyFill="1" applyBorder="1" applyAlignment="1">
      <alignment horizontal="center" vertical="center" wrapText="1"/>
    </xf>
    <xf numFmtId="0" fontId="19" fillId="33" borderId="14" xfId="0" applyFont="1" applyFill="1" applyBorder="1" applyAlignment="1">
      <alignment horizontal="center" vertical="center" wrapText="1"/>
    </xf>
    <xf numFmtId="0" fontId="19" fillId="33" borderId="15" xfId="0" applyFont="1" applyFill="1" applyBorder="1" applyAlignment="1">
      <alignment horizontal="left" vertical="center" wrapText="1"/>
    </xf>
    <xf numFmtId="3" fontId="23" fillId="0" borderId="14" xfId="0" applyNumberFormat="1" applyFont="1" applyFill="1" applyBorder="1" applyAlignment="1">
      <alignment horizontal="center" vertical="center"/>
    </xf>
    <xf numFmtId="0" fontId="19" fillId="0" borderId="15" xfId="0" applyFont="1" applyFill="1" applyBorder="1" applyAlignment="1">
      <alignment vertical="center" wrapText="1"/>
    </xf>
    <xf numFmtId="0" fontId="19" fillId="0" borderId="15" xfId="0" applyFont="1" applyFill="1" applyBorder="1" applyAlignment="1">
      <alignment horizontal="left" vertical="center" wrapText="1"/>
    </xf>
    <xf numFmtId="0" fontId="43" fillId="0" borderId="14" xfId="0" applyFont="1" applyBorder="1" applyAlignment="1">
      <alignment horizontal="right" vertical="center"/>
    </xf>
    <xf numFmtId="0" fontId="43" fillId="0" borderId="14" xfId="0" applyFont="1" applyBorder="1" applyAlignment="1">
      <alignment horizontal="center" vertical="center"/>
    </xf>
    <xf numFmtId="3" fontId="43" fillId="0" borderId="14" xfId="0" applyNumberFormat="1" applyFont="1" applyBorder="1" applyAlignment="1">
      <alignment horizontal="right" vertical="center" wrapText="1"/>
    </xf>
    <xf numFmtId="3" fontId="43" fillId="0" borderId="14" xfId="0" applyNumberFormat="1" applyFont="1" applyBorder="1" applyAlignment="1">
      <alignment horizontal="right" vertical="center"/>
    </xf>
    <xf numFmtId="0" fontId="19" fillId="33" borderId="15" xfId="0" applyFont="1" applyFill="1" applyBorder="1" applyAlignment="1">
      <alignment horizontal="center" vertical="center" wrapText="1"/>
    </xf>
    <xf numFmtId="0" fontId="16" fillId="0" borderId="0" xfId="0" applyFont="1" applyAlignment="1">
      <alignment horizontal="center"/>
    </xf>
    <xf numFmtId="0" fontId="19" fillId="0" borderId="15" xfId="0" applyFont="1" applyFill="1" applyBorder="1" applyAlignment="1">
      <alignment horizontal="center" vertical="center" wrapText="1"/>
    </xf>
    <xf numFmtId="0" fontId="19" fillId="33" borderId="15" xfId="0" applyFont="1" applyFill="1" applyBorder="1" applyAlignment="1">
      <alignment horizontal="left" vertical="center" wrapText="1"/>
    </xf>
    <xf numFmtId="0" fontId="32" fillId="0" borderId="0" xfId="0" applyFont="1" applyFill="1"/>
    <xf numFmtId="0" fontId="27" fillId="0" borderId="15" xfId="0" applyFont="1" applyFill="1" applyBorder="1" applyAlignment="1">
      <alignment vertical="center" wrapText="1"/>
    </xf>
    <xf numFmtId="0" fontId="21" fillId="0" borderId="15" xfId="0" applyFont="1" applyFill="1" applyBorder="1" applyAlignment="1">
      <alignment horizontal="left" vertical="center" wrapText="1" indent="1"/>
    </xf>
    <xf numFmtId="168" fontId="32" fillId="0" borderId="20" xfId="0" applyNumberFormat="1" applyFont="1" applyFill="1" applyBorder="1" applyAlignment="1">
      <alignment horizontal="center"/>
    </xf>
    <xf numFmtId="0" fontId="21" fillId="0" borderId="27" xfId="0" applyFont="1" applyFill="1" applyBorder="1" applyAlignment="1">
      <alignment horizontal="left" vertical="center" wrapText="1" indent="1"/>
    </xf>
    <xf numFmtId="3" fontId="46" fillId="0" borderId="16" xfId="0" applyNumberFormat="1" applyFont="1" applyFill="1" applyBorder="1" applyAlignment="1">
      <alignment horizontal="center" vertical="center"/>
    </xf>
    <xf numFmtId="0" fontId="19" fillId="0" borderId="15" xfId="0" applyFont="1" applyFill="1" applyBorder="1" applyAlignment="1">
      <alignment horizontal="left" vertical="center" wrapText="1" indent="1"/>
    </xf>
    <xf numFmtId="0" fontId="23" fillId="0" borderId="15" xfId="0" applyFont="1" applyFill="1" applyBorder="1" applyAlignment="1">
      <alignment vertical="center" wrapText="1"/>
    </xf>
    <xf numFmtId="0" fontId="47" fillId="0" borderId="19" xfId="0" applyFont="1" applyFill="1" applyBorder="1" applyAlignment="1">
      <alignment horizontal="left" vertical="center" wrapText="1" indent="1"/>
    </xf>
    <xf numFmtId="168" fontId="34" fillId="0" borderId="21" xfId="47" applyNumberFormat="1" applyFont="1" applyFill="1" applyBorder="1" applyAlignment="1">
      <alignment horizontal="right"/>
    </xf>
    <xf numFmtId="168" fontId="34" fillId="0" borderId="20" xfId="47" applyNumberFormat="1" applyFont="1" applyFill="1" applyBorder="1" applyAlignment="1">
      <alignment horizontal="right"/>
    </xf>
    <xf numFmtId="168" fontId="48" fillId="0" borderId="20" xfId="47" applyNumberFormat="1" applyFont="1" applyFill="1" applyBorder="1" applyAlignment="1">
      <alignment horizontal="right" wrapText="1"/>
    </xf>
    <xf numFmtId="0" fontId="23" fillId="0" borderId="14" xfId="0" applyFont="1" applyFill="1" applyBorder="1" applyAlignment="1">
      <alignment horizontal="center" vertical="center" wrapText="1"/>
    </xf>
    <xf numFmtId="0" fontId="23" fillId="0" borderId="16" xfId="0" applyFont="1" applyFill="1" applyBorder="1" applyAlignment="1">
      <alignment horizontal="center" vertical="center" wrapText="1"/>
    </xf>
    <xf numFmtId="167" fontId="19" fillId="0" borderId="14" xfId="0" applyNumberFormat="1" applyFont="1" applyFill="1" applyBorder="1" applyAlignment="1">
      <alignment horizontal="center" vertical="center"/>
    </xf>
    <xf numFmtId="168" fontId="34" fillId="0" borderId="21" xfId="47" applyNumberFormat="1" applyFont="1" applyFill="1" applyBorder="1" applyAlignment="1">
      <alignment horizontal="center"/>
    </xf>
    <xf numFmtId="0" fontId="19" fillId="0" borderId="13" xfId="0" applyFont="1" applyFill="1" applyBorder="1" applyAlignment="1">
      <alignment vertical="center"/>
    </xf>
    <xf numFmtId="0" fontId="19" fillId="0" borderId="11" xfId="0" applyFont="1" applyFill="1" applyBorder="1" applyAlignment="1">
      <alignment vertical="center"/>
    </xf>
    <xf numFmtId="0" fontId="27" fillId="0" borderId="18" xfId="0" applyFont="1" applyFill="1" applyBorder="1" applyAlignment="1">
      <alignment vertical="center" wrapText="1"/>
    </xf>
    <xf numFmtId="3" fontId="34" fillId="0" borderId="20" xfId="48" applyNumberFormat="1" applyFont="1" applyFill="1" applyBorder="1" applyAlignment="1">
      <alignment horizontal="left" vertical="center" wrapText="1"/>
    </xf>
    <xf numFmtId="0" fontId="27" fillId="0" borderId="15" xfId="0" applyFont="1" applyFill="1" applyBorder="1" applyAlignment="1">
      <alignment horizontal="left" vertical="center" wrapText="1"/>
    </xf>
    <xf numFmtId="3" fontId="49" fillId="0" borderId="28" xfId="0" applyNumberFormat="1" applyFont="1" applyFill="1" applyBorder="1" applyAlignment="1">
      <alignment horizontal="center" vertical="center" wrapText="1"/>
    </xf>
    <xf numFmtId="0" fontId="27" fillId="0" borderId="18" xfId="0" applyFont="1" applyFill="1" applyBorder="1" applyAlignment="1">
      <alignment horizontal="left" vertical="center" wrapText="1"/>
    </xf>
    <xf numFmtId="0" fontId="47" fillId="0" borderId="22" xfId="0" applyFont="1" applyFill="1" applyBorder="1" applyAlignment="1">
      <alignment horizontal="left" vertical="center" wrapText="1" indent="1"/>
    </xf>
    <xf numFmtId="9" fontId="27" fillId="0" borderId="18" xfId="0" applyNumberFormat="1" applyFont="1" applyFill="1" applyBorder="1" applyAlignment="1">
      <alignment horizontal="center" vertical="center" wrapText="1"/>
    </xf>
    <xf numFmtId="168" fontId="34" fillId="0" borderId="20" xfId="47" applyNumberFormat="1" applyFont="1" applyFill="1" applyBorder="1" applyAlignment="1">
      <alignment horizontal="center"/>
    </xf>
    <xf numFmtId="3" fontId="19" fillId="0" borderId="15" xfId="0" applyNumberFormat="1" applyFont="1" applyFill="1" applyBorder="1" applyAlignment="1">
      <alignment vertical="center" wrapText="1"/>
    </xf>
    <xf numFmtId="168" fontId="34" fillId="0" borderId="21" xfId="47" applyNumberFormat="1" applyFont="1" applyFill="1" applyBorder="1" applyAlignment="1"/>
    <xf numFmtId="168" fontId="34" fillId="0" borderId="20" xfId="47" applyNumberFormat="1" applyFont="1" applyFill="1" applyBorder="1" applyAlignment="1"/>
    <xf numFmtId="0" fontId="19" fillId="0" borderId="10" xfId="0" applyFont="1" applyFill="1" applyBorder="1" applyAlignment="1">
      <alignment vertical="center"/>
    </xf>
    <xf numFmtId="0" fontId="27" fillId="0" borderId="15" xfId="0" applyFont="1" applyFill="1" applyBorder="1" applyAlignment="1">
      <alignment horizontal="left" vertical="center"/>
    </xf>
    <xf numFmtId="0" fontId="27" fillId="0" borderId="19" xfId="0" applyFont="1" applyFill="1" applyBorder="1" applyAlignment="1">
      <alignment horizontal="left" vertical="center" wrapText="1" indent="1"/>
    </xf>
    <xf numFmtId="167" fontId="21" fillId="0" borderId="14" xfId="0" applyNumberFormat="1" applyFont="1" applyFill="1" applyBorder="1" applyAlignment="1">
      <alignment horizontal="center" vertical="center"/>
    </xf>
    <xf numFmtId="3" fontId="50" fillId="0" borderId="14" xfId="0" applyNumberFormat="1" applyFont="1" applyFill="1" applyBorder="1" applyAlignment="1">
      <alignment horizontal="center" vertical="center"/>
    </xf>
    <xf numFmtId="9" fontId="19" fillId="0" borderId="14" xfId="43" applyFont="1" applyFill="1" applyBorder="1" applyAlignment="1">
      <alignment horizontal="center" vertical="center"/>
    </xf>
    <xf numFmtId="167" fontId="19" fillId="0" borderId="14" xfId="43" applyNumberFormat="1" applyFont="1" applyFill="1" applyBorder="1" applyAlignment="1">
      <alignment horizontal="center" vertical="center"/>
    </xf>
    <xf numFmtId="3" fontId="33" fillId="0" borderId="14" xfId="0" applyNumberFormat="1" applyFont="1" applyFill="1" applyBorder="1" applyAlignment="1">
      <alignment horizontal="center" vertical="center"/>
    </xf>
    <xf numFmtId="3" fontId="33" fillId="0" borderId="15" xfId="0" applyNumberFormat="1" applyFont="1" applyFill="1" applyBorder="1" applyAlignment="1">
      <alignment horizontal="center" vertical="center" wrapText="1"/>
    </xf>
    <xf numFmtId="9" fontId="33" fillId="0" borderId="14" xfId="0" applyNumberFormat="1" applyFont="1" applyFill="1" applyBorder="1" applyAlignment="1">
      <alignment horizontal="center" vertical="center"/>
    </xf>
    <xf numFmtId="0" fontId="33" fillId="0" borderId="15" xfId="0" applyFont="1" applyFill="1" applyBorder="1" applyAlignment="1">
      <alignment vertical="center" wrapText="1"/>
    </xf>
    <xf numFmtId="9" fontId="19" fillId="0" borderId="14" xfId="0" applyNumberFormat="1" applyFont="1" applyFill="1" applyBorder="1" applyAlignment="1">
      <alignment horizontal="center" vertical="center"/>
    </xf>
    <xf numFmtId="3" fontId="19" fillId="0" borderId="14" xfId="43" applyNumberFormat="1" applyFont="1" applyFill="1" applyBorder="1" applyAlignment="1">
      <alignment horizontal="center" vertical="center"/>
    </xf>
    <xf numFmtId="1" fontId="50" fillId="0" borderId="14" xfId="46" applyNumberFormat="1" applyFont="1" applyFill="1" applyBorder="1" applyAlignment="1">
      <alignment horizontal="center" vertical="center"/>
    </xf>
    <xf numFmtId="1" fontId="19" fillId="0" borderId="14" xfId="0" applyNumberFormat="1" applyFont="1" applyFill="1" applyBorder="1" applyAlignment="1">
      <alignment horizontal="center" vertical="center"/>
    </xf>
    <xf numFmtId="167" fontId="19" fillId="0" borderId="14" xfId="0" applyNumberFormat="1" applyFont="1" applyFill="1" applyBorder="1" applyAlignment="1">
      <alignment vertical="center"/>
    </xf>
    <xf numFmtId="0" fontId="46" fillId="0" borderId="15" xfId="0" applyFont="1" applyFill="1" applyBorder="1" applyAlignment="1">
      <alignment horizontal="left" vertical="center" wrapText="1"/>
    </xf>
    <xf numFmtId="0" fontId="23" fillId="0" borderId="18" xfId="0" applyFont="1" applyFill="1" applyBorder="1" applyAlignment="1">
      <alignment vertical="center" wrapText="1"/>
    </xf>
    <xf numFmtId="0" fontId="23" fillId="0" borderId="18" xfId="0" applyFont="1" applyFill="1" applyBorder="1" applyAlignment="1">
      <alignment horizontal="left" vertical="center" wrapText="1"/>
    </xf>
    <xf numFmtId="3" fontId="23" fillId="34" borderId="14" xfId="0" applyNumberFormat="1" applyFont="1" applyFill="1" applyBorder="1" applyAlignment="1">
      <alignment horizontal="center" vertical="center"/>
    </xf>
    <xf numFmtId="0" fontId="19" fillId="34" borderId="13" xfId="0" applyFont="1" applyFill="1" applyBorder="1" applyAlignment="1">
      <alignment vertical="center"/>
    </xf>
    <xf numFmtId="0" fontId="19" fillId="34" borderId="11" xfId="0" applyFont="1" applyFill="1" applyBorder="1" applyAlignment="1">
      <alignment vertical="center"/>
    </xf>
    <xf numFmtId="0" fontId="27" fillId="34" borderId="18" xfId="0" applyFont="1" applyFill="1" applyBorder="1" applyAlignment="1">
      <alignment vertical="center" wrapText="1"/>
    </xf>
    <xf numFmtId="0" fontId="19" fillId="34" borderId="10" xfId="0" applyFont="1" applyFill="1" applyBorder="1" applyAlignment="1">
      <alignment vertical="center" wrapText="1"/>
    </xf>
    <xf numFmtId="0" fontId="27" fillId="34" borderId="15" xfId="0" applyFont="1" applyFill="1" applyBorder="1" applyAlignment="1">
      <alignment horizontal="left" vertical="center"/>
    </xf>
    <xf numFmtId="0" fontId="33" fillId="34" borderId="15" xfId="0" applyFont="1" applyFill="1" applyBorder="1" applyAlignment="1">
      <alignment horizontal="left" vertical="center" wrapText="1"/>
    </xf>
    <xf numFmtId="1" fontId="21" fillId="0" borderId="14" xfId="0" applyNumberFormat="1" applyFont="1" applyBorder="1" applyAlignment="1">
      <alignment horizontal="center" vertical="center"/>
    </xf>
    <xf numFmtId="9" fontId="33" fillId="33" borderId="14" xfId="0" applyNumberFormat="1" applyFont="1" applyFill="1" applyBorder="1" applyAlignment="1">
      <alignment horizontal="center" vertical="center"/>
    </xf>
    <xf numFmtId="0" fontId="33" fillId="33" borderId="15" xfId="0" applyFont="1" applyFill="1" applyBorder="1" applyAlignment="1">
      <alignment vertical="center" wrapText="1"/>
    </xf>
    <xf numFmtId="9" fontId="34" fillId="33" borderId="14" xfId="0" applyNumberFormat="1" applyFont="1" applyFill="1" applyBorder="1" applyAlignment="1">
      <alignment horizontal="right" vertical="center"/>
    </xf>
    <xf numFmtId="0" fontId="34" fillId="33" borderId="15" xfId="0" applyFont="1" applyFill="1" applyBorder="1" applyAlignment="1">
      <alignment vertical="center" wrapText="1"/>
    </xf>
    <xf numFmtId="0" fontId="34" fillId="33" borderId="15" xfId="0" applyFont="1" applyFill="1" applyBorder="1" applyAlignment="1">
      <alignment horizontal="left" vertical="center" wrapText="1"/>
    </xf>
    <xf numFmtId="0" fontId="57" fillId="0" borderId="20" xfId="44" applyFont="1" applyFill="1" applyBorder="1" applyAlignment="1">
      <alignment horizontal="left" vertical="center" wrapText="1"/>
    </xf>
    <xf numFmtId="0" fontId="27" fillId="34" borderId="18" xfId="0" applyFont="1" applyFill="1" applyBorder="1" applyAlignment="1">
      <alignment horizontal="left" vertical="center" wrapText="1"/>
    </xf>
    <xf numFmtId="3" fontId="58" fillId="0" borderId="20" xfId="49" applyNumberFormat="1" applyFont="1" applyFill="1" applyBorder="1" applyAlignment="1">
      <alignment horizontal="left" vertical="center" wrapText="1"/>
    </xf>
    <xf numFmtId="0" fontId="46" fillId="33" borderId="14" xfId="0" applyFont="1" applyFill="1" applyBorder="1" applyAlignment="1">
      <alignment horizontal="center" vertical="center" wrapText="1"/>
    </xf>
    <xf numFmtId="0" fontId="46" fillId="33" borderId="16" xfId="0" applyFont="1" applyFill="1" applyBorder="1" applyAlignment="1">
      <alignment horizontal="center" vertical="center" wrapText="1"/>
    </xf>
    <xf numFmtId="0" fontId="0" fillId="0" borderId="0" xfId="0" applyFill="1"/>
    <xf numFmtId="9" fontId="21" fillId="0" borderId="14" xfId="43" applyFont="1" applyBorder="1" applyAlignment="1">
      <alignment horizontal="center" vertical="center"/>
    </xf>
    <xf numFmtId="0" fontId="30" fillId="0" borderId="0" xfId="0" applyFont="1"/>
    <xf numFmtId="0" fontId="19" fillId="38" borderId="15" xfId="0" applyFont="1" applyFill="1" applyBorder="1" applyAlignment="1">
      <alignment vertical="center" wrapText="1"/>
    </xf>
    <xf numFmtId="9" fontId="19" fillId="33" borderId="15" xfId="0" applyNumberFormat="1" applyFont="1" applyFill="1" applyBorder="1" applyAlignment="1">
      <alignment vertical="center" wrapText="1"/>
    </xf>
    <xf numFmtId="0" fontId="19" fillId="33" borderId="15" xfId="0" applyFont="1" applyFill="1" applyBorder="1" applyAlignment="1">
      <alignment vertical="center" wrapText="1"/>
    </xf>
    <xf numFmtId="1" fontId="19" fillId="0" borderId="14" xfId="43" applyNumberFormat="1" applyFont="1" applyBorder="1" applyAlignment="1">
      <alignment horizontal="center" vertical="center"/>
    </xf>
    <xf numFmtId="1" fontId="33" fillId="38" borderId="14" xfId="0" applyNumberFormat="1" applyFont="1" applyFill="1" applyBorder="1" applyAlignment="1">
      <alignment horizontal="center" vertical="center"/>
    </xf>
    <xf numFmtId="1" fontId="33" fillId="38" borderId="14" xfId="43" applyNumberFormat="1" applyFont="1" applyFill="1" applyBorder="1" applyAlignment="1">
      <alignment horizontal="center" vertical="center"/>
    </xf>
    <xf numFmtId="0" fontId="34" fillId="38" borderId="15" xfId="0" applyFont="1" applyFill="1" applyBorder="1" applyAlignment="1">
      <alignment horizontal="left" vertical="center" wrapText="1"/>
    </xf>
    <xf numFmtId="9" fontId="33" fillId="38" borderId="14" xfId="0" applyNumberFormat="1" applyFont="1" applyFill="1" applyBorder="1" applyAlignment="1">
      <alignment horizontal="center" vertical="center"/>
    </xf>
    <xf numFmtId="9" fontId="33" fillId="38" borderId="14" xfId="43" applyNumberFormat="1" applyFont="1" applyFill="1" applyBorder="1" applyAlignment="1">
      <alignment horizontal="center" vertical="center"/>
    </xf>
    <xf numFmtId="9" fontId="19" fillId="38" borderId="14" xfId="0" applyNumberFormat="1" applyFont="1" applyFill="1" applyBorder="1" applyAlignment="1">
      <alignment horizontal="center" vertical="center"/>
    </xf>
    <xf numFmtId="1" fontId="19" fillId="0" borderId="14" xfId="0" applyNumberFormat="1" applyFont="1" applyBorder="1" applyAlignment="1">
      <alignment horizontal="center" vertical="center"/>
    </xf>
    <xf numFmtId="1" fontId="21" fillId="0" borderId="14" xfId="43" applyNumberFormat="1" applyFont="1" applyBorder="1" applyAlignment="1">
      <alignment horizontal="center" vertical="center"/>
    </xf>
    <xf numFmtId="3" fontId="19" fillId="38" borderId="14" xfId="43" applyNumberFormat="1" applyFont="1" applyFill="1" applyBorder="1" applyAlignment="1">
      <alignment horizontal="center" vertical="center"/>
    </xf>
    <xf numFmtId="3" fontId="33" fillId="38" borderId="14" xfId="43" applyNumberFormat="1" applyFont="1" applyFill="1" applyBorder="1" applyAlignment="1">
      <alignment horizontal="center" vertical="center"/>
    </xf>
    <xf numFmtId="0" fontId="19" fillId="38" borderId="15" xfId="0" applyFont="1" applyFill="1" applyBorder="1" applyAlignment="1">
      <alignment horizontal="left" vertical="center" wrapText="1"/>
    </xf>
    <xf numFmtId="1" fontId="0" fillId="0" borderId="0" xfId="0" applyNumberFormat="1"/>
    <xf numFmtId="1" fontId="19" fillId="38" borderId="14" xfId="0" applyNumberFormat="1" applyFont="1" applyFill="1" applyBorder="1" applyAlignment="1">
      <alignment horizontal="center" vertical="center"/>
    </xf>
    <xf numFmtId="1" fontId="19" fillId="38" borderId="14" xfId="43" applyNumberFormat="1" applyFont="1" applyFill="1" applyBorder="1" applyAlignment="1">
      <alignment horizontal="center" vertical="center"/>
    </xf>
    <xf numFmtId="0" fontId="19" fillId="33" borderId="20" xfId="0" applyFont="1" applyFill="1" applyBorder="1" applyAlignment="1">
      <alignment horizontal="center" vertical="center" wrapText="1"/>
    </xf>
    <xf numFmtId="0" fontId="27" fillId="34" borderId="27" xfId="0" applyFont="1" applyFill="1" applyBorder="1" applyAlignment="1">
      <alignment horizontal="center" vertical="center"/>
    </xf>
    <xf numFmtId="0" fontId="29" fillId="38" borderId="15" xfId="0" applyFont="1" applyFill="1" applyBorder="1" applyAlignment="1">
      <alignment vertical="center" wrapText="1"/>
    </xf>
    <xf numFmtId="0" fontId="61" fillId="0" borderId="0" xfId="0" applyFont="1"/>
    <xf numFmtId="3" fontId="65" fillId="35" borderId="14" xfId="0" applyNumberFormat="1" applyFont="1" applyFill="1" applyBorder="1" applyAlignment="1">
      <alignment horizontal="center" vertical="center"/>
    </xf>
    <xf numFmtId="0" fontId="66" fillId="35" borderId="15" xfId="0" applyFont="1" applyFill="1" applyBorder="1" applyAlignment="1">
      <alignment vertical="center" wrapText="1"/>
    </xf>
    <xf numFmtId="3" fontId="34" fillId="0" borderId="14" xfId="0" applyNumberFormat="1" applyFont="1" applyBorder="1" applyAlignment="1">
      <alignment horizontal="center" vertical="center"/>
    </xf>
    <xf numFmtId="0" fontId="67" fillId="0" borderId="15" xfId="0" applyFont="1" applyBorder="1" applyAlignment="1">
      <alignment horizontal="left" vertical="center" wrapText="1" indent="1"/>
    </xf>
    <xf numFmtId="3" fontId="68" fillId="0" borderId="14" xfId="0" applyNumberFormat="1" applyFont="1" applyBorder="1" applyAlignment="1">
      <alignment horizontal="center" vertical="center"/>
    </xf>
    <xf numFmtId="0" fontId="58" fillId="0" borderId="15" xfId="0" applyFont="1" applyBorder="1" applyAlignment="1">
      <alignment horizontal="left" vertical="center" wrapText="1" indent="1"/>
    </xf>
    <xf numFmtId="0" fontId="58" fillId="0" borderId="0" xfId="0" applyFont="1"/>
    <xf numFmtId="3" fontId="65" fillId="0" borderId="14" xfId="0" applyNumberFormat="1" applyFont="1" applyBorder="1" applyAlignment="1">
      <alignment horizontal="center" vertical="center"/>
    </xf>
    <xf numFmtId="0" fontId="64" fillId="0" borderId="15" xfId="0" applyFont="1" applyBorder="1" applyAlignment="1">
      <alignment horizontal="left" vertical="center" wrapText="1" indent="1"/>
    </xf>
    <xf numFmtId="3" fontId="69" fillId="0" borderId="14" xfId="0" applyNumberFormat="1" applyFont="1" applyBorder="1" applyAlignment="1">
      <alignment horizontal="center" vertical="center"/>
    </xf>
    <xf numFmtId="3" fontId="70" fillId="0" borderId="14" xfId="0" applyNumberFormat="1" applyFont="1" applyBorder="1" applyAlignment="1">
      <alignment horizontal="center" vertical="center"/>
    </xf>
    <xf numFmtId="3" fontId="68" fillId="34" borderId="14" xfId="0" applyNumberFormat="1" applyFont="1" applyFill="1" applyBorder="1" applyAlignment="1">
      <alignment horizontal="center" vertical="center"/>
    </xf>
    <xf numFmtId="0" fontId="64" fillId="34" borderId="15" xfId="0" applyFont="1" applyFill="1" applyBorder="1" applyAlignment="1">
      <alignment vertical="center" wrapText="1"/>
    </xf>
    <xf numFmtId="3" fontId="65" fillId="36" borderId="14" xfId="0" applyNumberFormat="1" applyFont="1" applyFill="1" applyBorder="1" applyAlignment="1">
      <alignment horizontal="center" vertical="center"/>
    </xf>
    <xf numFmtId="0" fontId="66" fillId="36" borderId="15" xfId="0" applyFont="1" applyFill="1" applyBorder="1" applyAlignment="1">
      <alignment vertical="center" wrapText="1"/>
    </xf>
    <xf numFmtId="0" fontId="35" fillId="34" borderId="18" xfId="0" applyFont="1" applyFill="1" applyBorder="1" applyAlignment="1">
      <alignment horizontal="left" vertical="center" wrapText="1"/>
    </xf>
    <xf numFmtId="0" fontId="62" fillId="0" borderId="15" xfId="0" applyFont="1" applyBorder="1" applyAlignment="1">
      <alignment horizontal="left" vertical="center" wrapText="1" indent="1"/>
    </xf>
    <xf numFmtId="0" fontId="65" fillId="33" borderId="14" xfId="0" applyFont="1" applyFill="1" applyBorder="1" applyAlignment="1">
      <alignment horizontal="center" vertical="center" wrapText="1"/>
    </xf>
    <xf numFmtId="0" fontId="65" fillId="33" borderId="16" xfId="0" applyFont="1" applyFill="1" applyBorder="1" applyAlignment="1">
      <alignment horizontal="center" vertical="center" wrapText="1"/>
    </xf>
    <xf numFmtId="167" fontId="34" fillId="33" borderId="14" xfId="0" applyNumberFormat="1" applyFont="1" applyFill="1" applyBorder="1" applyAlignment="1">
      <alignment horizontal="center" vertical="center"/>
    </xf>
    <xf numFmtId="0" fontId="34" fillId="33" borderId="15" xfId="0" applyFont="1" applyFill="1" applyBorder="1" applyAlignment="1">
      <alignment horizontal="center" vertical="center" wrapText="1"/>
    </xf>
    <xf numFmtId="3" fontId="34" fillId="33" borderId="15" xfId="0" applyNumberFormat="1" applyFont="1" applyFill="1" applyBorder="1" applyAlignment="1">
      <alignment horizontal="center" vertical="center" wrapText="1"/>
    </xf>
    <xf numFmtId="0" fontId="34" fillId="33" borderId="15" xfId="0" applyFont="1" applyFill="1" applyBorder="1" applyAlignment="1">
      <alignment horizontal="right" vertical="center" wrapText="1"/>
    </xf>
    <xf numFmtId="0" fontId="35" fillId="34" borderId="18" xfId="0" applyFont="1" applyFill="1" applyBorder="1" applyAlignment="1">
      <alignment vertical="center" wrapText="1"/>
    </xf>
    <xf numFmtId="3" fontId="64" fillId="0" borderId="20" xfId="48" applyNumberFormat="1" applyFont="1" applyFill="1" applyBorder="1" applyAlignment="1">
      <alignment horizontal="left" vertical="center" wrapText="1"/>
    </xf>
    <xf numFmtId="0" fontId="35" fillId="34" borderId="15" xfId="0" applyFont="1" applyFill="1" applyBorder="1" applyAlignment="1">
      <alignment horizontal="left" vertical="center" wrapText="1"/>
    </xf>
    <xf numFmtId="3" fontId="69" fillId="0" borderId="14" xfId="0" applyNumberFormat="1" applyFont="1" applyFill="1" applyBorder="1" applyAlignment="1">
      <alignment horizontal="center" vertical="center"/>
    </xf>
    <xf numFmtId="3" fontId="34" fillId="0" borderId="15" xfId="0" applyNumberFormat="1" applyFont="1" applyFill="1" applyBorder="1" applyAlignment="1">
      <alignment horizontal="center" vertical="center" wrapText="1"/>
    </xf>
    <xf numFmtId="3" fontId="65" fillId="0" borderId="20" xfId="48" applyNumberFormat="1" applyFont="1" applyFill="1" applyBorder="1" applyAlignment="1">
      <alignment horizontal="left" vertical="center" wrapText="1"/>
    </xf>
    <xf numFmtId="3" fontId="69" fillId="0" borderId="16" xfId="0" applyNumberFormat="1" applyFont="1" applyBorder="1" applyAlignment="1">
      <alignment horizontal="center" vertical="center"/>
    </xf>
    <xf numFmtId="0" fontId="62" fillId="0" borderId="22" xfId="0" applyFont="1" applyBorder="1" applyAlignment="1">
      <alignment horizontal="left" vertical="center" wrapText="1" indent="1"/>
    </xf>
    <xf numFmtId="0" fontId="65" fillId="34" borderId="10" xfId="0" applyFont="1" applyFill="1" applyBorder="1" applyAlignment="1">
      <alignment vertical="center" wrapText="1"/>
    </xf>
    <xf numFmtId="0" fontId="66" fillId="0" borderId="19" xfId="0" applyFont="1" applyBorder="1" applyAlignment="1">
      <alignment horizontal="left" vertical="center" wrapText="1" indent="1"/>
    </xf>
    <xf numFmtId="3" fontId="34" fillId="0" borderId="14" xfId="0" applyNumberFormat="1" applyFont="1" applyFill="1" applyBorder="1" applyAlignment="1">
      <alignment horizontal="center" vertical="center"/>
    </xf>
    <xf numFmtId="167" fontId="69" fillId="0" borderId="14" xfId="0" applyNumberFormat="1" applyFont="1" applyBorder="1" applyAlignment="1">
      <alignment horizontal="center" vertical="center"/>
    </xf>
    <xf numFmtId="3" fontId="34" fillId="33" borderId="15" xfId="0" applyNumberFormat="1" applyFont="1" applyFill="1" applyBorder="1" applyAlignment="1">
      <alignment horizontal="left" vertical="center" wrapText="1" indent="1"/>
    </xf>
    <xf numFmtId="0" fontId="34" fillId="33" borderId="15" xfId="0" applyFont="1" applyFill="1" applyBorder="1" applyAlignment="1">
      <alignment horizontal="left" vertical="top" wrapText="1"/>
    </xf>
    <xf numFmtId="0" fontId="35" fillId="34" borderId="15" xfId="0" applyFont="1" applyFill="1" applyBorder="1" applyAlignment="1">
      <alignment vertical="center" wrapText="1"/>
    </xf>
    <xf numFmtId="9" fontId="58" fillId="33" borderId="14" xfId="0" applyNumberFormat="1" applyFont="1" applyFill="1" applyBorder="1" applyAlignment="1">
      <alignment horizontal="center" vertical="center"/>
    </xf>
    <xf numFmtId="9" fontId="58" fillId="33" borderId="38" xfId="0" applyNumberFormat="1" applyFont="1" applyFill="1" applyBorder="1" applyAlignment="1">
      <alignment horizontal="center" vertical="center"/>
    </xf>
    <xf numFmtId="168" fontId="58" fillId="33" borderId="14" xfId="45" applyNumberFormat="1" applyFont="1" applyFill="1" applyBorder="1" applyAlignment="1">
      <alignment horizontal="center" vertical="center"/>
    </xf>
    <xf numFmtId="0" fontId="58" fillId="33" borderId="15" xfId="0" applyFont="1" applyFill="1" applyBorder="1" applyAlignment="1">
      <alignment vertical="center" wrapText="1"/>
    </xf>
    <xf numFmtId="168" fontId="73" fillId="33" borderId="14" xfId="45" applyNumberFormat="1" applyFont="1" applyFill="1" applyBorder="1" applyAlignment="1">
      <alignment vertical="center"/>
    </xf>
    <xf numFmtId="0" fontId="74" fillId="33" borderId="39" xfId="0" applyFont="1" applyFill="1" applyBorder="1" applyAlignment="1">
      <alignment wrapText="1"/>
    </xf>
    <xf numFmtId="0" fontId="73" fillId="33" borderId="40" xfId="0" applyFont="1" applyFill="1" applyBorder="1"/>
    <xf numFmtId="168" fontId="58" fillId="33" borderId="14" xfId="45" applyNumberFormat="1" applyFont="1" applyFill="1" applyBorder="1" applyAlignment="1">
      <alignment horizontal="right" vertical="center"/>
    </xf>
    <xf numFmtId="0" fontId="58" fillId="33" borderId="41" xfId="0" applyFont="1" applyFill="1" applyBorder="1" applyAlignment="1">
      <alignment horizontal="left" vertical="center" wrapText="1"/>
    </xf>
    <xf numFmtId="0" fontId="58" fillId="33" borderId="15" xfId="0" applyFont="1" applyFill="1" applyBorder="1" applyAlignment="1">
      <alignment horizontal="left" vertical="center" wrapText="1"/>
    </xf>
    <xf numFmtId="0" fontId="63" fillId="35" borderId="15" xfId="0" applyFont="1" applyFill="1" applyBorder="1" applyAlignment="1">
      <alignment vertical="center" wrapText="1"/>
    </xf>
    <xf numFmtId="0" fontId="63" fillId="0" borderId="19" xfId="0" applyFont="1" applyBorder="1" applyAlignment="1">
      <alignment horizontal="left" vertical="center" wrapText="1" indent="1"/>
    </xf>
    <xf numFmtId="3" fontId="34" fillId="33" borderId="15" xfId="0" applyNumberFormat="1" applyFont="1" applyFill="1" applyBorder="1" applyAlignment="1">
      <alignment horizontal="right" vertical="center" wrapText="1"/>
    </xf>
    <xf numFmtId="167" fontId="34" fillId="33" borderId="14" xfId="0" applyNumberFormat="1" applyFont="1" applyFill="1" applyBorder="1" applyAlignment="1">
      <alignment horizontal="right" vertical="center"/>
    </xf>
    <xf numFmtId="168" fontId="34" fillId="33" borderId="15" xfId="45" applyNumberFormat="1" applyFont="1" applyFill="1" applyBorder="1" applyAlignment="1">
      <alignment horizontal="center" vertical="center" wrapText="1"/>
    </xf>
    <xf numFmtId="0" fontId="62" fillId="0" borderId="19" xfId="0" applyFont="1" applyBorder="1" applyAlignment="1">
      <alignment horizontal="left" vertical="center" wrapText="1" indent="1"/>
    </xf>
    <xf numFmtId="9" fontId="34" fillId="0" borderId="14" xfId="43" applyFont="1" applyBorder="1" applyAlignment="1">
      <alignment horizontal="center" vertical="center"/>
    </xf>
    <xf numFmtId="167" fontId="34" fillId="0" borderId="14" xfId="43" applyNumberFormat="1" applyFont="1" applyBorder="1" applyAlignment="1">
      <alignment horizontal="center" vertical="center"/>
    </xf>
    <xf numFmtId="0" fontId="65" fillId="34" borderId="15" xfId="0" applyFont="1" applyFill="1" applyBorder="1" applyAlignment="1">
      <alignment horizontal="left" vertical="center" wrapText="1"/>
    </xf>
    <xf numFmtId="0" fontId="58" fillId="33" borderId="14" xfId="45" applyNumberFormat="1" applyFont="1" applyFill="1" applyBorder="1" applyAlignment="1">
      <alignment vertical="center"/>
    </xf>
    <xf numFmtId="9" fontId="34" fillId="33" borderId="14" xfId="0" applyNumberFormat="1" applyFont="1" applyFill="1" applyBorder="1" applyAlignment="1">
      <alignment horizontal="center" vertical="center"/>
    </xf>
    <xf numFmtId="10" fontId="34" fillId="33" borderId="14" xfId="43" applyNumberFormat="1" applyFont="1" applyFill="1" applyBorder="1" applyAlignment="1">
      <alignment horizontal="right" vertical="center"/>
    </xf>
    <xf numFmtId="168" fontId="34" fillId="33" borderId="14" xfId="45" applyNumberFormat="1" applyFont="1" applyFill="1" applyBorder="1" applyAlignment="1">
      <alignment horizontal="center" vertical="center"/>
    </xf>
    <xf numFmtId="0" fontId="64" fillId="33" borderId="14" xfId="0" applyFont="1" applyFill="1" applyBorder="1" applyAlignment="1">
      <alignment horizontal="center" vertical="center" wrapText="1"/>
    </xf>
    <xf numFmtId="0" fontId="64" fillId="33" borderId="16" xfId="0" applyFont="1" applyFill="1" applyBorder="1" applyAlignment="1">
      <alignment horizontal="center" vertical="center" wrapText="1"/>
    </xf>
    <xf numFmtId="0" fontId="64" fillId="34" borderId="18" xfId="0" applyFont="1" applyFill="1" applyBorder="1" applyAlignment="1">
      <alignment vertical="center" wrapText="1"/>
    </xf>
    <xf numFmtId="0" fontId="64" fillId="33" borderId="18" xfId="0" applyFont="1" applyFill="1" applyBorder="1" applyAlignment="1">
      <alignment horizontal="left" vertical="center" wrapText="1"/>
    </xf>
    <xf numFmtId="3" fontId="21" fillId="33" borderId="14" xfId="0" applyNumberFormat="1" applyFont="1" applyFill="1" applyBorder="1" applyAlignment="1">
      <alignment horizontal="center" vertical="center"/>
    </xf>
    <xf numFmtId="3" fontId="19" fillId="33" borderId="14" xfId="0" applyNumberFormat="1" applyFont="1" applyFill="1" applyBorder="1" applyAlignment="1">
      <alignment horizontal="center" vertical="center"/>
    </xf>
    <xf numFmtId="0" fontId="19" fillId="0" borderId="10" xfId="0" applyFont="1" applyFill="1" applyBorder="1" applyAlignment="1">
      <alignment vertical="center" wrapText="1"/>
    </xf>
    <xf numFmtId="0" fontId="19" fillId="0" borderId="15"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19" fillId="33" borderId="15" xfId="0" applyFont="1" applyFill="1" applyBorder="1" applyAlignment="1">
      <alignment horizontal="left" vertical="center" wrapText="1"/>
    </xf>
    <xf numFmtId="0" fontId="34" fillId="33" borderId="17" xfId="0" applyFont="1" applyFill="1" applyBorder="1" applyAlignment="1">
      <alignment horizontal="center" vertical="center" wrapText="1"/>
    </xf>
    <xf numFmtId="0" fontId="34" fillId="33" borderId="15" xfId="0" applyFont="1" applyFill="1" applyBorder="1" applyAlignment="1">
      <alignment horizontal="center" vertical="center" wrapText="1"/>
    </xf>
    <xf numFmtId="0" fontId="65" fillId="34" borderId="10" xfId="0" applyFont="1" applyFill="1" applyBorder="1" applyAlignment="1">
      <alignment horizontal="center" vertical="center" wrapText="1"/>
    </xf>
    <xf numFmtId="0" fontId="65" fillId="34" borderId="11" xfId="0" applyFont="1" applyFill="1" applyBorder="1" applyAlignment="1">
      <alignment horizontal="center" vertical="center" wrapText="1"/>
    </xf>
    <xf numFmtId="0" fontId="65" fillId="34" borderId="13" xfId="0" applyFont="1" applyFill="1" applyBorder="1" applyAlignment="1">
      <alignment horizontal="center" vertical="center" wrapText="1"/>
    </xf>
    <xf numFmtId="0" fontId="71" fillId="33" borderId="10" xfId="0" applyFont="1" applyFill="1" applyBorder="1" applyAlignment="1">
      <alignment horizontal="left" vertical="center" wrapText="1"/>
    </xf>
    <xf numFmtId="0" fontId="71" fillId="33" borderId="11" xfId="0" applyFont="1" applyFill="1" applyBorder="1" applyAlignment="1">
      <alignment horizontal="left" vertical="center" wrapText="1"/>
    </xf>
    <xf numFmtId="0" fontId="71" fillId="33" borderId="13" xfId="0" applyFont="1" applyFill="1" applyBorder="1" applyAlignment="1">
      <alignment horizontal="left" vertical="center" wrapText="1"/>
    </xf>
    <xf numFmtId="0" fontId="34" fillId="33" borderId="10" xfId="0" applyFont="1" applyFill="1" applyBorder="1" applyAlignment="1">
      <alignment horizontal="center" vertical="center"/>
    </xf>
    <xf numFmtId="0" fontId="34" fillId="33" borderId="11" xfId="0" applyFont="1" applyFill="1" applyBorder="1" applyAlignment="1">
      <alignment horizontal="center" vertical="center"/>
    </xf>
    <xf numFmtId="0" fontId="34" fillId="33" borderId="13" xfId="0" applyFont="1" applyFill="1" applyBorder="1" applyAlignment="1">
      <alignment horizontal="center" vertical="center"/>
    </xf>
    <xf numFmtId="9" fontId="34" fillId="34" borderId="10" xfId="0" applyNumberFormat="1" applyFont="1" applyFill="1" applyBorder="1" applyAlignment="1">
      <alignment horizontal="center" vertical="center"/>
    </xf>
    <xf numFmtId="9" fontId="34" fillId="34" borderId="11" xfId="0" applyNumberFormat="1" applyFont="1" applyFill="1" applyBorder="1" applyAlignment="1">
      <alignment horizontal="center" vertical="center"/>
    </xf>
    <xf numFmtId="9" fontId="34" fillId="34" borderId="13" xfId="0" applyNumberFormat="1" applyFont="1" applyFill="1" applyBorder="1" applyAlignment="1">
      <alignment horizontal="center" vertical="center"/>
    </xf>
    <xf numFmtId="0" fontId="63" fillId="33" borderId="10" xfId="0" applyFont="1" applyFill="1" applyBorder="1" applyAlignment="1">
      <alignment horizontal="left" vertical="center" wrapText="1"/>
    </xf>
    <xf numFmtId="0" fontId="63" fillId="33" borderId="11" xfId="0" applyFont="1" applyFill="1" applyBorder="1" applyAlignment="1">
      <alignment horizontal="left" vertical="center" wrapText="1"/>
    </xf>
    <xf numFmtId="0" fontId="63" fillId="33" borderId="13" xfId="0" applyFont="1" applyFill="1" applyBorder="1" applyAlignment="1">
      <alignment horizontal="left" vertical="center" wrapText="1"/>
    </xf>
    <xf numFmtId="0" fontId="64" fillId="33" borderId="10" xfId="0" applyFont="1" applyFill="1" applyBorder="1" applyAlignment="1">
      <alignment horizontal="center" vertical="center" wrapText="1"/>
    </xf>
    <xf numFmtId="0" fontId="64" fillId="33" borderId="11" xfId="0" applyFont="1" applyFill="1" applyBorder="1" applyAlignment="1">
      <alignment horizontal="center" vertical="center" wrapText="1"/>
    </xf>
    <xf numFmtId="0" fontId="64" fillId="33" borderId="13" xfId="0" applyFont="1" applyFill="1" applyBorder="1" applyAlignment="1">
      <alignment horizontal="center" vertical="center" wrapText="1"/>
    </xf>
    <xf numFmtId="0" fontId="65" fillId="34" borderId="10" xfId="0" applyFont="1" applyFill="1" applyBorder="1" applyAlignment="1">
      <alignment horizontal="center" vertical="center"/>
    </xf>
    <xf numFmtId="0" fontId="65" fillId="34" borderId="11" xfId="0" applyFont="1" applyFill="1" applyBorder="1" applyAlignment="1">
      <alignment horizontal="center" vertical="center"/>
    </xf>
    <xf numFmtId="0" fontId="65" fillId="34" borderId="13" xfId="0" applyFont="1" applyFill="1" applyBorder="1" applyAlignment="1">
      <alignment horizontal="center" vertical="center"/>
    </xf>
    <xf numFmtId="0" fontId="68" fillId="34" borderId="10" xfId="0" applyFont="1" applyFill="1" applyBorder="1" applyAlignment="1">
      <alignment horizontal="center" vertical="center"/>
    </xf>
    <xf numFmtId="0" fontId="68" fillId="34" borderId="11" xfId="0" applyFont="1" applyFill="1" applyBorder="1" applyAlignment="1">
      <alignment horizontal="center" vertical="center"/>
    </xf>
    <xf numFmtId="0" fontId="68" fillId="34" borderId="13" xfId="0" applyFont="1" applyFill="1" applyBorder="1" applyAlignment="1">
      <alignment horizontal="center" vertical="center"/>
    </xf>
    <xf numFmtId="0" fontId="63" fillId="34" borderId="10" xfId="0" applyFont="1" applyFill="1" applyBorder="1" applyAlignment="1">
      <alignment horizontal="left" vertical="center" wrapText="1"/>
    </xf>
    <xf numFmtId="0" fontId="63" fillId="34" borderId="11" xfId="0" applyFont="1" applyFill="1" applyBorder="1" applyAlignment="1">
      <alignment horizontal="left" vertical="center" wrapText="1"/>
    </xf>
    <xf numFmtId="0" fontId="63" fillId="34" borderId="13" xfId="0" applyFont="1" applyFill="1" applyBorder="1" applyAlignment="1">
      <alignment horizontal="left" vertical="center" wrapText="1"/>
    </xf>
    <xf numFmtId="0" fontId="36" fillId="33" borderId="10" xfId="0" applyFont="1" applyFill="1" applyBorder="1" applyAlignment="1">
      <alignment horizontal="left" vertical="center" wrapText="1"/>
    </xf>
    <xf numFmtId="0" fontId="36" fillId="33" borderId="11" xfId="0" applyFont="1" applyFill="1" applyBorder="1" applyAlignment="1">
      <alignment horizontal="left" vertical="center" wrapText="1"/>
    </xf>
    <xf numFmtId="0" fontId="36" fillId="33" borderId="13" xfId="0" applyFont="1" applyFill="1" applyBorder="1" applyAlignment="1">
      <alignment horizontal="left" vertical="center" wrapText="1"/>
    </xf>
    <xf numFmtId="0" fontId="64" fillId="33" borderId="10" xfId="0" applyFont="1" applyFill="1" applyBorder="1" applyAlignment="1">
      <alignment horizontal="left" vertical="center" wrapText="1"/>
    </xf>
    <xf numFmtId="0" fontId="64" fillId="33" borderId="11" xfId="0" applyFont="1" applyFill="1" applyBorder="1" applyAlignment="1">
      <alignment horizontal="left" vertical="center" wrapText="1"/>
    </xf>
    <xf numFmtId="0" fontId="64" fillId="33" borderId="13" xfId="0" applyFont="1" applyFill="1" applyBorder="1" applyAlignment="1">
      <alignment horizontal="left" vertical="center" wrapText="1"/>
    </xf>
    <xf numFmtId="0" fontId="72" fillId="33" borderId="10" xfId="0" applyFont="1" applyFill="1" applyBorder="1" applyAlignment="1">
      <alignment horizontal="left" vertical="center" wrapText="1"/>
    </xf>
    <xf numFmtId="0" fontId="72" fillId="33" borderId="11" xfId="0" applyFont="1" applyFill="1" applyBorder="1" applyAlignment="1">
      <alignment horizontal="left" vertical="center" wrapText="1"/>
    </xf>
    <xf numFmtId="0" fontId="72" fillId="33" borderId="13" xfId="0" applyFont="1" applyFill="1" applyBorder="1" applyAlignment="1">
      <alignment horizontal="left" vertical="center" wrapText="1"/>
    </xf>
    <xf numFmtId="0" fontId="34" fillId="33" borderId="10" xfId="0" applyFont="1" applyFill="1" applyBorder="1" applyAlignment="1">
      <alignment horizontal="left" vertical="center" wrapText="1"/>
    </xf>
    <xf numFmtId="0" fontId="34" fillId="33" borderId="11" xfId="0" applyFont="1" applyFill="1" applyBorder="1" applyAlignment="1">
      <alignment horizontal="left" vertical="center" wrapText="1"/>
    </xf>
    <xf numFmtId="0" fontId="34" fillId="33" borderId="13" xfId="0" applyFont="1" applyFill="1" applyBorder="1" applyAlignment="1">
      <alignment horizontal="left" vertical="center" wrapText="1"/>
    </xf>
    <xf numFmtId="0" fontId="34" fillId="33" borderId="10" xfId="0" applyFont="1" applyFill="1" applyBorder="1" applyAlignment="1">
      <alignment horizontal="left" vertical="top" wrapText="1"/>
    </xf>
    <xf numFmtId="0" fontId="34" fillId="33" borderId="11" xfId="0" applyFont="1" applyFill="1" applyBorder="1" applyAlignment="1">
      <alignment horizontal="left" vertical="top" wrapText="1"/>
    </xf>
    <xf numFmtId="0" fontId="34" fillId="33" borderId="13" xfId="0" applyFont="1" applyFill="1" applyBorder="1" applyAlignment="1">
      <alignment horizontal="left" vertical="top" wrapText="1"/>
    </xf>
    <xf numFmtId="9" fontId="65" fillId="34" borderId="10" xfId="0" applyNumberFormat="1" applyFont="1" applyFill="1" applyBorder="1" applyAlignment="1">
      <alignment horizontal="center" vertical="center"/>
    </xf>
    <xf numFmtId="9" fontId="65" fillId="34" borderId="11" xfId="0" applyNumberFormat="1" applyFont="1" applyFill="1" applyBorder="1" applyAlignment="1">
      <alignment horizontal="center" vertical="center"/>
    </xf>
    <xf numFmtId="9" fontId="65" fillId="34" borderId="13" xfId="0" applyNumberFormat="1" applyFont="1" applyFill="1" applyBorder="1" applyAlignment="1">
      <alignment horizontal="center" vertical="center"/>
    </xf>
    <xf numFmtId="0" fontId="66" fillId="34" borderId="10" xfId="0" applyFont="1" applyFill="1" applyBorder="1" applyAlignment="1">
      <alignment horizontal="left" vertical="center" wrapText="1"/>
    </xf>
    <xf numFmtId="0" fontId="66" fillId="34" borderId="11" xfId="0" applyFont="1" applyFill="1" applyBorder="1" applyAlignment="1">
      <alignment horizontal="left" vertical="center" wrapText="1"/>
    </xf>
    <xf numFmtId="0" fontId="66" fillId="34" borderId="13" xfId="0" applyFont="1" applyFill="1" applyBorder="1" applyAlignment="1">
      <alignment horizontal="left" vertical="center" wrapText="1"/>
    </xf>
    <xf numFmtId="0" fontId="58" fillId="33" borderId="10" xfId="0" applyFont="1" applyFill="1" applyBorder="1" applyAlignment="1">
      <alignment horizontal="left" vertical="center" wrapText="1"/>
    </xf>
    <xf numFmtId="0" fontId="58" fillId="33" borderId="11" xfId="0" applyFont="1" applyFill="1" applyBorder="1" applyAlignment="1">
      <alignment horizontal="left" vertical="center" wrapText="1"/>
    </xf>
    <xf numFmtId="0" fontId="58" fillId="33" borderId="13" xfId="0" applyFont="1" applyFill="1" applyBorder="1" applyAlignment="1">
      <alignment horizontal="left" vertical="center" wrapText="1"/>
    </xf>
    <xf numFmtId="0" fontId="30" fillId="35" borderId="0" xfId="0" applyFont="1" applyFill="1" applyAlignment="1">
      <alignment horizontal="center"/>
    </xf>
    <xf numFmtId="0" fontId="58" fillId="33" borderId="10" xfId="0" applyFont="1" applyFill="1" applyBorder="1" applyAlignment="1">
      <alignment horizontal="center" vertical="center"/>
    </xf>
    <xf numFmtId="0" fontId="58" fillId="33" borderId="11" xfId="0" applyFont="1" applyFill="1" applyBorder="1" applyAlignment="1">
      <alignment horizontal="center" vertical="center"/>
    </xf>
    <xf numFmtId="0" fontId="58" fillId="33" borderId="13" xfId="0" applyFont="1" applyFill="1" applyBorder="1" applyAlignment="1">
      <alignment horizontal="center" vertical="center"/>
    </xf>
    <xf numFmtId="49" fontId="58" fillId="33" borderId="10" xfId="0" applyNumberFormat="1" applyFont="1" applyFill="1" applyBorder="1" applyAlignment="1">
      <alignment horizontal="center" vertical="center"/>
    </xf>
    <xf numFmtId="49" fontId="58" fillId="33" borderId="11" xfId="0" applyNumberFormat="1" applyFont="1" applyFill="1" applyBorder="1" applyAlignment="1">
      <alignment horizontal="center" vertical="center"/>
    </xf>
    <xf numFmtId="49" fontId="58" fillId="33" borderId="13" xfId="0" applyNumberFormat="1" applyFont="1" applyFill="1" applyBorder="1" applyAlignment="1">
      <alignment horizontal="center" vertical="center"/>
    </xf>
    <xf numFmtId="0" fontId="58" fillId="33" borderId="10" xfId="0" applyFont="1" applyFill="1" applyBorder="1" applyAlignment="1">
      <alignment horizontal="center" vertical="center" wrapText="1"/>
    </xf>
    <xf numFmtId="0" fontId="58" fillId="33" borderId="11" xfId="0" applyFont="1" applyFill="1" applyBorder="1" applyAlignment="1">
      <alignment horizontal="center" vertical="center" wrapText="1"/>
    </xf>
    <xf numFmtId="0" fontId="58" fillId="33" borderId="13" xfId="0" applyFont="1" applyFill="1" applyBorder="1" applyAlignment="1">
      <alignment horizontal="center" vertical="center" wrapText="1"/>
    </xf>
    <xf numFmtId="0" fontId="64" fillId="0" borderId="10" xfId="0" applyFont="1" applyBorder="1" applyAlignment="1">
      <alignment horizontal="center"/>
    </xf>
    <xf numFmtId="0" fontId="64" fillId="0" borderId="11" xfId="0" applyFont="1" applyBorder="1" applyAlignment="1">
      <alignment horizontal="center"/>
    </xf>
    <xf numFmtId="0" fontId="64" fillId="0" borderId="13" xfId="0" applyFont="1" applyBorder="1" applyAlignment="1">
      <alignment horizontal="center"/>
    </xf>
    <xf numFmtId="0" fontId="65" fillId="34" borderId="10" xfId="0" applyFont="1" applyFill="1" applyBorder="1" applyAlignment="1">
      <alignment horizontal="left" vertical="center" wrapText="1"/>
    </xf>
    <xf numFmtId="0" fontId="65" fillId="34" borderId="11" xfId="0" applyFont="1" applyFill="1" applyBorder="1" applyAlignment="1">
      <alignment horizontal="left" vertical="center" wrapText="1"/>
    </xf>
    <xf numFmtId="0" fontId="65" fillId="34" borderId="13" xfId="0" applyFont="1" applyFill="1" applyBorder="1" applyAlignment="1">
      <alignment horizontal="left" vertical="center" wrapText="1"/>
    </xf>
    <xf numFmtId="0" fontId="58" fillId="33" borderId="36" xfId="0" applyFont="1" applyFill="1" applyBorder="1" applyAlignment="1">
      <alignment horizontal="left" vertical="top" wrapText="1"/>
    </xf>
    <xf numFmtId="0" fontId="58" fillId="33" borderId="12" xfId="0" applyFont="1" applyFill="1" applyBorder="1" applyAlignment="1">
      <alignment horizontal="left" vertical="top" wrapText="1"/>
    </xf>
    <xf numFmtId="0" fontId="58" fillId="33" borderId="35" xfId="0" applyFont="1" applyFill="1" applyBorder="1" applyAlignment="1">
      <alignment horizontal="left" vertical="top" wrapText="1"/>
    </xf>
    <xf numFmtId="0" fontId="58" fillId="33" borderId="34" xfId="0" applyFont="1" applyFill="1" applyBorder="1" applyAlignment="1">
      <alignment horizontal="left" vertical="top" wrapText="1"/>
    </xf>
    <xf numFmtId="0" fontId="58" fillId="33" borderId="0" xfId="0" applyFont="1" applyFill="1" applyBorder="1" applyAlignment="1">
      <alignment horizontal="left" vertical="top" wrapText="1"/>
    </xf>
    <xf numFmtId="0" fontId="58" fillId="33" borderId="16" xfId="0" applyFont="1" applyFill="1" applyBorder="1" applyAlignment="1">
      <alignment horizontal="left" vertical="top" wrapText="1"/>
    </xf>
    <xf numFmtId="0" fontId="58" fillId="34" borderId="10" xfId="0" applyFont="1" applyFill="1" applyBorder="1" applyAlignment="1">
      <alignment horizontal="left" vertical="center" wrapText="1"/>
    </xf>
    <xf numFmtId="0" fontId="58" fillId="34" borderId="11" xfId="0" applyFont="1" applyFill="1" applyBorder="1" applyAlignment="1">
      <alignment horizontal="left" vertical="center" wrapText="1"/>
    </xf>
    <xf numFmtId="0" fontId="58" fillId="34" borderId="13" xfId="0" applyFont="1" applyFill="1" applyBorder="1" applyAlignment="1">
      <alignment horizontal="left" vertical="center" wrapText="1"/>
    </xf>
    <xf numFmtId="0" fontId="64" fillId="33" borderId="17" xfId="0" applyFont="1" applyFill="1" applyBorder="1" applyAlignment="1">
      <alignment horizontal="left" vertical="center" wrapText="1"/>
    </xf>
    <xf numFmtId="0" fontId="64" fillId="33" borderId="15" xfId="0" applyFont="1" applyFill="1" applyBorder="1" applyAlignment="1">
      <alignment horizontal="left" vertical="center" wrapText="1"/>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xf>
    <xf numFmtId="0" fontId="19" fillId="33" borderId="13" xfId="0" applyFont="1" applyFill="1" applyBorder="1" applyAlignment="1">
      <alignment horizontal="center" vertical="center"/>
    </xf>
    <xf numFmtId="0" fontId="26" fillId="0" borderId="10" xfId="0" applyFont="1" applyBorder="1" applyAlignment="1">
      <alignment horizontal="center"/>
    </xf>
    <xf numFmtId="0" fontId="26" fillId="0" borderId="11" xfId="0" applyFont="1" applyBorder="1" applyAlignment="1">
      <alignment horizontal="center"/>
    </xf>
    <xf numFmtId="0" fontId="26" fillId="0" borderId="13" xfId="0" applyFont="1" applyBorder="1" applyAlignment="1">
      <alignment horizontal="center"/>
    </xf>
    <xf numFmtId="0" fontId="19" fillId="33" borderId="36" xfId="0" applyFont="1" applyFill="1" applyBorder="1" applyAlignment="1">
      <alignment horizontal="center" vertical="center" wrapText="1"/>
    </xf>
    <xf numFmtId="0" fontId="19" fillId="33" borderId="12" xfId="0" applyFont="1" applyFill="1" applyBorder="1" applyAlignment="1">
      <alignment horizontal="center" vertical="center" wrapText="1"/>
    </xf>
    <xf numFmtId="0" fontId="19" fillId="33" borderId="35" xfId="0" applyFont="1" applyFill="1" applyBorder="1" applyAlignment="1">
      <alignment horizontal="center" vertical="center" wrapText="1"/>
    </xf>
    <xf numFmtId="0" fontId="22" fillId="0" borderId="36" xfId="0" applyFont="1" applyBorder="1" applyAlignment="1">
      <alignment horizontal="left" vertical="center" wrapText="1"/>
    </xf>
    <xf numFmtId="0" fontId="22" fillId="0" borderId="12" xfId="0" applyFont="1" applyBorder="1" applyAlignment="1">
      <alignment horizontal="left" vertical="center" wrapText="1"/>
    </xf>
    <xf numFmtId="0" fontId="22" fillId="0" borderId="35" xfId="0" applyFont="1" applyBorder="1" applyAlignment="1">
      <alignment horizontal="left" vertical="center" wrapText="1"/>
    </xf>
    <xf numFmtId="0" fontId="22" fillId="0" borderId="34" xfId="0" applyFont="1" applyBorder="1" applyAlignment="1">
      <alignment horizontal="left" vertical="center" wrapText="1"/>
    </xf>
    <xf numFmtId="0" fontId="22" fillId="0" borderId="0" xfId="0" applyFont="1" applyBorder="1" applyAlignment="1">
      <alignment horizontal="left" vertical="center" wrapText="1"/>
    </xf>
    <xf numFmtId="0" fontId="22" fillId="0" borderId="16" xfId="0" applyFont="1" applyBorder="1" applyAlignment="1">
      <alignment horizontal="left" vertical="center" wrapText="1"/>
    </xf>
    <xf numFmtId="0" fontId="22" fillId="0" borderId="27" xfId="0" applyFont="1" applyBorder="1" applyAlignment="1">
      <alignment horizontal="left" vertical="center" wrapText="1"/>
    </xf>
    <xf numFmtId="0" fontId="22" fillId="0" borderId="29" xfId="0" applyFont="1" applyBorder="1" applyAlignment="1">
      <alignment horizontal="left" vertical="center" wrapText="1"/>
    </xf>
    <xf numFmtId="0" fontId="22" fillId="0" borderId="14" xfId="0" applyFont="1" applyBorder="1" applyAlignment="1">
      <alignment horizontal="left" vertical="center" wrapText="1"/>
    </xf>
    <xf numFmtId="0" fontId="18" fillId="34" borderId="10" xfId="0" applyFont="1" applyFill="1" applyBorder="1" applyAlignment="1">
      <alignment horizontal="left" vertical="center" wrapText="1"/>
    </xf>
    <xf numFmtId="0" fontId="18" fillId="34" borderId="11" xfId="0" applyFont="1" applyFill="1" applyBorder="1" applyAlignment="1">
      <alignment horizontal="left" vertical="center"/>
    </xf>
    <xf numFmtId="0" fontId="18" fillId="34" borderId="13" xfId="0" applyFont="1" applyFill="1" applyBorder="1" applyAlignment="1">
      <alignment horizontal="left" vertical="center"/>
    </xf>
    <xf numFmtId="0" fontId="19" fillId="33" borderId="17" xfId="0" applyFont="1" applyFill="1" applyBorder="1" applyAlignment="1">
      <alignment horizontal="left" vertical="center" wrapText="1"/>
    </xf>
    <xf numFmtId="0" fontId="19" fillId="33" borderId="15" xfId="0" applyFont="1" applyFill="1" applyBorder="1" applyAlignment="1">
      <alignment horizontal="left" vertical="center" wrapText="1"/>
    </xf>
    <xf numFmtId="0" fontId="22" fillId="34" borderId="10" xfId="0" applyFont="1" applyFill="1" applyBorder="1" applyAlignment="1">
      <alignment horizontal="left" vertical="center" wrapText="1"/>
    </xf>
    <xf numFmtId="0" fontId="22" fillId="34" borderId="11" xfId="0" applyFont="1" applyFill="1" applyBorder="1" applyAlignment="1">
      <alignment horizontal="left" vertical="center" wrapText="1"/>
    </xf>
    <xf numFmtId="0" fontId="22" fillId="34" borderId="13" xfId="0" applyFont="1" applyFill="1" applyBorder="1" applyAlignment="1">
      <alignment horizontal="left" vertical="center" wrapText="1"/>
    </xf>
    <xf numFmtId="0" fontId="26" fillId="34" borderId="10" xfId="0" applyFont="1" applyFill="1" applyBorder="1" applyAlignment="1">
      <alignment horizontal="center" vertical="center"/>
    </xf>
    <xf numFmtId="0" fontId="26" fillId="34" borderId="11" xfId="0" applyFont="1" applyFill="1" applyBorder="1" applyAlignment="1">
      <alignment horizontal="center" vertical="center"/>
    </xf>
    <xf numFmtId="0" fontId="26" fillId="34" borderId="13" xfId="0" applyFont="1" applyFill="1" applyBorder="1" applyAlignment="1">
      <alignment horizontal="center" vertical="center"/>
    </xf>
    <xf numFmtId="0" fontId="23" fillId="34" borderId="10" xfId="0" applyFont="1" applyFill="1" applyBorder="1" applyAlignment="1">
      <alignment horizontal="center" vertical="center"/>
    </xf>
    <xf numFmtId="0" fontId="23" fillId="34" borderId="11" xfId="0" applyFont="1" applyFill="1" applyBorder="1" applyAlignment="1">
      <alignment horizontal="center" vertical="center"/>
    </xf>
    <xf numFmtId="0" fontId="23" fillId="34" borderId="13" xfId="0" applyFont="1" applyFill="1" applyBorder="1" applyAlignment="1">
      <alignment horizontal="center" vertical="center"/>
    </xf>
    <xf numFmtId="0" fontId="23" fillId="34" borderId="10"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3" xfId="0" applyFont="1" applyFill="1" applyBorder="1" applyAlignment="1">
      <alignment horizontal="center" vertical="center" wrapText="1"/>
    </xf>
    <xf numFmtId="0" fontId="19" fillId="33" borderId="17"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33" fillId="33" borderId="10" xfId="0" applyFont="1" applyFill="1" applyBorder="1" applyAlignment="1">
      <alignment horizontal="left" vertical="center" wrapText="1"/>
    </xf>
    <xf numFmtId="0" fontId="33" fillId="33" borderId="11" xfId="0" applyFont="1" applyFill="1" applyBorder="1" applyAlignment="1">
      <alignment horizontal="left" vertical="center" wrapText="1"/>
    </xf>
    <xf numFmtId="0" fontId="33" fillId="33" borderId="13" xfId="0" applyFont="1" applyFill="1" applyBorder="1" applyAlignment="1">
      <alignment horizontal="left" vertical="center" wrapText="1"/>
    </xf>
    <xf numFmtId="0" fontId="19" fillId="34" borderId="10" xfId="0" applyFont="1" applyFill="1" applyBorder="1" applyAlignment="1">
      <alignment horizontal="center" vertical="center" wrapText="1"/>
    </xf>
    <xf numFmtId="0" fontId="19" fillId="34" borderId="11" xfId="0" applyFont="1" applyFill="1" applyBorder="1" applyAlignment="1">
      <alignment horizontal="center" vertical="center"/>
    </xf>
    <xf numFmtId="0" fontId="19" fillId="34" borderId="13" xfId="0" applyFont="1" applyFill="1" applyBorder="1" applyAlignment="1">
      <alignment horizontal="center" vertical="center"/>
    </xf>
    <xf numFmtId="0" fontId="16" fillId="0" borderId="0" xfId="0" applyFont="1" applyAlignment="1">
      <alignment horizontal="center"/>
    </xf>
    <xf numFmtId="0" fontId="18" fillId="33" borderId="18" xfId="0" applyFont="1" applyFill="1" applyBorder="1" applyAlignment="1">
      <alignment horizontal="center" vertical="center"/>
    </xf>
    <xf numFmtId="49" fontId="26" fillId="33" borderId="10" xfId="0" applyNumberFormat="1" applyFont="1" applyFill="1" applyBorder="1" applyAlignment="1">
      <alignment horizontal="center" vertical="center"/>
    </xf>
    <xf numFmtId="49" fontId="18" fillId="33" borderId="11" xfId="0" applyNumberFormat="1" applyFont="1" applyFill="1" applyBorder="1" applyAlignment="1">
      <alignment horizontal="center" vertical="center"/>
    </xf>
    <xf numFmtId="49" fontId="18" fillId="33" borderId="13" xfId="0" applyNumberFormat="1" applyFont="1" applyFill="1" applyBorder="1" applyAlignment="1">
      <alignment horizontal="center" vertical="center"/>
    </xf>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3" xfId="0" applyFont="1" applyFill="1" applyBorder="1" applyAlignment="1">
      <alignment horizontal="center" vertical="center" wrapText="1"/>
    </xf>
    <xf numFmtId="9" fontId="19" fillId="34" borderId="10" xfId="0" applyNumberFormat="1" applyFont="1" applyFill="1" applyBorder="1" applyAlignment="1">
      <alignment horizontal="center" vertical="center"/>
    </xf>
    <xf numFmtId="9" fontId="19" fillId="34" borderId="12" xfId="0" applyNumberFormat="1" applyFont="1" applyFill="1" applyBorder="1" applyAlignment="1">
      <alignment horizontal="center" vertical="center"/>
    </xf>
    <xf numFmtId="9" fontId="19" fillId="34" borderId="11" xfId="0" applyNumberFormat="1" applyFont="1" applyFill="1" applyBorder="1" applyAlignment="1">
      <alignment horizontal="center" vertical="center"/>
    </xf>
    <xf numFmtId="9" fontId="19" fillId="34" borderId="13" xfId="0" applyNumberFormat="1" applyFont="1" applyFill="1" applyBorder="1" applyAlignment="1">
      <alignment horizontal="center" vertical="center"/>
    </xf>
    <xf numFmtId="0" fontId="19" fillId="0" borderId="10"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3" xfId="0" applyFont="1" applyFill="1" applyBorder="1" applyAlignment="1">
      <alignment horizontal="center" vertical="center" wrapText="1"/>
    </xf>
    <xf numFmtId="49" fontId="18" fillId="33" borderId="10" xfId="0" applyNumberFormat="1" applyFont="1" applyFill="1" applyBorder="1" applyAlignment="1">
      <alignment horizontal="center" vertic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3" xfId="0" applyFont="1" applyBorder="1" applyAlignment="1">
      <alignment horizontal="center" vertical="center" wrapText="1"/>
    </xf>
    <xf numFmtId="0" fontId="34" fillId="34" borderId="11" xfId="0" applyFont="1" applyFill="1" applyBorder="1" applyAlignment="1">
      <alignment horizontal="center" vertical="center" wrapText="1"/>
    </xf>
    <xf numFmtId="0" fontId="18" fillId="34" borderId="11" xfId="0" applyFont="1" applyFill="1" applyBorder="1" applyAlignment="1">
      <alignment horizontal="center" vertical="center"/>
    </xf>
    <xf numFmtId="0" fontId="18" fillId="34" borderId="13" xfId="0" applyFont="1" applyFill="1" applyBorder="1" applyAlignment="1">
      <alignment horizontal="center" vertical="center"/>
    </xf>
    <xf numFmtId="0" fontId="56" fillId="33" borderId="17" xfId="0" applyFont="1" applyFill="1" applyBorder="1" applyAlignment="1">
      <alignment horizontal="center" vertical="center" wrapText="1"/>
    </xf>
    <xf numFmtId="0" fontId="56" fillId="33" borderId="15" xfId="0" applyFont="1" applyFill="1" applyBorder="1" applyAlignment="1">
      <alignment horizontal="center" vertical="center" wrapText="1"/>
    </xf>
    <xf numFmtId="0" fontId="19" fillId="34" borderId="10" xfId="0" applyFont="1" applyFill="1" applyBorder="1" applyAlignment="1">
      <alignment horizontal="center" vertical="center"/>
    </xf>
    <xf numFmtId="0" fontId="19" fillId="33" borderId="10"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22" fillId="34" borderId="10" xfId="0" applyFont="1" applyFill="1" applyBorder="1" applyAlignment="1">
      <alignment horizontal="center" vertical="center" wrapText="1"/>
    </xf>
    <xf numFmtId="0" fontId="22" fillId="34" borderId="11" xfId="0" applyFont="1" applyFill="1" applyBorder="1" applyAlignment="1">
      <alignment horizontal="center" vertical="center" wrapText="1"/>
    </xf>
    <xf numFmtId="0" fontId="22" fillId="34" borderId="13" xfId="0" applyFont="1" applyFill="1" applyBorder="1" applyAlignment="1">
      <alignment horizontal="center" vertical="center" wrapText="1"/>
    </xf>
    <xf numFmtId="0" fontId="33" fillId="33" borderId="10" xfId="0" applyFont="1" applyFill="1" applyBorder="1" applyAlignment="1">
      <alignment horizontal="center" vertical="center" wrapText="1"/>
    </xf>
    <xf numFmtId="0" fontId="33" fillId="33" borderId="11" xfId="0" applyFont="1" applyFill="1" applyBorder="1" applyAlignment="1">
      <alignment horizontal="center" vertical="center" wrapText="1"/>
    </xf>
    <xf numFmtId="0" fontId="33" fillId="33" borderId="13" xfId="0" applyFont="1" applyFill="1" applyBorder="1" applyAlignment="1">
      <alignment horizontal="center" vertical="center" wrapText="1"/>
    </xf>
    <xf numFmtId="0" fontId="18" fillId="34" borderId="11" xfId="0" applyFont="1" applyFill="1" applyBorder="1" applyAlignment="1">
      <alignment horizontal="center" vertical="center" wrapText="1"/>
    </xf>
    <xf numFmtId="0" fontId="19" fillId="0" borderId="10"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33" fillId="34" borderId="10" xfId="0" applyFont="1" applyFill="1" applyBorder="1" applyAlignment="1">
      <alignment horizontal="left" vertical="center" wrapText="1"/>
    </xf>
    <xf numFmtId="0" fontId="33" fillId="34" borderId="11" xfId="0" applyFont="1" applyFill="1" applyBorder="1" applyAlignment="1">
      <alignment horizontal="left" vertical="center" wrapText="1"/>
    </xf>
    <xf numFmtId="0" fontId="33" fillId="34" borderId="13" xfId="0" applyFont="1" applyFill="1" applyBorder="1" applyAlignment="1">
      <alignment horizontal="left" vertical="center" wrapText="1"/>
    </xf>
    <xf numFmtId="0" fontId="22" fillId="33" borderId="10" xfId="0" applyFont="1" applyFill="1" applyBorder="1" applyAlignment="1">
      <alignment horizontal="center" vertical="center" wrapText="1"/>
    </xf>
    <xf numFmtId="0" fontId="22" fillId="33" borderId="11" xfId="0" applyFont="1" applyFill="1" applyBorder="1" applyAlignment="1">
      <alignment horizontal="center" vertical="center" wrapText="1"/>
    </xf>
    <xf numFmtId="0" fontId="22" fillId="33" borderId="13" xfId="0" applyFont="1" applyFill="1" applyBorder="1" applyAlignment="1">
      <alignment horizontal="center" vertical="center" wrapText="1"/>
    </xf>
    <xf numFmtId="0" fontId="19" fillId="33" borderId="10" xfId="0" applyFont="1" applyFill="1" applyBorder="1" applyAlignment="1">
      <alignment horizontal="left" vertical="center" wrapText="1"/>
    </xf>
    <xf numFmtId="0" fontId="19" fillId="33" borderId="11" xfId="0" applyFont="1" applyFill="1" applyBorder="1" applyAlignment="1">
      <alignment horizontal="left" vertical="center" wrapText="1"/>
    </xf>
    <xf numFmtId="0" fontId="19" fillId="33" borderId="13" xfId="0" applyFont="1" applyFill="1" applyBorder="1" applyAlignment="1">
      <alignment horizontal="left" vertical="center" wrapText="1"/>
    </xf>
    <xf numFmtId="3" fontId="23" fillId="38" borderId="10" xfId="0" applyNumberFormat="1" applyFont="1" applyFill="1" applyBorder="1" applyAlignment="1">
      <alignment horizontal="center" vertical="center"/>
    </xf>
    <xf numFmtId="3" fontId="23" fillId="38" borderId="11" xfId="0" applyNumberFormat="1" applyFont="1" applyFill="1" applyBorder="1" applyAlignment="1">
      <alignment horizontal="center" vertical="center"/>
    </xf>
    <xf numFmtId="3" fontId="23" fillId="38" borderId="13" xfId="0" applyNumberFormat="1" applyFont="1" applyFill="1" applyBorder="1" applyAlignment="1">
      <alignment horizontal="center" vertical="center"/>
    </xf>
    <xf numFmtId="0" fontId="19" fillId="33" borderId="10" xfId="0" applyFont="1" applyFill="1" applyBorder="1" applyAlignment="1">
      <alignment horizontal="left" vertical="top" wrapText="1"/>
    </xf>
    <xf numFmtId="0" fontId="19" fillId="33" borderId="11" xfId="0" applyFont="1" applyFill="1" applyBorder="1" applyAlignment="1">
      <alignment horizontal="left" vertical="top" wrapText="1"/>
    </xf>
    <xf numFmtId="0" fontId="19" fillId="33" borderId="13" xfId="0" applyFont="1" applyFill="1" applyBorder="1" applyAlignment="1">
      <alignment horizontal="left" vertical="top" wrapText="1"/>
    </xf>
    <xf numFmtId="0" fontId="33" fillId="0" borderId="10" xfId="0" applyFont="1" applyFill="1" applyBorder="1" applyAlignment="1">
      <alignment horizontal="left" vertical="top" wrapText="1"/>
    </xf>
    <xf numFmtId="0" fontId="33" fillId="0" borderId="11" xfId="0" applyFont="1" applyFill="1" applyBorder="1" applyAlignment="1">
      <alignment horizontal="left" vertical="top" wrapText="1"/>
    </xf>
    <xf numFmtId="0" fontId="33" fillId="0" borderId="13" xfId="0" applyFont="1" applyFill="1" applyBorder="1" applyAlignment="1">
      <alignment horizontal="left" vertical="top" wrapText="1"/>
    </xf>
    <xf numFmtId="0" fontId="33" fillId="33" borderId="10" xfId="0" applyFont="1" applyFill="1" applyBorder="1" applyAlignment="1">
      <alignment horizontal="center" vertical="center"/>
    </xf>
    <xf numFmtId="0" fontId="33" fillId="33" borderId="11" xfId="0" applyFont="1" applyFill="1" applyBorder="1" applyAlignment="1">
      <alignment horizontal="center" vertical="center"/>
    </xf>
    <xf numFmtId="0" fontId="33" fillId="33" borderId="13" xfId="0" applyFont="1" applyFill="1" applyBorder="1" applyAlignment="1">
      <alignment horizontal="center" vertical="center"/>
    </xf>
    <xf numFmtId="9" fontId="19" fillId="0" borderId="11" xfId="0" applyNumberFormat="1" applyFont="1" applyFill="1" applyBorder="1" applyAlignment="1">
      <alignment horizontal="center" vertical="center"/>
    </xf>
    <xf numFmtId="9" fontId="19" fillId="0" borderId="13" xfId="0" applyNumberFormat="1" applyFont="1" applyFill="1" applyBorder="1" applyAlignment="1">
      <alignment horizontal="center" vertical="center"/>
    </xf>
    <xf numFmtId="9" fontId="19" fillId="34" borderId="29" xfId="0" applyNumberFormat="1" applyFont="1" applyFill="1" applyBorder="1" applyAlignment="1">
      <alignment horizontal="center" vertical="center"/>
    </xf>
    <xf numFmtId="9" fontId="19" fillId="0" borderId="10" xfId="0" applyNumberFormat="1" applyFont="1" applyFill="1" applyBorder="1" applyAlignment="1">
      <alignment horizontal="center" vertical="center"/>
    </xf>
    <xf numFmtId="0" fontId="19" fillId="34" borderId="10" xfId="0" applyFont="1" applyFill="1" applyBorder="1" applyAlignment="1">
      <alignment horizontal="left" vertical="center" wrapText="1"/>
    </xf>
    <xf numFmtId="0" fontId="19" fillId="34" borderId="11" xfId="0" applyFont="1" applyFill="1" applyBorder="1" applyAlignment="1">
      <alignment horizontal="left" vertical="center"/>
    </xf>
    <xf numFmtId="0" fontId="19" fillId="34" borderId="13" xfId="0" applyFont="1" applyFill="1" applyBorder="1" applyAlignment="1">
      <alignment horizontal="left" vertical="center"/>
    </xf>
    <xf numFmtId="0" fontId="22" fillId="0" borderId="33" xfId="0" applyFont="1" applyFill="1" applyBorder="1" applyAlignment="1">
      <alignment horizontal="left" vertical="center" wrapText="1"/>
    </xf>
    <xf numFmtId="0" fontId="22" fillId="0" borderId="32" xfId="0" applyFont="1" applyFill="1" applyBorder="1" applyAlignment="1">
      <alignment horizontal="left" vertical="center" wrapText="1"/>
    </xf>
    <xf numFmtId="0" fontId="22" fillId="0" borderId="31" xfId="0" applyFont="1" applyFill="1" applyBorder="1" applyAlignment="1">
      <alignment horizontal="left" vertical="center" wrapText="1"/>
    </xf>
    <xf numFmtId="0" fontId="33" fillId="0" borderId="10" xfId="0" applyFont="1" applyFill="1" applyBorder="1" applyAlignment="1">
      <alignment vertical="center" wrapText="1"/>
    </xf>
    <xf numFmtId="0" fontId="33" fillId="0" borderId="11" xfId="0" applyFont="1" applyFill="1" applyBorder="1" applyAlignment="1">
      <alignment vertical="center" wrapText="1"/>
    </xf>
    <xf numFmtId="0" fontId="33" fillId="0" borderId="30" xfId="0" applyFont="1" applyFill="1" applyBorder="1" applyAlignment="1">
      <alignment vertical="center" wrapText="1"/>
    </xf>
    <xf numFmtId="0" fontId="33" fillId="0" borderId="10" xfId="0" applyFont="1" applyFill="1" applyBorder="1" applyAlignment="1">
      <alignment horizontal="left" vertical="center" wrapText="1"/>
    </xf>
    <xf numFmtId="0" fontId="33" fillId="0" borderId="11" xfId="0" applyFont="1" applyFill="1" applyBorder="1" applyAlignment="1">
      <alignment horizontal="left" vertical="center" wrapText="1"/>
    </xf>
    <xf numFmtId="0" fontId="33" fillId="0" borderId="13" xfId="0" applyFont="1" applyFill="1" applyBorder="1" applyAlignment="1">
      <alignment horizontal="left" vertical="center" wrapText="1"/>
    </xf>
    <xf numFmtId="0" fontId="23" fillId="33" borderId="10"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13"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33" fillId="0" borderId="10" xfId="0" applyFont="1" applyFill="1" applyBorder="1" applyAlignment="1">
      <alignment horizontal="center" vertical="center"/>
    </xf>
    <xf numFmtId="0" fontId="33" fillId="0" borderId="11" xfId="0" applyFont="1" applyFill="1" applyBorder="1" applyAlignment="1">
      <alignment horizontal="center" vertical="center"/>
    </xf>
    <xf numFmtId="0" fontId="33" fillId="0" borderId="13"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0" fontId="22" fillId="0" borderId="1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19" fillId="0" borderId="10" xfId="0" applyFont="1" applyFill="1" applyBorder="1" applyAlignment="1">
      <alignment vertical="center" wrapText="1"/>
    </xf>
    <xf numFmtId="0" fontId="19" fillId="0" borderId="11" xfId="0" applyFont="1" applyFill="1" applyBorder="1" applyAlignment="1">
      <alignment vertical="center" wrapText="1"/>
    </xf>
    <xf numFmtId="0" fontId="19" fillId="0" borderId="13" xfId="0" applyFont="1" applyFill="1" applyBorder="1" applyAlignment="1">
      <alignment vertical="center" wrapText="1"/>
    </xf>
    <xf numFmtId="0" fontId="18" fillId="0" borderId="36" xfId="0" applyFont="1" applyBorder="1" applyAlignment="1">
      <alignment horizontal="left" vertical="center" wrapText="1"/>
    </xf>
    <xf numFmtId="0" fontId="18" fillId="0" borderId="12" xfId="0" applyFont="1" applyBorder="1" applyAlignment="1">
      <alignment horizontal="left" vertical="center" wrapText="1"/>
    </xf>
    <xf numFmtId="0" fontId="18" fillId="0" borderId="35" xfId="0" applyFont="1" applyBorder="1" applyAlignment="1">
      <alignment horizontal="left" vertical="center" wrapText="1"/>
    </xf>
    <xf numFmtId="0" fontId="18" fillId="0" borderId="34" xfId="0" applyFont="1" applyBorder="1" applyAlignment="1">
      <alignment horizontal="left" vertical="center" wrapText="1"/>
    </xf>
    <xf numFmtId="0" fontId="18" fillId="0" borderId="0" xfId="0" applyFont="1" applyBorder="1" applyAlignment="1">
      <alignment horizontal="left" vertical="center" wrapText="1"/>
    </xf>
    <xf numFmtId="0" fontId="18" fillId="0" borderId="16" xfId="0" applyFont="1" applyBorder="1" applyAlignment="1">
      <alignment horizontal="left" vertical="center" wrapText="1"/>
    </xf>
    <xf numFmtId="0" fontId="18" fillId="0" borderId="27" xfId="0" applyFont="1" applyBorder="1" applyAlignment="1">
      <alignment horizontal="left" vertical="center" wrapText="1"/>
    </xf>
    <xf numFmtId="0" fontId="18" fillId="0" borderId="29" xfId="0" applyFont="1" applyBorder="1" applyAlignment="1">
      <alignment horizontal="left" vertical="center" wrapText="1"/>
    </xf>
    <xf numFmtId="0" fontId="18" fillId="0" borderId="14" xfId="0" applyFont="1" applyBorder="1" applyAlignment="1">
      <alignment horizontal="left" vertical="center" wrapText="1"/>
    </xf>
    <xf numFmtId="0" fontId="22" fillId="34" borderId="11" xfId="0" applyFont="1" applyFill="1" applyBorder="1" applyAlignment="1">
      <alignment horizontal="left" vertical="center"/>
    </xf>
    <xf numFmtId="0" fontId="22" fillId="34" borderId="13" xfId="0" applyFont="1" applyFill="1" applyBorder="1" applyAlignment="1">
      <alignment horizontal="left" vertical="center"/>
    </xf>
    <xf numFmtId="0" fontId="57" fillId="34" borderId="10" xfId="0" applyFont="1" applyFill="1" applyBorder="1" applyAlignment="1">
      <alignment horizontal="left" vertical="center" wrapText="1"/>
    </xf>
    <xf numFmtId="0" fontId="57" fillId="34" borderId="11" xfId="0" applyFont="1" applyFill="1" applyBorder="1" applyAlignment="1">
      <alignment horizontal="left" vertical="center" wrapText="1"/>
    </xf>
    <xf numFmtId="0" fontId="57" fillId="34" borderId="13" xfId="0" applyFont="1" applyFill="1" applyBorder="1" applyAlignment="1">
      <alignment horizontal="left" vertical="center" wrapText="1"/>
    </xf>
    <xf numFmtId="0" fontId="56" fillId="33" borderId="11" xfId="0" applyFont="1" applyFill="1" applyBorder="1" applyAlignment="1">
      <alignment horizontal="center" vertical="center" wrapText="1"/>
    </xf>
    <xf numFmtId="0" fontId="56" fillId="33" borderId="13"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3" xfId="0" applyFont="1" applyFill="1" applyBorder="1" applyAlignment="1">
      <alignment horizontal="center" vertical="center"/>
    </xf>
    <xf numFmtId="9" fontId="19" fillId="0" borderId="10" xfId="0" applyNumberFormat="1" applyFont="1" applyFill="1" applyBorder="1" applyAlignment="1">
      <alignment horizontal="center" vertical="center" wrapText="1"/>
    </xf>
    <xf numFmtId="9" fontId="19" fillId="0" borderId="12" xfId="0" applyNumberFormat="1" applyFont="1" applyFill="1" applyBorder="1" applyAlignment="1">
      <alignment horizontal="center" vertical="center"/>
    </xf>
    <xf numFmtId="9" fontId="19" fillId="0" borderId="29" xfId="0" applyNumberFormat="1" applyFont="1" applyFill="1" applyBorder="1" applyAlignment="1">
      <alignment horizontal="center" vertical="center"/>
    </xf>
    <xf numFmtId="0" fontId="51" fillId="0" borderId="11" xfId="0" applyFont="1" applyFill="1" applyBorder="1" applyAlignment="1">
      <alignment horizontal="center" vertical="center" wrapText="1"/>
    </xf>
    <xf numFmtId="0" fontId="51" fillId="0" borderId="11" xfId="0" applyFont="1" applyFill="1" applyBorder="1" applyAlignment="1">
      <alignment horizontal="center" vertical="center"/>
    </xf>
    <xf numFmtId="0" fontId="51" fillId="0" borderId="13" xfId="0" applyFont="1" applyFill="1" applyBorder="1" applyAlignment="1">
      <alignment horizontal="center" vertical="center"/>
    </xf>
    <xf numFmtId="0" fontId="53" fillId="0" borderId="0" xfId="0" applyFont="1" applyFill="1" applyAlignment="1">
      <alignment horizontal="center"/>
    </xf>
    <xf numFmtId="0" fontId="19" fillId="0" borderId="18" xfId="0" applyFont="1" applyFill="1" applyBorder="1" applyAlignment="1">
      <alignment horizontal="center" vertical="center"/>
    </xf>
    <xf numFmtId="49" fontId="19" fillId="0" borderId="10" xfId="0" applyNumberFormat="1" applyFont="1" applyFill="1" applyBorder="1" applyAlignment="1">
      <alignment horizontal="center" vertical="center"/>
    </xf>
    <xf numFmtId="49" fontId="19" fillId="0" borderId="11" xfId="0" applyNumberFormat="1" applyFont="1" applyFill="1" applyBorder="1" applyAlignment="1">
      <alignment horizontal="center" vertical="center"/>
    </xf>
    <xf numFmtId="49" fontId="19" fillId="0" borderId="13" xfId="0" applyNumberFormat="1" applyFont="1" applyFill="1" applyBorder="1" applyAlignment="1">
      <alignment horizontal="center" vertical="center"/>
    </xf>
    <xf numFmtId="0" fontId="23" fillId="0" borderId="10" xfId="0" applyFont="1" applyFill="1" applyBorder="1" applyAlignment="1">
      <alignment horizontal="center"/>
    </xf>
    <xf numFmtId="0" fontId="23" fillId="0" borderId="11" xfId="0" applyFont="1" applyFill="1" applyBorder="1" applyAlignment="1">
      <alignment horizontal="center"/>
    </xf>
    <xf numFmtId="0" fontId="23" fillId="0" borderId="13" xfId="0" applyFont="1" applyFill="1" applyBorder="1" applyAlignment="1">
      <alignment horizontal="center"/>
    </xf>
    <xf numFmtId="9" fontId="19" fillId="34" borderId="10" xfId="0" applyNumberFormat="1" applyFont="1" applyFill="1" applyBorder="1" applyAlignment="1">
      <alignment horizontal="center" vertical="center" wrapText="1"/>
    </xf>
    <xf numFmtId="9" fontId="19" fillId="34" borderId="11" xfId="0" applyNumberFormat="1" applyFont="1" applyFill="1" applyBorder="1" applyAlignment="1">
      <alignment horizontal="center" vertical="center" wrapText="1"/>
    </xf>
    <xf numFmtId="9" fontId="19" fillId="34" borderId="13" xfId="0" applyNumberFormat="1" applyFont="1" applyFill="1" applyBorder="1" applyAlignment="1">
      <alignment horizontal="center" vertical="center" wrapText="1"/>
    </xf>
    <xf numFmtId="0" fontId="19" fillId="33" borderId="23" xfId="0" applyFont="1" applyFill="1" applyBorder="1" applyAlignment="1">
      <alignment horizontal="left" vertical="center" wrapText="1"/>
    </xf>
    <xf numFmtId="0" fontId="19" fillId="33" borderId="23" xfId="0" applyFont="1" applyFill="1" applyBorder="1" applyAlignment="1">
      <alignment horizontal="center" vertical="center"/>
    </xf>
    <xf numFmtId="0" fontId="39" fillId="34" borderId="23" xfId="0" applyFont="1" applyFill="1" applyBorder="1" applyAlignment="1">
      <alignment horizontal="center" vertical="center"/>
    </xf>
    <xf numFmtId="0" fontId="33" fillId="34" borderId="24" xfId="0" applyFont="1" applyFill="1" applyBorder="1" applyAlignment="1">
      <alignment horizontal="center" vertical="center" wrapText="1"/>
    </xf>
    <xf numFmtId="0" fontId="33" fillId="34" borderId="25" xfId="0" applyFont="1" applyFill="1" applyBorder="1" applyAlignment="1">
      <alignment horizontal="center" vertical="center"/>
    </xf>
    <xf numFmtId="0" fontId="33" fillId="34" borderId="26" xfId="0" applyFont="1" applyFill="1" applyBorder="1" applyAlignment="1">
      <alignment horizontal="center" vertical="center"/>
    </xf>
    <xf numFmtId="0" fontId="33" fillId="33" borderId="23" xfId="0" applyFont="1" applyFill="1" applyBorder="1" applyAlignment="1">
      <alignment horizontal="left" vertical="center" wrapText="1"/>
    </xf>
    <xf numFmtId="0" fontId="19" fillId="33" borderId="23" xfId="0" applyFont="1" applyFill="1" applyBorder="1" applyAlignment="1">
      <alignment horizontal="center" vertical="center" wrapText="1"/>
    </xf>
    <xf numFmtId="0" fontId="23" fillId="34" borderId="23" xfId="0" applyFont="1" applyFill="1" applyBorder="1" applyAlignment="1">
      <alignment horizontal="center" vertical="center" wrapText="1"/>
    </xf>
    <xf numFmtId="0" fontId="33" fillId="34" borderId="23" xfId="0" applyFont="1" applyFill="1" applyBorder="1" applyAlignment="1">
      <alignment horizontal="left" vertical="center" wrapText="1"/>
    </xf>
    <xf numFmtId="0" fontId="26" fillId="34" borderId="23" xfId="0" applyFont="1" applyFill="1" applyBorder="1" applyAlignment="1">
      <alignment horizontal="center" vertical="center"/>
    </xf>
    <xf numFmtId="9" fontId="19" fillId="34" borderId="23" xfId="0" applyNumberFormat="1" applyFont="1" applyFill="1" applyBorder="1" applyAlignment="1">
      <alignment horizontal="center" vertical="center"/>
    </xf>
    <xf numFmtId="0" fontId="40" fillId="33" borderId="23" xfId="0" applyFont="1" applyFill="1" applyBorder="1" applyAlignment="1">
      <alignment horizontal="center" vertical="center"/>
    </xf>
    <xf numFmtId="0" fontId="0" fillId="0" borderId="23" xfId="0" applyBorder="1" applyAlignment="1">
      <alignment horizontal="left"/>
    </xf>
    <xf numFmtId="0" fontId="75" fillId="0" borderId="0" xfId="0" applyFont="1" applyAlignment="1">
      <alignment horizontal="center" wrapText="1"/>
    </xf>
    <xf numFmtId="0" fontId="16" fillId="0" borderId="0" xfId="0" applyFont="1" applyAlignment="1"/>
    <xf numFmtId="0" fontId="16" fillId="0" borderId="0" xfId="0" applyFont="1" applyAlignment="1">
      <alignment horizontal="center" wrapText="1"/>
    </xf>
    <xf numFmtId="0" fontId="52" fillId="0" borderId="0" xfId="0" applyFont="1" applyFill="1" applyAlignment="1">
      <alignment horizontal="center" vertical="center" wrapText="1"/>
    </xf>
    <xf numFmtId="0" fontId="27" fillId="33" borderId="15" xfId="0" applyFont="1" applyFill="1" applyBorder="1" applyAlignment="1">
      <alignment vertical="center" wrapText="1"/>
    </xf>
    <xf numFmtId="0" fontId="19" fillId="33" borderId="15" xfId="0" applyFont="1" applyFill="1" applyBorder="1" applyAlignment="1">
      <alignment horizontal="left" vertical="center" wrapText="1" indent="1"/>
    </xf>
    <xf numFmtId="0" fontId="21" fillId="33" borderId="15" xfId="0" applyFont="1" applyFill="1" applyBorder="1" applyAlignment="1">
      <alignment horizontal="left" vertical="center" wrapText="1" indent="1"/>
    </xf>
    <xf numFmtId="167" fontId="21" fillId="33" borderId="14" xfId="0" applyNumberFormat="1" applyFont="1" applyFill="1" applyBorder="1" applyAlignment="1">
      <alignment horizontal="center" vertical="center"/>
    </xf>
    <xf numFmtId="3" fontId="50" fillId="33" borderId="14" xfId="0" applyNumberFormat="1" applyFont="1" applyFill="1" applyBorder="1" applyAlignment="1">
      <alignment horizontal="center" vertical="center"/>
    </xf>
    <xf numFmtId="0" fontId="27" fillId="33" borderId="19" xfId="0" applyFont="1" applyFill="1" applyBorder="1" applyAlignment="1">
      <alignment horizontal="left" vertical="center" wrapText="1" indent="1"/>
    </xf>
    <xf numFmtId="0" fontId="27" fillId="33" borderId="15" xfId="0" applyFont="1" applyFill="1" applyBorder="1" applyAlignment="1">
      <alignment horizontal="left" vertical="center" wrapText="1"/>
    </xf>
    <xf numFmtId="1" fontId="33" fillId="33" borderId="14" xfId="46" applyNumberFormat="1" applyFont="1" applyFill="1" applyBorder="1" applyAlignment="1">
      <alignment horizontal="center" vertical="center"/>
    </xf>
    <xf numFmtId="3" fontId="33" fillId="33" borderId="14" xfId="0" applyNumberFormat="1" applyFont="1" applyFill="1" applyBorder="1" applyAlignment="1">
      <alignment horizontal="center" vertical="center"/>
    </xf>
    <xf numFmtId="167" fontId="19" fillId="33" borderId="14" xfId="43" applyNumberFormat="1" applyFont="1" applyFill="1" applyBorder="1" applyAlignment="1">
      <alignment horizontal="center" vertical="center"/>
    </xf>
    <xf numFmtId="9" fontId="19" fillId="33" borderId="14" xfId="43" applyFont="1" applyFill="1" applyBorder="1" applyAlignment="1">
      <alignment horizontal="center" vertical="center"/>
    </xf>
    <xf numFmtId="3" fontId="33" fillId="33" borderId="15" xfId="0" applyNumberFormat="1" applyFont="1" applyFill="1" applyBorder="1" applyAlignment="1">
      <alignment horizontal="center" vertical="center" wrapText="1"/>
    </xf>
    <xf numFmtId="3" fontId="46" fillId="0" borderId="28" xfId="0" applyNumberFormat="1" applyFont="1" applyFill="1" applyBorder="1" applyAlignment="1">
      <alignment horizontal="center" vertical="center" wrapText="1"/>
    </xf>
    <xf numFmtId="3" fontId="23" fillId="33" borderId="14" xfId="0" applyNumberFormat="1" applyFont="1" applyFill="1" applyBorder="1" applyAlignment="1">
      <alignment horizontal="center" vertical="center"/>
    </xf>
  </cellXfs>
  <cellStyles count="6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Comma [0] 2" xfId="46"/>
    <cellStyle name="Comma 2" xfId="47"/>
    <cellStyle name="Comma 2 2" xfId="48"/>
    <cellStyle name="Comma 2 3" xfId="49"/>
    <cellStyle name="Comma 3" xfId="50"/>
    <cellStyle name="Comma 3 2" xfId="51"/>
    <cellStyle name="Comma 4" xfId="52"/>
    <cellStyle name="Comma 5" xfId="53"/>
    <cellStyle name="Comma0" xfId="54"/>
    <cellStyle name="Comma0 2" xfId="55"/>
    <cellStyle name="Currency 2" xfId="56"/>
    <cellStyle name="Currency0" xfId="57"/>
    <cellStyle name="Currency0 2" xfId="58"/>
    <cellStyle name="Date" xfId="59"/>
    <cellStyle name="Date 2" xfId="60"/>
    <cellStyle name="Explanatory Text" xfId="16" builtinId="53" customBuiltin="1"/>
    <cellStyle name="Fixed" xfId="61"/>
    <cellStyle name="Fixed 2" xfId="62"/>
    <cellStyle name="Good" xfId="6" builtinId="26" customBuiltin="1"/>
    <cellStyle name="Heading 1" xfId="2" builtinId="16" customBuiltin="1"/>
    <cellStyle name="Heading 1 2" xfId="63"/>
    <cellStyle name="Heading 2" xfId="3" builtinId="17" customBuiltin="1"/>
    <cellStyle name="Heading 2 2" xfId="64"/>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4"/>
    <cellStyle name="Normal 4" xfId="65"/>
    <cellStyle name="Note" xfId="15" builtinId="10" customBuiltin="1"/>
    <cellStyle name="Output" xfId="10" builtinId="21" customBuiltin="1"/>
    <cellStyle name="Percent" xfId="43" builtinId="5"/>
    <cellStyle name="Title" xfId="1" builtinId="15" customBuiltin="1"/>
    <cellStyle name="Total" xfId="17" builtinId="25" customBuiltin="1"/>
    <cellStyle name="Total 2" xfId="66"/>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p1bk\Documents\PBA.(%20PROJEKT%20BUXHETI%20%20AFATMESEM)\VITI%202018\FAZA%202\Formatet_e_Raporteve_te_PBA_2019-2021%20Programi%2010270(Mbeshtetja%20per%20Ushtaraket)%20FAZ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AK"/>
      <sheetName val="Formati 1 Misioni"/>
      <sheetName val="Formati 2 Politika Ekzistuese"/>
      <sheetName val="Formati 2.1 Sipas Tavaneve"/>
      <sheetName val="Sheet1"/>
      <sheetName val="formati faza 3"/>
    </sheetNames>
    <sheetDataSet>
      <sheetData sheetId="0" refreshError="1"/>
      <sheetData sheetId="1" refreshError="1"/>
      <sheetData sheetId="2" refreshError="1"/>
      <sheetData sheetId="3" refreshError="1">
        <row r="5">
          <cell r="D5" t="str">
            <v>Mbeshtetje Sociale për Ushtarakët</v>
          </cell>
        </row>
        <row r="6">
          <cell r="D6" t="str">
            <v>10270</v>
          </cell>
        </row>
        <row r="9">
          <cell r="C9" t="str">
            <v>Sigurimi dhe mbeshtetja financiare te ushtarakeve ne rezerve dhe ne lirim, trajtim te vecante te ushtarakeve te nendeteseve ne pension  dhe piloteve fluturues ne pension. Percaktimi, vleresimi dhe planifikimi i perfitueseve sipas ketyre kategorive.</v>
          </cell>
        </row>
        <row r="12">
          <cell r="D12" t="str">
            <v>Per trajtim te vecante te ushtarakeve ne rezerve dhe ne lirim,trajtim te vecante te ushtarakeve te nendeteseve ne pension  dhe piloteve fluturues ne pension</v>
          </cell>
        </row>
        <row r="15">
          <cell r="C15" t="str">
            <v>Mbeshtetja  financiare te ushtarakeve ne rezerve dhe ne lirim</v>
          </cell>
          <cell r="G15" t="str">
            <v>e pandryshuar</v>
          </cell>
        </row>
        <row r="18">
          <cell r="D18" t="str">
            <v>Trajtim te vecante te ushtarakeve te nendeteseve ne pension  dhe piloteve fluturues ne pension</v>
          </cell>
        </row>
        <row r="20">
          <cell r="C20" t="str">
            <v>Trajtim te vecante te ushtarakeve te ushtarakeve ne rezerve dhe ne lirim</v>
          </cell>
          <cell r="G20" t="str">
            <v>e pandryshuar</v>
          </cell>
        </row>
        <row r="25">
          <cell r="D25" t="str">
            <v xml:space="preserve">Sigurimi dhe mbeshtetja financiare te ushtarakeve </v>
          </cell>
        </row>
        <row r="26">
          <cell r="D26" t="str">
            <v>TRANSFERTA TE BRENDESHME PER PERBALLIMIN E PENSIONEVE TE PARAKOHESHME TE USHTARAKEVE.</v>
          </cell>
        </row>
        <row r="27">
          <cell r="D27" t="str">
            <v>Numër ushtarakësh që përfitojnë trajtim</v>
          </cell>
        </row>
        <row r="30">
          <cell r="D30">
            <v>27417</v>
          </cell>
          <cell r="E30">
            <v>26950</v>
          </cell>
          <cell r="F30">
            <v>27215</v>
          </cell>
          <cell r="G30">
            <v>27486</v>
          </cell>
        </row>
        <row r="31">
          <cell r="D31">
            <v>4974600</v>
          </cell>
          <cell r="E31">
            <v>5060000</v>
          </cell>
          <cell r="F31">
            <v>5060000</v>
          </cell>
          <cell r="G31">
            <v>5200000</v>
          </cell>
        </row>
        <row r="32">
          <cell r="D32">
            <v>181.44217091585512</v>
          </cell>
          <cell r="E32">
            <v>187.75510204081633</v>
          </cell>
          <cell r="F32">
            <v>185.92687855961785</v>
          </cell>
          <cell r="G32">
            <v>189.18722258604382</v>
          </cell>
        </row>
        <row r="33">
          <cell r="D33" t="str">
            <v>…</v>
          </cell>
          <cell r="E33">
            <v>-1.7033227559543396E-2</v>
          </cell>
          <cell r="F33">
            <v>9.8330241187383205E-3</v>
          </cell>
          <cell r="G33">
            <v>9.9577438912363814E-3</v>
          </cell>
        </row>
        <row r="34">
          <cell r="D34" t="str">
            <v>…</v>
          </cell>
          <cell r="E34">
            <v>1.7167209423873286E-2</v>
          </cell>
          <cell r="F34">
            <v>0</v>
          </cell>
          <cell r="G34">
            <v>2.7667984189723382E-2</v>
          </cell>
        </row>
        <row r="35">
          <cell r="D35" t="str">
            <v>…</v>
          </cell>
          <cell r="E35">
            <v>3.4793075353407588E-2</v>
          </cell>
          <cell r="F35">
            <v>-9.7372772368179428E-3</v>
          </cell>
          <cell r="G35">
            <v>1.7535625035411506E-2</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ppData/Local/Microsoft/Windows/Desktop/Detajimi%20i%20Buxhetit2019/eda%20sut/7475"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E563"/>
  <sheetViews>
    <sheetView tabSelected="1" view="pageBreakPreview" topLeftCell="A535" zoomScale="60" zoomScaleNormal="130" workbookViewId="0">
      <selection activeCell="G575" sqref="G575"/>
    </sheetView>
  </sheetViews>
  <sheetFormatPr defaultRowHeight="15" x14ac:dyDescent="0.25"/>
  <cols>
    <col min="1" max="1" width="29.7109375" style="172" customWidth="1"/>
    <col min="2" max="2" width="13.140625" style="172" customWidth="1"/>
    <col min="3" max="4" width="11.7109375" style="172" customWidth="1"/>
    <col min="5" max="5" width="15" style="172" customWidth="1"/>
    <col min="6" max="16384" width="9.140625" style="172"/>
  </cols>
  <sheetData>
    <row r="2" spans="1:5" ht="36.75" customHeight="1" x14ac:dyDescent="0.25">
      <c r="A2" s="518" t="s">
        <v>34</v>
      </c>
      <c r="B2" s="518"/>
      <c r="C2" s="518"/>
      <c r="D2" s="518"/>
      <c r="E2" s="518"/>
    </row>
    <row r="3" spans="1:5" ht="18" customHeight="1" x14ac:dyDescent="0.25">
      <c r="A3" s="297" t="s">
        <v>47</v>
      </c>
      <c r="B3" s="297"/>
      <c r="C3" s="297"/>
      <c r="D3" s="297"/>
      <c r="E3" s="297"/>
    </row>
    <row r="4" spans="1:5" ht="15.75" thickBot="1" x14ac:dyDescent="0.3">
      <c r="A4" s="179"/>
      <c r="B4" s="179"/>
      <c r="C4" s="179"/>
      <c r="D4" s="179"/>
      <c r="E4" s="179"/>
    </row>
    <row r="5" spans="1:5" ht="15.75" thickBot="1" x14ac:dyDescent="0.3">
      <c r="A5" s="237" t="s">
        <v>22</v>
      </c>
      <c r="B5" s="298" t="s">
        <v>598</v>
      </c>
      <c r="C5" s="299"/>
      <c r="D5" s="299"/>
      <c r="E5" s="300"/>
    </row>
    <row r="6" spans="1:5" ht="15.75" thickBot="1" x14ac:dyDescent="0.3">
      <c r="A6" s="237" t="s">
        <v>4</v>
      </c>
      <c r="B6" s="301" t="s">
        <v>592</v>
      </c>
      <c r="C6" s="302"/>
      <c r="D6" s="302"/>
      <c r="E6" s="303"/>
    </row>
    <row r="7" spans="1:5" ht="15.75" thickBot="1" x14ac:dyDescent="0.3">
      <c r="A7" s="237" t="s">
        <v>27</v>
      </c>
      <c r="B7" s="304" t="s">
        <v>5</v>
      </c>
      <c r="C7" s="305"/>
      <c r="D7" s="305"/>
      <c r="E7" s="306"/>
    </row>
    <row r="8" spans="1:5" ht="15.75" thickBot="1" x14ac:dyDescent="0.3">
      <c r="A8" s="307" t="s">
        <v>8</v>
      </c>
      <c r="B8" s="308"/>
      <c r="C8" s="308"/>
      <c r="D8" s="308"/>
      <c r="E8" s="309"/>
    </row>
    <row r="9" spans="1:5" ht="15" customHeight="1" x14ac:dyDescent="0.25">
      <c r="A9" s="313" t="s">
        <v>591</v>
      </c>
      <c r="B9" s="314"/>
      <c r="C9" s="314"/>
      <c r="D9" s="314"/>
      <c r="E9" s="315"/>
    </row>
    <row r="10" spans="1:5" ht="36.75" customHeight="1" thickBot="1" x14ac:dyDescent="0.3">
      <c r="A10" s="316"/>
      <c r="B10" s="317"/>
      <c r="C10" s="317"/>
      <c r="D10" s="317"/>
      <c r="E10" s="318"/>
    </row>
    <row r="11" spans="1:5" ht="38.25" customHeight="1" thickBot="1" x14ac:dyDescent="0.3">
      <c r="A11" s="236" t="s">
        <v>11</v>
      </c>
      <c r="B11" s="319" t="s">
        <v>590</v>
      </c>
      <c r="C11" s="320"/>
      <c r="D11" s="320"/>
      <c r="E11" s="321"/>
    </row>
    <row r="12" spans="1:5" ht="23.25" customHeight="1" x14ac:dyDescent="0.25">
      <c r="A12" s="322" t="s">
        <v>589</v>
      </c>
      <c r="B12" s="235">
        <v>2018</v>
      </c>
      <c r="C12" s="235">
        <v>2019</v>
      </c>
      <c r="D12" s="235">
        <v>2020</v>
      </c>
      <c r="E12" s="235">
        <v>2021</v>
      </c>
    </row>
    <row r="13" spans="1:5" ht="15.75" thickBot="1" x14ac:dyDescent="0.3">
      <c r="A13" s="323"/>
      <c r="B13" s="234" t="s">
        <v>6</v>
      </c>
      <c r="C13" s="234" t="s">
        <v>7</v>
      </c>
      <c r="D13" s="234" t="s">
        <v>7</v>
      </c>
      <c r="E13" s="234" t="s">
        <v>7</v>
      </c>
    </row>
    <row r="14" spans="1:5" ht="23.25" thickBot="1" x14ac:dyDescent="0.3">
      <c r="A14" s="141" t="s">
        <v>588</v>
      </c>
      <c r="B14" s="233">
        <v>49900</v>
      </c>
      <c r="C14" s="231" t="s">
        <v>585</v>
      </c>
      <c r="D14" s="231" t="s">
        <v>577</v>
      </c>
      <c r="E14" s="231" t="s">
        <v>559</v>
      </c>
    </row>
    <row r="15" spans="1:5" ht="23.25" thickBot="1" x14ac:dyDescent="0.3">
      <c r="A15" s="142" t="s">
        <v>587</v>
      </c>
      <c r="B15" s="233">
        <v>7500</v>
      </c>
      <c r="C15" s="231" t="s">
        <v>585</v>
      </c>
      <c r="D15" s="231" t="s">
        <v>585</v>
      </c>
      <c r="E15" s="231" t="s">
        <v>559</v>
      </c>
    </row>
    <row r="16" spans="1:5" ht="15.75" thickBot="1" x14ac:dyDescent="0.3">
      <c r="A16" s="142" t="s">
        <v>586</v>
      </c>
      <c r="B16" s="233">
        <v>292</v>
      </c>
      <c r="C16" s="231" t="s">
        <v>585</v>
      </c>
      <c r="D16" s="231" t="s">
        <v>585</v>
      </c>
      <c r="E16" s="231" t="s">
        <v>559</v>
      </c>
    </row>
    <row r="17" spans="1:5" ht="24.75" customHeight="1" thickBot="1" x14ac:dyDescent="0.3">
      <c r="A17" s="142" t="s">
        <v>584</v>
      </c>
      <c r="B17" s="232">
        <v>1.6E-2</v>
      </c>
      <c r="C17" s="231" t="s">
        <v>559</v>
      </c>
      <c r="D17" s="231" t="s">
        <v>583</v>
      </c>
      <c r="E17" s="231" t="s">
        <v>583</v>
      </c>
    </row>
    <row r="18" spans="1:5" ht="23.25" customHeight="1" thickBot="1" x14ac:dyDescent="0.3">
      <c r="A18" s="185" t="s">
        <v>13</v>
      </c>
      <c r="B18" s="291" t="s">
        <v>582</v>
      </c>
      <c r="C18" s="292"/>
      <c r="D18" s="292"/>
      <c r="E18" s="293"/>
    </row>
    <row r="19" spans="1:5" ht="15.75" customHeight="1" thickBot="1" x14ac:dyDescent="0.3">
      <c r="A19" s="261" t="s">
        <v>14</v>
      </c>
      <c r="B19" s="262"/>
      <c r="C19" s="262"/>
      <c r="D19" s="262"/>
      <c r="E19" s="263"/>
    </row>
    <row r="20" spans="1:5" ht="51" customHeight="1" thickBot="1" x14ac:dyDescent="0.3">
      <c r="A20" s="214" t="s">
        <v>581</v>
      </c>
      <c r="B20" s="213">
        <v>57116</v>
      </c>
      <c r="C20" s="211" t="s">
        <v>559</v>
      </c>
      <c r="D20" s="211" t="s">
        <v>577</v>
      </c>
      <c r="E20" s="211" t="s">
        <v>558</v>
      </c>
    </row>
    <row r="21" spans="1:5" ht="15.75" customHeight="1" thickBot="1" x14ac:dyDescent="0.3">
      <c r="A21" s="214" t="s">
        <v>580</v>
      </c>
      <c r="B21" s="230">
        <v>62.4</v>
      </c>
      <c r="C21" s="211" t="s">
        <v>559</v>
      </c>
      <c r="D21" s="211" t="s">
        <v>577</v>
      </c>
      <c r="E21" s="211" t="s">
        <v>558</v>
      </c>
    </row>
    <row r="22" spans="1:5" ht="15.75" thickBot="1" x14ac:dyDescent="0.3">
      <c r="A22" s="214" t="s">
        <v>579</v>
      </c>
      <c r="B22" s="213">
        <v>7900</v>
      </c>
      <c r="C22" s="211" t="s">
        <v>559</v>
      </c>
      <c r="D22" s="211" t="s">
        <v>577</v>
      </c>
      <c r="E22" s="211" t="s">
        <v>558</v>
      </c>
    </row>
    <row r="23" spans="1:5" ht="15.75" thickBot="1" x14ac:dyDescent="0.3">
      <c r="A23" s="220" t="s">
        <v>578</v>
      </c>
      <c r="B23" s="213">
        <v>4980</v>
      </c>
      <c r="C23" s="211" t="s">
        <v>559</v>
      </c>
      <c r="D23" s="211" t="s">
        <v>577</v>
      </c>
      <c r="E23" s="211" t="s">
        <v>558</v>
      </c>
    </row>
    <row r="24" spans="1:5" ht="15.75" thickBot="1" x14ac:dyDescent="0.3">
      <c r="A24" s="264" t="s">
        <v>30</v>
      </c>
      <c r="B24" s="265"/>
      <c r="C24" s="265"/>
      <c r="D24" s="265"/>
      <c r="E24" s="266"/>
    </row>
    <row r="25" spans="1:5" ht="15.75" thickBot="1" x14ac:dyDescent="0.3">
      <c r="A25" s="267" t="s">
        <v>38</v>
      </c>
      <c r="B25" s="268"/>
      <c r="C25" s="268"/>
      <c r="D25" s="268"/>
      <c r="E25" s="269"/>
    </row>
    <row r="26" spans="1:5" ht="25.5" customHeight="1" thickBot="1" x14ac:dyDescent="0.3">
      <c r="A26" s="229" t="s">
        <v>28</v>
      </c>
      <c r="B26" s="276" t="s">
        <v>576</v>
      </c>
      <c r="C26" s="277"/>
      <c r="D26" s="277"/>
      <c r="E26" s="278"/>
    </row>
    <row r="27" spans="1:5" ht="35.25" customHeight="1" thickBot="1" x14ac:dyDescent="0.3">
      <c r="A27" s="142" t="s">
        <v>10</v>
      </c>
      <c r="B27" s="294" t="s">
        <v>575</v>
      </c>
      <c r="C27" s="295"/>
      <c r="D27" s="295"/>
      <c r="E27" s="296"/>
    </row>
    <row r="28" spans="1:5" ht="15.75" thickBot="1" x14ac:dyDescent="0.3">
      <c r="A28" s="142" t="s">
        <v>15</v>
      </c>
      <c r="B28" s="252" t="s">
        <v>574</v>
      </c>
      <c r="C28" s="253"/>
      <c r="D28" s="253"/>
      <c r="E28" s="254"/>
    </row>
    <row r="29" spans="1:5" ht="12.75" customHeight="1" x14ac:dyDescent="0.25">
      <c r="A29" s="244"/>
      <c r="B29" s="191">
        <v>2018</v>
      </c>
      <c r="C29" s="191">
        <v>2019</v>
      </c>
      <c r="D29" s="191">
        <v>2020</v>
      </c>
      <c r="E29" s="191">
        <v>2021</v>
      </c>
    </row>
    <row r="30" spans="1:5" ht="9" customHeight="1" thickBot="1" x14ac:dyDescent="0.3">
      <c r="A30" s="245"/>
      <c r="B30" s="190" t="s">
        <v>6</v>
      </c>
      <c r="C30" s="190" t="s">
        <v>7</v>
      </c>
      <c r="D30" s="190" t="s">
        <v>7</v>
      </c>
      <c r="E30" s="190" t="s">
        <v>7</v>
      </c>
    </row>
    <row r="31" spans="1:5" ht="15.75" thickBot="1" x14ac:dyDescent="0.3">
      <c r="A31" s="142" t="s">
        <v>9</v>
      </c>
      <c r="B31" s="194">
        <v>70058</v>
      </c>
      <c r="C31" s="194">
        <v>70058</v>
      </c>
      <c r="D31" s="194">
        <v>70058</v>
      </c>
      <c r="E31" s="194">
        <v>70100</v>
      </c>
    </row>
    <row r="32" spans="1:5" ht="15.75" thickBot="1" x14ac:dyDescent="0.3">
      <c r="A32" s="142" t="s">
        <v>16</v>
      </c>
      <c r="B32" s="194">
        <v>87640</v>
      </c>
      <c r="C32" s="194">
        <v>89396</v>
      </c>
      <c r="D32" s="194">
        <v>89407.82</v>
      </c>
      <c r="E32" s="194">
        <v>89975.872854000001</v>
      </c>
    </row>
    <row r="33" spans="1:5" ht="15.75" thickBot="1" x14ac:dyDescent="0.3">
      <c r="A33" s="142" t="s">
        <v>24</v>
      </c>
      <c r="B33" s="194">
        <f>B32/B31</f>
        <v>1.2509634873961575</v>
      </c>
      <c r="C33" s="194">
        <f>C32/C31</f>
        <v>1.2760284335836021</v>
      </c>
      <c r="D33" s="194">
        <f>D32/D31</f>
        <v>1.2761971509320849</v>
      </c>
      <c r="E33" s="194">
        <f>E32/E31</f>
        <v>1.28353598935806</v>
      </c>
    </row>
    <row r="34" spans="1:5" ht="15.75" thickBot="1" x14ac:dyDescent="0.3">
      <c r="A34" s="142" t="s">
        <v>17</v>
      </c>
      <c r="B34" s="193" t="s">
        <v>23</v>
      </c>
      <c r="C34" s="192">
        <f t="shared" ref="C34:E36" si="0">C31/B31-1</f>
        <v>0</v>
      </c>
      <c r="D34" s="192">
        <f t="shared" si="0"/>
        <v>0</v>
      </c>
      <c r="E34" s="192">
        <f t="shared" si="0"/>
        <v>5.9950326872026949E-4</v>
      </c>
    </row>
    <row r="35" spans="1:5" ht="15.75" thickBot="1" x14ac:dyDescent="0.3">
      <c r="A35" s="142" t="s">
        <v>18</v>
      </c>
      <c r="B35" s="193" t="s">
        <v>23</v>
      </c>
      <c r="C35" s="192">
        <f t="shared" si="0"/>
        <v>2.0036513007759105E-2</v>
      </c>
      <c r="D35" s="192">
        <f t="shared" si="0"/>
        <v>1.3222068101481632E-4</v>
      </c>
      <c r="E35" s="192">
        <f t="shared" si="0"/>
        <v>6.3535030157315653E-3</v>
      </c>
    </row>
    <row r="36" spans="1:5" ht="15.75" thickBot="1" x14ac:dyDescent="0.3">
      <c r="A36" s="142" t="s">
        <v>19</v>
      </c>
      <c r="B36" s="193" t="s">
        <v>23</v>
      </c>
      <c r="C36" s="192">
        <f t="shared" si="0"/>
        <v>2.0036513007758883E-2</v>
      </c>
      <c r="D36" s="192">
        <f t="shared" si="0"/>
        <v>1.3222068101481632E-4</v>
      </c>
      <c r="E36" s="192">
        <f t="shared" si="0"/>
        <v>5.7505522721275071E-3</v>
      </c>
    </row>
    <row r="37" spans="1:5" ht="15.75" thickBot="1" x14ac:dyDescent="0.3">
      <c r="A37" s="246" t="s">
        <v>573</v>
      </c>
      <c r="B37" s="247"/>
      <c r="C37" s="247"/>
      <c r="D37" s="247"/>
      <c r="E37" s="248"/>
    </row>
    <row r="38" spans="1:5" ht="12.75" customHeight="1" x14ac:dyDescent="0.25">
      <c r="A38" s="244"/>
      <c r="B38" s="191">
        <v>2018</v>
      </c>
      <c r="C38" s="191">
        <v>2019</v>
      </c>
      <c r="D38" s="191">
        <v>2020</v>
      </c>
      <c r="E38" s="191">
        <v>2021</v>
      </c>
    </row>
    <row r="39" spans="1:5" ht="9" customHeight="1" thickBot="1" x14ac:dyDescent="0.3">
      <c r="A39" s="245"/>
      <c r="B39" s="190" t="s">
        <v>6</v>
      </c>
      <c r="C39" s="190" t="s">
        <v>7</v>
      </c>
      <c r="D39" s="190" t="s">
        <v>7</v>
      </c>
      <c r="E39" s="190" t="s">
        <v>7</v>
      </c>
    </row>
    <row r="40" spans="1:5" ht="15.75" thickBot="1" x14ac:dyDescent="0.3">
      <c r="A40" s="178" t="s">
        <v>0</v>
      </c>
      <c r="B40" s="175">
        <v>40908</v>
      </c>
      <c r="C40" s="175">
        <v>40908</v>
      </c>
      <c r="D40" s="175">
        <v>40908</v>
      </c>
      <c r="E40" s="175">
        <v>40908</v>
      </c>
    </row>
    <row r="41" spans="1:5" ht="15.75" thickBot="1" x14ac:dyDescent="0.3">
      <c r="A41" s="176" t="s">
        <v>43</v>
      </c>
      <c r="B41" s="175">
        <v>40908</v>
      </c>
      <c r="C41" s="175">
        <v>40908</v>
      </c>
      <c r="D41" s="175">
        <v>40908</v>
      </c>
      <c r="E41" s="175">
        <v>40908</v>
      </c>
    </row>
    <row r="42" spans="1:5" ht="15.75" thickBot="1" x14ac:dyDescent="0.3">
      <c r="A42" s="176" t="s">
        <v>44</v>
      </c>
      <c r="B42" s="182"/>
      <c r="C42" s="207"/>
      <c r="D42" s="207"/>
      <c r="E42" s="207"/>
    </row>
    <row r="43" spans="1:5" ht="24.75" thickBot="1" x14ac:dyDescent="0.3">
      <c r="A43" s="178" t="s">
        <v>29</v>
      </c>
      <c r="B43" s="175">
        <v>9032</v>
      </c>
      <c r="C43" s="175">
        <v>9032</v>
      </c>
      <c r="D43" s="175">
        <v>9032</v>
      </c>
      <c r="E43" s="175">
        <v>9032</v>
      </c>
    </row>
    <row r="44" spans="1:5" ht="15.75" thickBot="1" x14ac:dyDescent="0.3">
      <c r="A44" s="176" t="s">
        <v>43</v>
      </c>
      <c r="B44" s="175">
        <v>9032</v>
      </c>
      <c r="C44" s="175">
        <v>9032</v>
      </c>
      <c r="D44" s="175">
        <v>9032</v>
      </c>
      <c r="E44" s="175">
        <v>9032</v>
      </c>
    </row>
    <row r="45" spans="1:5" ht="15.75" thickBot="1" x14ac:dyDescent="0.3">
      <c r="A45" s="176" t="s">
        <v>44</v>
      </c>
      <c r="B45" s="182"/>
      <c r="C45" s="175"/>
      <c r="D45" s="175"/>
      <c r="E45" s="175"/>
    </row>
    <row r="46" spans="1:5" ht="15.75" thickBot="1" x14ac:dyDescent="0.3">
      <c r="A46" s="178" t="s">
        <v>1</v>
      </c>
      <c r="B46" s="194">
        <v>37700</v>
      </c>
      <c r="C46" s="194">
        <v>38856</v>
      </c>
      <c r="D46" s="194">
        <v>38856</v>
      </c>
      <c r="E46" s="194">
        <v>39412</v>
      </c>
    </row>
    <row r="47" spans="1:5" ht="15.75" thickBot="1" x14ac:dyDescent="0.3">
      <c r="A47" s="176" t="s">
        <v>43</v>
      </c>
      <c r="B47" s="194">
        <v>37700</v>
      </c>
      <c r="C47" s="194">
        <v>38856</v>
      </c>
      <c r="D47" s="194">
        <v>38856</v>
      </c>
      <c r="E47" s="194">
        <v>39412</v>
      </c>
    </row>
    <row r="48" spans="1:5" ht="15.75" thickBot="1" x14ac:dyDescent="0.3">
      <c r="A48" s="176" t="s">
        <v>44</v>
      </c>
      <c r="B48" s="182"/>
      <c r="C48" s="175"/>
      <c r="D48" s="175"/>
      <c r="E48" s="175"/>
    </row>
    <row r="49" spans="1:5" ht="15.75" thickBot="1" x14ac:dyDescent="0.3">
      <c r="A49" s="178" t="s">
        <v>2</v>
      </c>
      <c r="B49" s="182"/>
      <c r="C49" s="175"/>
      <c r="D49" s="175"/>
      <c r="E49" s="175"/>
    </row>
    <row r="50" spans="1:5" ht="15.75" thickBot="1" x14ac:dyDescent="0.3">
      <c r="A50" s="176" t="s">
        <v>43</v>
      </c>
      <c r="B50" s="182"/>
      <c r="C50" s="175"/>
      <c r="D50" s="175"/>
      <c r="E50" s="175"/>
    </row>
    <row r="51" spans="1:5" ht="15.75" thickBot="1" x14ac:dyDescent="0.3">
      <c r="A51" s="176" t="s">
        <v>44</v>
      </c>
      <c r="B51" s="182"/>
      <c r="C51" s="175"/>
      <c r="D51" s="175"/>
      <c r="E51" s="175"/>
    </row>
    <row r="52" spans="1:5" ht="15.75" thickBot="1" x14ac:dyDescent="0.3">
      <c r="A52" s="178" t="s">
        <v>25</v>
      </c>
      <c r="B52" s="182"/>
      <c r="C52" s="175"/>
      <c r="D52" s="175"/>
      <c r="E52" s="175"/>
    </row>
    <row r="53" spans="1:5" ht="15.75" thickBot="1" x14ac:dyDescent="0.3">
      <c r="A53" s="176" t="s">
        <v>43</v>
      </c>
      <c r="B53" s="182"/>
      <c r="C53" s="175"/>
      <c r="D53" s="175"/>
      <c r="E53" s="175"/>
    </row>
    <row r="54" spans="1:5" ht="15.75" thickBot="1" x14ac:dyDescent="0.3">
      <c r="A54" s="176" t="s">
        <v>44</v>
      </c>
      <c r="B54" s="182"/>
      <c r="C54" s="175"/>
      <c r="D54" s="175"/>
      <c r="E54" s="175"/>
    </row>
    <row r="55" spans="1:5" ht="15.75" thickBot="1" x14ac:dyDescent="0.3">
      <c r="A55" s="178" t="s">
        <v>26</v>
      </c>
      <c r="B55" s="182"/>
      <c r="C55" s="175"/>
      <c r="D55" s="175"/>
      <c r="E55" s="175"/>
    </row>
    <row r="56" spans="1:5" ht="15.75" thickBot="1" x14ac:dyDescent="0.3">
      <c r="A56" s="176" t="s">
        <v>43</v>
      </c>
      <c r="B56" s="182"/>
      <c r="C56" s="175"/>
      <c r="D56" s="175"/>
      <c r="E56" s="175"/>
    </row>
    <row r="57" spans="1:5" ht="15.75" thickBot="1" x14ac:dyDescent="0.3">
      <c r="A57" s="176" t="s">
        <v>44</v>
      </c>
      <c r="B57" s="182"/>
      <c r="C57" s="175"/>
      <c r="D57" s="175"/>
      <c r="E57" s="175"/>
    </row>
    <row r="58" spans="1:5" ht="24.75" thickBot="1" x14ac:dyDescent="0.3">
      <c r="A58" s="178" t="s">
        <v>3</v>
      </c>
      <c r="B58" s="182">
        <v>0</v>
      </c>
      <c r="C58" s="175">
        <v>600</v>
      </c>
      <c r="D58" s="175">
        <f>C58*1.03*0.99</f>
        <v>611.82000000000005</v>
      </c>
      <c r="E58" s="175">
        <f>D58*1.03*0.99</f>
        <v>623.87285400000007</v>
      </c>
    </row>
    <row r="59" spans="1:5" ht="15.75" thickBot="1" x14ac:dyDescent="0.3">
      <c r="A59" s="176" t="s">
        <v>43</v>
      </c>
      <c r="B59" s="182"/>
      <c r="C59" s="227"/>
      <c r="D59" s="227"/>
      <c r="E59" s="227"/>
    </row>
    <row r="60" spans="1:5" ht="15.75" thickBot="1" x14ac:dyDescent="0.3">
      <c r="A60" s="176" t="s">
        <v>44</v>
      </c>
      <c r="B60" s="182"/>
      <c r="C60" s="228"/>
      <c r="D60" s="227"/>
      <c r="E60" s="227"/>
    </row>
    <row r="61" spans="1:5" ht="15.75" thickBot="1" x14ac:dyDescent="0.3">
      <c r="A61" s="226" t="s">
        <v>31</v>
      </c>
      <c r="B61" s="182">
        <f>B58+B55+B52+B49+B46+B43+B40</f>
        <v>87640</v>
      </c>
      <c r="C61" s="182">
        <f>C58+C55+C52+C49+C46+C43+C40</f>
        <v>89396</v>
      </c>
      <c r="D61" s="182">
        <f>D58+D55+D52+D49+D46+D43+D40</f>
        <v>89407.82</v>
      </c>
      <c r="E61" s="182">
        <f>E58+E55+E52+E49+E46+E43+E40</f>
        <v>89975.872854000001</v>
      </c>
    </row>
    <row r="62" spans="1:5" ht="15.75" thickBot="1" x14ac:dyDescent="0.3">
      <c r="A62" s="174" t="s">
        <v>33</v>
      </c>
      <c r="B62" s="173">
        <f>IF(B61-B32=0,0,"Error")</f>
        <v>0</v>
      </c>
      <c r="C62" s="173">
        <f>IF(C61-C32=0,0,"Error")</f>
        <v>0</v>
      </c>
      <c r="D62" s="173">
        <f>IF(D61-D32=0,0,"Error")</f>
        <v>0</v>
      </c>
      <c r="E62" s="173">
        <f>IF(E61-E32=0,0,"Error")</f>
        <v>0</v>
      </c>
    </row>
    <row r="63" spans="1:5" ht="27.75" customHeight="1" thickBot="1" x14ac:dyDescent="0.3">
      <c r="A63" s="210" t="s">
        <v>48</v>
      </c>
      <c r="B63" s="310" t="s">
        <v>572</v>
      </c>
      <c r="C63" s="311"/>
      <c r="D63" s="311"/>
      <c r="E63" s="312"/>
    </row>
    <row r="64" spans="1:5" ht="94.5" customHeight="1" thickBot="1" x14ac:dyDescent="0.3">
      <c r="A64" s="142" t="s">
        <v>10</v>
      </c>
      <c r="B64" s="294" t="s">
        <v>551</v>
      </c>
      <c r="C64" s="295"/>
      <c r="D64" s="295"/>
      <c r="E64" s="296"/>
    </row>
    <row r="65" spans="1:5" ht="27.75" customHeight="1" thickBot="1" x14ac:dyDescent="0.3">
      <c r="A65" s="142" t="s">
        <v>15</v>
      </c>
      <c r="B65" s="252" t="s">
        <v>571</v>
      </c>
      <c r="C65" s="253"/>
      <c r="D65" s="253"/>
      <c r="E65" s="254"/>
    </row>
    <row r="66" spans="1:5" ht="12.75" customHeight="1" x14ac:dyDescent="0.25">
      <c r="A66" s="244"/>
      <c r="B66" s="191">
        <v>2018</v>
      </c>
      <c r="C66" s="191">
        <v>2019</v>
      </c>
      <c r="D66" s="191">
        <v>2020</v>
      </c>
      <c r="E66" s="191">
        <v>2021</v>
      </c>
    </row>
    <row r="67" spans="1:5" ht="14.25" customHeight="1" thickBot="1" x14ac:dyDescent="0.3">
      <c r="A67" s="245"/>
      <c r="B67" s="190" t="s">
        <v>6</v>
      </c>
      <c r="C67" s="190" t="s">
        <v>7</v>
      </c>
      <c r="D67" s="190" t="s">
        <v>7</v>
      </c>
      <c r="E67" s="190" t="s">
        <v>7</v>
      </c>
    </row>
    <row r="68" spans="1:5" ht="15.75" thickBot="1" x14ac:dyDescent="0.3">
      <c r="A68" s="142" t="s">
        <v>9</v>
      </c>
      <c r="B68" s="225">
        <v>70058</v>
      </c>
      <c r="C68" s="225">
        <v>70058</v>
      </c>
      <c r="D68" s="225">
        <v>70058</v>
      </c>
      <c r="E68" s="225">
        <v>70050</v>
      </c>
    </row>
    <row r="69" spans="1:5" ht="15.75" thickBot="1" x14ac:dyDescent="0.3">
      <c r="A69" s="142" t="s">
        <v>16</v>
      </c>
      <c r="B69" s="223">
        <v>44590</v>
      </c>
      <c r="C69" s="223">
        <v>46153</v>
      </c>
      <c r="D69" s="223">
        <v>46153</v>
      </c>
      <c r="E69" s="223">
        <v>50562</v>
      </c>
    </row>
    <row r="70" spans="1:5" ht="15.75" thickBot="1" x14ac:dyDescent="0.3">
      <c r="A70" s="142" t="s">
        <v>24</v>
      </c>
      <c r="B70" s="223">
        <f>B69/B68</f>
        <v>0.63647263695794909</v>
      </c>
      <c r="C70" s="223">
        <f>C69/C68</f>
        <v>0.65878272288675099</v>
      </c>
      <c r="D70" s="223">
        <f>D69/D68</f>
        <v>0.65878272288675099</v>
      </c>
      <c r="E70" s="223">
        <f>E69/E68</f>
        <v>0.72179871520342609</v>
      </c>
    </row>
    <row r="71" spans="1:5" ht="15.75" thickBot="1" x14ac:dyDescent="0.3">
      <c r="A71" s="142" t="s">
        <v>17</v>
      </c>
      <c r="B71" s="193"/>
      <c r="C71" s="224">
        <f t="shared" ref="C71:E73" si="1">C68/B68-1</f>
        <v>0</v>
      </c>
      <c r="D71" s="224">
        <f t="shared" si="1"/>
        <v>0</v>
      </c>
      <c r="E71" s="224">
        <f t="shared" si="1"/>
        <v>-1.1419109880383971E-4</v>
      </c>
    </row>
    <row r="72" spans="1:5" ht="15.75" thickBot="1" x14ac:dyDescent="0.3">
      <c r="A72" s="142" t="s">
        <v>18</v>
      </c>
      <c r="B72" s="193"/>
      <c r="C72" s="224">
        <f t="shared" si="1"/>
        <v>3.50527023996412E-2</v>
      </c>
      <c r="D72" s="224">
        <f t="shared" si="1"/>
        <v>0</v>
      </c>
      <c r="E72" s="224">
        <f t="shared" si="1"/>
        <v>9.5530084718219888E-2</v>
      </c>
    </row>
    <row r="73" spans="1:5" ht="15.75" thickBot="1" x14ac:dyDescent="0.3">
      <c r="A73" s="142" t="s">
        <v>19</v>
      </c>
      <c r="B73" s="193"/>
      <c r="C73" s="224">
        <f t="shared" si="1"/>
        <v>3.50527023996412E-2</v>
      </c>
      <c r="D73" s="224">
        <f t="shared" si="1"/>
        <v>0</v>
      </c>
      <c r="E73" s="224">
        <f t="shared" si="1"/>
        <v>9.565519878927975E-2</v>
      </c>
    </row>
    <row r="74" spans="1:5" ht="24.75" customHeight="1" thickBot="1" x14ac:dyDescent="0.3">
      <c r="A74" s="246" t="s">
        <v>570</v>
      </c>
      <c r="B74" s="247"/>
      <c r="C74" s="247"/>
      <c r="D74" s="247"/>
      <c r="E74" s="248"/>
    </row>
    <row r="75" spans="1:5" ht="26.25" customHeight="1" x14ac:dyDescent="0.25">
      <c r="A75" s="244"/>
      <c r="B75" s="191">
        <v>2018</v>
      </c>
      <c r="C75" s="191">
        <v>2019</v>
      </c>
      <c r="D75" s="191">
        <v>2020</v>
      </c>
      <c r="E75" s="191">
        <v>2021</v>
      </c>
    </row>
    <row r="76" spans="1:5" ht="22.5" customHeight="1" thickBot="1" x14ac:dyDescent="0.3">
      <c r="A76" s="245"/>
      <c r="B76" s="190" t="s">
        <v>6</v>
      </c>
      <c r="C76" s="190" t="s">
        <v>7</v>
      </c>
      <c r="D76" s="190" t="s">
        <v>7</v>
      </c>
      <c r="E76" s="190" t="s">
        <v>7</v>
      </c>
    </row>
    <row r="77" spans="1:5" ht="24.75" customHeight="1" thickBot="1" x14ac:dyDescent="0.3">
      <c r="A77" s="178" t="s">
        <v>0</v>
      </c>
      <c r="B77" s="175">
        <v>8140</v>
      </c>
      <c r="C77" s="175">
        <v>8140</v>
      </c>
      <c r="D77" s="175">
        <v>8140</v>
      </c>
      <c r="E77" s="175">
        <v>8140</v>
      </c>
    </row>
    <row r="78" spans="1:5" ht="38.25" customHeight="1" thickBot="1" x14ac:dyDescent="0.3">
      <c r="A78" s="176" t="s">
        <v>43</v>
      </c>
      <c r="B78" s="175">
        <v>8140</v>
      </c>
      <c r="C78" s="175">
        <v>8140</v>
      </c>
      <c r="D78" s="175">
        <v>8140</v>
      </c>
      <c r="E78" s="175">
        <v>8140</v>
      </c>
    </row>
    <row r="79" spans="1:5" ht="24.75" customHeight="1" thickBot="1" x14ac:dyDescent="0.3">
      <c r="A79" s="176" t="s">
        <v>44</v>
      </c>
      <c r="B79" s="182"/>
      <c r="C79" s="207"/>
      <c r="D79" s="207"/>
      <c r="E79" s="207"/>
    </row>
    <row r="80" spans="1:5" ht="24.75" customHeight="1" thickBot="1" x14ac:dyDescent="0.3">
      <c r="A80" s="178" t="s">
        <v>29</v>
      </c>
      <c r="B80" s="175">
        <v>3450</v>
      </c>
      <c r="C80" s="175">
        <v>3450</v>
      </c>
      <c r="D80" s="175">
        <v>3450</v>
      </c>
      <c r="E80" s="175">
        <v>3450</v>
      </c>
    </row>
    <row r="81" spans="1:5" ht="15.75" thickBot="1" x14ac:dyDescent="0.3">
      <c r="A81" s="176" t="s">
        <v>43</v>
      </c>
      <c r="B81" s="175">
        <v>3450</v>
      </c>
      <c r="C81" s="175">
        <v>3450</v>
      </c>
      <c r="D81" s="175">
        <v>3450</v>
      </c>
      <c r="E81" s="175">
        <v>3450</v>
      </c>
    </row>
    <row r="82" spans="1:5" ht="15.75" thickBot="1" x14ac:dyDescent="0.3">
      <c r="A82" s="176" t="s">
        <v>44</v>
      </c>
      <c r="B82" s="182"/>
      <c r="C82" s="175"/>
      <c r="D82" s="175"/>
      <c r="E82" s="175"/>
    </row>
    <row r="83" spans="1:5" ht="24.75" customHeight="1" thickBot="1" x14ac:dyDescent="0.3">
      <c r="A83" s="178" t="s">
        <v>1</v>
      </c>
      <c r="B83" s="223">
        <v>33000</v>
      </c>
      <c r="C83" s="223">
        <v>34563</v>
      </c>
      <c r="D83" s="223">
        <v>34563</v>
      </c>
      <c r="E83" s="223">
        <v>38972</v>
      </c>
    </row>
    <row r="84" spans="1:5" ht="15.75" thickBot="1" x14ac:dyDescent="0.3">
      <c r="A84" s="176" t="s">
        <v>43</v>
      </c>
      <c r="B84" s="223">
        <v>33000</v>
      </c>
      <c r="C84" s="223">
        <v>34563</v>
      </c>
      <c r="D84" s="223">
        <v>34563</v>
      </c>
      <c r="E84" s="223">
        <v>38972</v>
      </c>
    </row>
    <row r="85" spans="1:5" ht="15.75" thickBot="1" x14ac:dyDescent="0.3">
      <c r="A85" s="176" t="s">
        <v>44</v>
      </c>
      <c r="B85" s="182"/>
      <c r="C85" s="175"/>
      <c r="D85" s="175"/>
      <c r="E85" s="175"/>
    </row>
    <row r="86" spans="1:5" ht="15.75" thickBot="1" x14ac:dyDescent="0.3">
      <c r="A86" s="178" t="s">
        <v>2</v>
      </c>
      <c r="B86" s="182"/>
      <c r="C86" s="175"/>
      <c r="D86" s="175"/>
      <c r="E86" s="175"/>
    </row>
    <row r="87" spans="1:5" ht="15.75" thickBot="1" x14ac:dyDescent="0.3">
      <c r="A87" s="176" t="s">
        <v>43</v>
      </c>
      <c r="B87" s="182"/>
      <c r="C87" s="175"/>
      <c r="D87" s="175"/>
      <c r="E87" s="175"/>
    </row>
    <row r="88" spans="1:5" ht="15.75" thickBot="1" x14ac:dyDescent="0.3">
      <c r="A88" s="176" t="s">
        <v>44</v>
      </c>
      <c r="B88" s="182"/>
      <c r="C88" s="175"/>
      <c r="D88" s="175"/>
      <c r="E88" s="175"/>
    </row>
    <row r="89" spans="1:5" ht="15.75" thickBot="1" x14ac:dyDescent="0.3">
      <c r="A89" s="178" t="s">
        <v>25</v>
      </c>
      <c r="B89" s="182"/>
      <c r="C89" s="175"/>
      <c r="D89" s="175"/>
      <c r="E89" s="175"/>
    </row>
    <row r="90" spans="1:5" ht="15.75" thickBot="1" x14ac:dyDescent="0.3">
      <c r="A90" s="176" t="s">
        <v>43</v>
      </c>
      <c r="B90" s="182"/>
      <c r="C90" s="175"/>
      <c r="D90" s="175"/>
      <c r="E90" s="175"/>
    </row>
    <row r="91" spans="1:5" ht="15.75" thickBot="1" x14ac:dyDescent="0.3">
      <c r="A91" s="176" t="s">
        <v>44</v>
      </c>
      <c r="B91" s="182"/>
      <c r="C91" s="175"/>
      <c r="D91" s="175"/>
      <c r="E91" s="175"/>
    </row>
    <row r="92" spans="1:5" ht="15.75" thickBot="1" x14ac:dyDescent="0.3">
      <c r="A92" s="178" t="s">
        <v>26</v>
      </c>
      <c r="B92" s="182"/>
      <c r="C92" s="175"/>
      <c r="D92" s="175"/>
      <c r="E92" s="175"/>
    </row>
    <row r="93" spans="1:5" ht="15.75" thickBot="1" x14ac:dyDescent="0.3">
      <c r="A93" s="176" t="s">
        <v>43</v>
      </c>
      <c r="B93" s="182"/>
      <c r="C93" s="175"/>
      <c r="D93" s="175"/>
      <c r="E93" s="175"/>
    </row>
    <row r="94" spans="1:5" ht="15.75" thickBot="1" x14ac:dyDescent="0.3">
      <c r="A94" s="176" t="s">
        <v>44</v>
      </c>
      <c r="B94" s="182"/>
      <c r="C94" s="175"/>
      <c r="D94" s="175"/>
      <c r="E94" s="175"/>
    </row>
    <row r="95" spans="1:5" ht="24.75" thickBot="1" x14ac:dyDescent="0.3">
      <c r="A95" s="178" t="s">
        <v>3</v>
      </c>
      <c r="B95" s="182"/>
      <c r="C95" s="175"/>
      <c r="D95" s="175"/>
      <c r="E95" s="175"/>
    </row>
    <row r="96" spans="1:5" ht="15.75" thickBot="1" x14ac:dyDescent="0.3">
      <c r="A96" s="176" t="s">
        <v>43</v>
      </c>
      <c r="B96" s="182"/>
      <c r="C96" s="175"/>
      <c r="D96" s="175"/>
      <c r="E96" s="175"/>
    </row>
    <row r="97" spans="1:5" ht="15.75" thickBot="1" x14ac:dyDescent="0.3">
      <c r="A97" s="176" t="s">
        <v>44</v>
      </c>
      <c r="B97" s="182"/>
      <c r="C97" s="175"/>
      <c r="D97" s="175"/>
      <c r="E97" s="175"/>
    </row>
    <row r="98" spans="1:5" ht="15.75" thickBot="1" x14ac:dyDescent="0.3">
      <c r="A98" s="222" t="s">
        <v>74</v>
      </c>
      <c r="B98" s="182">
        <f>B95+B92+B89+B86+B83+B80+B77</f>
        <v>44590</v>
      </c>
      <c r="C98" s="182">
        <f>C95+C92+C89+C86+C83+C80+C77</f>
        <v>46153</v>
      </c>
      <c r="D98" s="182">
        <f>D95+D92+D89+D86+D83+D80+D77</f>
        <v>46153</v>
      </c>
      <c r="E98" s="182">
        <f>E95+E92+E89+E86+E83+E80+E77</f>
        <v>50562</v>
      </c>
    </row>
    <row r="99" spans="1:5" ht="17.25" customHeight="1" thickBot="1" x14ac:dyDescent="0.3">
      <c r="A99" s="221" t="s">
        <v>33</v>
      </c>
      <c r="B99" s="173">
        <f>IF(B98-B69=0,0,"Error")</f>
        <v>0</v>
      </c>
      <c r="C99" s="173">
        <f>IF(C98-C69=0,0,"Error")</f>
        <v>0</v>
      </c>
      <c r="D99" s="173">
        <f>IF(D98-D69=0,0,"Error")</f>
        <v>0</v>
      </c>
      <c r="E99" s="173">
        <f>IF(E98-E69=0,0,"Error")</f>
        <v>0</v>
      </c>
    </row>
    <row r="100" spans="1:5" ht="23.25" customHeight="1" thickBot="1" x14ac:dyDescent="0.3">
      <c r="A100" s="185" t="s">
        <v>70</v>
      </c>
      <c r="B100" s="291" t="s">
        <v>569</v>
      </c>
      <c r="C100" s="292"/>
      <c r="D100" s="292"/>
      <c r="E100" s="293"/>
    </row>
    <row r="101" spans="1:5" ht="15.75" customHeight="1" thickBot="1" x14ac:dyDescent="0.3">
      <c r="A101" s="261" t="s">
        <v>379</v>
      </c>
      <c r="B101" s="262"/>
      <c r="C101" s="262"/>
      <c r="D101" s="262"/>
      <c r="E101" s="263"/>
    </row>
    <row r="102" spans="1:5" ht="21" customHeight="1" thickBot="1" x14ac:dyDescent="0.3">
      <c r="A102" s="214" t="s">
        <v>568</v>
      </c>
      <c r="B102" s="213">
        <v>394</v>
      </c>
      <c r="C102" s="211" t="s">
        <v>559</v>
      </c>
      <c r="D102" s="211" t="s">
        <v>559</v>
      </c>
      <c r="E102" s="211" t="s">
        <v>558</v>
      </c>
    </row>
    <row r="103" spans="1:5" ht="40.5" customHeight="1" thickBot="1" x14ac:dyDescent="0.3">
      <c r="A103" s="220" t="s">
        <v>567</v>
      </c>
      <c r="B103" s="213">
        <v>3620</v>
      </c>
      <c r="C103" s="211" t="s">
        <v>559</v>
      </c>
      <c r="D103" s="211" t="s">
        <v>559</v>
      </c>
      <c r="E103" s="211" t="s">
        <v>558</v>
      </c>
    </row>
    <row r="104" spans="1:5" ht="15.75" thickBot="1" x14ac:dyDescent="0.3">
      <c r="A104" s="220" t="s">
        <v>566</v>
      </c>
      <c r="B104" s="213">
        <v>63529</v>
      </c>
      <c r="C104" s="211" t="s">
        <v>559</v>
      </c>
      <c r="D104" s="211" t="s">
        <v>559</v>
      </c>
      <c r="E104" s="211" t="s">
        <v>558</v>
      </c>
    </row>
    <row r="105" spans="1:5" ht="15.75" thickBot="1" x14ac:dyDescent="0.3">
      <c r="A105" s="220" t="s">
        <v>565</v>
      </c>
      <c r="B105" s="213">
        <v>126909</v>
      </c>
      <c r="C105" s="211" t="s">
        <v>559</v>
      </c>
      <c r="D105" s="211" t="s">
        <v>559</v>
      </c>
      <c r="E105" s="211" t="s">
        <v>558</v>
      </c>
    </row>
    <row r="106" spans="1:5" ht="15.75" thickBot="1" x14ac:dyDescent="0.3">
      <c r="A106" s="220" t="s">
        <v>564</v>
      </c>
      <c r="B106" s="213">
        <v>7788</v>
      </c>
      <c r="C106" s="211" t="s">
        <v>559</v>
      </c>
      <c r="D106" s="211" t="s">
        <v>559</v>
      </c>
      <c r="E106" s="211" t="s">
        <v>558</v>
      </c>
    </row>
    <row r="107" spans="1:5" ht="15.75" thickBot="1" x14ac:dyDescent="0.3">
      <c r="A107" s="219" t="s">
        <v>563</v>
      </c>
      <c r="B107" s="218">
        <v>5.2</v>
      </c>
      <c r="C107" s="211" t="s">
        <v>559</v>
      </c>
      <c r="D107" s="211" t="s">
        <v>559</v>
      </c>
      <c r="E107" s="211" t="s">
        <v>558</v>
      </c>
    </row>
    <row r="108" spans="1:5" ht="15.75" thickBot="1" x14ac:dyDescent="0.3">
      <c r="A108" s="217" t="s">
        <v>562</v>
      </c>
      <c r="B108" s="213">
        <v>4971</v>
      </c>
      <c r="C108" s="211" t="s">
        <v>559</v>
      </c>
      <c r="D108" s="211" t="s">
        <v>559</v>
      </c>
      <c r="E108" s="211" t="s">
        <v>558</v>
      </c>
    </row>
    <row r="109" spans="1:5" ht="24" thickBot="1" x14ac:dyDescent="0.3">
      <c r="A109" s="216" t="s">
        <v>561</v>
      </c>
      <c r="B109" s="215">
        <v>7475</v>
      </c>
      <c r="C109" s="211" t="s">
        <v>559</v>
      </c>
      <c r="D109" s="211" t="s">
        <v>559</v>
      </c>
      <c r="E109" s="211" t="s">
        <v>558</v>
      </c>
    </row>
    <row r="110" spans="1:5" ht="23.25" thickBot="1" x14ac:dyDescent="0.3">
      <c r="A110" s="141" t="s">
        <v>560</v>
      </c>
      <c r="B110" s="213">
        <v>160</v>
      </c>
      <c r="C110" s="211" t="s">
        <v>559</v>
      </c>
      <c r="D110" s="211" t="s">
        <v>559</v>
      </c>
      <c r="E110" s="211" t="s">
        <v>558</v>
      </c>
    </row>
    <row r="111" spans="1:5" ht="24.75" thickBot="1" x14ac:dyDescent="0.3">
      <c r="A111" s="214" t="s">
        <v>557</v>
      </c>
      <c r="B111" s="213">
        <v>0</v>
      </c>
      <c r="C111" s="211"/>
      <c r="D111" s="212"/>
      <c r="E111" s="211"/>
    </row>
    <row r="112" spans="1:5" ht="15.75" thickBot="1" x14ac:dyDescent="0.3">
      <c r="A112" s="264" t="s">
        <v>374</v>
      </c>
      <c r="B112" s="265"/>
      <c r="C112" s="265"/>
      <c r="D112" s="265"/>
      <c r="E112" s="266"/>
    </row>
    <row r="113" spans="1:5" ht="15.75" thickBot="1" x14ac:dyDescent="0.3">
      <c r="A113" s="267" t="s">
        <v>38</v>
      </c>
      <c r="B113" s="268"/>
      <c r="C113" s="268"/>
      <c r="D113" s="268"/>
      <c r="E113" s="269"/>
    </row>
    <row r="114" spans="1:5" ht="24.75" customHeight="1" thickBot="1" x14ac:dyDescent="0.3">
      <c r="A114" s="210" t="s">
        <v>64</v>
      </c>
      <c r="B114" s="270" t="s">
        <v>556</v>
      </c>
      <c r="C114" s="271"/>
      <c r="D114" s="271"/>
      <c r="E114" s="272"/>
    </row>
    <row r="115" spans="1:5" ht="72" customHeight="1" thickBot="1" x14ac:dyDescent="0.3">
      <c r="A115" s="142" t="s">
        <v>10</v>
      </c>
      <c r="B115" s="282" t="s">
        <v>555</v>
      </c>
      <c r="C115" s="283"/>
      <c r="D115" s="283"/>
      <c r="E115" s="284"/>
    </row>
    <row r="116" spans="1:5" ht="15.75" thickBot="1" x14ac:dyDescent="0.3">
      <c r="A116" s="142" t="s">
        <v>15</v>
      </c>
      <c r="B116" s="252" t="s">
        <v>554</v>
      </c>
      <c r="C116" s="253"/>
      <c r="D116" s="253"/>
      <c r="E116" s="254"/>
    </row>
    <row r="117" spans="1:5" ht="12.75" customHeight="1" x14ac:dyDescent="0.25">
      <c r="A117" s="244"/>
      <c r="B117" s="191">
        <v>2018</v>
      </c>
      <c r="C117" s="191">
        <v>2019</v>
      </c>
      <c r="D117" s="191">
        <v>2020</v>
      </c>
      <c r="E117" s="191">
        <v>2021</v>
      </c>
    </row>
    <row r="118" spans="1:5" ht="9" customHeight="1" thickBot="1" x14ac:dyDescent="0.3">
      <c r="A118" s="245"/>
      <c r="B118" s="190" t="s">
        <v>6</v>
      </c>
      <c r="C118" s="190" t="s">
        <v>7</v>
      </c>
      <c r="D118" s="190" t="s">
        <v>7</v>
      </c>
      <c r="E118" s="190" t="s">
        <v>7</v>
      </c>
    </row>
    <row r="119" spans="1:5" ht="15.75" thickBot="1" x14ac:dyDescent="0.3">
      <c r="A119" s="142" t="s">
        <v>9</v>
      </c>
      <c r="B119" s="200">
        <v>214691</v>
      </c>
      <c r="C119" s="200">
        <v>214691</v>
      </c>
      <c r="D119" s="200">
        <v>214691</v>
      </c>
      <c r="E119" s="200">
        <v>218204</v>
      </c>
    </row>
    <row r="120" spans="1:5" ht="15.75" thickBot="1" x14ac:dyDescent="0.3">
      <c r="A120" s="142" t="s">
        <v>16</v>
      </c>
      <c r="B120" s="194">
        <v>540559</v>
      </c>
      <c r="C120" s="194">
        <v>545851</v>
      </c>
      <c r="D120" s="194">
        <v>546039</v>
      </c>
      <c r="E120" s="194">
        <v>550612</v>
      </c>
    </row>
    <row r="121" spans="1:5" ht="15.75" thickBot="1" x14ac:dyDescent="0.3">
      <c r="A121" s="142" t="s">
        <v>24</v>
      </c>
      <c r="B121" s="194">
        <f>B120/B119</f>
        <v>2.5178465795026339</v>
      </c>
      <c r="C121" s="194">
        <f>C120/C119</f>
        <v>2.5424959593089604</v>
      </c>
      <c r="D121" s="194">
        <f>D120/D119</f>
        <v>2.5433716364449372</v>
      </c>
      <c r="E121" s="194">
        <f>E120/E119</f>
        <v>2.5233817895180657</v>
      </c>
    </row>
    <row r="122" spans="1:5" ht="15.75" thickBot="1" x14ac:dyDescent="0.3">
      <c r="A122" s="142" t="s">
        <v>17</v>
      </c>
      <c r="B122" s="193"/>
      <c r="C122" s="192">
        <f t="shared" ref="C122:E124" si="2">C119/B119-1</f>
        <v>0</v>
      </c>
      <c r="D122" s="192">
        <f t="shared" si="2"/>
        <v>0</v>
      </c>
      <c r="E122" s="192">
        <f t="shared" si="2"/>
        <v>1.6363052014290336E-2</v>
      </c>
    </row>
    <row r="123" spans="1:5" ht="15.75" thickBot="1" x14ac:dyDescent="0.3">
      <c r="A123" s="142" t="s">
        <v>18</v>
      </c>
      <c r="B123" s="193"/>
      <c r="C123" s="192">
        <f t="shared" si="2"/>
        <v>9.7898656760870839E-3</v>
      </c>
      <c r="D123" s="192">
        <f t="shared" si="2"/>
        <v>3.4441633339499234E-4</v>
      </c>
      <c r="E123" s="192">
        <f t="shared" si="2"/>
        <v>8.3748596711956669E-3</v>
      </c>
    </row>
    <row r="124" spans="1:5" ht="15.75" thickBot="1" x14ac:dyDescent="0.3">
      <c r="A124" s="142" t="s">
        <v>19</v>
      </c>
      <c r="B124" s="193"/>
      <c r="C124" s="192">
        <f t="shared" si="2"/>
        <v>9.789865676087306E-3</v>
      </c>
      <c r="D124" s="192">
        <f t="shared" si="2"/>
        <v>3.4441633339499234E-4</v>
      </c>
      <c r="E124" s="192">
        <f t="shared" si="2"/>
        <v>-7.8595855361558442E-3</v>
      </c>
    </row>
    <row r="125" spans="1:5" ht="24.75" customHeight="1" thickBot="1" x14ac:dyDescent="0.3">
      <c r="A125" s="246" t="s">
        <v>553</v>
      </c>
      <c r="B125" s="247"/>
      <c r="C125" s="247"/>
      <c r="D125" s="247"/>
      <c r="E125" s="248"/>
    </row>
    <row r="126" spans="1:5" ht="12.75" customHeight="1" x14ac:dyDescent="0.25">
      <c r="A126" s="244"/>
      <c r="B126" s="191">
        <v>2018</v>
      </c>
      <c r="C126" s="191">
        <v>2019</v>
      </c>
      <c r="D126" s="191">
        <v>2020</v>
      </c>
      <c r="E126" s="191">
        <v>2021</v>
      </c>
    </row>
    <row r="127" spans="1:5" ht="9" customHeight="1" thickBot="1" x14ac:dyDescent="0.3">
      <c r="A127" s="245"/>
      <c r="B127" s="190" t="s">
        <v>6</v>
      </c>
      <c r="C127" s="190" t="s">
        <v>7</v>
      </c>
      <c r="D127" s="190" t="s">
        <v>7</v>
      </c>
      <c r="E127" s="190" t="s">
        <v>7</v>
      </c>
    </row>
    <row r="128" spans="1:5" ht="24.75" customHeight="1" thickBot="1" x14ac:dyDescent="0.3">
      <c r="A128" s="178" t="s">
        <v>0</v>
      </c>
      <c r="B128" s="175">
        <v>280001</v>
      </c>
      <c r="C128" s="175">
        <v>280001</v>
      </c>
      <c r="D128" s="175">
        <v>280001</v>
      </c>
      <c r="E128" s="175">
        <v>280001</v>
      </c>
    </row>
    <row r="129" spans="1:5" ht="15.75" thickBot="1" x14ac:dyDescent="0.3">
      <c r="A129" s="176" t="s">
        <v>43</v>
      </c>
      <c r="B129" s="175">
        <v>280001</v>
      </c>
      <c r="C129" s="175">
        <v>280001</v>
      </c>
      <c r="D129" s="175">
        <v>280001</v>
      </c>
      <c r="E129" s="175">
        <v>280001</v>
      </c>
    </row>
    <row r="130" spans="1:5" ht="15.75" thickBot="1" x14ac:dyDescent="0.3">
      <c r="A130" s="176" t="s">
        <v>44</v>
      </c>
      <c r="B130" s="182"/>
      <c r="C130" s="207"/>
      <c r="D130" s="207"/>
      <c r="E130" s="207"/>
    </row>
    <row r="131" spans="1:5" ht="24.75" customHeight="1" thickBot="1" x14ac:dyDescent="0.3">
      <c r="A131" s="178" t="s">
        <v>29</v>
      </c>
      <c r="B131" s="175">
        <v>47758</v>
      </c>
      <c r="C131" s="175">
        <v>47758</v>
      </c>
      <c r="D131" s="175">
        <v>47758</v>
      </c>
      <c r="E131" s="175">
        <v>47758</v>
      </c>
    </row>
    <row r="132" spans="1:5" ht="15.75" thickBot="1" x14ac:dyDescent="0.3">
      <c r="A132" s="176" t="s">
        <v>43</v>
      </c>
      <c r="B132" s="175">
        <v>47758</v>
      </c>
      <c r="C132" s="175">
        <v>47758</v>
      </c>
      <c r="D132" s="175">
        <v>47758</v>
      </c>
      <c r="E132" s="175">
        <v>47758</v>
      </c>
    </row>
    <row r="133" spans="1:5" ht="15.75" thickBot="1" x14ac:dyDescent="0.3">
      <c r="A133" s="176" t="s">
        <v>44</v>
      </c>
      <c r="B133" s="182"/>
      <c r="C133" s="175"/>
      <c r="D133" s="175"/>
      <c r="E133" s="175"/>
    </row>
    <row r="134" spans="1:5" ht="24.75" customHeight="1" thickBot="1" x14ac:dyDescent="0.3">
      <c r="A134" s="178" t="s">
        <v>1</v>
      </c>
      <c r="B134" s="194">
        <v>212800</v>
      </c>
      <c r="C134" s="194">
        <v>216692</v>
      </c>
      <c r="D134" s="194">
        <v>216692</v>
      </c>
      <c r="E134" s="194">
        <v>221277</v>
      </c>
    </row>
    <row r="135" spans="1:5" ht="15.75" thickBot="1" x14ac:dyDescent="0.3">
      <c r="A135" s="176" t="s">
        <v>43</v>
      </c>
      <c r="B135" s="194">
        <v>212800</v>
      </c>
      <c r="C135" s="194">
        <v>216692</v>
      </c>
      <c r="D135" s="194">
        <v>216692</v>
      </c>
      <c r="E135" s="194">
        <v>221277</v>
      </c>
    </row>
    <row r="136" spans="1:5" ht="15.75" thickBot="1" x14ac:dyDescent="0.3">
      <c r="A136" s="176" t="s">
        <v>44</v>
      </c>
      <c r="B136" s="182"/>
      <c r="C136" s="175"/>
      <c r="D136" s="175"/>
      <c r="E136" s="175"/>
    </row>
    <row r="137" spans="1:5" ht="15.75" thickBot="1" x14ac:dyDescent="0.3">
      <c r="A137" s="178" t="s">
        <v>2</v>
      </c>
      <c r="B137" s="182"/>
      <c r="C137" s="175"/>
      <c r="D137" s="175"/>
      <c r="E137" s="175"/>
    </row>
    <row r="138" spans="1:5" ht="15.75" thickBot="1" x14ac:dyDescent="0.3">
      <c r="A138" s="176" t="s">
        <v>43</v>
      </c>
      <c r="B138" s="182"/>
      <c r="C138" s="175"/>
      <c r="D138" s="175"/>
      <c r="E138" s="175"/>
    </row>
    <row r="139" spans="1:5" ht="15.75" thickBot="1" x14ac:dyDescent="0.3">
      <c r="A139" s="176" t="s">
        <v>44</v>
      </c>
      <c r="B139" s="182"/>
      <c r="C139" s="175"/>
      <c r="D139" s="175"/>
      <c r="E139" s="175"/>
    </row>
    <row r="140" spans="1:5" ht="15.75" thickBot="1" x14ac:dyDescent="0.3">
      <c r="A140" s="178" t="s">
        <v>25</v>
      </c>
      <c r="B140" s="182"/>
      <c r="C140" s="175"/>
      <c r="D140" s="175"/>
      <c r="E140" s="175"/>
    </row>
    <row r="141" spans="1:5" ht="15.75" thickBot="1" x14ac:dyDescent="0.3">
      <c r="A141" s="176" t="s">
        <v>43</v>
      </c>
      <c r="B141" s="182"/>
      <c r="C141" s="175"/>
      <c r="D141" s="175"/>
      <c r="E141" s="175"/>
    </row>
    <row r="142" spans="1:5" ht="15" customHeight="1" thickBot="1" x14ac:dyDescent="0.3">
      <c r="A142" s="176" t="s">
        <v>44</v>
      </c>
      <c r="B142" s="182"/>
      <c r="C142" s="175"/>
      <c r="D142" s="175"/>
      <c r="E142" s="175"/>
    </row>
    <row r="143" spans="1:5" ht="15.75" thickBot="1" x14ac:dyDescent="0.3">
      <c r="A143" s="178" t="s">
        <v>26</v>
      </c>
      <c r="B143" s="182">
        <v>0</v>
      </c>
      <c r="C143" s="175">
        <v>0</v>
      </c>
      <c r="D143" s="175">
        <v>0</v>
      </c>
      <c r="E143" s="175">
        <v>0</v>
      </c>
    </row>
    <row r="144" spans="1:5" ht="15.75" thickBot="1" x14ac:dyDescent="0.3">
      <c r="A144" s="176" t="s">
        <v>43</v>
      </c>
      <c r="B144" s="182"/>
      <c r="C144" s="175"/>
      <c r="D144" s="175"/>
      <c r="E144" s="175"/>
    </row>
    <row r="145" spans="1:5" ht="15.75" thickBot="1" x14ac:dyDescent="0.3">
      <c r="A145" s="176" t="s">
        <v>44</v>
      </c>
      <c r="B145" s="182"/>
      <c r="C145" s="175"/>
      <c r="D145" s="175"/>
      <c r="E145" s="175"/>
    </row>
    <row r="146" spans="1:5" ht="24.75" thickBot="1" x14ac:dyDescent="0.3">
      <c r="A146" s="178" t="s">
        <v>3</v>
      </c>
      <c r="B146" s="182"/>
      <c r="C146" s="175">
        <v>1400</v>
      </c>
      <c r="D146" s="175">
        <v>1588</v>
      </c>
      <c r="E146" s="175">
        <v>1576</v>
      </c>
    </row>
    <row r="147" spans="1:5" ht="15.75" thickBot="1" x14ac:dyDescent="0.3">
      <c r="A147" s="176" t="s">
        <v>43</v>
      </c>
      <c r="B147" s="182"/>
      <c r="C147" s="175"/>
      <c r="D147" s="175"/>
      <c r="E147" s="175"/>
    </row>
    <row r="148" spans="1:5" ht="15.75" thickBot="1" x14ac:dyDescent="0.3">
      <c r="A148" s="176" t="s">
        <v>44</v>
      </c>
      <c r="B148" s="182"/>
      <c r="C148" s="175"/>
      <c r="D148" s="175"/>
      <c r="E148" s="175"/>
    </row>
    <row r="149" spans="1:5" ht="15.75" thickBot="1" x14ac:dyDescent="0.3">
      <c r="A149" s="205" t="s">
        <v>76</v>
      </c>
      <c r="B149" s="182">
        <f>B146+B143+B140+B137+B134+B131+B128</f>
        <v>540559</v>
      </c>
      <c r="C149" s="182">
        <f>C146+C143+C140+C137+C134+C131+C128</f>
        <v>545851</v>
      </c>
      <c r="D149" s="182">
        <f>D146+D143+D140+D137+D134+D131+D128</f>
        <v>546039</v>
      </c>
      <c r="E149" s="182">
        <f>E146+E143+E140+E137+E134+E131+E128</f>
        <v>550612</v>
      </c>
    </row>
    <row r="150" spans="1:5" ht="17.25" customHeight="1" thickBot="1" x14ac:dyDescent="0.3">
      <c r="A150" s="174" t="s">
        <v>33</v>
      </c>
      <c r="B150" s="173">
        <f>IF(B149-B120=0,0,"Error")</f>
        <v>0</v>
      </c>
      <c r="C150" s="173">
        <f>IF(C149-C120=0,0,"Error")</f>
        <v>0</v>
      </c>
      <c r="D150" s="173">
        <f>IF(D149-D120=0,0,"Error")</f>
        <v>0</v>
      </c>
      <c r="E150" s="173">
        <f>IF(E149-E120=0,0,"Error")</f>
        <v>0</v>
      </c>
    </row>
    <row r="151" spans="1:5" ht="43.5" customHeight="1" thickBot="1" x14ac:dyDescent="0.3">
      <c r="A151" s="210" t="s">
        <v>108</v>
      </c>
      <c r="B151" s="279" t="s">
        <v>552</v>
      </c>
      <c r="C151" s="280"/>
      <c r="D151" s="280"/>
      <c r="E151" s="281"/>
    </row>
    <row r="152" spans="1:5" ht="84" customHeight="1" thickBot="1" x14ac:dyDescent="0.3">
      <c r="A152" s="142" t="s">
        <v>10</v>
      </c>
      <c r="B152" s="282" t="s">
        <v>551</v>
      </c>
      <c r="C152" s="283"/>
      <c r="D152" s="283"/>
      <c r="E152" s="284"/>
    </row>
    <row r="153" spans="1:5" ht="19.5" customHeight="1" thickBot="1" x14ac:dyDescent="0.3">
      <c r="A153" s="142" t="s">
        <v>15</v>
      </c>
      <c r="B153" s="252" t="s">
        <v>550</v>
      </c>
      <c r="C153" s="253"/>
      <c r="D153" s="253"/>
      <c r="E153" s="254"/>
    </row>
    <row r="154" spans="1:5" ht="12.75" customHeight="1" x14ac:dyDescent="0.25">
      <c r="A154" s="244"/>
      <c r="B154" s="191">
        <v>2018</v>
      </c>
      <c r="C154" s="191">
        <v>2019</v>
      </c>
      <c r="D154" s="191">
        <v>2020</v>
      </c>
      <c r="E154" s="191">
        <v>2021</v>
      </c>
    </row>
    <row r="155" spans="1:5" ht="13.5" customHeight="1" thickBot="1" x14ac:dyDescent="0.3">
      <c r="A155" s="245"/>
      <c r="B155" s="190" t="s">
        <v>6</v>
      </c>
      <c r="C155" s="190" t="s">
        <v>7</v>
      </c>
      <c r="D155" s="190" t="s">
        <v>7</v>
      </c>
      <c r="E155" s="190" t="s">
        <v>7</v>
      </c>
    </row>
    <row r="156" spans="1:5" ht="15.75" thickBot="1" x14ac:dyDescent="0.3">
      <c r="A156" s="142" t="s">
        <v>9</v>
      </c>
      <c r="B156" s="200">
        <v>214691</v>
      </c>
      <c r="C156" s="200">
        <v>214691</v>
      </c>
      <c r="D156" s="200">
        <v>214691</v>
      </c>
      <c r="E156" s="200">
        <v>218204</v>
      </c>
    </row>
    <row r="157" spans="1:5" ht="15.75" thickBot="1" x14ac:dyDescent="0.3">
      <c r="A157" s="142" t="s">
        <v>16</v>
      </c>
      <c r="B157" s="194">
        <v>157886</v>
      </c>
      <c r="C157" s="194">
        <v>164150</v>
      </c>
      <c r="D157" s="194">
        <v>163950</v>
      </c>
      <c r="E157" s="194">
        <v>164850</v>
      </c>
    </row>
    <row r="158" spans="1:5" ht="15.75" thickBot="1" x14ac:dyDescent="0.3">
      <c r="A158" s="142" t="s">
        <v>24</v>
      </c>
      <c r="B158" s="194">
        <f>B157/B156</f>
        <v>0.73541042707891813</v>
      </c>
      <c r="C158" s="194">
        <f>C157/C156</f>
        <v>0.76458724399252875</v>
      </c>
      <c r="D158" s="194">
        <f>D157/D156</f>
        <v>0.76365567257127687</v>
      </c>
      <c r="E158" s="194">
        <v>138964</v>
      </c>
    </row>
    <row r="159" spans="1:5" ht="15.75" thickBot="1" x14ac:dyDescent="0.3">
      <c r="A159" s="142" t="s">
        <v>17</v>
      </c>
      <c r="B159" s="193"/>
      <c r="C159" s="192">
        <f t="shared" ref="C159:E160" si="3">C156/B156-1</f>
        <v>0</v>
      </c>
      <c r="D159" s="192">
        <f t="shared" si="3"/>
        <v>0</v>
      </c>
      <c r="E159" s="192">
        <f t="shared" si="3"/>
        <v>1.6363052014290336E-2</v>
      </c>
    </row>
    <row r="160" spans="1:5" ht="15.75" thickBot="1" x14ac:dyDescent="0.3">
      <c r="A160" s="142" t="s">
        <v>18</v>
      </c>
      <c r="B160" s="193"/>
      <c r="C160" s="192">
        <f t="shared" si="3"/>
        <v>3.9674195305473559E-2</v>
      </c>
      <c r="D160" s="192">
        <f t="shared" si="3"/>
        <v>-1.2183978068839307E-3</v>
      </c>
      <c r="E160" s="192">
        <f t="shared" si="3"/>
        <v>5.4894784995425105E-3</v>
      </c>
    </row>
    <row r="161" spans="1:5" ht="15.75" thickBot="1" x14ac:dyDescent="0.3">
      <c r="A161" s="142" t="s">
        <v>19</v>
      </c>
      <c r="B161" s="193"/>
      <c r="C161" s="192">
        <f>C158/B158-1</f>
        <v>3.9674195305473337E-2</v>
      </c>
      <c r="D161" s="192">
        <f>D158/C158-1</f>
        <v>-1.2183978068839307E-3</v>
      </c>
      <c r="E161" s="192">
        <v>2.1000000000000001E-2</v>
      </c>
    </row>
    <row r="162" spans="1:5" ht="24.75" customHeight="1" thickBot="1" x14ac:dyDescent="0.3">
      <c r="A162" s="246" t="s">
        <v>549</v>
      </c>
      <c r="B162" s="247"/>
      <c r="C162" s="247"/>
      <c r="D162" s="247"/>
      <c r="E162" s="248"/>
    </row>
    <row r="163" spans="1:5" ht="12.75" customHeight="1" x14ac:dyDescent="0.25">
      <c r="A163" s="244"/>
      <c r="B163" s="191">
        <v>2018</v>
      </c>
      <c r="C163" s="191">
        <v>2019</v>
      </c>
      <c r="D163" s="191">
        <v>2020</v>
      </c>
      <c r="E163" s="191">
        <v>2021</v>
      </c>
    </row>
    <row r="164" spans="1:5" ht="9" customHeight="1" thickBot="1" x14ac:dyDescent="0.3">
      <c r="A164" s="245"/>
      <c r="B164" s="190" t="s">
        <v>6</v>
      </c>
      <c r="C164" s="190" t="s">
        <v>7</v>
      </c>
      <c r="D164" s="190" t="s">
        <v>7</v>
      </c>
      <c r="E164" s="190" t="s">
        <v>7</v>
      </c>
    </row>
    <row r="165" spans="1:5" ht="24.75" customHeight="1" thickBot="1" x14ac:dyDescent="0.3">
      <c r="A165" s="178" t="s">
        <v>0</v>
      </c>
      <c r="B165" s="175">
        <v>22181</v>
      </c>
      <c r="C165" s="175">
        <v>22181</v>
      </c>
      <c r="D165" s="175">
        <v>22181</v>
      </c>
      <c r="E165" s="175">
        <v>22181</v>
      </c>
    </row>
    <row r="166" spans="1:5" ht="15.75" thickBot="1" x14ac:dyDescent="0.3">
      <c r="A166" s="176" t="s">
        <v>43</v>
      </c>
      <c r="B166" s="175">
        <v>22181</v>
      </c>
      <c r="C166" s="175">
        <v>22181</v>
      </c>
      <c r="D166" s="175">
        <v>22181</v>
      </c>
      <c r="E166" s="175">
        <v>22181</v>
      </c>
    </row>
    <row r="167" spans="1:5" ht="15.75" thickBot="1" x14ac:dyDescent="0.3">
      <c r="A167" s="176" t="s">
        <v>44</v>
      </c>
      <c r="B167" s="182"/>
      <c r="C167" s="207"/>
      <c r="D167" s="207"/>
      <c r="E167" s="207"/>
    </row>
    <row r="168" spans="1:5" ht="24.75" customHeight="1" thickBot="1" x14ac:dyDescent="0.3">
      <c r="A168" s="178" t="s">
        <v>29</v>
      </c>
      <c r="B168" s="175">
        <v>3705</v>
      </c>
      <c r="C168" s="175">
        <v>3705</v>
      </c>
      <c r="D168" s="175">
        <v>3705</v>
      </c>
      <c r="E168" s="175">
        <v>3705</v>
      </c>
    </row>
    <row r="169" spans="1:5" ht="15.75" thickBot="1" x14ac:dyDescent="0.3">
      <c r="A169" s="176" t="s">
        <v>43</v>
      </c>
      <c r="B169" s="175">
        <v>3705</v>
      </c>
      <c r="C169" s="175">
        <v>3705</v>
      </c>
      <c r="D169" s="175">
        <v>3705</v>
      </c>
      <c r="E169" s="175">
        <v>3705</v>
      </c>
    </row>
    <row r="170" spans="1:5" ht="15.75" thickBot="1" x14ac:dyDescent="0.3">
      <c r="A170" s="176" t="s">
        <v>44</v>
      </c>
      <c r="B170" s="182"/>
      <c r="C170" s="175"/>
      <c r="D170" s="175"/>
      <c r="E170" s="175"/>
    </row>
    <row r="171" spans="1:5" ht="24.75" customHeight="1" thickBot="1" x14ac:dyDescent="0.3">
      <c r="A171" s="178" t="s">
        <v>1</v>
      </c>
      <c r="B171" s="194">
        <v>132000</v>
      </c>
      <c r="C171" s="194">
        <v>138264</v>
      </c>
      <c r="D171" s="194">
        <v>138064</v>
      </c>
      <c r="E171" s="194">
        <v>138964</v>
      </c>
    </row>
    <row r="172" spans="1:5" ht="15.75" thickBot="1" x14ac:dyDescent="0.3">
      <c r="A172" s="176" t="s">
        <v>43</v>
      </c>
      <c r="B172" s="194">
        <v>132000</v>
      </c>
      <c r="C172" s="194">
        <v>138264</v>
      </c>
      <c r="D172" s="194">
        <v>138064</v>
      </c>
      <c r="E172" s="194">
        <v>138964</v>
      </c>
    </row>
    <row r="173" spans="1:5" ht="15.75" thickBot="1" x14ac:dyDescent="0.3">
      <c r="A173" s="176" t="s">
        <v>44</v>
      </c>
      <c r="B173" s="182"/>
      <c r="C173" s="175"/>
      <c r="D173" s="175"/>
      <c r="E173" s="175"/>
    </row>
    <row r="174" spans="1:5" ht="15.75" thickBot="1" x14ac:dyDescent="0.3">
      <c r="A174" s="178" t="s">
        <v>2</v>
      </c>
      <c r="B174" s="182"/>
      <c r="C174" s="175"/>
      <c r="D174" s="175"/>
      <c r="E174" s="175"/>
    </row>
    <row r="175" spans="1:5" ht="15.75" thickBot="1" x14ac:dyDescent="0.3">
      <c r="A175" s="176" t="s">
        <v>43</v>
      </c>
      <c r="B175" s="182"/>
      <c r="C175" s="175"/>
      <c r="D175" s="175"/>
      <c r="E175" s="175"/>
    </row>
    <row r="176" spans="1:5" ht="15.75" thickBot="1" x14ac:dyDescent="0.3">
      <c r="A176" s="176" t="s">
        <v>44</v>
      </c>
      <c r="B176" s="182"/>
      <c r="C176" s="175"/>
      <c r="D176" s="175"/>
      <c r="E176" s="175"/>
    </row>
    <row r="177" spans="1:5" ht="15.75" thickBot="1" x14ac:dyDescent="0.3">
      <c r="A177" s="178" t="s">
        <v>25</v>
      </c>
      <c r="B177" s="182"/>
      <c r="C177" s="175"/>
      <c r="D177" s="175"/>
      <c r="E177" s="175"/>
    </row>
    <row r="178" spans="1:5" ht="15.75" thickBot="1" x14ac:dyDescent="0.3">
      <c r="A178" s="176" t="s">
        <v>43</v>
      </c>
      <c r="B178" s="182"/>
      <c r="C178" s="175"/>
      <c r="D178" s="175"/>
      <c r="E178" s="175"/>
    </row>
    <row r="179" spans="1:5" ht="15" customHeight="1" thickBot="1" x14ac:dyDescent="0.3">
      <c r="A179" s="176" t="s">
        <v>44</v>
      </c>
      <c r="B179" s="182"/>
      <c r="C179" s="175"/>
      <c r="D179" s="175"/>
      <c r="E179" s="175"/>
    </row>
    <row r="180" spans="1:5" ht="15.75" thickBot="1" x14ac:dyDescent="0.3">
      <c r="A180" s="178" t="s">
        <v>26</v>
      </c>
      <c r="B180" s="182">
        <v>0</v>
      </c>
      <c r="C180" s="175">
        <v>0</v>
      </c>
      <c r="D180" s="175">
        <v>0</v>
      </c>
      <c r="E180" s="175">
        <v>0</v>
      </c>
    </row>
    <row r="181" spans="1:5" ht="15.75" thickBot="1" x14ac:dyDescent="0.3">
      <c r="A181" s="176" t="s">
        <v>43</v>
      </c>
      <c r="B181" s="182"/>
      <c r="C181" s="175"/>
      <c r="D181" s="175"/>
      <c r="E181" s="175"/>
    </row>
    <row r="182" spans="1:5" ht="15.75" thickBot="1" x14ac:dyDescent="0.3">
      <c r="A182" s="176" t="s">
        <v>44</v>
      </c>
      <c r="B182" s="182"/>
      <c r="C182" s="175"/>
      <c r="D182" s="175"/>
      <c r="E182" s="175"/>
    </row>
    <row r="183" spans="1:5" ht="24.75" thickBot="1" x14ac:dyDescent="0.3">
      <c r="A183" s="178" t="s">
        <v>3</v>
      </c>
      <c r="B183" s="182"/>
      <c r="C183" s="175"/>
      <c r="D183" s="175"/>
      <c r="E183" s="175"/>
    </row>
    <row r="184" spans="1:5" ht="15.75" thickBot="1" x14ac:dyDescent="0.3">
      <c r="A184" s="176" t="s">
        <v>43</v>
      </c>
      <c r="B184" s="182"/>
      <c r="C184" s="175"/>
      <c r="D184" s="175"/>
      <c r="E184" s="175"/>
    </row>
    <row r="185" spans="1:5" ht="15.75" thickBot="1" x14ac:dyDescent="0.3">
      <c r="A185" s="176" t="s">
        <v>44</v>
      </c>
      <c r="B185" s="182"/>
      <c r="C185" s="175"/>
      <c r="D185" s="175"/>
      <c r="E185" s="175"/>
    </row>
    <row r="186" spans="1:5" ht="15.75" thickBot="1" x14ac:dyDescent="0.3">
      <c r="A186" s="205" t="s">
        <v>92</v>
      </c>
      <c r="B186" s="182">
        <f>B183+B180+B177+B174+B171+B168+B165</f>
        <v>157886</v>
      </c>
      <c r="C186" s="182">
        <f>C183+C180+C177+C174+C171+C168+C165</f>
        <v>164150</v>
      </c>
      <c r="D186" s="182">
        <f>D183+D180+D177+D174+D171+D168+D165</f>
        <v>163950</v>
      </c>
      <c r="E186" s="182">
        <f>E183+E180+E177+E174+E171+E168+E165</f>
        <v>164850</v>
      </c>
    </row>
    <row r="187" spans="1:5" ht="17.25" customHeight="1" thickBot="1" x14ac:dyDescent="0.3">
      <c r="A187" s="174" t="s">
        <v>33</v>
      </c>
      <c r="B187" s="173">
        <f>IF(B186-B157=0,0,"Error")</f>
        <v>0</v>
      </c>
      <c r="C187" s="173">
        <f>IF(C186-C157=0,0,"Error")</f>
        <v>0</v>
      </c>
      <c r="D187" s="173">
        <f>IF(D186-D157=0,0,"Error")</f>
        <v>0</v>
      </c>
      <c r="E187" s="173">
        <f>IF(E186-E157=0,0,"Error")</f>
        <v>0</v>
      </c>
    </row>
    <row r="188" spans="1:5" ht="24.75" customHeight="1" thickBot="1" x14ac:dyDescent="0.3">
      <c r="A188" s="210" t="s">
        <v>110</v>
      </c>
      <c r="B188" s="258" t="s">
        <v>548</v>
      </c>
      <c r="C188" s="259"/>
      <c r="D188" s="259"/>
      <c r="E188" s="260"/>
    </row>
    <row r="189" spans="1:5" ht="34.5" customHeight="1" thickBot="1" x14ac:dyDescent="0.3">
      <c r="A189" s="209" t="s">
        <v>10</v>
      </c>
      <c r="B189" s="285" t="s">
        <v>547</v>
      </c>
      <c r="C189" s="286"/>
      <c r="D189" s="286"/>
      <c r="E189" s="287"/>
    </row>
    <row r="190" spans="1:5" ht="15.75" thickBot="1" x14ac:dyDescent="0.3">
      <c r="A190" s="142" t="s">
        <v>15</v>
      </c>
      <c r="B190" s="252" t="s">
        <v>599</v>
      </c>
      <c r="C190" s="253"/>
      <c r="D190" s="253"/>
      <c r="E190" s="254"/>
    </row>
    <row r="191" spans="1:5" ht="12.75" customHeight="1" x14ac:dyDescent="0.25">
      <c r="A191" s="244"/>
      <c r="B191" s="191">
        <v>2018</v>
      </c>
      <c r="C191" s="191">
        <v>2019</v>
      </c>
      <c r="D191" s="191">
        <v>2020</v>
      </c>
      <c r="E191" s="191">
        <v>2021</v>
      </c>
    </row>
    <row r="192" spans="1:5" ht="9" customHeight="1" thickBot="1" x14ac:dyDescent="0.3">
      <c r="A192" s="245"/>
      <c r="B192" s="190" t="s">
        <v>6</v>
      </c>
      <c r="C192" s="190" t="s">
        <v>7</v>
      </c>
      <c r="D192" s="190" t="s">
        <v>7</v>
      </c>
      <c r="E192" s="190" t="s">
        <v>7</v>
      </c>
    </row>
    <row r="193" spans="1:5" ht="15.75" thickBot="1" x14ac:dyDescent="0.3">
      <c r="A193" s="142" t="s">
        <v>9</v>
      </c>
      <c r="B193" s="200">
        <v>96</v>
      </c>
      <c r="C193" s="200"/>
      <c r="D193" s="200"/>
      <c r="E193" s="200"/>
    </row>
    <row r="194" spans="1:5" ht="15.75" thickBot="1" x14ac:dyDescent="0.3">
      <c r="A194" s="142" t="s">
        <v>16</v>
      </c>
      <c r="B194" s="208">
        <v>10000</v>
      </c>
      <c r="C194" s="200"/>
      <c r="D194" s="200"/>
      <c r="E194" s="200"/>
    </row>
    <row r="195" spans="1:5" ht="15.75" thickBot="1" x14ac:dyDescent="0.3">
      <c r="A195" s="142" t="s">
        <v>24</v>
      </c>
      <c r="B195" s="194">
        <f>B194/B193</f>
        <v>104.16666666666667</v>
      </c>
      <c r="C195" s="194" t="e">
        <f>C194/C193</f>
        <v>#DIV/0!</v>
      </c>
      <c r="D195" s="194" t="e">
        <f>D194/D193</f>
        <v>#DIV/0!</v>
      </c>
      <c r="E195" s="194" t="e">
        <f>E194/E193</f>
        <v>#DIV/0!</v>
      </c>
    </row>
    <row r="196" spans="1:5" ht="15.75" thickBot="1" x14ac:dyDescent="0.3">
      <c r="A196" s="142" t="s">
        <v>17</v>
      </c>
      <c r="B196" s="193"/>
      <c r="C196" s="192">
        <f t="shared" ref="C196:E198" si="4">C193/B193-1</f>
        <v>-1</v>
      </c>
      <c r="D196" s="192" t="e">
        <f t="shared" si="4"/>
        <v>#DIV/0!</v>
      </c>
      <c r="E196" s="192" t="e">
        <f t="shared" si="4"/>
        <v>#DIV/0!</v>
      </c>
    </row>
    <row r="197" spans="1:5" ht="15.75" thickBot="1" x14ac:dyDescent="0.3">
      <c r="A197" s="142" t="s">
        <v>18</v>
      </c>
      <c r="B197" s="193"/>
      <c r="C197" s="192">
        <f t="shared" si="4"/>
        <v>-1</v>
      </c>
      <c r="D197" s="192" t="e">
        <f t="shared" si="4"/>
        <v>#DIV/0!</v>
      </c>
      <c r="E197" s="192" t="e">
        <f t="shared" si="4"/>
        <v>#DIV/0!</v>
      </c>
    </row>
    <row r="198" spans="1:5" ht="15.75" thickBot="1" x14ac:dyDescent="0.3">
      <c r="A198" s="142" t="s">
        <v>19</v>
      </c>
      <c r="B198" s="193"/>
      <c r="C198" s="192" t="e">
        <f t="shared" si="4"/>
        <v>#DIV/0!</v>
      </c>
      <c r="D198" s="192" t="e">
        <f t="shared" si="4"/>
        <v>#DIV/0!</v>
      </c>
      <c r="E198" s="192" t="e">
        <f t="shared" si="4"/>
        <v>#DIV/0!</v>
      </c>
    </row>
    <row r="199" spans="1:5" ht="24.75" customHeight="1" thickBot="1" x14ac:dyDescent="0.3">
      <c r="A199" s="246" t="s">
        <v>546</v>
      </c>
      <c r="B199" s="247"/>
      <c r="C199" s="247"/>
      <c r="D199" s="247"/>
      <c r="E199" s="248"/>
    </row>
    <row r="200" spans="1:5" ht="12.75" customHeight="1" x14ac:dyDescent="0.25">
      <c r="A200" s="244"/>
      <c r="B200" s="191">
        <v>2018</v>
      </c>
      <c r="C200" s="191">
        <v>2019</v>
      </c>
      <c r="D200" s="191">
        <v>2020</v>
      </c>
      <c r="E200" s="191">
        <v>2021</v>
      </c>
    </row>
    <row r="201" spans="1:5" ht="9" customHeight="1" thickBot="1" x14ac:dyDescent="0.3">
      <c r="A201" s="245"/>
      <c r="B201" s="190" t="s">
        <v>6</v>
      </c>
      <c r="C201" s="190" t="s">
        <v>7</v>
      </c>
      <c r="D201" s="190" t="s">
        <v>7</v>
      </c>
      <c r="E201" s="190" t="s">
        <v>7</v>
      </c>
    </row>
    <row r="202" spans="1:5" ht="24.75" customHeight="1" thickBot="1" x14ac:dyDescent="0.3">
      <c r="A202" s="178" t="s">
        <v>0</v>
      </c>
      <c r="B202" s="175"/>
      <c r="C202" s="175"/>
      <c r="D202" s="175"/>
      <c r="E202" s="175"/>
    </row>
    <row r="203" spans="1:5" ht="15.75" thickBot="1" x14ac:dyDescent="0.3">
      <c r="A203" s="176" t="s">
        <v>43</v>
      </c>
      <c r="B203" s="182"/>
      <c r="C203" s="207"/>
      <c r="D203" s="207"/>
      <c r="E203" s="207"/>
    </row>
    <row r="204" spans="1:5" ht="15.75" thickBot="1" x14ac:dyDescent="0.3">
      <c r="A204" s="176" t="s">
        <v>44</v>
      </c>
      <c r="B204" s="182"/>
      <c r="C204" s="207"/>
      <c r="D204" s="207"/>
      <c r="E204" s="207"/>
    </row>
    <row r="205" spans="1:5" ht="24.75" customHeight="1" thickBot="1" x14ac:dyDescent="0.3">
      <c r="A205" s="178" t="s">
        <v>29</v>
      </c>
      <c r="B205" s="175"/>
      <c r="C205" s="175"/>
      <c r="D205" s="175"/>
      <c r="E205" s="175"/>
    </row>
    <row r="206" spans="1:5" ht="15.75" thickBot="1" x14ac:dyDescent="0.3">
      <c r="A206" s="176" t="s">
        <v>43</v>
      </c>
      <c r="B206" s="182"/>
      <c r="C206" s="175"/>
      <c r="D206" s="175"/>
      <c r="E206" s="175"/>
    </row>
    <row r="207" spans="1:5" ht="15.75" thickBot="1" x14ac:dyDescent="0.3">
      <c r="A207" s="176" t="s">
        <v>44</v>
      </c>
      <c r="B207" s="182"/>
      <c r="C207" s="175"/>
      <c r="D207" s="175"/>
      <c r="E207" s="175"/>
    </row>
    <row r="208" spans="1:5" ht="24.75" customHeight="1" thickBot="1" x14ac:dyDescent="0.3">
      <c r="A208" s="178" t="s">
        <v>1</v>
      </c>
      <c r="B208" s="206">
        <v>10000</v>
      </c>
      <c r="C208" s="206"/>
      <c r="D208" s="206"/>
      <c r="E208" s="206"/>
    </row>
    <row r="209" spans="1:5" ht="15.75" thickBot="1" x14ac:dyDescent="0.3">
      <c r="A209" s="176" t="s">
        <v>43</v>
      </c>
      <c r="B209" s="175">
        <v>10000</v>
      </c>
      <c r="C209" s="175"/>
      <c r="D209" s="206"/>
      <c r="E209" s="206"/>
    </row>
    <row r="210" spans="1:5" ht="15.75" thickBot="1" x14ac:dyDescent="0.3">
      <c r="A210" s="176" t="s">
        <v>44</v>
      </c>
      <c r="B210" s="182"/>
      <c r="C210" s="175"/>
      <c r="D210" s="175"/>
      <c r="E210" s="175"/>
    </row>
    <row r="211" spans="1:5" ht="15.75" thickBot="1" x14ac:dyDescent="0.3">
      <c r="A211" s="178" t="s">
        <v>2</v>
      </c>
      <c r="B211" s="182"/>
      <c r="C211" s="175"/>
      <c r="D211" s="175"/>
      <c r="E211" s="175"/>
    </row>
    <row r="212" spans="1:5" ht="15.75" thickBot="1" x14ac:dyDescent="0.3">
      <c r="A212" s="176" t="s">
        <v>43</v>
      </c>
      <c r="B212" s="182"/>
      <c r="C212" s="175"/>
      <c r="D212" s="175"/>
      <c r="E212" s="175"/>
    </row>
    <row r="213" spans="1:5" ht="15.75" thickBot="1" x14ac:dyDescent="0.3">
      <c r="A213" s="176" t="s">
        <v>44</v>
      </c>
      <c r="B213" s="182"/>
      <c r="C213" s="175"/>
      <c r="D213" s="175"/>
      <c r="E213" s="175"/>
    </row>
    <row r="214" spans="1:5" ht="15.75" thickBot="1" x14ac:dyDescent="0.3">
      <c r="A214" s="178" t="s">
        <v>25</v>
      </c>
      <c r="B214" s="182"/>
      <c r="C214" s="175"/>
      <c r="D214" s="175"/>
      <c r="E214" s="175"/>
    </row>
    <row r="215" spans="1:5" ht="15.75" thickBot="1" x14ac:dyDescent="0.3">
      <c r="A215" s="176" t="s">
        <v>43</v>
      </c>
      <c r="B215" s="182"/>
      <c r="C215" s="175"/>
      <c r="D215" s="175"/>
      <c r="E215" s="175"/>
    </row>
    <row r="216" spans="1:5" ht="15" customHeight="1" thickBot="1" x14ac:dyDescent="0.3">
      <c r="A216" s="176" t="s">
        <v>44</v>
      </c>
      <c r="B216" s="182"/>
      <c r="C216" s="175"/>
      <c r="D216" s="175"/>
      <c r="E216" s="175"/>
    </row>
    <row r="217" spans="1:5" ht="15.75" thickBot="1" x14ac:dyDescent="0.3">
      <c r="A217" s="178" t="s">
        <v>26</v>
      </c>
      <c r="B217" s="182">
        <v>0</v>
      </c>
      <c r="C217" s="175">
        <v>0</v>
      </c>
      <c r="D217" s="175">
        <v>0</v>
      </c>
      <c r="E217" s="175">
        <v>0</v>
      </c>
    </row>
    <row r="218" spans="1:5" ht="15.75" thickBot="1" x14ac:dyDescent="0.3">
      <c r="A218" s="176" t="s">
        <v>43</v>
      </c>
      <c r="B218" s="182"/>
      <c r="C218" s="175"/>
      <c r="D218" s="175"/>
      <c r="E218" s="175"/>
    </row>
    <row r="219" spans="1:5" ht="15.75" thickBot="1" x14ac:dyDescent="0.3">
      <c r="A219" s="176" t="s">
        <v>44</v>
      </c>
      <c r="B219" s="182"/>
      <c r="C219" s="175"/>
      <c r="D219" s="175"/>
      <c r="E219" s="175"/>
    </row>
    <row r="220" spans="1:5" ht="24.75" thickBot="1" x14ac:dyDescent="0.3">
      <c r="A220" s="178" t="s">
        <v>3</v>
      </c>
      <c r="B220" s="182"/>
      <c r="C220" s="175"/>
      <c r="D220" s="175"/>
      <c r="E220" s="175"/>
    </row>
    <row r="221" spans="1:5" ht="15.75" thickBot="1" x14ac:dyDescent="0.3">
      <c r="A221" s="176" t="s">
        <v>43</v>
      </c>
      <c r="B221" s="182"/>
      <c r="C221" s="175"/>
      <c r="D221" s="175"/>
      <c r="E221" s="175"/>
    </row>
    <row r="222" spans="1:5" ht="15.75" thickBot="1" x14ac:dyDescent="0.3">
      <c r="A222" s="176" t="s">
        <v>44</v>
      </c>
      <c r="B222" s="182"/>
      <c r="C222" s="175"/>
      <c r="D222" s="175"/>
      <c r="E222" s="175"/>
    </row>
    <row r="223" spans="1:5" ht="15.75" thickBot="1" x14ac:dyDescent="0.3">
      <c r="A223" s="205" t="s">
        <v>98</v>
      </c>
      <c r="B223" s="182">
        <f>B220+B217+B214+B211+B208+B205+B202</f>
        <v>10000</v>
      </c>
      <c r="C223" s="182">
        <f>C220+C217+C214+C211+C208+C205+C202</f>
        <v>0</v>
      </c>
      <c r="D223" s="182">
        <f>D220+D217+D214+D211+D208+D205+D202</f>
        <v>0</v>
      </c>
      <c r="E223" s="182">
        <f>E220+E217+E214+E211+E208+E205+E202</f>
        <v>0</v>
      </c>
    </row>
    <row r="224" spans="1:5" ht="15.75" thickBot="1" x14ac:dyDescent="0.3">
      <c r="A224" s="267" t="s">
        <v>93</v>
      </c>
      <c r="B224" s="268"/>
      <c r="C224" s="268"/>
      <c r="D224" s="268"/>
      <c r="E224" s="269"/>
    </row>
    <row r="225" spans="1:5" ht="15.75" thickBot="1" x14ac:dyDescent="0.3">
      <c r="A225" s="267" t="s">
        <v>37</v>
      </c>
      <c r="B225" s="268"/>
      <c r="C225" s="268"/>
      <c r="D225" s="268"/>
      <c r="E225" s="269"/>
    </row>
    <row r="226" spans="1:5" ht="15.75" thickBot="1" x14ac:dyDescent="0.3">
      <c r="A226" s="198" t="s">
        <v>40</v>
      </c>
      <c r="B226" s="255" t="s">
        <v>545</v>
      </c>
      <c r="C226" s="256"/>
      <c r="D226" s="256"/>
      <c r="E226" s="257"/>
    </row>
    <row r="227" spans="1:5" ht="84.75" thickBot="1" x14ac:dyDescent="0.3">
      <c r="A227" s="198" t="s">
        <v>208</v>
      </c>
      <c r="B227" s="204" t="s">
        <v>544</v>
      </c>
      <c r="C227" s="196" t="s">
        <v>45</v>
      </c>
      <c r="D227" s="196" t="s">
        <v>543</v>
      </c>
      <c r="E227" s="196"/>
    </row>
    <row r="228" spans="1:5" ht="29.25" customHeight="1" thickBot="1" x14ac:dyDescent="0.3">
      <c r="A228" s="142" t="s">
        <v>10</v>
      </c>
      <c r="B228" s="276" t="s">
        <v>542</v>
      </c>
      <c r="C228" s="277"/>
      <c r="D228" s="277"/>
      <c r="E228" s="278"/>
    </row>
    <row r="229" spans="1:5" ht="15.75" thickBot="1" x14ac:dyDescent="0.3">
      <c r="A229" s="142" t="s">
        <v>15</v>
      </c>
      <c r="B229" s="252" t="s">
        <v>154</v>
      </c>
      <c r="C229" s="253"/>
      <c r="D229" s="253"/>
      <c r="E229" s="254"/>
    </row>
    <row r="230" spans="1:5" ht="12.75" customHeight="1" x14ac:dyDescent="0.25">
      <c r="A230" s="244"/>
      <c r="B230" s="191">
        <v>2018</v>
      </c>
      <c r="C230" s="191">
        <v>2019</v>
      </c>
      <c r="D230" s="191">
        <v>2020</v>
      </c>
      <c r="E230" s="191">
        <v>2021</v>
      </c>
    </row>
    <row r="231" spans="1:5" ht="9" customHeight="1" thickBot="1" x14ac:dyDescent="0.3">
      <c r="A231" s="245"/>
      <c r="B231" s="190" t="s">
        <v>6</v>
      </c>
      <c r="C231" s="190" t="s">
        <v>7</v>
      </c>
      <c r="D231" s="190" t="s">
        <v>7</v>
      </c>
      <c r="E231" s="190" t="s">
        <v>7</v>
      </c>
    </row>
    <row r="232" spans="1:5" ht="15.75" thickBot="1" x14ac:dyDescent="0.3">
      <c r="A232" s="142" t="s">
        <v>9</v>
      </c>
      <c r="B232" s="194">
        <v>250</v>
      </c>
      <c r="C232" s="200">
        <v>260</v>
      </c>
      <c r="D232" s="194"/>
      <c r="E232" s="194"/>
    </row>
    <row r="233" spans="1:5" ht="15.75" thickBot="1" x14ac:dyDescent="0.3">
      <c r="A233" s="142" t="s">
        <v>16</v>
      </c>
      <c r="B233" s="194">
        <v>29000</v>
      </c>
      <c r="C233" s="200">
        <v>30000</v>
      </c>
      <c r="D233" s="194" t="e">
        <f>D271-#REF!</f>
        <v>#REF!</v>
      </c>
      <c r="E233" s="194"/>
    </row>
    <row r="234" spans="1:5" ht="15.75" thickBot="1" x14ac:dyDescent="0.3">
      <c r="A234" s="142" t="s">
        <v>24</v>
      </c>
      <c r="B234" s="194">
        <f>B233/B232</f>
        <v>116</v>
      </c>
      <c r="C234" s="194">
        <f>C233/C232</f>
        <v>115.38461538461539</v>
      </c>
      <c r="D234" s="194" t="e">
        <f>D233/D232</f>
        <v>#REF!</v>
      </c>
      <c r="E234" s="194" t="e">
        <f>E233/E232</f>
        <v>#DIV/0!</v>
      </c>
    </row>
    <row r="235" spans="1:5" ht="15.75" thickBot="1" x14ac:dyDescent="0.3">
      <c r="A235" s="142" t="s">
        <v>17</v>
      </c>
      <c r="B235" s="193" t="s">
        <v>23</v>
      </c>
      <c r="C235" s="192">
        <f t="shared" ref="C235:E237" si="5">C232/B232-1</f>
        <v>4.0000000000000036E-2</v>
      </c>
      <c r="D235" s="192">
        <f t="shared" si="5"/>
        <v>-1</v>
      </c>
      <c r="E235" s="192" t="e">
        <f t="shared" si="5"/>
        <v>#DIV/0!</v>
      </c>
    </row>
    <row r="236" spans="1:5" ht="15.75" thickBot="1" x14ac:dyDescent="0.3">
      <c r="A236" s="142" t="s">
        <v>18</v>
      </c>
      <c r="B236" s="193" t="s">
        <v>23</v>
      </c>
      <c r="C236" s="192">
        <f t="shared" si="5"/>
        <v>3.4482758620689724E-2</v>
      </c>
      <c r="D236" s="192" t="e">
        <f t="shared" si="5"/>
        <v>#REF!</v>
      </c>
      <c r="E236" s="192" t="e">
        <f t="shared" si="5"/>
        <v>#REF!</v>
      </c>
    </row>
    <row r="237" spans="1:5" ht="15.75" thickBot="1" x14ac:dyDescent="0.3">
      <c r="A237" s="142" t="s">
        <v>19</v>
      </c>
      <c r="B237" s="193" t="s">
        <v>23</v>
      </c>
      <c r="C237" s="192">
        <f t="shared" si="5"/>
        <v>-5.3050397877983935E-3</v>
      </c>
      <c r="D237" s="192" t="e">
        <f t="shared" si="5"/>
        <v>#REF!</v>
      </c>
      <c r="E237" s="192" t="e">
        <f t="shared" si="5"/>
        <v>#DIV/0!</v>
      </c>
    </row>
    <row r="238" spans="1:5" ht="15.75" customHeight="1" thickBot="1" x14ac:dyDescent="0.3">
      <c r="A238" s="246" t="s">
        <v>541</v>
      </c>
      <c r="B238" s="247"/>
      <c r="C238" s="247"/>
      <c r="D238" s="247"/>
      <c r="E238" s="248"/>
    </row>
    <row r="239" spans="1:5" ht="12.75" customHeight="1" x14ac:dyDescent="0.25">
      <c r="A239" s="244"/>
      <c r="B239" s="191">
        <v>2018</v>
      </c>
      <c r="C239" s="191">
        <v>2019</v>
      </c>
      <c r="D239" s="191">
        <v>2020</v>
      </c>
      <c r="E239" s="191">
        <v>2021</v>
      </c>
    </row>
    <row r="240" spans="1:5" ht="9" customHeight="1" thickBot="1" x14ac:dyDescent="0.3">
      <c r="A240" s="245"/>
      <c r="B240" s="190" t="s">
        <v>6</v>
      </c>
      <c r="C240" s="190" t="s">
        <v>7</v>
      </c>
      <c r="D240" s="190" t="s">
        <v>7</v>
      </c>
      <c r="E240" s="190" t="s">
        <v>7</v>
      </c>
    </row>
    <row r="241" spans="1:5" ht="15.75" thickBot="1" x14ac:dyDescent="0.3">
      <c r="A241" s="178" t="s">
        <v>35</v>
      </c>
      <c r="B241" s="175">
        <f>B242+B243+B244+B245</f>
        <v>0</v>
      </c>
      <c r="C241" s="175">
        <f>C242+C243+C244+C245</f>
        <v>0</v>
      </c>
      <c r="D241" s="175">
        <f>D242+D243+D244+D245</f>
        <v>0</v>
      </c>
      <c r="E241" s="175">
        <f>E242+E243+E244+E245</f>
        <v>0</v>
      </c>
    </row>
    <row r="242" spans="1:5" ht="15.75" thickBot="1" x14ac:dyDescent="0.3">
      <c r="A242" s="176" t="s">
        <v>43</v>
      </c>
      <c r="B242" s="175"/>
      <c r="C242" s="175"/>
      <c r="D242" s="175"/>
      <c r="E242" s="175"/>
    </row>
    <row r="243" spans="1:5" ht="15.75" thickBot="1" x14ac:dyDescent="0.3">
      <c r="A243" s="176" t="s">
        <v>49</v>
      </c>
      <c r="B243" s="175"/>
      <c r="C243" s="175"/>
      <c r="D243" s="175"/>
      <c r="E243" s="175"/>
    </row>
    <row r="244" spans="1:5" ht="15.75" thickBot="1" x14ac:dyDescent="0.3">
      <c r="A244" s="176" t="s">
        <v>50</v>
      </c>
      <c r="B244" s="175"/>
      <c r="C244" s="175"/>
      <c r="D244" s="175"/>
      <c r="E244" s="175"/>
    </row>
    <row r="245" spans="1:5" ht="15.75" thickBot="1" x14ac:dyDescent="0.3">
      <c r="A245" s="176" t="s">
        <v>51</v>
      </c>
      <c r="B245" s="175"/>
      <c r="C245" s="175"/>
      <c r="D245" s="175"/>
      <c r="E245" s="175"/>
    </row>
    <row r="246" spans="1:5" ht="15.75" thickBot="1" x14ac:dyDescent="0.3">
      <c r="A246" s="178" t="s">
        <v>36</v>
      </c>
      <c r="B246" s="182">
        <v>29000</v>
      </c>
      <c r="C246" s="182">
        <f>C247+C248+C249+C250</f>
        <v>30000</v>
      </c>
      <c r="D246" s="182">
        <f>D247+D248+D249+D250</f>
        <v>0</v>
      </c>
      <c r="E246" s="182">
        <f>E247+E248+E249+E250</f>
        <v>0</v>
      </c>
    </row>
    <row r="247" spans="1:5" ht="15.75" thickBot="1" x14ac:dyDescent="0.3">
      <c r="A247" s="176" t="s">
        <v>43</v>
      </c>
      <c r="B247" s="182">
        <v>29000</v>
      </c>
      <c r="C247" s="175">
        <v>30000</v>
      </c>
      <c r="D247" s="175"/>
      <c r="E247" s="175"/>
    </row>
    <row r="248" spans="1:5" ht="15.75" thickBot="1" x14ac:dyDescent="0.3">
      <c r="A248" s="176" t="s">
        <v>49</v>
      </c>
      <c r="B248" s="182"/>
      <c r="C248" s="175"/>
      <c r="D248" s="175"/>
      <c r="E248" s="175"/>
    </row>
    <row r="249" spans="1:5" ht="15.75" thickBot="1" x14ac:dyDescent="0.3">
      <c r="A249" s="176" t="s">
        <v>50</v>
      </c>
      <c r="B249" s="182"/>
      <c r="C249" s="175"/>
      <c r="D249" s="175"/>
      <c r="E249" s="175"/>
    </row>
    <row r="250" spans="1:5" ht="15.75" thickBot="1" x14ac:dyDescent="0.3">
      <c r="A250" s="176" t="s">
        <v>51</v>
      </c>
      <c r="B250" s="182"/>
      <c r="C250" s="175"/>
      <c r="D250" s="175"/>
      <c r="E250" s="175"/>
    </row>
    <row r="251" spans="1:5" ht="15.75" thickBot="1" x14ac:dyDescent="0.3">
      <c r="A251" s="203" t="s">
        <v>31</v>
      </c>
      <c r="B251" s="202">
        <f>B241+B246</f>
        <v>29000</v>
      </c>
      <c r="C251" s="202">
        <f>C241+C246</f>
        <v>30000</v>
      </c>
      <c r="D251" s="202"/>
      <c r="E251" s="202"/>
    </row>
    <row r="252" spans="1:5" ht="95.25" thickBot="1" x14ac:dyDescent="0.3">
      <c r="A252" s="198" t="s">
        <v>540</v>
      </c>
      <c r="B252" s="201" t="s">
        <v>539</v>
      </c>
      <c r="C252" s="196" t="s">
        <v>45</v>
      </c>
      <c r="D252" s="182"/>
      <c r="E252" s="182"/>
    </row>
    <row r="253" spans="1:5" ht="33.75" customHeight="1" thickBot="1" x14ac:dyDescent="0.3">
      <c r="A253" s="142" t="s">
        <v>10</v>
      </c>
      <c r="B253" s="249" t="s">
        <v>538</v>
      </c>
      <c r="C253" s="250"/>
      <c r="D253" s="250"/>
      <c r="E253" s="251"/>
    </row>
    <row r="254" spans="1:5" ht="15.75" thickBot="1" x14ac:dyDescent="0.3">
      <c r="A254" s="142" t="s">
        <v>15</v>
      </c>
      <c r="B254" s="252" t="s">
        <v>537</v>
      </c>
      <c r="C254" s="253"/>
      <c r="D254" s="253"/>
      <c r="E254" s="254"/>
    </row>
    <row r="255" spans="1:5" ht="12.75" customHeight="1" x14ac:dyDescent="0.25">
      <c r="A255" s="244"/>
      <c r="B255" s="191">
        <v>2018</v>
      </c>
      <c r="C255" s="191">
        <v>2019</v>
      </c>
      <c r="D255" s="191">
        <v>2020</v>
      </c>
      <c r="E255" s="191">
        <v>2021</v>
      </c>
    </row>
    <row r="256" spans="1:5" ht="9" customHeight="1" thickBot="1" x14ac:dyDescent="0.3">
      <c r="A256" s="245"/>
      <c r="B256" s="190" t="s">
        <v>6</v>
      </c>
      <c r="C256" s="190" t="s">
        <v>7</v>
      </c>
      <c r="D256" s="190" t="s">
        <v>7</v>
      </c>
      <c r="E256" s="190" t="s">
        <v>7</v>
      </c>
    </row>
    <row r="257" spans="1:5" ht="15.75" thickBot="1" x14ac:dyDescent="0.3">
      <c r="A257" s="142" t="s">
        <v>9</v>
      </c>
      <c r="B257" s="142"/>
      <c r="C257" s="193"/>
      <c r="D257" s="142"/>
      <c r="E257" s="194">
        <v>2350</v>
      </c>
    </row>
    <row r="258" spans="1:5" ht="15.75" thickBot="1" x14ac:dyDescent="0.3">
      <c r="A258" s="142" t="s">
        <v>16</v>
      </c>
      <c r="B258" s="194"/>
      <c r="C258" s="194"/>
      <c r="D258" s="194">
        <f>D276</f>
        <v>0</v>
      </c>
      <c r="E258" s="194">
        <v>85000</v>
      </c>
    </row>
    <row r="259" spans="1:5" ht="15.75" thickBot="1" x14ac:dyDescent="0.3">
      <c r="A259" s="142" t="s">
        <v>24</v>
      </c>
      <c r="B259" s="194" t="e">
        <f>B258/B257</f>
        <v>#DIV/0!</v>
      </c>
      <c r="C259" s="194" t="e">
        <f>C258/C257</f>
        <v>#DIV/0!</v>
      </c>
      <c r="D259" s="194" t="e">
        <f>D258/D257</f>
        <v>#DIV/0!</v>
      </c>
      <c r="E259" s="194">
        <f>E258/E257</f>
        <v>36.170212765957444</v>
      </c>
    </row>
    <row r="260" spans="1:5" ht="15.75" thickBot="1" x14ac:dyDescent="0.3">
      <c r="A260" s="142" t="s">
        <v>17</v>
      </c>
      <c r="B260" s="193" t="s">
        <v>23</v>
      </c>
      <c r="C260" s="192" t="e">
        <f t="shared" ref="C260:E262" si="6">C257/B257-1</f>
        <v>#DIV/0!</v>
      </c>
      <c r="D260" s="192" t="e">
        <f t="shared" si="6"/>
        <v>#DIV/0!</v>
      </c>
      <c r="E260" s="192" t="e">
        <f t="shared" si="6"/>
        <v>#DIV/0!</v>
      </c>
    </row>
    <row r="261" spans="1:5" ht="15.75" thickBot="1" x14ac:dyDescent="0.3">
      <c r="A261" s="142" t="s">
        <v>18</v>
      </c>
      <c r="B261" s="193" t="s">
        <v>23</v>
      </c>
      <c r="C261" s="192" t="e">
        <f t="shared" si="6"/>
        <v>#DIV/0!</v>
      </c>
      <c r="D261" s="192" t="e">
        <f t="shared" si="6"/>
        <v>#DIV/0!</v>
      </c>
      <c r="E261" s="192" t="e">
        <f t="shared" si="6"/>
        <v>#DIV/0!</v>
      </c>
    </row>
    <row r="262" spans="1:5" ht="15.75" thickBot="1" x14ac:dyDescent="0.3">
      <c r="A262" s="142" t="s">
        <v>19</v>
      </c>
      <c r="B262" s="193" t="s">
        <v>23</v>
      </c>
      <c r="C262" s="192" t="e">
        <f t="shared" si="6"/>
        <v>#DIV/0!</v>
      </c>
      <c r="D262" s="192" t="e">
        <f t="shared" si="6"/>
        <v>#DIV/0!</v>
      </c>
      <c r="E262" s="192" t="e">
        <f t="shared" si="6"/>
        <v>#DIV/0!</v>
      </c>
    </row>
    <row r="263" spans="1:5" ht="15.75" customHeight="1" thickBot="1" x14ac:dyDescent="0.3">
      <c r="A263" s="246" t="s">
        <v>536</v>
      </c>
      <c r="B263" s="247"/>
      <c r="C263" s="247"/>
      <c r="D263" s="247"/>
      <c r="E263" s="248"/>
    </row>
    <row r="264" spans="1:5" ht="12.75" customHeight="1" x14ac:dyDescent="0.25">
      <c r="A264" s="244"/>
      <c r="B264" s="191">
        <v>2018</v>
      </c>
      <c r="C264" s="191">
        <v>2019</v>
      </c>
      <c r="D264" s="191">
        <v>2020</v>
      </c>
      <c r="E264" s="191">
        <v>2021</v>
      </c>
    </row>
    <row r="265" spans="1:5" ht="9" customHeight="1" thickBot="1" x14ac:dyDescent="0.3">
      <c r="A265" s="245"/>
      <c r="B265" s="190" t="s">
        <v>6</v>
      </c>
      <c r="C265" s="190" t="s">
        <v>7</v>
      </c>
      <c r="D265" s="190" t="s">
        <v>7</v>
      </c>
      <c r="E265" s="190" t="s">
        <v>7</v>
      </c>
    </row>
    <row r="266" spans="1:5" ht="15.75" thickBot="1" x14ac:dyDescent="0.3">
      <c r="A266" s="178" t="s">
        <v>35</v>
      </c>
      <c r="B266" s="175">
        <f>B267+B268+B269+B270</f>
        <v>0</v>
      </c>
      <c r="C266" s="175">
        <f>C267+C268+C269+C270</f>
        <v>0</v>
      </c>
      <c r="D266" s="175">
        <f>D267+D268+D269+D270</f>
        <v>0</v>
      </c>
      <c r="E266" s="175">
        <f>E267+E268+E269+E270</f>
        <v>0</v>
      </c>
    </row>
    <row r="267" spans="1:5" ht="15.75" thickBot="1" x14ac:dyDescent="0.3">
      <c r="A267" s="176" t="s">
        <v>43</v>
      </c>
      <c r="B267" s="175"/>
      <c r="C267" s="175"/>
      <c r="D267" s="175"/>
      <c r="E267" s="175"/>
    </row>
    <row r="268" spans="1:5" ht="15.75" thickBot="1" x14ac:dyDescent="0.3">
      <c r="A268" s="176" t="s">
        <v>49</v>
      </c>
      <c r="B268" s="175"/>
      <c r="C268" s="175"/>
      <c r="D268" s="175"/>
      <c r="E268" s="175"/>
    </row>
    <row r="269" spans="1:5" ht="15.75" thickBot="1" x14ac:dyDescent="0.3">
      <c r="A269" s="176" t="s">
        <v>50</v>
      </c>
      <c r="B269" s="175"/>
      <c r="C269" s="175"/>
      <c r="D269" s="175"/>
      <c r="E269" s="175"/>
    </row>
    <row r="270" spans="1:5" ht="15.75" thickBot="1" x14ac:dyDescent="0.3">
      <c r="A270" s="176" t="s">
        <v>51</v>
      </c>
      <c r="B270" s="175"/>
      <c r="C270" s="175"/>
      <c r="D270" s="175"/>
      <c r="E270" s="175"/>
    </row>
    <row r="271" spans="1:5" ht="15.75" thickBot="1" x14ac:dyDescent="0.3">
      <c r="A271" s="178" t="s">
        <v>36</v>
      </c>
      <c r="B271" s="182">
        <f>B272+B273+B274+B275</f>
        <v>0</v>
      </c>
      <c r="C271" s="182">
        <v>0</v>
      </c>
      <c r="D271" s="182">
        <f>D272+D273+D274+D275</f>
        <v>0</v>
      </c>
      <c r="E271" s="182">
        <f>E272+E273+E274+E275</f>
        <v>85000</v>
      </c>
    </row>
    <row r="272" spans="1:5" ht="15.75" thickBot="1" x14ac:dyDescent="0.3">
      <c r="A272" s="176" t="s">
        <v>43</v>
      </c>
      <c r="B272" s="182"/>
      <c r="C272" s="175"/>
      <c r="D272" s="175"/>
      <c r="E272" s="175">
        <v>85000</v>
      </c>
    </row>
    <row r="273" spans="1:5" ht="15.75" thickBot="1" x14ac:dyDescent="0.3">
      <c r="A273" s="176" t="s">
        <v>49</v>
      </c>
      <c r="B273" s="182"/>
      <c r="C273" s="175"/>
      <c r="D273" s="175"/>
      <c r="E273" s="175"/>
    </row>
    <row r="274" spans="1:5" ht="15.75" thickBot="1" x14ac:dyDescent="0.3">
      <c r="A274" s="176" t="s">
        <v>50</v>
      </c>
      <c r="B274" s="182"/>
      <c r="C274" s="175"/>
      <c r="D274" s="175"/>
      <c r="E274" s="175"/>
    </row>
    <row r="275" spans="1:5" ht="15.75" thickBot="1" x14ac:dyDescent="0.3">
      <c r="A275" s="176" t="s">
        <v>51</v>
      </c>
      <c r="B275" s="182"/>
      <c r="C275" s="175"/>
      <c r="D275" s="175"/>
      <c r="E275" s="175"/>
    </row>
    <row r="276" spans="1:5" ht="18" customHeight="1" thickBot="1" x14ac:dyDescent="0.3">
      <c r="A276" s="189" t="s">
        <v>535</v>
      </c>
      <c r="B276" s="182">
        <f>B266+B271</f>
        <v>0</v>
      </c>
      <c r="C276" s="182">
        <f>C266+C271</f>
        <v>0</v>
      </c>
      <c r="D276" s="182">
        <f>D266+D271</f>
        <v>0</v>
      </c>
      <c r="E276" s="182">
        <f>E266+E271</f>
        <v>85000</v>
      </c>
    </row>
    <row r="277" spans="1:5" ht="72.75" thickBot="1" x14ac:dyDescent="0.3">
      <c r="A277" s="198" t="s">
        <v>64</v>
      </c>
      <c r="B277" s="197" t="s">
        <v>534</v>
      </c>
      <c r="C277" s="196" t="s">
        <v>45</v>
      </c>
      <c r="D277" s="182"/>
      <c r="E277" s="182"/>
    </row>
    <row r="278" spans="1:5" ht="33.75" customHeight="1" thickBot="1" x14ac:dyDescent="0.3">
      <c r="A278" s="142" t="s">
        <v>10</v>
      </c>
      <c r="B278" s="249" t="s">
        <v>533</v>
      </c>
      <c r="C278" s="250"/>
      <c r="D278" s="250"/>
      <c r="E278" s="251"/>
    </row>
    <row r="279" spans="1:5" ht="15.75" thickBot="1" x14ac:dyDescent="0.3">
      <c r="A279" s="142" t="s">
        <v>15</v>
      </c>
      <c r="B279" s="252" t="s">
        <v>532</v>
      </c>
      <c r="C279" s="253"/>
      <c r="D279" s="253"/>
      <c r="E279" s="254"/>
    </row>
    <row r="280" spans="1:5" ht="12.75" customHeight="1" x14ac:dyDescent="0.25">
      <c r="A280" s="244"/>
      <c r="B280" s="191">
        <v>2018</v>
      </c>
      <c r="C280" s="191">
        <v>2019</v>
      </c>
      <c r="D280" s="191">
        <v>2020</v>
      </c>
      <c r="E280" s="191">
        <v>2021</v>
      </c>
    </row>
    <row r="281" spans="1:5" ht="9" customHeight="1" thickBot="1" x14ac:dyDescent="0.3">
      <c r="A281" s="245"/>
      <c r="B281" s="190" t="s">
        <v>6</v>
      </c>
      <c r="C281" s="190" t="s">
        <v>7</v>
      </c>
      <c r="D281" s="190" t="s">
        <v>7</v>
      </c>
      <c r="E281" s="190" t="s">
        <v>7</v>
      </c>
    </row>
    <row r="282" spans="1:5" ht="15.75" thickBot="1" x14ac:dyDescent="0.3">
      <c r="A282" s="142" t="s">
        <v>9</v>
      </c>
      <c r="B282" s="142"/>
      <c r="C282" s="193"/>
      <c r="D282" s="142"/>
      <c r="E282" s="193">
        <v>820</v>
      </c>
    </row>
    <row r="283" spans="1:5" ht="15.75" thickBot="1" x14ac:dyDescent="0.3">
      <c r="A283" s="142" t="s">
        <v>16</v>
      </c>
      <c r="B283" s="194"/>
      <c r="C283" s="194"/>
      <c r="D283" s="194">
        <f>D301</f>
        <v>0</v>
      </c>
      <c r="E283" s="194">
        <v>52000</v>
      </c>
    </row>
    <row r="284" spans="1:5" ht="15.75" thickBot="1" x14ac:dyDescent="0.3">
      <c r="A284" s="142" t="s">
        <v>24</v>
      </c>
      <c r="B284" s="194" t="e">
        <f>B283/B282</f>
        <v>#DIV/0!</v>
      </c>
      <c r="C284" s="194" t="e">
        <f>C283/C282</f>
        <v>#DIV/0!</v>
      </c>
      <c r="D284" s="194" t="e">
        <f>D283/D282</f>
        <v>#DIV/0!</v>
      </c>
      <c r="E284" s="194">
        <f>E283/E282</f>
        <v>63.414634146341463</v>
      </c>
    </row>
    <row r="285" spans="1:5" ht="15.75" thickBot="1" x14ac:dyDescent="0.3">
      <c r="A285" s="142" t="s">
        <v>17</v>
      </c>
      <c r="B285" s="193" t="s">
        <v>23</v>
      </c>
      <c r="C285" s="192" t="e">
        <f t="shared" ref="C285:E287" si="7">C282/B282-1</f>
        <v>#DIV/0!</v>
      </c>
      <c r="D285" s="192" t="e">
        <f t="shared" si="7"/>
        <v>#DIV/0!</v>
      </c>
      <c r="E285" s="192" t="e">
        <f t="shared" si="7"/>
        <v>#DIV/0!</v>
      </c>
    </row>
    <row r="286" spans="1:5" ht="15.75" thickBot="1" x14ac:dyDescent="0.3">
      <c r="A286" s="142" t="s">
        <v>18</v>
      </c>
      <c r="B286" s="193" t="s">
        <v>23</v>
      </c>
      <c r="C286" s="192" t="e">
        <f t="shared" si="7"/>
        <v>#DIV/0!</v>
      </c>
      <c r="D286" s="192" t="e">
        <f t="shared" si="7"/>
        <v>#DIV/0!</v>
      </c>
      <c r="E286" s="192" t="e">
        <f t="shared" si="7"/>
        <v>#DIV/0!</v>
      </c>
    </row>
    <row r="287" spans="1:5" ht="15.75" thickBot="1" x14ac:dyDescent="0.3">
      <c r="A287" s="142" t="s">
        <v>19</v>
      </c>
      <c r="B287" s="193" t="s">
        <v>23</v>
      </c>
      <c r="C287" s="192" t="e">
        <f t="shared" si="7"/>
        <v>#DIV/0!</v>
      </c>
      <c r="D287" s="192" t="e">
        <f t="shared" si="7"/>
        <v>#DIV/0!</v>
      </c>
      <c r="E287" s="192" t="e">
        <f t="shared" si="7"/>
        <v>#DIV/0!</v>
      </c>
    </row>
    <row r="288" spans="1:5" ht="15.75" customHeight="1" thickBot="1" x14ac:dyDescent="0.3">
      <c r="A288" s="246" t="s">
        <v>531</v>
      </c>
      <c r="B288" s="247"/>
      <c r="C288" s="247"/>
      <c r="D288" s="247"/>
      <c r="E288" s="248"/>
    </row>
    <row r="289" spans="1:5" ht="12.75" customHeight="1" x14ac:dyDescent="0.25">
      <c r="A289" s="244"/>
      <c r="B289" s="191">
        <v>2018</v>
      </c>
      <c r="C289" s="191">
        <v>2019</v>
      </c>
      <c r="D289" s="191">
        <v>2020</v>
      </c>
      <c r="E289" s="191">
        <v>2021</v>
      </c>
    </row>
    <row r="290" spans="1:5" ht="9" customHeight="1" thickBot="1" x14ac:dyDescent="0.3">
      <c r="A290" s="245"/>
      <c r="B290" s="190" t="s">
        <v>6</v>
      </c>
      <c r="C290" s="190" t="s">
        <v>7</v>
      </c>
      <c r="D290" s="190" t="s">
        <v>7</v>
      </c>
      <c r="E290" s="190" t="s">
        <v>7</v>
      </c>
    </row>
    <row r="291" spans="1:5" ht="15.75" thickBot="1" x14ac:dyDescent="0.3">
      <c r="A291" s="178" t="s">
        <v>35</v>
      </c>
      <c r="B291" s="175">
        <f>B292+B293+B294+B295</f>
        <v>0</v>
      </c>
      <c r="C291" s="175">
        <f>C292+C293+C294+C295</f>
        <v>0</v>
      </c>
      <c r="D291" s="175">
        <f>D292+D293+D294+D295</f>
        <v>0</v>
      </c>
      <c r="E291" s="175">
        <f>E292+E293+E294+E295</f>
        <v>0</v>
      </c>
    </row>
    <row r="292" spans="1:5" ht="15.75" thickBot="1" x14ac:dyDescent="0.3">
      <c r="A292" s="176" t="s">
        <v>43</v>
      </c>
      <c r="B292" s="175"/>
      <c r="C292" s="175"/>
      <c r="D292" s="175"/>
      <c r="E292" s="175"/>
    </row>
    <row r="293" spans="1:5" ht="15.75" thickBot="1" x14ac:dyDescent="0.3">
      <c r="A293" s="176" t="s">
        <v>49</v>
      </c>
      <c r="B293" s="175"/>
      <c r="C293" s="175"/>
      <c r="D293" s="175"/>
      <c r="E293" s="175"/>
    </row>
    <row r="294" spans="1:5" ht="15.75" thickBot="1" x14ac:dyDescent="0.3">
      <c r="A294" s="176" t="s">
        <v>50</v>
      </c>
      <c r="B294" s="175"/>
      <c r="C294" s="175"/>
      <c r="D294" s="175"/>
      <c r="E294" s="175"/>
    </row>
    <row r="295" spans="1:5" ht="15.75" thickBot="1" x14ac:dyDescent="0.3">
      <c r="A295" s="176" t="s">
        <v>51</v>
      </c>
      <c r="B295" s="175"/>
      <c r="C295" s="175"/>
      <c r="D295" s="175"/>
      <c r="E295" s="175"/>
    </row>
    <row r="296" spans="1:5" ht="15.75" thickBot="1" x14ac:dyDescent="0.3">
      <c r="A296" s="178" t="s">
        <v>36</v>
      </c>
      <c r="B296" s="182">
        <f>B297+B298+B299+B300</f>
        <v>0</v>
      </c>
      <c r="C296" s="182">
        <f>C297+C298+C299+C300</f>
        <v>0</v>
      </c>
      <c r="D296" s="182">
        <f>D297+D298+D299+D300</f>
        <v>0</v>
      </c>
      <c r="E296" s="182">
        <f>E297</f>
        <v>52000</v>
      </c>
    </row>
    <row r="297" spans="1:5" ht="15.75" thickBot="1" x14ac:dyDescent="0.3">
      <c r="A297" s="176" t="s">
        <v>43</v>
      </c>
      <c r="B297" s="182"/>
      <c r="C297" s="175"/>
      <c r="D297" s="175"/>
      <c r="E297" s="182">
        <v>52000</v>
      </c>
    </row>
    <row r="298" spans="1:5" ht="15.75" thickBot="1" x14ac:dyDescent="0.3">
      <c r="A298" s="176" t="s">
        <v>49</v>
      </c>
      <c r="B298" s="182"/>
      <c r="C298" s="175"/>
      <c r="D298" s="175"/>
      <c r="E298" s="175"/>
    </row>
    <row r="299" spans="1:5" ht="15.75" thickBot="1" x14ac:dyDescent="0.3">
      <c r="A299" s="176" t="s">
        <v>50</v>
      </c>
      <c r="B299" s="182"/>
      <c r="C299" s="175"/>
      <c r="D299" s="175"/>
      <c r="E299" s="175"/>
    </row>
    <row r="300" spans="1:5" ht="15.75" thickBot="1" x14ac:dyDescent="0.3">
      <c r="A300" s="176" t="s">
        <v>51</v>
      </c>
      <c r="B300" s="182"/>
      <c r="C300" s="175"/>
      <c r="D300" s="175"/>
      <c r="E300" s="175"/>
    </row>
    <row r="301" spans="1:5" ht="18" customHeight="1" thickBot="1" x14ac:dyDescent="0.3">
      <c r="A301" s="189" t="s">
        <v>527</v>
      </c>
      <c r="B301" s="182">
        <f>B291+B296</f>
        <v>0</v>
      </c>
      <c r="C301" s="182">
        <f>C291+C296</f>
        <v>0</v>
      </c>
      <c r="D301" s="182">
        <f>D291+D296</f>
        <v>0</v>
      </c>
      <c r="E301" s="182">
        <f>E291+E296</f>
        <v>52000</v>
      </c>
    </row>
    <row r="302" spans="1:5" ht="60.75" thickBot="1" x14ac:dyDescent="0.3">
      <c r="A302" s="198" t="s">
        <v>108</v>
      </c>
      <c r="B302" s="197" t="s">
        <v>530</v>
      </c>
      <c r="C302" s="196" t="s">
        <v>45</v>
      </c>
      <c r="D302" s="182"/>
      <c r="E302" s="182"/>
    </row>
    <row r="303" spans="1:5" ht="45.75" customHeight="1" thickBot="1" x14ac:dyDescent="0.3">
      <c r="A303" s="142" t="s">
        <v>10</v>
      </c>
      <c r="B303" s="249" t="s">
        <v>529</v>
      </c>
      <c r="C303" s="250"/>
      <c r="D303" s="250"/>
      <c r="E303" s="251"/>
    </row>
    <row r="304" spans="1:5" ht="15.75" thickBot="1" x14ac:dyDescent="0.3">
      <c r="A304" s="142" t="s">
        <v>15</v>
      </c>
      <c r="B304" s="252" t="s">
        <v>91</v>
      </c>
      <c r="C304" s="253"/>
      <c r="D304" s="253"/>
      <c r="E304" s="254"/>
    </row>
    <row r="305" spans="1:5" ht="12.75" customHeight="1" x14ac:dyDescent="0.25">
      <c r="A305" s="244"/>
      <c r="B305" s="191">
        <v>2018</v>
      </c>
      <c r="C305" s="191">
        <v>2019</v>
      </c>
      <c r="D305" s="191">
        <v>2020</v>
      </c>
      <c r="E305" s="191">
        <v>2021</v>
      </c>
    </row>
    <row r="306" spans="1:5" ht="9" customHeight="1" thickBot="1" x14ac:dyDescent="0.3">
      <c r="A306" s="245"/>
      <c r="B306" s="190" t="s">
        <v>6</v>
      </c>
      <c r="C306" s="190" t="s">
        <v>7</v>
      </c>
      <c r="D306" s="190" t="s">
        <v>7</v>
      </c>
      <c r="E306" s="190" t="s">
        <v>7</v>
      </c>
    </row>
    <row r="307" spans="1:5" ht="15.75" thickBot="1" x14ac:dyDescent="0.3">
      <c r="A307" s="142" t="s">
        <v>9</v>
      </c>
      <c r="B307" s="142"/>
      <c r="C307" s="193"/>
      <c r="D307" s="142"/>
      <c r="E307" s="193">
        <v>1</v>
      </c>
    </row>
    <row r="308" spans="1:5" ht="15.75" thickBot="1" x14ac:dyDescent="0.3">
      <c r="A308" s="142" t="s">
        <v>16</v>
      </c>
      <c r="B308" s="194"/>
      <c r="C308" s="194"/>
      <c r="D308" s="194">
        <f>D326</f>
        <v>0</v>
      </c>
      <c r="E308" s="194">
        <v>3650</v>
      </c>
    </row>
    <row r="309" spans="1:5" ht="15.75" thickBot="1" x14ac:dyDescent="0.3">
      <c r="A309" s="142" t="s">
        <v>24</v>
      </c>
      <c r="B309" s="194" t="e">
        <f>B308/B307</f>
        <v>#DIV/0!</v>
      </c>
      <c r="C309" s="194" t="e">
        <f>C308/C307</f>
        <v>#DIV/0!</v>
      </c>
      <c r="D309" s="194" t="e">
        <f>D308/D307</f>
        <v>#DIV/0!</v>
      </c>
      <c r="E309" s="194">
        <f>E308/E307</f>
        <v>3650</v>
      </c>
    </row>
    <row r="310" spans="1:5" ht="15.75" thickBot="1" x14ac:dyDescent="0.3">
      <c r="A310" s="142" t="s">
        <v>17</v>
      </c>
      <c r="B310" s="193" t="s">
        <v>23</v>
      </c>
      <c r="C310" s="192" t="e">
        <f t="shared" ref="C310:E312" si="8">C307/B307-1</f>
        <v>#DIV/0!</v>
      </c>
      <c r="D310" s="192" t="e">
        <f t="shared" si="8"/>
        <v>#DIV/0!</v>
      </c>
      <c r="E310" s="192" t="e">
        <f t="shared" si="8"/>
        <v>#DIV/0!</v>
      </c>
    </row>
    <row r="311" spans="1:5" ht="15.75" thickBot="1" x14ac:dyDescent="0.3">
      <c r="A311" s="142" t="s">
        <v>18</v>
      </c>
      <c r="B311" s="193" t="s">
        <v>23</v>
      </c>
      <c r="C311" s="192" t="e">
        <f t="shared" si="8"/>
        <v>#DIV/0!</v>
      </c>
      <c r="D311" s="192" t="e">
        <f t="shared" si="8"/>
        <v>#DIV/0!</v>
      </c>
      <c r="E311" s="192" t="e">
        <f t="shared" si="8"/>
        <v>#DIV/0!</v>
      </c>
    </row>
    <row r="312" spans="1:5" ht="15.75" thickBot="1" x14ac:dyDescent="0.3">
      <c r="A312" s="142" t="s">
        <v>19</v>
      </c>
      <c r="B312" s="193" t="s">
        <v>23</v>
      </c>
      <c r="C312" s="192" t="e">
        <f t="shared" si="8"/>
        <v>#DIV/0!</v>
      </c>
      <c r="D312" s="192" t="e">
        <f t="shared" si="8"/>
        <v>#DIV/0!</v>
      </c>
      <c r="E312" s="192" t="e">
        <f t="shared" si="8"/>
        <v>#DIV/0!</v>
      </c>
    </row>
    <row r="313" spans="1:5" ht="15.75" customHeight="1" thickBot="1" x14ac:dyDescent="0.3">
      <c r="A313" s="246" t="s">
        <v>528</v>
      </c>
      <c r="B313" s="247"/>
      <c r="C313" s="247"/>
      <c r="D313" s="247"/>
      <c r="E313" s="248"/>
    </row>
    <row r="314" spans="1:5" ht="12.75" customHeight="1" x14ac:dyDescent="0.25">
      <c r="A314" s="244"/>
      <c r="B314" s="191">
        <v>2018</v>
      </c>
      <c r="C314" s="191">
        <v>2019</v>
      </c>
      <c r="D314" s="191">
        <v>2020</v>
      </c>
      <c r="E314" s="191">
        <v>2021</v>
      </c>
    </row>
    <row r="315" spans="1:5" ht="9" customHeight="1" thickBot="1" x14ac:dyDescent="0.3">
      <c r="A315" s="245"/>
      <c r="B315" s="190" t="s">
        <v>6</v>
      </c>
      <c r="C315" s="190" t="s">
        <v>7</v>
      </c>
      <c r="D315" s="190" t="s">
        <v>7</v>
      </c>
      <c r="E315" s="190" t="s">
        <v>7</v>
      </c>
    </row>
    <row r="316" spans="1:5" ht="15.75" thickBot="1" x14ac:dyDescent="0.3">
      <c r="A316" s="178" t="s">
        <v>35</v>
      </c>
      <c r="B316" s="175">
        <f>B317+B318+B319+B320</f>
        <v>0</v>
      </c>
      <c r="C316" s="175">
        <f>C317+C318+C319+C320</f>
        <v>0</v>
      </c>
      <c r="D316" s="175">
        <f>D317+D318+D319+D320</f>
        <v>0</v>
      </c>
      <c r="E316" s="175">
        <f>E317+E318+E319+E320</f>
        <v>0</v>
      </c>
    </row>
    <row r="317" spans="1:5" ht="15.75" thickBot="1" x14ac:dyDescent="0.3">
      <c r="A317" s="176" t="s">
        <v>43</v>
      </c>
      <c r="B317" s="175"/>
      <c r="C317" s="175"/>
      <c r="D317" s="175"/>
      <c r="E317" s="175"/>
    </row>
    <row r="318" spans="1:5" ht="15.75" thickBot="1" x14ac:dyDescent="0.3">
      <c r="A318" s="176" t="s">
        <v>49</v>
      </c>
      <c r="B318" s="175"/>
      <c r="C318" s="175"/>
      <c r="D318" s="175"/>
      <c r="E318" s="175"/>
    </row>
    <row r="319" spans="1:5" ht="15.75" thickBot="1" x14ac:dyDescent="0.3">
      <c r="A319" s="176" t="s">
        <v>50</v>
      </c>
      <c r="B319" s="175"/>
      <c r="C319" s="175"/>
      <c r="D319" s="175"/>
      <c r="E319" s="175"/>
    </row>
    <row r="320" spans="1:5" ht="15.75" thickBot="1" x14ac:dyDescent="0.3">
      <c r="A320" s="176" t="s">
        <v>51</v>
      </c>
      <c r="B320" s="175"/>
      <c r="C320" s="175"/>
      <c r="D320" s="175"/>
      <c r="E320" s="175"/>
    </row>
    <row r="321" spans="1:5" ht="15.75" thickBot="1" x14ac:dyDescent="0.3">
      <c r="A321" s="178" t="s">
        <v>36</v>
      </c>
      <c r="B321" s="182">
        <f>B322+B323+B324+B325</f>
        <v>0</v>
      </c>
      <c r="C321" s="182">
        <f>C322+C323+C324+C325</f>
        <v>0</v>
      </c>
      <c r="D321" s="182">
        <f>D322+D323+D324+D325</f>
        <v>0</v>
      </c>
      <c r="E321" s="182">
        <f>E322</f>
        <v>3650</v>
      </c>
    </row>
    <row r="322" spans="1:5" ht="15.75" thickBot="1" x14ac:dyDescent="0.3">
      <c r="A322" s="176" t="s">
        <v>43</v>
      </c>
      <c r="B322" s="182"/>
      <c r="C322" s="175"/>
      <c r="D322" s="175"/>
      <c r="E322" s="182">
        <v>3650</v>
      </c>
    </row>
    <row r="323" spans="1:5" ht="15.75" thickBot="1" x14ac:dyDescent="0.3">
      <c r="A323" s="176" t="s">
        <v>49</v>
      </c>
      <c r="B323" s="182"/>
      <c r="C323" s="175"/>
      <c r="D323" s="175"/>
      <c r="E323" s="175"/>
    </row>
    <row r="324" spans="1:5" ht="15.75" thickBot="1" x14ac:dyDescent="0.3">
      <c r="A324" s="176" t="s">
        <v>50</v>
      </c>
      <c r="B324" s="182"/>
      <c r="C324" s="175"/>
      <c r="D324" s="175"/>
      <c r="E324" s="175"/>
    </row>
    <row r="325" spans="1:5" ht="15.75" thickBot="1" x14ac:dyDescent="0.3">
      <c r="A325" s="176" t="s">
        <v>51</v>
      </c>
      <c r="B325" s="182"/>
      <c r="C325" s="175"/>
      <c r="D325" s="175"/>
      <c r="E325" s="175"/>
    </row>
    <row r="326" spans="1:5" ht="18" customHeight="1" thickBot="1" x14ac:dyDescent="0.3">
      <c r="A326" s="189" t="s">
        <v>527</v>
      </c>
      <c r="B326" s="182">
        <f>B316+B321</f>
        <v>0</v>
      </c>
      <c r="C326" s="182">
        <f>C316+C321</f>
        <v>0</v>
      </c>
      <c r="D326" s="182">
        <f>D316+D321</f>
        <v>0</v>
      </c>
      <c r="E326" s="182">
        <f>E316+E321</f>
        <v>3650</v>
      </c>
    </row>
    <row r="327" spans="1:5" ht="42.75" thickBot="1" x14ac:dyDescent="0.3">
      <c r="A327" s="198" t="s">
        <v>110</v>
      </c>
      <c r="B327" s="197" t="s">
        <v>526</v>
      </c>
      <c r="C327" s="196" t="s">
        <v>45</v>
      </c>
      <c r="D327" s="182"/>
      <c r="E327" s="182"/>
    </row>
    <row r="328" spans="1:5" ht="33.75" customHeight="1" thickBot="1" x14ac:dyDescent="0.3">
      <c r="A328" s="142" t="s">
        <v>10</v>
      </c>
      <c r="B328" s="273" t="s">
        <v>526</v>
      </c>
      <c r="C328" s="274"/>
      <c r="D328" s="274"/>
      <c r="E328" s="275"/>
    </row>
    <row r="329" spans="1:5" ht="15.75" thickBot="1" x14ac:dyDescent="0.3">
      <c r="A329" s="142" t="s">
        <v>15</v>
      </c>
      <c r="B329" s="252" t="s">
        <v>525</v>
      </c>
      <c r="C329" s="253"/>
      <c r="D329" s="253"/>
      <c r="E329" s="254"/>
    </row>
    <row r="330" spans="1:5" ht="12.75" customHeight="1" x14ac:dyDescent="0.25">
      <c r="A330" s="244"/>
      <c r="B330" s="191">
        <v>2018</v>
      </c>
      <c r="C330" s="191">
        <v>2019</v>
      </c>
      <c r="D330" s="191">
        <v>2020</v>
      </c>
      <c r="E330" s="191">
        <v>2021</v>
      </c>
    </row>
    <row r="331" spans="1:5" ht="9" customHeight="1" thickBot="1" x14ac:dyDescent="0.3">
      <c r="A331" s="245"/>
      <c r="B331" s="190" t="s">
        <v>6</v>
      </c>
      <c r="C331" s="190" t="s">
        <v>7</v>
      </c>
      <c r="D331" s="190" t="s">
        <v>7</v>
      </c>
      <c r="E331" s="190" t="s">
        <v>7</v>
      </c>
    </row>
    <row r="332" spans="1:5" ht="15.75" thickBot="1" x14ac:dyDescent="0.3">
      <c r="A332" s="142" t="s">
        <v>9</v>
      </c>
      <c r="B332" s="142"/>
      <c r="C332" s="193"/>
      <c r="D332" s="142"/>
      <c r="E332" s="195">
        <v>250</v>
      </c>
    </row>
    <row r="333" spans="1:5" ht="15.75" thickBot="1" x14ac:dyDescent="0.3">
      <c r="A333" s="142" t="s">
        <v>16</v>
      </c>
      <c r="B333" s="194"/>
      <c r="C333" s="194"/>
      <c r="D333" s="194">
        <f>D351</f>
        <v>0</v>
      </c>
      <c r="E333" s="194">
        <v>8000</v>
      </c>
    </row>
    <row r="334" spans="1:5" ht="15.75" thickBot="1" x14ac:dyDescent="0.3">
      <c r="A334" s="142" t="s">
        <v>24</v>
      </c>
      <c r="B334" s="194" t="e">
        <f>B333/B332</f>
        <v>#DIV/0!</v>
      </c>
      <c r="C334" s="194" t="e">
        <f>C333/C332</f>
        <v>#DIV/0!</v>
      </c>
      <c r="D334" s="194" t="e">
        <f>D333/D332</f>
        <v>#DIV/0!</v>
      </c>
      <c r="E334" s="194">
        <f>E333/E332</f>
        <v>32</v>
      </c>
    </row>
    <row r="335" spans="1:5" ht="15.75" thickBot="1" x14ac:dyDescent="0.3">
      <c r="A335" s="142" t="s">
        <v>17</v>
      </c>
      <c r="B335" s="193" t="s">
        <v>23</v>
      </c>
      <c r="C335" s="192" t="e">
        <f t="shared" ref="C335:E337" si="9">C332/B332-1</f>
        <v>#DIV/0!</v>
      </c>
      <c r="D335" s="192" t="e">
        <f t="shared" si="9"/>
        <v>#DIV/0!</v>
      </c>
      <c r="E335" s="192" t="e">
        <f t="shared" si="9"/>
        <v>#DIV/0!</v>
      </c>
    </row>
    <row r="336" spans="1:5" ht="15.75" thickBot="1" x14ac:dyDescent="0.3">
      <c r="A336" s="142" t="s">
        <v>18</v>
      </c>
      <c r="B336" s="193" t="s">
        <v>23</v>
      </c>
      <c r="C336" s="192" t="e">
        <f t="shared" si="9"/>
        <v>#DIV/0!</v>
      </c>
      <c r="D336" s="192" t="e">
        <f t="shared" si="9"/>
        <v>#DIV/0!</v>
      </c>
      <c r="E336" s="192" t="e">
        <f t="shared" si="9"/>
        <v>#DIV/0!</v>
      </c>
    </row>
    <row r="337" spans="1:5" ht="15.75" thickBot="1" x14ac:dyDescent="0.3">
      <c r="A337" s="142" t="s">
        <v>19</v>
      </c>
      <c r="B337" s="193" t="s">
        <v>23</v>
      </c>
      <c r="C337" s="192" t="e">
        <f t="shared" si="9"/>
        <v>#DIV/0!</v>
      </c>
      <c r="D337" s="192" t="e">
        <f t="shared" si="9"/>
        <v>#DIV/0!</v>
      </c>
      <c r="E337" s="192" t="e">
        <f t="shared" si="9"/>
        <v>#DIV/0!</v>
      </c>
    </row>
    <row r="338" spans="1:5" ht="15.75" customHeight="1" thickBot="1" x14ac:dyDescent="0.3">
      <c r="A338" s="246" t="s">
        <v>524</v>
      </c>
      <c r="B338" s="247"/>
      <c r="C338" s="247"/>
      <c r="D338" s="247"/>
      <c r="E338" s="248"/>
    </row>
    <row r="339" spans="1:5" ht="12.75" customHeight="1" x14ac:dyDescent="0.25">
      <c r="A339" s="244"/>
      <c r="B339" s="191">
        <v>2018</v>
      </c>
      <c r="C339" s="191">
        <v>2019</v>
      </c>
      <c r="D339" s="191">
        <v>2020</v>
      </c>
      <c r="E339" s="191">
        <v>2021</v>
      </c>
    </row>
    <row r="340" spans="1:5" ht="9" customHeight="1" thickBot="1" x14ac:dyDescent="0.3">
      <c r="A340" s="245"/>
      <c r="B340" s="190" t="s">
        <v>6</v>
      </c>
      <c r="C340" s="190" t="s">
        <v>7</v>
      </c>
      <c r="D340" s="190" t="s">
        <v>7</v>
      </c>
      <c r="E340" s="190" t="s">
        <v>7</v>
      </c>
    </row>
    <row r="341" spans="1:5" ht="15.75" thickBot="1" x14ac:dyDescent="0.3">
      <c r="A341" s="178" t="s">
        <v>35</v>
      </c>
      <c r="B341" s="175">
        <f>B342+B343+B344+B345</f>
        <v>0</v>
      </c>
      <c r="C341" s="175">
        <f>C342+C343+C344+C345</f>
        <v>0</v>
      </c>
      <c r="D341" s="175">
        <f>D342+D343+D344+D345</f>
        <v>0</v>
      </c>
      <c r="E341" s="175">
        <f>E342+E343+E344+E345</f>
        <v>0</v>
      </c>
    </row>
    <row r="342" spans="1:5" ht="15.75" thickBot="1" x14ac:dyDescent="0.3">
      <c r="A342" s="176" t="s">
        <v>43</v>
      </c>
      <c r="B342" s="175"/>
      <c r="C342" s="175"/>
      <c r="D342" s="175"/>
      <c r="E342" s="175"/>
    </row>
    <row r="343" spans="1:5" ht="15.75" thickBot="1" x14ac:dyDescent="0.3">
      <c r="A343" s="176" t="s">
        <v>49</v>
      </c>
      <c r="B343" s="175"/>
      <c r="C343" s="175"/>
      <c r="D343" s="175"/>
      <c r="E343" s="175"/>
    </row>
    <row r="344" spans="1:5" ht="15.75" thickBot="1" x14ac:dyDescent="0.3">
      <c r="A344" s="176" t="s">
        <v>50</v>
      </c>
      <c r="B344" s="175"/>
      <c r="C344" s="175"/>
      <c r="D344" s="175"/>
      <c r="E344" s="175"/>
    </row>
    <row r="345" spans="1:5" ht="15.75" thickBot="1" x14ac:dyDescent="0.3">
      <c r="A345" s="176" t="s">
        <v>51</v>
      </c>
      <c r="B345" s="175"/>
      <c r="C345" s="175"/>
      <c r="D345" s="175"/>
      <c r="E345" s="175"/>
    </row>
    <row r="346" spans="1:5" ht="15.75" thickBot="1" x14ac:dyDescent="0.3">
      <c r="A346" s="178" t="s">
        <v>36</v>
      </c>
      <c r="B346" s="182">
        <f>B347+B348+B349+B350</f>
        <v>0</v>
      </c>
      <c r="C346" s="182">
        <f>C347+C348+C349+C350</f>
        <v>0</v>
      </c>
      <c r="D346" s="182">
        <f>D347+D348+D349+D350</f>
        <v>0</v>
      </c>
      <c r="E346" s="182">
        <v>8000</v>
      </c>
    </row>
    <row r="347" spans="1:5" ht="15.75" thickBot="1" x14ac:dyDescent="0.3">
      <c r="A347" s="176" t="s">
        <v>43</v>
      </c>
      <c r="B347" s="182"/>
      <c r="C347" s="175"/>
      <c r="D347" s="175"/>
      <c r="E347" s="175">
        <v>8000</v>
      </c>
    </row>
    <row r="348" spans="1:5" ht="15.75" thickBot="1" x14ac:dyDescent="0.3">
      <c r="A348" s="176" t="s">
        <v>49</v>
      </c>
      <c r="B348" s="182"/>
      <c r="C348" s="175"/>
      <c r="D348" s="175"/>
      <c r="E348" s="175"/>
    </row>
    <row r="349" spans="1:5" ht="15.75" thickBot="1" x14ac:dyDescent="0.3">
      <c r="A349" s="176" t="s">
        <v>50</v>
      </c>
      <c r="B349" s="182"/>
      <c r="C349" s="175"/>
      <c r="D349" s="175"/>
      <c r="E349" s="175"/>
    </row>
    <row r="350" spans="1:5" ht="15.75" thickBot="1" x14ac:dyDescent="0.3">
      <c r="A350" s="176" t="s">
        <v>51</v>
      </c>
      <c r="B350" s="182"/>
      <c r="C350" s="175"/>
      <c r="D350" s="175"/>
      <c r="E350" s="175"/>
    </row>
    <row r="351" spans="1:5" ht="18" customHeight="1" thickBot="1" x14ac:dyDescent="0.3">
      <c r="A351" s="189" t="s">
        <v>523</v>
      </c>
      <c r="B351" s="182">
        <f>B341+B346</f>
        <v>0</v>
      </c>
      <c r="C351" s="182">
        <f>C341+C346</f>
        <v>0</v>
      </c>
      <c r="D351" s="182">
        <f>D341+D346</f>
        <v>0</v>
      </c>
      <c r="E351" s="182">
        <f>E341+E346</f>
        <v>8000</v>
      </c>
    </row>
    <row r="352" spans="1:5" ht="96.75" thickBot="1" x14ac:dyDescent="0.3">
      <c r="A352" s="198" t="s">
        <v>99</v>
      </c>
      <c r="B352" s="197" t="s">
        <v>522</v>
      </c>
      <c r="C352" s="196" t="s">
        <v>45</v>
      </c>
      <c r="D352" s="182"/>
      <c r="E352" s="182"/>
    </row>
    <row r="353" spans="1:5" ht="33.75" customHeight="1" thickBot="1" x14ac:dyDescent="0.3">
      <c r="A353" s="142" t="s">
        <v>10</v>
      </c>
      <c r="B353" s="249" t="s">
        <v>521</v>
      </c>
      <c r="C353" s="250"/>
      <c r="D353" s="250"/>
      <c r="E353" s="251"/>
    </row>
    <row r="354" spans="1:5" ht="15.75" thickBot="1" x14ac:dyDescent="0.3">
      <c r="A354" s="142" t="s">
        <v>15</v>
      </c>
      <c r="B354" s="252" t="s">
        <v>520</v>
      </c>
      <c r="C354" s="253"/>
      <c r="D354" s="253"/>
      <c r="E354" s="254"/>
    </row>
    <row r="355" spans="1:5" ht="12.75" customHeight="1" x14ac:dyDescent="0.25">
      <c r="A355" s="244"/>
      <c r="B355" s="191">
        <v>2018</v>
      </c>
      <c r="C355" s="191">
        <v>2019</v>
      </c>
      <c r="D355" s="191">
        <v>2020</v>
      </c>
      <c r="E355" s="191">
        <v>2021</v>
      </c>
    </row>
    <row r="356" spans="1:5" ht="9" customHeight="1" thickBot="1" x14ac:dyDescent="0.3">
      <c r="A356" s="245"/>
      <c r="B356" s="190" t="s">
        <v>6</v>
      </c>
      <c r="C356" s="190" t="s">
        <v>7</v>
      </c>
      <c r="D356" s="190" t="s">
        <v>7</v>
      </c>
      <c r="E356" s="190" t="s">
        <v>7</v>
      </c>
    </row>
    <row r="357" spans="1:5" ht="15.75" thickBot="1" x14ac:dyDescent="0.3">
      <c r="A357" s="142" t="s">
        <v>9</v>
      </c>
      <c r="B357" s="142"/>
      <c r="C357" s="193"/>
      <c r="D357" s="142"/>
      <c r="E357" s="193">
        <v>12</v>
      </c>
    </row>
    <row r="358" spans="1:5" ht="15.75" thickBot="1" x14ac:dyDescent="0.3">
      <c r="A358" s="142" t="s">
        <v>16</v>
      </c>
      <c r="B358" s="194"/>
      <c r="C358" s="194"/>
      <c r="D358" s="194">
        <f>D376</f>
        <v>0</v>
      </c>
      <c r="E358" s="194">
        <v>5300</v>
      </c>
    </row>
    <row r="359" spans="1:5" ht="15.75" thickBot="1" x14ac:dyDescent="0.3">
      <c r="A359" s="142" t="s">
        <v>24</v>
      </c>
      <c r="B359" s="194" t="e">
        <f>B358/B357</f>
        <v>#DIV/0!</v>
      </c>
      <c r="C359" s="194" t="e">
        <f>C358/C357</f>
        <v>#DIV/0!</v>
      </c>
      <c r="D359" s="194" t="e">
        <f>D358/D357</f>
        <v>#DIV/0!</v>
      </c>
      <c r="E359" s="194">
        <f>E358/E357</f>
        <v>441.66666666666669</v>
      </c>
    </row>
    <row r="360" spans="1:5" ht="15.75" thickBot="1" x14ac:dyDescent="0.3">
      <c r="A360" s="142" t="s">
        <v>17</v>
      </c>
      <c r="B360" s="193" t="s">
        <v>23</v>
      </c>
      <c r="C360" s="192" t="e">
        <f t="shared" ref="C360:E362" si="10">C357/B357-1</f>
        <v>#DIV/0!</v>
      </c>
      <c r="D360" s="192" t="e">
        <f t="shared" si="10"/>
        <v>#DIV/0!</v>
      </c>
      <c r="E360" s="192" t="e">
        <f t="shared" si="10"/>
        <v>#DIV/0!</v>
      </c>
    </row>
    <row r="361" spans="1:5" ht="15.75" thickBot="1" x14ac:dyDescent="0.3">
      <c r="A361" s="142" t="s">
        <v>18</v>
      </c>
      <c r="B361" s="193" t="s">
        <v>23</v>
      </c>
      <c r="C361" s="192" t="e">
        <f t="shared" si="10"/>
        <v>#DIV/0!</v>
      </c>
      <c r="D361" s="192" t="e">
        <f t="shared" si="10"/>
        <v>#DIV/0!</v>
      </c>
      <c r="E361" s="192" t="e">
        <f t="shared" si="10"/>
        <v>#DIV/0!</v>
      </c>
    </row>
    <row r="362" spans="1:5" ht="15.75" thickBot="1" x14ac:dyDescent="0.3">
      <c r="A362" s="142" t="s">
        <v>19</v>
      </c>
      <c r="B362" s="193" t="s">
        <v>23</v>
      </c>
      <c r="C362" s="192" t="e">
        <f t="shared" si="10"/>
        <v>#DIV/0!</v>
      </c>
      <c r="D362" s="192" t="e">
        <f t="shared" si="10"/>
        <v>#DIV/0!</v>
      </c>
      <c r="E362" s="192" t="e">
        <f t="shared" si="10"/>
        <v>#DIV/0!</v>
      </c>
    </row>
    <row r="363" spans="1:5" ht="15.75" customHeight="1" thickBot="1" x14ac:dyDescent="0.3">
      <c r="A363" s="246" t="s">
        <v>519</v>
      </c>
      <c r="B363" s="247"/>
      <c r="C363" s="247"/>
      <c r="D363" s="247"/>
      <c r="E363" s="248"/>
    </row>
    <row r="364" spans="1:5" ht="12.75" customHeight="1" x14ac:dyDescent="0.25">
      <c r="A364" s="244"/>
      <c r="B364" s="191">
        <v>2018</v>
      </c>
      <c r="C364" s="191">
        <v>2019</v>
      </c>
      <c r="D364" s="191">
        <v>2020</v>
      </c>
      <c r="E364" s="191">
        <v>2021</v>
      </c>
    </row>
    <row r="365" spans="1:5" ht="9" customHeight="1" thickBot="1" x14ac:dyDescent="0.3">
      <c r="A365" s="245"/>
      <c r="B365" s="190" t="s">
        <v>6</v>
      </c>
      <c r="C365" s="190" t="s">
        <v>7</v>
      </c>
      <c r="D365" s="190" t="s">
        <v>7</v>
      </c>
      <c r="E365" s="190" t="s">
        <v>7</v>
      </c>
    </row>
    <row r="366" spans="1:5" ht="15.75" thickBot="1" x14ac:dyDescent="0.3">
      <c r="A366" s="178" t="s">
        <v>35</v>
      </c>
      <c r="B366" s="175">
        <f>B367+B368+B369+B370</f>
        <v>0</v>
      </c>
      <c r="C366" s="175">
        <f>C367+C368+C369+C370</f>
        <v>0</v>
      </c>
      <c r="D366" s="175">
        <f>D367+D368+D369+D370</f>
        <v>0</v>
      </c>
      <c r="E366" s="175">
        <f>E367+E368+E369+E370</f>
        <v>0</v>
      </c>
    </row>
    <row r="367" spans="1:5" ht="15.75" thickBot="1" x14ac:dyDescent="0.3">
      <c r="A367" s="176" t="s">
        <v>43</v>
      </c>
      <c r="B367" s="175"/>
      <c r="C367" s="175"/>
      <c r="D367" s="175"/>
      <c r="E367" s="175"/>
    </row>
    <row r="368" spans="1:5" ht="15.75" thickBot="1" x14ac:dyDescent="0.3">
      <c r="A368" s="176" t="s">
        <v>49</v>
      </c>
      <c r="B368" s="175"/>
      <c r="C368" s="175"/>
      <c r="D368" s="175"/>
      <c r="E368" s="175"/>
    </row>
    <row r="369" spans="1:5" ht="15.75" thickBot="1" x14ac:dyDescent="0.3">
      <c r="A369" s="176" t="s">
        <v>50</v>
      </c>
      <c r="B369" s="175"/>
      <c r="C369" s="175"/>
      <c r="D369" s="175"/>
      <c r="E369" s="175"/>
    </row>
    <row r="370" spans="1:5" ht="15.75" thickBot="1" x14ac:dyDescent="0.3">
      <c r="A370" s="176" t="s">
        <v>51</v>
      </c>
      <c r="B370" s="175"/>
      <c r="C370" s="175"/>
      <c r="D370" s="175"/>
      <c r="E370" s="175"/>
    </row>
    <row r="371" spans="1:5" ht="15.75" thickBot="1" x14ac:dyDescent="0.3">
      <c r="A371" s="178" t="s">
        <v>36</v>
      </c>
      <c r="B371" s="182">
        <f>B372+B373+B374+B375</f>
        <v>0</v>
      </c>
      <c r="C371" s="182">
        <f>C372+C373+C374+C375</f>
        <v>0</v>
      </c>
      <c r="D371" s="182">
        <f>D372+D373+D374+D375</f>
        <v>0</v>
      </c>
      <c r="E371" s="182">
        <f>E372</f>
        <v>5300</v>
      </c>
    </row>
    <row r="372" spans="1:5" ht="15.75" thickBot="1" x14ac:dyDescent="0.3">
      <c r="A372" s="176" t="s">
        <v>43</v>
      </c>
      <c r="B372" s="182"/>
      <c r="C372" s="175"/>
      <c r="D372" s="175"/>
      <c r="E372" s="182">
        <v>5300</v>
      </c>
    </row>
    <row r="373" spans="1:5" ht="15.75" thickBot="1" x14ac:dyDescent="0.3">
      <c r="A373" s="176" t="s">
        <v>49</v>
      </c>
      <c r="B373" s="182"/>
      <c r="C373" s="175"/>
      <c r="D373" s="175"/>
      <c r="E373" s="175"/>
    </row>
    <row r="374" spans="1:5" ht="15.75" thickBot="1" x14ac:dyDescent="0.3">
      <c r="A374" s="176" t="s">
        <v>50</v>
      </c>
      <c r="B374" s="182"/>
      <c r="C374" s="175"/>
      <c r="D374" s="175"/>
      <c r="E374" s="175"/>
    </row>
    <row r="375" spans="1:5" ht="15.75" thickBot="1" x14ac:dyDescent="0.3">
      <c r="A375" s="176" t="s">
        <v>51</v>
      </c>
      <c r="B375" s="182"/>
      <c r="C375" s="175"/>
      <c r="D375" s="175"/>
      <c r="E375" s="175"/>
    </row>
    <row r="376" spans="1:5" ht="18" customHeight="1" thickBot="1" x14ac:dyDescent="0.3">
      <c r="A376" s="189" t="s">
        <v>518</v>
      </c>
      <c r="B376" s="182">
        <f>B366+B371</f>
        <v>0</v>
      </c>
      <c r="C376" s="182">
        <f>C366+C371</f>
        <v>0</v>
      </c>
      <c r="D376" s="182">
        <f>D366+D371</f>
        <v>0</v>
      </c>
      <c r="E376" s="182">
        <f>E366+E371</f>
        <v>5300</v>
      </c>
    </row>
    <row r="377" spans="1:5" ht="84.75" thickBot="1" x14ac:dyDescent="0.3">
      <c r="A377" s="198" t="s">
        <v>103</v>
      </c>
      <c r="B377" s="197" t="s">
        <v>517</v>
      </c>
      <c r="C377" s="196" t="s">
        <v>45</v>
      </c>
      <c r="D377" s="182"/>
      <c r="E377" s="182"/>
    </row>
    <row r="378" spans="1:5" ht="59.25" customHeight="1" thickBot="1" x14ac:dyDescent="0.3">
      <c r="A378" s="142" t="s">
        <v>10</v>
      </c>
      <c r="B378" s="249" t="s">
        <v>516</v>
      </c>
      <c r="C378" s="250"/>
      <c r="D378" s="250"/>
      <c r="E378" s="251"/>
    </row>
    <row r="379" spans="1:5" ht="15.75" thickBot="1" x14ac:dyDescent="0.3">
      <c r="A379" s="142" t="s">
        <v>15</v>
      </c>
      <c r="B379" s="252" t="s">
        <v>154</v>
      </c>
      <c r="C379" s="253"/>
      <c r="D379" s="253"/>
      <c r="E379" s="254"/>
    </row>
    <row r="380" spans="1:5" ht="12.75" customHeight="1" x14ac:dyDescent="0.25">
      <c r="A380" s="244"/>
      <c r="B380" s="191">
        <v>2018</v>
      </c>
      <c r="C380" s="191">
        <v>2019</v>
      </c>
      <c r="D380" s="191">
        <v>2020</v>
      </c>
      <c r="E380" s="191">
        <v>2021</v>
      </c>
    </row>
    <row r="381" spans="1:5" ht="9" customHeight="1" thickBot="1" x14ac:dyDescent="0.3">
      <c r="A381" s="245"/>
      <c r="B381" s="190" t="s">
        <v>6</v>
      </c>
      <c r="C381" s="190" t="s">
        <v>7</v>
      </c>
      <c r="D381" s="190" t="s">
        <v>7</v>
      </c>
      <c r="E381" s="190" t="s">
        <v>7</v>
      </c>
    </row>
    <row r="382" spans="1:5" ht="15.75" thickBot="1" x14ac:dyDescent="0.3">
      <c r="A382" s="142" t="s">
        <v>9</v>
      </c>
      <c r="B382" s="142"/>
      <c r="C382" s="193"/>
      <c r="D382" s="142"/>
      <c r="E382" s="193">
        <v>50</v>
      </c>
    </row>
    <row r="383" spans="1:5" ht="15.75" thickBot="1" x14ac:dyDescent="0.3">
      <c r="A383" s="142" t="s">
        <v>16</v>
      </c>
      <c r="B383" s="194"/>
      <c r="C383" s="194"/>
      <c r="D383" s="194">
        <f>D401</f>
        <v>0</v>
      </c>
      <c r="E383" s="194">
        <v>18000</v>
      </c>
    </row>
    <row r="384" spans="1:5" ht="15.75" thickBot="1" x14ac:dyDescent="0.3">
      <c r="A384" s="142" t="s">
        <v>24</v>
      </c>
      <c r="B384" s="194" t="e">
        <f>B383/B382</f>
        <v>#DIV/0!</v>
      </c>
      <c r="C384" s="194" t="e">
        <f>C383/C382</f>
        <v>#DIV/0!</v>
      </c>
      <c r="D384" s="194" t="e">
        <f>D383/D382</f>
        <v>#DIV/0!</v>
      </c>
      <c r="E384" s="194">
        <f>E383/E382</f>
        <v>360</v>
      </c>
    </row>
    <row r="385" spans="1:5" ht="15.75" thickBot="1" x14ac:dyDescent="0.3">
      <c r="A385" s="142" t="s">
        <v>17</v>
      </c>
      <c r="B385" s="193" t="s">
        <v>23</v>
      </c>
      <c r="C385" s="192" t="e">
        <f t="shared" ref="C385:E387" si="11">C382/B382-1</f>
        <v>#DIV/0!</v>
      </c>
      <c r="D385" s="192" t="e">
        <f t="shared" si="11"/>
        <v>#DIV/0!</v>
      </c>
      <c r="E385" s="192" t="e">
        <f t="shared" si="11"/>
        <v>#DIV/0!</v>
      </c>
    </row>
    <row r="386" spans="1:5" ht="15.75" thickBot="1" x14ac:dyDescent="0.3">
      <c r="A386" s="142" t="s">
        <v>18</v>
      </c>
      <c r="B386" s="193" t="s">
        <v>23</v>
      </c>
      <c r="C386" s="192" t="e">
        <f t="shared" si="11"/>
        <v>#DIV/0!</v>
      </c>
      <c r="D386" s="192" t="e">
        <f t="shared" si="11"/>
        <v>#DIV/0!</v>
      </c>
      <c r="E386" s="192" t="e">
        <f t="shared" si="11"/>
        <v>#DIV/0!</v>
      </c>
    </row>
    <row r="387" spans="1:5" ht="15.75" thickBot="1" x14ac:dyDescent="0.3">
      <c r="A387" s="142" t="s">
        <v>19</v>
      </c>
      <c r="B387" s="193" t="s">
        <v>23</v>
      </c>
      <c r="C387" s="192" t="e">
        <f t="shared" si="11"/>
        <v>#DIV/0!</v>
      </c>
      <c r="D387" s="192" t="e">
        <f t="shared" si="11"/>
        <v>#DIV/0!</v>
      </c>
      <c r="E387" s="192" t="e">
        <f t="shared" si="11"/>
        <v>#DIV/0!</v>
      </c>
    </row>
    <row r="388" spans="1:5" ht="15.75" customHeight="1" thickBot="1" x14ac:dyDescent="0.3">
      <c r="A388" s="246" t="s">
        <v>515</v>
      </c>
      <c r="B388" s="247"/>
      <c r="C388" s="247"/>
      <c r="D388" s="247"/>
      <c r="E388" s="248"/>
    </row>
    <row r="389" spans="1:5" ht="12.75" customHeight="1" x14ac:dyDescent="0.25">
      <c r="A389" s="244"/>
      <c r="B389" s="191">
        <v>2018</v>
      </c>
      <c r="C389" s="191">
        <v>2019</v>
      </c>
      <c r="D389" s="191">
        <v>2020</v>
      </c>
      <c r="E389" s="191">
        <v>2021</v>
      </c>
    </row>
    <row r="390" spans="1:5" ht="9" customHeight="1" thickBot="1" x14ac:dyDescent="0.3">
      <c r="A390" s="245"/>
      <c r="B390" s="190" t="s">
        <v>6</v>
      </c>
      <c r="C390" s="190" t="s">
        <v>7</v>
      </c>
      <c r="D390" s="190" t="s">
        <v>7</v>
      </c>
      <c r="E390" s="190" t="s">
        <v>7</v>
      </c>
    </row>
    <row r="391" spans="1:5" ht="15.75" thickBot="1" x14ac:dyDescent="0.3">
      <c r="A391" s="178" t="s">
        <v>35</v>
      </c>
      <c r="B391" s="175">
        <f>B392+B393+B394+B395</f>
        <v>0</v>
      </c>
      <c r="C391" s="175">
        <f>C392+C393+C394+C395</f>
        <v>0</v>
      </c>
      <c r="D391" s="175">
        <f>D392+D393+D394+D395</f>
        <v>0</v>
      </c>
      <c r="E391" s="175">
        <f>E392+E393+E394+E395</f>
        <v>0</v>
      </c>
    </row>
    <row r="392" spans="1:5" ht="15.75" thickBot="1" x14ac:dyDescent="0.3">
      <c r="A392" s="176" t="s">
        <v>43</v>
      </c>
      <c r="B392" s="175"/>
      <c r="C392" s="175"/>
      <c r="D392" s="175"/>
      <c r="E392" s="175"/>
    </row>
    <row r="393" spans="1:5" ht="15.75" thickBot="1" x14ac:dyDescent="0.3">
      <c r="A393" s="176" t="s">
        <v>49</v>
      </c>
      <c r="B393" s="175"/>
      <c r="C393" s="175"/>
      <c r="D393" s="175"/>
      <c r="E393" s="175"/>
    </row>
    <row r="394" spans="1:5" ht="15.75" thickBot="1" x14ac:dyDescent="0.3">
      <c r="A394" s="176" t="s">
        <v>50</v>
      </c>
      <c r="B394" s="175"/>
      <c r="C394" s="175"/>
      <c r="D394" s="175"/>
      <c r="E394" s="175"/>
    </row>
    <row r="395" spans="1:5" ht="15.75" thickBot="1" x14ac:dyDescent="0.3">
      <c r="A395" s="176" t="s">
        <v>51</v>
      </c>
      <c r="B395" s="175"/>
      <c r="C395" s="175"/>
      <c r="D395" s="175"/>
      <c r="E395" s="175"/>
    </row>
    <row r="396" spans="1:5" ht="15.75" thickBot="1" x14ac:dyDescent="0.3">
      <c r="A396" s="178" t="s">
        <v>36</v>
      </c>
      <c r="B396" s="182">
        <f>B397+B398+B399+B400</f>
        <v>0</v>
      </c>
      <c r="C396" s="182">
        <f>C397+C398+C399+C400</f>
        <v>0</v>
      </c>
      <c r="D396" s="182">
        <f>D397+D398+D399+D400</f>
        <v>0</v>
      </c>
      <c r="E396" s="182">
        <f>E397</f>
        <v>18000</v>
      </c>
    </row>
    <row r="397" spans="1:5" ht="15.75" thickBot="1" x14ac:dyDescent="0.3">
      <c r="A397" s="176" t="s">
        <v>43</v>
      </c>
      <c r="B397" s="182"/>
      <c r="C397" s="175"/>
      <c r="D397" s="175"/>
      <c r="E397" s="182">
        <v>18000</v>
      </c>
    </row>
    <row r="398" spans="1:5" ht="15.75" thickBot="1" x14ac:dyDescent="0.3">
      <c r="A398" s="176" t="s">
        <v>49</v>
      </c>
      <c r="B398" s="182"/>
      <c r="C398" s="175"/>
      <c r="D398" s="175"/>
      <c r="E398" s="175"/>
    </row>
    <row r="399" spans="1:5" ht="15.75" thickBot="1" x14ac:dyDescent="0.3">
      <c r="A399" s="176" t="s">
        <v>50</v>
      </c>
      <c r="B399" s="182"/>
      <c r="C399" s="175"/>
      <c r="D399" s="175"/>
      <c r="E399" s="175"/>
    </row>
    <row r="400" spans="1:5" ht="15.75" thickBot="1" x14ac:dyDescent="0.3">
      <c r="A400" s="176" t="s">
        <v>51</v>
      </c>
      <c r="B400" s="182"/>
      <c r="C400" s="175"/>
      <c r="D400" s="175"/>
      <c r="E400" s="175"/>
    </row>
    <row r="401" spans="1:5" ht="18" customHeight="1" thickBot="1" x14ac:dyDescent="0.3">
      <c r="A401" s="189" t="s">
        <v>514</v>
      </c>
      <c r="B401" s="182">
        <f>B391+B396</f>
        <v>0</v>
      </c>
      <c r="C401" s="182">
        <f>C391+C396</f>
        <v>0</v>
      </c>
      <c r="D401" s="182">
        <f>D391+D396</f>
        <v>0</v>
      </c>
      <c r="E401" s="182">
        <f>E391+E396</f>
        <v>18000</v>
      </c>
    </row>
    <row r="402" spans="1:5" ht="48.75" thickBot="1" x14ac:dyDescent="0.3">
      <c r="A402" s="198" t="s">
        <v>292</v>
      </c>
      <c r="B402" s="197" t="s">
        <v>513</v>
      </c>
      <c r="C402" s="196" t="s">
        <v>45</v>
      </c>
      <c r="D402" s="182"/>
      <c r="E402" s="182"/>
    </row>
    <row r="403" spans="1:5" ht="33.75" customHeight="1" thickBot="1" x14ac:dyDescent="0.3">
      <c r="A403" s="142" t="s">
        <v>10</v>
      </c>
      <c r="B403" s="249" t="s">
        <v>512</v>
      </c>
      <c r="C403" s="250"/>
      <c r="D403" s="250"/>
      <c r="E403" s="251"/>
    </row>
    <row r="404" spans="1:5" ht="15.75" thickBot="1" x14ac:dyDescent="0.3">
      <c r="A404" s="142" t="s">
        <v>15</v>
      </c>
      <c r="B404" s="252" t="s">
        <v>511</v>
      </c>
      <c r="C404" s="253"/>
      <c r="D404" s="253"/>
      <c r="E404" s="254"/>
    </row>
    <row r="405" spans="1:5" ht="12.75" customHeight="1" x14ac:dyDescent="0.25">
      <c r="A405" s="244"/>
      <c r="B405" s="191">
        <v>2018</v>
      </c>
      <c r="C405" s="191">
        <v>2019</v>
      </c>
      <c r="D405" s="191">
        <v>2020</v>
      </c>
      <c r="E405" s="191">
        <v>2021</v>
      </c>
    </row>
    <row r="406" spans="1:5" ht="9" customHeight="1" thickBot="1" x14ac:dyDescent="0.3">
      <c r="A406" s="245"/>
      <c r="B406" s="190" t="s">
        <v>6</v>
      </c>
      <c r="C406" s="190" t="s">
        <v>7</v>
      </c>
      <c r="D406" s="190" t="s">
        <v>7</v>
      </c>
      <c r="E406" s="190" t="s">
        <v>7</v>
      </c>
    </row>
    <row r="407" spans="1:5" ht="15.75" thickBot="1" x14ac:dyDescent="0.3">
      <c r="A407" s="142" t="s">
        <v>9</v>
      </c>
      <c r="B407" s="142"/>
      <c r="C407" s="193"/>
      <c r="D407" s="142"/>
      <c r="E407" s="193">
        <v>2500</v>
      </c>
    </row>
    <row r="408" spans="1:5" ht="15.75" thickBot="1" x14ac:dyDescent="0.3">
      <c r="A408" s="142" t="s">
        <v>16</v>
      </c>
      <c r="B408" s="194"/>
      <c r="C408" s="194"/>
      <c r="D408" s="194">
        <f>D426</f>
        <v>0</v>
      </c>
      <c r="E408" s="194">
        <v>20000</v>
      </c>
    </row>
    <row r="409" spans="1:5" ht="15.75" thickBot="1" x14ac:dyDescent="0.3">
      <c r="A409" s="142" t="s">
        <v>24</v>
      </c>
      <c r="B409" s="194" t="e">
        <f>B408/B407</f>
        <v>#DIV/0!</v>
      </c>
      <c r="C409" s="194" t="e">
        <f>C408/C407</f>
        <v>#DIV/0!</v>
      </c>
      <c r="D409" s="194" t="e">
        <f>D408/D407</f>
        <v>#DIV/0!</v>
      </c>
      <c r="E409" s="194">
        <f>E408/E407</f>
        <v>8</v>
      </c>
    </row>
    <row r="410" spans="1:5" ht="15.75" thickBot="1" x14ac:dyDescent="0.3">
      <c r="A410" s="142" t="s">
        <v>17</v>
      </c>
      <c r="B410" s="193" t="s">
        <v>23</v>
      </c>
      <c r="C410" s="192" t="e">
        <f t="shared" ref="C410:E412" si="12">C407/B407-1</f>
        <v>#DIV/0!</v>
      </c>
      <c r="D410" s="192" t="e">
        <f t="shared" si="12"/>
        <v>#DIV/0!</v>
      </c>
      <c r="E410" s="192" t="e">
        <f t="shared" si="12"/>
        <v>#DIV/0!</v>
      </c>
    </row>
    <row r="411" spans="1:5" ht="15.75" thickBot="1" x14ac:dyDescent="0.3">
      <c r="A411" s="142" t="s">
        <v>18</v>
      </c>
      <c r="B411" s="193" t="s">
        <v>23</v>
      </c>
      <c r="C411" s="192" t="e">
        <f t="shared" si="12"/>
        <v>#DIV/0!</v>
      </c>
      <c r="D411" s="192" t="e">
        <f t="shared" si="12"/>
        <v>#DIV/0!</v>
      </c>
      <c r="E411" s="192" t="e">
        <f t="shared" si="12"/>
        <v>#DIV/0!</v>
      </c>
    </row>
    <row r="412" spans="1:5" ht="15.75" thickBot="1" x14ac:dyDescent="0.3">
      <c r="A412" s="142" t="s">
        <v>19</v>
      </c>
      <c r="B412" s="193" t="s">
        <v>23</v>
      </c>
      <c r="C412" s="192" t="e">
        <f t="shared" si="12"/>
        <v>#DIV/0!</v>
      </c>
      <c r="D412" s="192" t="e">
        <f t="shared" si="12"/>
        <v>#DIV/0!</v>
      </c>
      <c r="E412" s="192" t="e">
        <f t="shared" si="12"/>
        <v>#DIV/0!</v>
      </c>
    </row>
    <row r="413" spans="1:5" ht="15.75" customHeight="1" thickBot="1" x14ac:dyDescent="0.3">
      <c r="A413" s="246" t="s">
        <v>510</v>
      </c>
      <c r="B413" s="247"/>
      <c r="C413" s="247"/>
      <c r="D413" s="247"/>
      <c r="E413" s="248"/>
    </row>
    <row r="414" spans="1:5" ht="12.75" customHeight="1" x14ac:dyDescent="0.25">
      <c r="A414" s="244"/>
      <c r="B414" s="191">
        <v>2018</v>
      </c>
      <c r="C414" s="191">
        <v>2019</v>
      </c>
      <c r="D414" s="191">
        <v>2020</v>
      </c>
      <c r="E414" s="191">
        <v>2021</v>
      </c>
    </row>
    <row r="415" spans="1:5" ht="9" customHeight="1" thickBot="1" x14ac:dyDescent="0.3">
      <c r="A415" s="245"/>
      <c r="B415" s="190" t="s">
        <v>6</v>
      </c>
      <c r="C415" s="190" t="s">
        <v>7</v>
      </c>
      <c r="D415" s="190" t="s">
        <v>7</v>
      </c>
      <c r="E415" s="190" t="s">
        <v>7</v>
      </c>
    </row>
    <row r="416" spans="1:5" ht="15.75" thickBot="1" x14ac:dyDescent="0.3">
      <c r="A416" s="178" t="s">
        <v>35</v>
      </c>
      <c r="B416" s="175">
        <f>B417+B418+B419+B420</f>
        <v>0</v>
      </c>
      <c r="C416" s="175">
        <f>C417+C418+C419+C420</f>
        <v>0</v>
      </c>
      <c r="D416" s="175">
        <f>D417+D418+D419+D420</f>
        <v>0</v>
      </c>
      <c r="E416" s="175">
        <f>E417+E418+E419+E420</f>
        <v>0</v>
      </c>
    </row>
    <row r="417" spans="1:5" ht="15.75" thickBot="1" x14ac:dyDescent="0.3">
      <c r="A417" s="176" t="s">
        <v>43</v>
      </c>
      <c r="B417" s="175"/>
      <c r="C417" s="175"/>
      <c r="D417" s="175"/>
      <c r="E417" s="175"/>
    </row>
    <row r="418" spans="1:5" ht="15.75" thickBot="1" x14ac:dyDescent="0.3">
      <c r="A418" s="176" t="s">
        <v>49</v>
      </c>
      <c r="B418" s="175"/>
      <c r="C418" s="175"/>
      <c r="D418" s="175"/>
      <c r="E418" s="175"/>
    </row>
    <row r="419" spans="1:5" ht="15.75" thickBot="1" x14ac:dyDescent="0.3">
      <c r="A419" s="176" t="s">
        <v>50</v>
      </c>
      <c r="B419" s="175"/>
      <c r="C419" s="175"/>
      <c r="D419" s="175"/>
      <c r="E419" s="175"/>
    </row>
    <row r="420" spans="1:5" ht="15.75" thickBot="1" x14ac:dyDescent="0.3">
      <c r="A420" s="176" t="s">
        <v>51</v>
      </c>
      <c r="B420" s="175"/>
      <c r="C420" s="175"/>
      <c r="D420" s="175"/>
      <c r="E420" s="175"/>
    </row>
    <row r="421" spans="1:5" ht="15.75" thickBot="1" x14ac:dyDescent="0.3">
      <c r="A421" s="178" t="s">
        <v>36</v>
      </c>
      <c r="B421" s="182">
        <f>B422+B423+B424+B425</f>
        <v>0</v>
      </c>
      <c r="C421" s="182">
        <f>C422+C423+C424+C425</f>
        <v>0</v>
      </c>
      <c r="D421" s="182">
        <f>D422+D423+D424+D425</f>
        <v>0</v>
      </c>
      <c r="E421" s="182">
        <f>E422</f>
        <v>20000</v>
      </c>
    </row>
    <row r="422" spans="1:5" ht="15.75" thickBot="1" x14ac:dyDescent="0.3">
      <c r="A422" s="176" t="s">
        <v>43</v>
      </c>
      <c r="B422" s="182"/>
      <c r="C422" s="175"/>
      <c r="D422" s="175"/>
      <c r="E422" s="182">
        <v>20000</v>
      </c>
    </row>
    <row r="423" spans="1:5" ht="15.75" thickBot="1" x14ac:dyDescent="0.3">
      <c r="A423" s="176" t="s">
        <v>49</v>
      </c>
      <c r="B423" s="182"/>
      <c r="C423" s="175"/>
      <c r="D423" s="175"/>
      <c r="E423" s="175"/>
    </row>
    <row r="424" spans="1:5" ht="15.75" thickBot="1" x14ac:dyDescent="0.3">
      <c r="A424" s="176" t="s">
        <v>50</v>
      </c>
      <c r="B424" s="182"/>
      <c r="C424" s="175"/>
      <c r="D424" s="175"/>
      <c r="E424" s="175"/>
    </row>
    <row r="425" spans="1:5" ht="15.75" thickBot="1" x14ac:dyDescent="0.3">
      <c r="A425" s="176" t="s">
        <v>51</v>
      </c>
      <c r="B425" s="182"/>
      <c r="C425" s="175"/>
      <c r="D425" s="175"/>
      <c r="E425" s="175"/>
    </row>
    <row r="426" spans="1:5" ht="18" customHeight="1" thickBot="1" x14ac:dyDescent="0.3">
      <c r="A426" s="189" t="s">
        <v>509</v>
      </c>
      <c r="B426" s="182">
        <f>B416+B421</f>
        <v>0</v>
      </c>
      <c r="C426" s="182">
        <f>C416+C421</f>
        <v>0</v>
      </c>
      <c r="D426" s="182">
        <f>D416+D421</f>
        <v>0</v>
      </c>
      <c r="E426" s="182">
        <f>E416+E421</f>
        <v>20000</v>
      </c>
    </row>
    <row r="427" spans="1:5" ht="48.75" thickBot="1" x14ac:dyDescent="0.3">
      <c r="A427" s="198" t="s">
        <v>289</v>
      </c>
      <c r="B427" s="197" t="s">
        <v>508</v>
      </c>
      <c r="C427" s="196" t="s">
        <v>45</v>
      </c>
      <c r="D427" s="182"/>
      <c r="E427" s="182"/>
    </row>
    <row r="428" spans="1:5" ht="33.75" customHeight="1" thickBot="1" x14ac:dyDescent="0.3">
      <c r="A428" s="142" t="s">
        <v>10</v>
      </c>
      <c r="B428" s="249" t="s">
        <v>507</v>
      </c>
      <c r="C428" s="250"/>
      <c r="D428" s="250"/>
      <c r="E428" s="251"/>
    </row>
    <row r="429" spans="1:5" ht="15.75" thickBot="1" x14ac:dyDescent="0.3">
      <c r="A429" s="142" t="s">
        <v>15</v>
      </c>
      <c r="B429" s="252" t="s">
        <v>91</v>
      </c>
      <c r="C429" s="253"/>
      <c r="D429" s="253"/>
      <c r="E429" s="254"/>
    </row>
    <row r="430" spans="1:5" ht="12.75" customHeight="1" x14ac:dyDescent="0.25">
      <c r="A430" s="244"/>
      <c r="B430" s="191">
        <v>2018</v>
      </c>
      <c r="C430" s="191">
        <v>2019</v>
      </c>
      <c r="D430" s="191">
        <v>2020</v>
      </c>
      <c r="E430" s="191">
        <v>2021</v>
      </c>
    </row>
    <row r="431" spans="1:5" ht="9" customHeight="1" thickBot="1" x14ac:dyDescent="0.3">
      <c r="A431" s="245"/>
      <c r="B431" s="190" t="s">
        <v>6</v>
      </c>
      <c r="C431" s="190" t="s">
        <v>7</v>
      </c>
      <c r="D431" s="190" t="s">
        <v>7</v>
      </c>
      <c r="E431" s="190" t="s">
        <v>7</v>
      </c>
    </row>
    <row r="432" spans="1:5" ht="15.75" thickBot="1" x14ac:dyDescent="0.3">
      <c r="A432" s="142" t="s">
        <v>9</v>
      </c>
      <c r="B432" s="142"/>
      <c r="C432" s="193"/>
      <c r="D432" s="142"/>
      <c r="E432" s="195">
        <v>1</v>
      </c>
    </row>
    <row r="433" spans="1:5" ht="15.75" thickBot="1" x14ac:dyDescent="0.3">
      <c r="A433" s="142" t="s">
        <v>16</v>
      </c>
      <c r="B433" s="194"/>
      <c r="C433" s="194"/>
      <c r="D433" s="194">
        <f>D451</f>
        <v>0</v>
      </c>
      <c r="E433" s="200">
        <v>4000</v>
      </c>
    </row>
    <row r="434" spans="1:5" ht="15.75" thickBot="1" x14ac:dyDescent="0.3">
      <c r="A434" s="142" t="s">
        <v>24</v>
      </c>
      <c r="B434" s="194" t="e">
        <f>B433/B432</f>
        <v>#DIV/0!</v>
      </c>
      <c r="C434" s="194" t="e">
        <f>C433/C432</f>
        <v>#DIV/0!</v>
      </c>
      <c r="D434" s="194" t="e">
        <f>D433/D432</f>
        <v>#DIV/0!</v>
      </c>
      <c r="E434" s="200">
        <f>E433/E432</f>
        <v>4000</v>
      </c>
    </row>
    <row r="435" spans="1:5" ht="15.75" thickBot="1" x14ac:dyDescent="0.3">
      <c r="A435" s="142" t="s">
        <v>17</v>
      </c>
      <c r="B435" s="193" t="s">
        <v>23</v>
      </c>
      <c r="C435" s="192" t="e">
        <f t="shared" ref="C435:E437" si="13">C432/B432-1</f>
        <v>#DIV/0!</v>
      </c>
      <c r="D435" s="192" t="e">
        <f t="shared" si="13"/>
        <v>#DIV/0!</v>
      </c>
      <c r="E435" s="192" t="e">
        <f t="shared" si="13"/>
        <v>#DIV/0!</v>
      </c>
    </row>
    <row r="436" spans="1:5" ht="15.75" thickBot="1" x14ac:dyDescent="0.3">
      <c r="A436" s="142" t="s">
        <v>18</v>
      </c>
      <c r="B436" s="193" t="s">
        <v>23</v>
      </c>
      <c r="C436" s="192" t="e">
        <f t="shared" si="13"/>
        <v>#DIV/0!</v>
      </c>
      <c r="D436" s="192" t="e">
        <f t="shared" si="13"/>
        <v>#DIV/0!</v>
      </c>
      <c r="E436" s="192" t="e">
        <f t="shared" si="13"/>
        <v>#DIV/0!</v>
      </c>
    </row>
    <row r="437" spans="1:5" ht="15.75" thickBot="1" x14ac:dyDescent="0.3">
      <c r="A437" s="142" t="s">
        <v>19</v>
      </c>
      <c r="B437" s="193" t="s">
        <v>23</v>
      </c>
      <c r="C437" s="192" t="e">
        <f t="shared" si="13"/>
        <v>#DIV/0!</v>
      </c>
      <c r="D437" s="192" t="e">
        <f t="shared" si="13"/>
        <v>#DIV/0!</v>
      </c>
      <c r="E437" s="192" t="e">
        <f t="shared" si="13"/>
        <v>#DIV/0!</v>
      </c>
    </row>
    <row r="438" spans="1:5" ht="15.75" customHeight="1" thickBot="1" x14ac:dyDescent="0.3">
      <c r="A438" s="246" t="s">
        <v>506</v>
      </c>
      <c r="B438" s="247"/>
      <c r="C438" s="247"/>
      <c r="D438" s="247"/>
      <c r="E438" s="248"/>
    </row>
    <row r="439" spans="1:5" ht="12.75" customHeight="1" x14ac:dyDescent="0.25">
      <c r="A439" s="244"/>
      <c r="B439" s="191">
        <v>2018</v>
      </c>
      <c r="C439" s="191">
        <v>2019</v>
      </c>
      <c r="D439" s="191">
        <v>2020</v>
      </c>
      <c r="E439" s="191">
        <v>2021</v>
      </c>
    </row>
    <row r="440" spans="1:5" ht="9" customHeight="1" thickBot="1" x14ac:dyDescent="0.3">
      <c r="A440" s="245"/>
      <c r="B440" s="190" t="s">
        <v>6</v>
      </c>
      <c r="C440" s="190" t="s">
        <v>7</v>
      </c>
      <c r="D440" s="190" t="s">
        <v>7</v>
      </c>
      <c r="E440" s="190" t="s">
        <v>7</v>
      </c>
    </row>
    <row r="441" spans="1:5" ht="15.75" thickBot="1" x14ac:dyDescent="0.3">
      <c r="A441" s="178" t="s">
        <v>35</v>
      </c>
      <c r="B441" s="175">
        <f>B442+B443+B444+B445</f>
        <v>0</v>
      </c>
      <c r="C441" s="175">
        <f>C442+C443+C444+C445</f>
        <v>0</v>
      </c>
      <c r="D441" s="175">
        <f>D442+D443+D444+D445</f>
        <v>0</v>
      </c>
      <c r="E441" s="175">
        <f>E442+E443+E444+E445</f>
        <v>0</v>
      </c>
    </row>
    <row r="442" spans="1:5" ht="15.75" thickBot="1" x14ac:dyDescent="0.3">
      <c r="A442" s="176" t="s">
        <v>43</v>
      </c>
      <c r="B442" s="175"/>
      <c r="C442" s="175"/>
      <c r="D442" s="175"/>
      <c r="E442" s="175"/>
    </row>
    <row r="443" spans="1:5" ht="15.75" thickBot="1" x14ac:dyDescent="0.3">
      <c r="A443" s="176" t="s">
        <v>49</v>
      </c>
      <c r="B443" s="175"/>
      <c r="C443" s="175"/>
      <c r="D443" s="175"/>
      <c r="E443" s="175"/>
    </row>
    <row r="444" spans="1:5" ht="15.75" thickBot="1" x14ac:dyDescent="0.3">
      <c r="A444" s="176" t="s">
        <v>50</v>
      </c>
      <c r="B444" s="175"/>
      <c r="C444" s="175"/>
      <c r="D444" s="175"/>
      <c r="E444" s="175"/>
    </row>
    <row r="445" spans="1:5" ht="15.75" thickBot="1" x14ac:dyDescent="0.3">
      <c r="A445" s="176" t="s">
        <v>51</v>
      </c>
      <c r="B445" s="175"/>
      <c r="C445" s="175"/>
      <c r="D445" s="175"/>
      <c r="E445" s="175"/>
    </row>
    <row r="446" spans="1:5" ht="15.75" thickBot="1" x14ac:dyDescent="0.3">
      <c r="A446" s="178" t="s">
        <v>36</v>
      </c>
      <c r="B446" s="182">
        <f>B447+B448+B449+B450</f>
        <v>0</v>
      </c>
      <c r="C446" s="182">
        <f>C447+C448+C449+C450</f>
        <v>0</v>
      </c>
      <c r="D446" s="182">
        <f>D447+D448+D449+D450</f>
        <v>0</v>
      </c>
      <c r="E446" s="182">
        <v>4000</v>
      </c>
    </row>
    <row r="447" spans="1:5" ht="15.75" thickBot="1" x14ac:dyDescent="0.3">
      <c r="A447" s="176" t="s">
        <v>43</v>
      </c>
      <c r="B447" s="182"/>
      <c r="C447" s="175"/>
      <c r="D447" s="175"/>
      <c r="E447" s="199">
        <v>4000</v>
      </c>
    </row>
    <row r="448" spans="1:5" ht="15.75" thickBot="1" x14ac:dyDescent="0.3">
      <c r="A448" s="176" t="s">
        <v>49</v>
      </c>
      <c r="B448" s="182"/>
      <c r="C448" s="175"/>
      <c r="D448" s="175"/>
      <c r="E448" s="175"/>
    </row>
    <row r="449" spans="1:5" ht="15.75" thickBot="1" x14ac:dyDescent="0.3">
      <c r="A449" s="176" t="s">
        <v>50</v>
      </c>
      <c r="B449" s="182"/>
      <c r="C449" s="175"/>
      <c r="D449" s="175"/>
      <c r="E449" s="175"/>
    </row>
    <row r="450" spans="1:5" ht="15.75" thickBot="1" x14ac:dyDescent="0.3">
      <c r="A450" s="176" t="s">
        <v>51</v>
      </c>
      <c r="B450" s="182"/>
      <c r="C450" s="175"/>
      <c r="D450" s="175"/>
      <c r="E450" s="175"/>
    </row>
    <row r="451" spans="1:5" ht="18" customHeight="1" thickBot="1" x14ac:dyDescent="0.3">
      <c r="A451" s="189" t="s">
        <v>505</v>
      </c>
      <c r="B451" s="182">
        <f>B441+B446</f>
        <v>0</v>
      </c>
      <c r="C451" s="182">
        <f>C441+C446</f>
        <v>0</v>
      </c>
      <c r="D451" s="182">
        <f>D441+D446</f>
        <v>0</v>
      </c>
      <c r="E451" s="199">
        <f>E441+E446</f>
        <v>4000</v>
      </c>
    </row>
    <row r="452" spans="1:5" ht="48.75" thickBot="1" x14ac:dyDescent="0.3">
      <c r="A452" s="198" t="s">
        <v>121</v>
      </c>
      <c r="B452" s="197" t="s">
        <v>504</v>
      </c>
      <c r="C452" s="196" t="s">
        <v>45</v>
      </c>
      <c r="D452" s="182"/>
      <c r="E452" s="182"/>
    </row>
    <row r="453" spans="1:5" ht="33.75" customHeight="1" thickBot="1" x14ac:dyDescent="0.3">
      <c r="A453" s="142" t="s">
        <v>10</v>
      </c>
      <c r="B453" s="249" t="s">
        <v>504</v>
      </c>
      <c r="C453" s="250"/>
      <c r="D453" s="250"/>
      <c r="E453" s="251"/>
    </row>
    <row r="454" spans="1:5" ht="15.75" thickBot="1" x14ac:dyDescent="0.3">
      <c r="A454" s="142" t="s">
        <v>15</v>
      </c>
      <c r="B454" s="252" t="s">
        <v>91</v>
      </c>
      <c r="C454" s="253"/>
      <c r="D454" s="253"/>
      <c r="E454" s="254"/>
    </row>
    <row r="455" spans="1:5" ht="12.75" customHeight="1" x14ac:dyDescent="0.25">
      <c r="A455" s="244"/>
      <c r="B455" s="191">
        <v>2018</v>
      </c>
      <c r="C455" s="191">
        <v>2019</v>
      </c>
      <c r="D455" s="191">
        <v>2020</v>
      </c>
      <c r="E455" s="191">
        <v>2021</v>
      </c>
    </row>
    <row r="456" spans="1:5" ht="9" customHeight="1" thickBot="1" x14ac:dyDescent="0.3">
      <c r="A456" s="245"/>
      <c r="B456" s="190" t="s">
        <v>6</v>
      </c>
      <c r="C456" s="190" t="s">
        <v>7</v>
      </c>
      <c r="D456" s="190" t="s">
        <v>7</v>
      </c>
      <c r="E456" s="190" t="s">
        <v>7</v>
      </c>
    </row>
    <row r="457" spans="1:5" ht="15.75" thickBot="1" x14ac:dyDescent="0.3">
      <c r="A457" s="142" t="s">
        <v>9</v>
      </c>
      <c r="B457" s="142"/>
      <c r="C457" s="193"/>
      <c r="D457" s="142"/>
      <c r="E457" s="195">
        <v>1</v>
      </c>
    </row>
    <row r="458" spans="1:5" ht="15.75" thickBot="1" x14ac:dyDescent="0.3">
      <c r="A458" s="142" t="s">
        <v>16</v>
      </c>
      <c r="B458" s="194"/>
      <c r="C458" s="194"/>
      <c r="D458" s="194">
        <f>D476</f>
        <v>0</v>
      </c>
      <c r="E458" s="194">
        <v>400</v>
      </c>
    </row>
    <row r="459" spans="1:5" ht="15.75" thickBot="1" x14ac:dyDescent="0.3">
      <c r="A459" s="142" t="s">
        <v>24</v>
      </c>
      <c r="B459" s="194" t="e">
        <f>B458/B457</f>
        <v>#DIV/0!</v>
      </c>
      <c r="C459" s="194" t="e">
        <f>C458/C457</f>
        <v>#DIV/0!</v>
      </c>
      <c r="D459" s="194" t="e">
        <f>D458/D457</f>
        <v>#DIV/0!</v>
      </c>
      <c r="E459" s="194">
        <f>E458/E457</f>
        <v>400</v>
      </c>
    </row>
    <row r="460" spans="1:5" ht="15.75" thickBot="1" x14ac:dyDescent="0.3">
      <c r="A460" s="142" t="s">
        <v>17</v>
      </c>
      <c r="B460" s="193" t="s">
        <v>23</v>
      </c>
      <c r="C460" s="192" t="e">
        <f t="shared" ref="C460:E462" si="14">C457/B457-1</f>
        <v>#DIV/0!</v>
      </c>
      <c r="D460" s="192" t="e">
        <f t="shared" si="14"/>
        <v>#DIV/0!</v>
      </c>
      <c r="E460" s="192" t="e">
        <f t="shared" si="14"/>
        <v>#DIV/0!</v>
      </c>
    </row>
    <row r="461" spans="1:5" ht="15.75" thickBot="1" x14ac:dyDescent="0.3">
      <c r="A461" s="142" t="s">
        <v>18</v>
      </c>
      <c r="B461" s="193" t="s">
        <v>23</v>
      </c>
      <c r="C461" s="192" t="e">
        <f t="shared" si="14"/>
        <v>#DIV/0!</v>
      </c>
      <c r="D461" s="192" t="e">
        <f t="shared" si="14"/>
        <v>#DIV/0!</v>
      </c>
      <c r="E461" s="192" t="e">
        <f t="shared" si="14"/>
        <v>#DIV/0!</v>
      </c>
    </row>
    <row r="462" spans="1:5" ht="15.75" thickBot="1" x14ac:dyDescent="0.3">
      <c r="A462" s="142" t="s">
        <v>19</v>
      </c>
      <c r="B462" s="193" t="s">
        <v>23</v>
      </c>
      <c r="C462" s="192" t="e">
        <f t="shared" si="14"/>
        <v>#DIV/0!</v>
      </c>
      <c r="D462" s="192" t="e">
        <f t="shared" si="14"/>
        <v>#DIV/0!</v>
      </c>
      <c r="E462" s="192" t="e">
        <f t="shared" si="14"/>
        <v>#DIV/0!</v>
      </c>
    </row>
    <row r="463" spans="1:5" ht="15.75" customHeight="1" thickBot="1" x14ac:dyDescent="0.3">
      <c r="A463" s="246" t="s">
        <v>503</v>
      </c>
      <c r="B463" s="247"/>
      <c r="C463" s="247"/>
      <c r="D463" s="247"/>
      <c r="E463" s="248"/>
    </row>
    <row r="464" spans="1:5" ht="12.75" customHeight="1" x14ac:dyDescent="0.25">
      <c r="A464" s="244"/>
      <c r="B464" s="191">
        <v>2018</v>
      </c>
      <c r="C464" s="191">
        <v>2019</v>
      </c>
      <c r="D464" s="191">
        <v>2020</v>
      </c>
      <c r="E464" s="191">
        <v>2021</v>
      </c>
    </row>
    <row r="465" spans="1:5" ht="9" customHeight="1" thickBot="1" x14ac:dyDescent="0.3">
      <c r="A465" s="245"/>
      <c r="B465" s="190" t="s">
        <v>6</v>
      </c>
      <c r="C465" s="190" t="s">
        <v>7</v>
      </c>
      <c r="D465" s="190" t="s">
        <v>7</v>
      </c>
      <c r="E465" s="190" t="s">
        <v>7</v>
      </c>
    </row>
    <row r="466" spans="1:5" ht="15.75" thickBot="1" x14ac:dyDescent="0.3">
      <c r="A466" s="178" t="s">
        <v>35</v>
      </c>
      <c r="B466" s="175">
        <f>B467+B468+B469+B470</f>
        <v>0</v>
      </c>
      <c r="C466" s="175">
        <f>C467+C468+C469+C470</f>
        <v>0</v>
      </c>
      <c r="D466" s="175">
        <f>D467+D468+D469+D470</f>
        <v>0</v>
      </c>
      <c r="E466" s="175">
        <f>E467+E468+E469+E470</f>
        <v>0</v>
      </c>
    </row>
    <row r="467" spans="1:5" ht="15.75" thickBot="1" x14ac:dyDescent="0.3">
      <c r="A467" s="176" t="s">
        <v>43</v>
      </c>
      <c r="B467" s="175"/>
      <c r="C467" s="175"/>
      <c r="D467" s="175"/>
      <c r="E467" s="175"/>
    </row>
    <row r="468" spans="1:5" ht="15.75" thickBot="1" x14ac:dyDescent="0.3">
      <c r="A468" s="176" t="s">
        <v>49</v>
      </c>
      <c r="B468" s="175"/>
      <c r="C468" s="175"/>
      <c r="D468" s="175"/>
      <c r="E468" s="175"/>
    </row>
    <row r="469" spans="1:5" ht="15.75" thickBot="1" x14ac:dyDescent="0.3">
      <c r="A469" s="176" t="s">
        <v>50</v>
      </c>
      <c r="B469" s="175"/>
      <c r="C469" s="175"/>
      <c r="D469" s="175"/>
      <c r="E469" s="175"/>
    </row>
    <row r="470" spans="1:5" ht="15.75" thickBot="1" x14ac:dyDescent="0.3">
      <c r="A470" s="176" t="s">
        <v>51</v>
      </c>
      <c r="B470" s="175"/>
      <c r="C470" s="175"/>
      <c r="D470" s="175"/>
      <c r="E470" s="175"/>
    </row>
    <row r="471" spans="1:5" ht="15.75" thickBot="1" x14ac:dyDescent="0.3">
      <c r="A471" s="178" t="s">
        <v>36</v>
      </c>
      <c r="B471" s="182">
        <f>B472+B473+B474+B475</f>
        <v>0</v>
      </c>
      <c r="C471" s="182">
        <f>C472+C473+C474+C475</f>
        <v>0</v>
      </c>
      <c r="D471" s="182">
        <f>D472+D473+D474+D475</f>
        <v>0</v>
      </c>
      <c r="E471" s="182">
        <f>E472</f>
        <v>400</v>
      </c>
    </row>
    <row r="472" spans="1:5" ht="15.75" thickBot="1" x14ac:dyDescent="0.3">
      <c r="A472" s="176" t="s">
        <v>43</v>
      </c>
      <c r="B472" s="182"/>
      <c r="C472" s="175"/>
      <c r="D472" s="175"/>
      <c r="E472" s="182">
        <v>400</v>
      </c>
    </row>
    <row r="473" spans="1:5" ht="15.75" thickBot="1" x14ac:dyDescent="0.3">
      <c r="A473" s="176" t="s">
        <v>49</v>
      </c>
      <c r="B473" s="182"/>
      <c r="C473" s="175"/>
      <c r="D473" s="175"/>
      <c r="E473" s="175"/>
    </row>
    <row r="474" spans="1:5" ht="15.75" thickBot="1" x14ac:dyDescent="0.3">
      <c r="A474" s="176" t="s">
        <v>50</v>
      </c>
      <c r="B474" s="182"/>
      <c r="C474" s="175"/>
      <c r="D474" s="175"/>
      <c r="E474" s="175"/>
    </row>
    <row r="475" spans="1:5" ht="15.75" thickBot="1" x14ac:dyDescent="0.3">
      <c r="A475" s="176" t="s">
        <v>51</v>
      </c>
      <c r="B475" s="182"/>
      <c r="C475" s="175"/>
      <c r="D475" s="175"/>
      <c r="E475" s="175"/>
    </row>
    <row r="476" spans="1:5" ht="18" customHeight="1" thickBot="1" x14ac:dyDescent="0.3">
      <c r="A476" s="189" t="s">
        <v>502</v>
      </c>
      <c r="B476" s="182">
        <f>B466+B471</f>
        <v>0</v>
      </c>
      <c r="C476" s="182">
        <f>C466+C471</f>
        <v>0</v>
      </c>
      <c r="D476" s="182">
        <f>D466+D471</f>
        <v>0</v>
      </c>
      <c r="E476" s="182">
        <f>E466+E471</f>
        <v>400</v>
      </c>
    </row>
    <row r="477" spans="1:5" ht="60.75" thickBot="1" x14ac:dyDescent="0.3">
      <c r="A477" s="198" t="s">
        <v>124</v>
      </c>
      <c r="B477" s="197" t="s">
        <v>501</v>
      </c>
      <c r="C477" s="196" t="s">
        <v>45</v>
      </c>
      <c r="D477" s="182"/>
      <c r="E477" s="182"/>
    </row>
    <row r="478" spans="1:5" ht="33.75" customHeight="1" thickBot="1" x14ac:dyDescent="0.3">
      <c r="A478" s="142" t="s">
        <v>10</v>
      </c>
      <c r="B478" s="249" t="s">
        <v>500</v>
      </c>
      <c r="C478" s="250"/>
      <c r="D478" s="250"/>
      <c r="E478" s="251"/>
    </row>
    <row r="479" spans="1:5" ht="15.75" thickBot="1" x14ac:dyDescent="0.3">
      <c r="A479" s="142" t="s">
        <v>15</v>
      </c>
      <c r="B479" s="252" t="s">
        <v>91</v>
      </c>
      <c r="C479" s="253"/>
      <c r="D479" s="253"/>
      <c r="E479" s="254"/>
    </row>
    <row r="480" spans="1:5" ht="12.75" customHeight="1" x14ac:dyDescent="0.25">
      <c r="A480" s="244"/>
      <c r="B480" s="191">
        <v>2018</v>
      </c>
      <c r="C480" s="191">
        <v>2019</v>
      </c>
      <c r="D480" s="191">
        <v>2020</v>
      </c>
      <c r="E480" s="191">
        <v>2021</v>
      </c>
    </row>
    <row r="481" spans="1:5" ht="9" customHeight="1" thickBot="1" x14ac:dyDescent="0.3">
      <c r="A481" s="245"/>
      <c r="B481" s="190" t="s">
        <v>6</v>
      </c>
      <c r="C481" s="190" t="s">
        <v>7</v>
      </c>
      <c r="D481" s="190" t="s">
        <v>7</v>
      </c>
      <c r="E481" s="190" t="s">
        <v>7</v>
      </c>
    </row>
    <row r="482" spans="1:5" ht="15.75" thickBot="1" x14ac:dyDescent="0.3">
      <c r="A482" s="142" t="s">
        <v>9</v>
      </c>
      <c r="B482" s="142"/>
      <c r="C482" s="193"/>
      <c r="D482" s="142"/>
      <c r="E482" s="195">
        <v>1</v>
      </c>
    </row>
    <row r="483" spans="1:5" ht="15.75" thickBot="1" x14ac:dyDescent="0.3">
      <c r="A483" s="142" t="s">
        <v>16</v>
      </c>
      <c r="B483" s="194"/>
      <c r="C483" s="194"/>
      <c r="D483" s="194">
        <f>D501</f>
        <v>0</v>
      </c>
      <c r="E483" s="194">
        <v>3650</v>
      </c>
    </row>
    <row r="484" spans="1:5" ht="15.75" thickBot="1" x14ac:dyDescent="0.3">
      <c r="A484" s="142" t="s">
        <v>24</v>
      </c>
      <c r="B484" s="194" t="e">
        <f>B483/B482</f>
        <v>#DIV/0!</v>
      </c>
      <c r="C484" s="194" t="e">
        <f>C483/C482</f>
        <v>#DIV/0!</v>
      </c>
      <c r="D484" s="194" t="e">
        <f>D483/D482</f>
        <v>#DIV/0!</v>
      </c>
      <c r="E484" s="194">
        <f>E483/E482</f>
        <v>3650</v>
      </c>
    </row>
    <row r="485" spans="1:5" ht="15.75" thickBot="1" x14ac:dyDescent="0.3">
      <c r="A485" s="142" t="s">
        <v>17</v>
      </c>
      <c r="B485" s="193" t="s">
        <v>23</v>
      </c>
      <c r="C485" s="192" t="e">
        <f t="shared" ref="C485:E487" si="15">C482/B482-1</f>
        <v>#DIV/0!</v>
      </c>
      <c r="D485" s="192" t="e">
        <f t="shared" si="15"/>
        <v>#DIV/0!</v>
      </c>
      <c r="E485" s="192" t="e">
        <f t="shared" si="15"/>
        <v>#DIV/0!</v>
      </c>
    </row>
    <row r="486" spans="1:5" ht="15.75" thickBot="1" x14ac:dyDescent="0.3">
      <c r="A486" s="142" t="s">
        <v>18</v>
      </c>
      <c r="B486" s="193" t="s">
        <v>23</v>
      </c>
      <c r="C486" s="192" t="e">
        <f t="shared" si="15"/>
        <v>#DIV/0!</v>
      </c>
      <c r="D486" s="192" t="e">
        <f t="shared" si="15"/>
        <v>#DIV/0!</v>
      </c>
      <c r="E486" s="192" t="e">
        <f t="shared" si="15"/>
        <v>#DIV/0!</v>
      </c>
    </row>
    <row r="487" spans="1:5" ht="15.75" thickBot="1" x14ac:dyDescent="0.3">
      <c r="A487" s="142" t="s">
        <v>19</v>
      </c>
      <c r="B487" s="193" t="s">
        <v>23</v>
      </c>
      <c r="C487" s="192" t="e">
        <f t="shared" si="15"/>
        <v>#DIV/0!</v>
      </c>
      <c r="D487" s="192" t="e">
        <f t="shared" si="15"/>
        <v>#DIV/0!</v>
      </c>
      <c r="E487" s="192" t="e">
        <f t="shared" si="15"/>
        <v>#DIV/0!</v>
      </c>
    </row>
    <row r="488" spans="1:5" ht="15.75" customHeight="1" thickBot="1" x14ac:dyDescent="0.3">
      <c r="A488" s="246" t="s">
        <v>499</v>
      </c>
      <c r="B488" s="247"/>
      <c r="C488" s="247"/>
      <c r="D488" s="247"/>
      <c r="E488" s="248"/>
    </row>
    <row r="489" spans="1:5" ht="12.75" customHeight="1" x14ac:dyDescent="0.25">
      <c r="A489" s="244"/>
      <c r="B489" s="191">
        <v>2018</v>
      </c>
      <c r="C489" s="191">
        <v>2019</v>
      </c>
      <c r="D489" s="191">
        <v>2020</v>
      </c>
      <c r="E489" s="191">
        <v>2021</v>
      </c>
    </row>
    <row r="490" spans="1:5" ht="9" customHeight="1" thickBot="1" x14ac:dyDescent="0.3">
      <c r="A490" s="245"/>
      <c r="B490" s="190" t="s">
        <v>6</v>
      </c>
      <c r="C490" s="190" t="s">
        <v>7</v>
      </c>
      <c r="D490" s="190" t="s">
        <v>7</v>
      </c>
      <c r="E490" s="190" t="s">
        <v>7</v>
      </c>
    </row>
    <row r="491" spans="1:5" ht="15.75" thickBot="1" x14ac:dyDescent="0.3">
      <c r="A491" s="178" t="s">
        <v>35</v>
      </c>
      <c r="B491" s="175">
        <f>B492+B493+B494+B495</f>
        <v>0</v>
      </c>
      <c r="C491" s="175">
        <f>C492+C493+C494+C495</f>
        <v>0</v>
      </c>
      <c r="D491" s="175">
        <f>D492+D493+D494+D495</f>
        <v>0</v>
      </c>
      <c r="E491" s="175">
        <f>E492+E493+E494+E495</f>
        <v>0</v>
      </c>
    </row>
    <row r="492" spans="1:5" ht="15.75" thickBot="1" x14ac:dyDescent="0.3">
      <c r="A492" s="176" t="s">
        <v>43</v>
      </c>
      <c r="B492" s="175"/>
      <c r="C492" s="175"/>
      <c r="D492" s="175"/>
      <c r="E492" s="175"/>
    </row>
    <row r="493" spans="1:5" ht="15.75" thickBot="1" x14ac:dyDescent="0.3">
      <c r="A493" s="176" t="s">
        <v>49</v>
      </c>
      <c r="B493" s="175"/>
      <c r="C493" s="175"/>
      <c r="D493" s="175"/>
      <c r="E493" s="175"/>
    </row>
    <row r="494" spans="1:5" ht="15.75" thickBot="1" x14ac:dyDescent="0.3">
      <c r="A494" s="176" t="s">
        <v>50</v>
      </c>
      <c r="B494" s="175"/>
      <c r="C494" s="175"/>
      <c r="D494" s="175"/>
      <c r="E494" s="175"/>
    </row>
    <row r="495" spans="1:5" ht="15.75" thickBot="1" x14ac:dyDescent="0.3">
      <c r="A495" s="176" t="s">
        <v>51</v>
      </c>
      <c r="B495" s="175"/>
      <c r="C495" s="175"/>
      <c r="D495" s="175"/>
      <c r="E495" s="175"/>
    </row>
    <row r="496" spans="1:5" ht="15.75" thickBot="1" x14ac:dyDescent="0.3">
      <c r="A496" s="178" t="s">
        <v>36</v>
      </c>
      <c r="B496" s="182">
        <f>B497+B498+B499+B500</f>
        <v>0</v>
      </c>
      <c r="C496" s="182">
        <f>C497+C498+C499+C500</f>
        <v>0</v>
      </c>
      <c r="D496" s="182">
        <f>D497+D498+D499+D500</f>
        <v>0</v>
      </c>
      <c r="E496" s="182">
        <f>E497</f>
        <v>3650</v>
      </c>
    </row>
    <row r="497" spans="1:5" ht="15.75" thickBot="1" x14ac:dyDescent="0.3">
      <c r="A497" s="176" t="s">
        <v>43</v>
      </c>
      <c r="B497" s="182"/>
      <c r="C497" s="175"/>
      <c r="D497" s="175"/>
      <c r="E497" s="182">
        <v>3650</v>
      </c>
    </row>
    <row r="498" spans="1:5" ht="15.75" thickBot="1" x14ac:dyDescent="0.3">
      <c r="A498" s="176" t="s">
        <v>49</v>
      </c>
      <c r="B498" s="182"/>
      <c r="C498" s="175"/>
      <c r="D498" s="175"/>
      <c r="E498" s="175"/>
    </row>
    <row r="499" spans="1:5" ht="15.75" thickBot="1" x14ac:dyDescent="0.3">
      <c r="A499" s="176" t="s">
        <v>50</v>
      </c>
      <c r="B499" s="182"/>
      <c r="C499" s="175"/>
      <c r="D499" s="175"/>
      <c r="E499" s="175"/>
    </row>
    <row r="500" spans="1:5" ht="15.75" thickBot="1" x14ac:dyDescent="0.3">
      <c r="A500" s="176" t="s">
        <v>51</v>
      </c>
      <c r="B500" s="182"/>
      <c r="C500" s="175"/>
      <c r="D500" s="175"/>
      <c r="E500" s="175"/>
    </row>
    <row r="501" spans="1:5" ht="18" customHeight="1" thickBot="1" x14ac:dyDescent="0.3">
      <c r="A501" s="189" t="s">
        <v>498</v>
      </c>
      <c r="B501" s="182">
        <f>B491+B496</f>
        <v>0</v>
      </c>
      <c r="C501" s="182">
        <f>C491+C496</f>
        <v>0</v>
      </c>
      <c r="D501" s="182">
        <f>D491+D496</f>
        <v>0</v>
      </c>
      <c r="E501" s="182">
        <f>E491+E496</f>
        <v>3650</v>
      </c>
    </row>
    <row r="502" spans="1:5" ht="15.75" thickBot="1" x14ac:dyDescent="0.3">
      <c r="A502" s="198" t="s">
        <v>40</v>
      </c>
      <c r="B502" s="288" t="s">
        <v>497</v>
      </c>
      <c r="C502" s="289"/>
      <c r="D502" s="289"/>
      <c r="E502" s="290"/>
    </row>
    <row r="503" spans="1:5" ht="42.75" thickBot="1" x14ac:dyDescent="0.3">
      <c r="A503" s="198" t="s">
        <v>279</v>
      </c>
      <c r="B503" s="197" t="s">
        <v>596</v>
      </c>
      <c r="C503" s="196" t="s">
        <v>45</v>
      </c>
      <c r="D503" s="182"/>
      <c r="E503" s="182"/>
    </row>
    <row r="504" spans="1:5" ht="33.75" customHeight="1" thickBot="1" x14ac:dyDescent="0.3">
      <c r="A504" s="142" t="s">
        <v>10</v>
      </c>
      <c r="B504" s="249" t="s">
        <v>496</v>
      </c>
      <c r="C504" s="250"/>
      <c r="D504" s="250"/>
      <c r="E504" s="251"/>
    </row>
    <row r="505" spans="1:5" ht="15.75" thickBot="1" x14ac:dyDescent="0.3">
      <c r="A505" s="142" t="s">
        <v>15</v>
      </c>
      <c r="B505" s="252" t="s">
        <v>597</v>
      </c>
      <c r="C505" s="253"/>
      <c r="D505" s="253"/>
      <c r="E505" s="254"/>
    </row>
    <row r="506" spans="1:5" ht="12.75" customHeight="1" x14ac:dyDescent="0.25">
      <c r="A506" s="244"/>
      <c r="B506" s="191">
        <v>2018</v>
      </c>
      <c r="C506" s="191">
        <v>2019</v>
      </c>
      <c r="D506" s="191">
        <v>2020</v>
      </c>
      <c r="E506" s="191">
        <v>2021</v>
      </c>
    </row>
    <row r="507" spans="1:5" ht="9" customHeight="1" thickBot="1" x14ac:dyDescent="0.3">
      <c r="A507" s="245"/>
      <c r="B507" s="190" t="s">
        <v>6</v>
      </c>
      <c r="C507" s="190" t="s">
        <v>7</v>
      </c>
      <c r="D507" s="190" t="s">
        <v>7</v>
      </c>
      <c r="E507" s="190" t="s">
        <v>7</v>
      </c>
    </row>
    <row r="508" spans="1:5" ht="15.75" thickBot="1" x14ac:dyDescent="0.3">
      <c r="A508" s="142" t="s">
        <v>9</v>
      </c>
      <c r="B508" s="142"/>
      <c r="C508" s="193">
        <v>1</v>
      </c>
      <c r="D508" s="142"/>
      <c r="E508" s="195">
        <v>0</v>
      </c>
    </row>
    <row r="509" spans="1:5" ht="15.75" thickBot="1" x14ac:dyDescent="0.3">
      <c r="A509" s="142" t="s">
        <v>16</v>
      </c>
      <c r="B509" s="194"/>
      <c r="C509" s="194">
        <v>100000</v>
      </c>
      <c r="D509" s="194">
        <f>D527</f>
        <v>0</v>
      </c>
      <c r="E509" s="194"/>
    </row>
    <row r="510" spans="1:5" ht="15.75" thickBot="1" x14ac:dyDescent="0.3">
      <c r="A510" s="142" t="s">
        <v>24</v>
      </c>
      <c r="B510" s="194" t="e">
        <f>B509/B508</f>
        <v>#DIV/0!</v>
      </c>
      <c r="C510" s="194">
        <f>C509/C508</f>
        <v>100000</v>
      </c>
      <c r="D510" s="194" t="e">
        <f>D509/D508</f>
        <v>#DIV/0!</v>
      </c>
      <c r="E510" s="194" t="e">
        <f>E509/E508</f>
        <v>#DIV/0!</v>
      </c>
    </row>
    <row r="511" spans="1:5" ht="15.75" thickBot="1" x14ac:dyDescent="0.3">
      <c r="A511" s="142" t="s">
        <v>17</v>
      </c>
      <c r="B511" s="193" t="s">
        <v>23</v>
      </c>
      <c r="C511" s="192" t="e">
        <f t="shared" ref="C511:E513" si="16">C508/B508-1</f>
        <v>#DIV/0!</v>
      </c>
      <c r="D511" s="192">
        <f t="shared" si="16"/>
        <v>-1</v>
      </c>
      <c r="E511" s="192" t="e">
        <f t="shared" si="16"/>
        <v>#DIV/0!</v>
      </c>
    </row>
    <row r="512" spans="1:5" ht="15.75" thickBot="1" x14ac:dyDescent="0.3">
      <c r="A512" s="142" t="s">
        <v>18</v>
      </c>
      <c r="B512" s="193" t="s">
        <v>23</v>
      </c>
      <c r="C512" s="192" t="e">
        <f t="shared" si="16"/>
        <v>#DIV/0!</v>
      </c>
      <c r="D512" s="192">
        <f t="shared" si="16"/>
        <v>-1</v>
      </c>
      <c r="E512" s="192" t="e">
        <f t="shared" si="16"/>
        <v>#DIV/0!</v>
      </c>
    </row>
    <row r="513" spans="1:5" ht="15.75" thickBot="1" x14ac:dyDescent="0.3">
      <c r="A513" s="142" t="s">
        <v>19</v>
      </c>
      <c r="B513" s="193" t="s">
        <v>23</v>
      </c>
      <c r="C513" s="192" t="e">
        <f t="shared" si="16"/>
        <v>#DIV/0!</v>
      </c>
      <c r="D513" s="192" t="e">
        <f t="shared" si="16"/>
        <v>#DIV/0!</v>
      </c>
      <c r="E513" s="192" t="e">
        <f t="shared" si="16"/>
        <v>#DIV/0!</v>
      </c>
    </row>
    <row r="514" spans="1:5" ht="15.75" customHeight="1" thickBot="1" x14ac:dyDescent="0.3">
      <c r="A514" s="246" t="s">
        <v>495</v>
      </c>
      <c r="B514" s="247"/>
      <c r="C514" s="247"/>
      <c r="D514" s="247"/>
      <c r="E514" s="248"/>
    </row>
    <row r="515" spans="1:5" ht="12.75" customHeight="1" x14ac:dyDescent="0.25">
      <c r="A515" s="244"/>
      <c r="B515" s="191">
        <v>2018</v>
      </c>
      <c r="C515" s="191">
        <v>2019</v>
      </c>
      <c r="D515" s="191">
        <v>2020</v>
      </c>
      <c r="E515" s="191">
        <v>2021</v>
      </c>
    </row>
    <row r="516" spans="1:5" ht="9" customHeight="1" thickBot="1" x14ac:dyDescent="0.3">
      <c r="A516" s="245"/>
      <c r="B516" s="190" t="s">
        <v>6</v>
      </c>
      <c r="C516" s="190" t="s">
        <v>7</v>
      </c>
      <c r="D516" s="190" t="s">
        <v>7</v>
      </c>
      <c r="E516" s="190" t="s">
        <v>7</v>
      </c>
    </row>
    <row r="517" spans="1:5" ht="15.75" thickBot="1" x14ac:dyDescent="0.3">
      <c r="A517" s="178" t="s">
        <v>35</v>
      </c>
      <c r="B517" s="175">
        <f>B518+B519+B520+B521</f>
        <v>0</v>
      </c>
      <c r="C517" s="175">
        <f>C518+C519+C520+C521</f>
        <v>0</v>
      </c>
      <c r="D517" s="175">
        <f>D518+D519+D520+D521</f>
        <v>0</v>
      </c>
      <c r="E517" s="175">
        <f>E518+E519+E520+E521</f>
        <v>0</v>
      </c>
    </row>
    <row r="518" spans="1:5" ht="15.75" thickBot="1" x14ac:dyDescent="0.3">
      <c r="A518" s="176" t="s">
        <v>43</v>
      </c>
      <c r="B518" s="175"/>
      <c r="C518" s="175"/>
      <c r="D518" s="175"/>
      <c r="E518" s="175"/>
    </row>
    <row r="519" spans="1:5" ht="15.75" thickBot="1" x14ac:dyDescent="0.3">
      <c r="A519" s="176" t="s">
        <v>49</v>
      </c>
      <c r="B519" s="175"/>
      <c r="C519" s="175"/>
      <c r="D519" s="175"/>
      <c r="E519" s="175"/>
    </row>
    <row r="520" spans="1:5" ht="15.75" thickBot="1" x14ac:dyDescent="0.3">
      <c r="A520" s="176" t="s">
        <v>50</v>
      </c>
      <c r="B520" s="175"/>
      <c r="C520" s="175"/>
      <c r="D520" s="175"/>
      <c r="E520" s="175"/>
    </row>
    <row r="521" spans="1:5" ht="15.75" thickBot="1" x14ac:dyDescent="0.3">
      <c r="A521" s="176" t="s">
        <v>51</v>
      </c>
      <c r="B521" s="175"/>
      <c r="C521" s="175"/>
      <c r="D521" s="175"/>
      <c r="E521" s="175"/>
    </row>
    <row r="522" spans="1:5" ht="15.75" thickBot="1" x14ac:dyDescent="0.3">
      <c r="A522" s="178" t="s">
        <v>36</v>
      </c>
      <c r="B522" s="182">
        <f>B523+B524+B525+B526</f>
        <v>0</v>
      </c>
      <c r="C522" s="182">
        <f>C523+C524+C525+C526</f>
        <v>100000</v>
      </c>
      <c r="D522" s="182">
        <f>D523+D524+D525+D526</f>
        <v>0</v>
      </c>
      <c r="E522" s="182"/>
    </row>
    <row r="523" spans="1:5" ht="15.75" thickBot="1" x14ac:dyDescent="0.3">
      <c r="A523" s="176" t="s">
        <v>43</v>
      </c>
      <c r="B523" s="182"/>
      <c r="C523" s="175">
        <v>100000</v>
      </c>
      <c r="D523" s="175"/>
      <c r="E523" s="182"/>
    </row>
    <row r="524" spans="1:5" ht="15.75" thickBot="1" x14ac:dyDescent="0.3">
      <c r="A524" s="176" t="s">
        <v>49</v>
      </c>
      <c r="B524" s="182"/>
      <c r="C524" s="175"/>
      <c r="D524" s="175"/>
      <c r="E524" s="175"/>
    </row>
    <row r="525" spans="1:5" ht="15.75" thickBot="1" x14ac:dyDescent="0.3">
      <c r="A525" s="176" t="s">
        <v>50</v>
      </c>
      <c r="B525" s="182"/>
      <c r="C525" s="175"/>
      <c r="D525" s="175"/>
      <c r="E525" s="175"/>
    </row>
    <row r="526" spans="1:5" ht="15.75" thickBot="1" x14ac:dyDescent="0.3">
      <c r="A526" s="176" t="s">
        <v>51</v>
      </c>
      <c r="B526" s="182"/>
      <c r="C526" s="175"/>
      <c r="D526" s="175"/>
      <c r="E526" s="175"/>
    </row>
    <row r="527" spans="1:5" ht="18" customHeight="1" thickBot="1" x14ac:dyDescent="0.3">
      <c r="A527" s="189" t="s">
        <v>494</v>
      </c>
      <c r="B527" s="182">
        <f>B517+B522</f>
        <v>0</v>
      </c>
      <c r="C527" s="182">
        <f>C517+C522</f>
        <v>100000</v>
      </c>
      <c r="D527" s="182">
        <f>D517+D522</f>
        <v>0</v>
      </c>
      <c r="E527" s="182">
        <f>E517+E522</f>
        <v>0</v>
      </c>
    </row>
    <row r="528" spans="1:5" ht="25.5" customHeight="1" thickBot="1" x14ac:dyDescent="0.3">
      <c r="A528" s="188" t="s">
        <v>178</v>
      </c>
      <c r="B528" s="255"/>
      <c r="C528" s="256"/>
      <c r="D528" s="256"/>
      <c r="E528" s="257"/>
    </row>
    <row r="529" spans="1:5" ht="15.75" thickBot="1" x14ac:dyDescent="0.3">
      <c r="A529" s="187"/>
      <c r="B529" s="186"/>
      <c r="C529" s="186"/>
      <c r="D529" s="186"/>
      <c r="E529" s="186"/>
    </row>
    <row r="530" spans="1:5" ht="27" customHeight="1" thickBot="1" x14ac:dyDescent="0.3">
      <c r="A530" s="185" t="s">
        <v>41</v>
      </c>
      <c r="B530" s="184">
        <f>B61+B98+B149+B186+B223+B251+B276+B301+B326+B351+B376+B401+B426+B451+B476+B501+B527</f>
        <v>869675</v>
      </c>
      <c r="C530" s="184">
        <f>C61+C98+C149+C186+C223+C251+C276+C301+C326+C351+C376+C401+C426+C451+C476+C501+C527</f>
        <v>975550</v>
      </c>
      <c r="D530" s="184">
        <f>D61+D98+D149+D186+D223+D251+D276+D301+D326+D351+D376+D401+D426+D451+D476+D501+D527</f>
        <v>845549.82000000007</v>
      </c>
      <c r="E530" s="184">
        <f>E61+E98+E149+E186+E223+E251+E276+E301+E326+E351+E376+E401+E426+E451+E476+E501+E527</f>
        <v>1055999.872854</v>
      </c>
    </row>
    <row r="531" spans="1:5" ht="24.75" thickBot="1" x14ac:dyDescent="0.3">
      <c r="A531" s="185" t="s">
        <v>42</v>
      </c>
      <c r="B531" s="184">
        <f>B532+B535+B538+B544+B558</f>
        <v>869675</v>
      </c>
      <c r="C531" s="184">
        <f>C532+C535+C538+C544+C558+C551</f>
        <v>975550</v>
      </c>
      <c r="D531" s="184">
        <f>D532+D535+D538+D544+D558+D551</f>
        <v>845549.82</v>
      </c>
      <c r="E531" s="184">
        <f>E532+E535+E538+E544+E558+E551</f>
        <v>1055999.872854</v>
      </c>
    </row>
    <row r="532" spans="1:5" ht="15.75" thickBot="1" x14ac:dyDescent="0.3">
      <c r="A532" s="181" t="s">
        <v>0</v>
      </c>
      <c r="B532" s="177">
        <f>B533+B534</f>
        <v>351230</v>
      </c>
      <c r="C532" s="177">
        <f>C533+C534</f>
        <v>351230</v>
      </c>
      <c r="D532" s="177">
        <f>D533+D534</f>
        <v>351230</v>
      </c>
      <c r="E532" s="177">
        <f>E533+E534</f>
        <v>351230</v>
      </c>
    </row>
    <row r="533" spans="1:5" ht="15.75" thickBot="1" x14ac:dyDescent="0.3">
      <c r="A533" s="176" t="s">
        <v>43</v>
      </c>
      <c r="B533" s="182">
        <f>B41+B78+B129+B166</f>
        <v>351230</v>
      </c>
      <c r="C533" s="182">
        <f>C41+C78+C129+C166</f>
        <v>351230</v>
      </c>
      <c r="D533" s="182">
        <f>D41+D78+D129+D166</f>
        <v>351230</v>
      </c>
      <c r="E533" s="182">
        <f>E41+E78+E129+E166</f>
        <v>351230</v>
      </c>
    </row>
    <row r="534" spans="1:5" ht="15.75" thickBot="1" x14ac:dyDescent="0.3">
      <c r="A534" s="176" t="s">
        <v>46</v>
      </c>
      <c r="B534" s="182">
        <f>B42+B79+B130</f>
        <v>0</v>
      </c>
      <c r="C534" s="182">
        <f>C42+C79+C130</f>
        <v>0</v>
      </c>
      <c r="D534" s="182">
        <f>D42+D79+D130</f>
        <v>0</v>
      </c>
      <c r="E534" s="182">
        <f>E42+E79+E130</f>
        <v>0</v>
      </c>
    </row>
    <row r="535" spans="1:5" ht="24.75" thickBot="1" x14ac:dyDescent="0.3">
      <c r="A535" s="181" t="s">
        <v>29</v>
      </c>
      <c r="B535" s="177">
        <f>B168+B131+B80+B43</f>
        <v>63945</v>
      </c>
      <c r="C535" s="177">
        <v>63945</v>
      </c>
      <c r="D535" s="177">
        <v>63945</v>
      </c>
      <c r="E535" s="177">
        <v>63945</v>
      </c>
    </row>
    <row r="536" spans="1:5" ht="15.75" thickBot="1" x14ac:dyDescent="0.3">
      <c r="A536" s="176" t="s">
        <v>43</v>
      </c>
      <c r="B536" s="182">
        <f>B44+B81+B132+B169</f>
        <v>63945</v>
      </c>
      <c r="C536" s="182">
        <f>C44+C81+C132+C169</f>
        <v>63945</v>
      </c>
      <c r="D536" s="182">
        <f>D44+D81+D132+D169</f>
        <v>63945</v>
      </c>
      <c r="E536" s="182">
        <f>E44+E81+E132+E169</f>
        <v>63945</v>
      </c>
    </row>
    <row r="537" spans="1:5" ht="15.75" thickBot="1" x14ac:dyDescent="0.3">
      <c r="A537" s="176" t="s">
        <v>46</v>
      </c>
      <c r="B537" s="182">
        <f>B45+B82+B130</f>
        <v>0</v>
      </c>
      <c r="C537" s="182">
        <f>C45+C82+C130</f>
        <v>0</v>
      </c>
      <c r="D537" s="182">
        <f>D45+D82+D130</f>
        <v>0</v>
      </c>
      <c r="E537" s="182">
        <f>E45+E82+E130</f>
        <v>0</v>
      </c>
    </row>
    <row r="538" spans="1:5" ht="15.75" thickBot="1" x14ac:dyDescent="0.3">
      <c r="A538" s="181" t="s">
        <v>1</v>
      </c>
      <c r="B538" s="177">
        <f>B539+B540</f>
        <v>425500</v>
      </c>
      <c r="C538" s="177">
        <f>C539+C540</f>
        <v>428375</v>
      </c>
      <c r="D538" s="177">
        <f>D539+D540</f>
        <v>428175</v>
      </c>
      <c r="E538" s="177">
        <f>E539+E540</f>
        <v>438625</v>
      </c>
    </row>
    <row r="539" spans="1:5" ht="15.75" thickBot="1" x14ac:dyDescent="0.3">
      <c r="A539" s="176" t="s">
        <v>43</v>
      </c>
      <c r="B539" s="182">
        <f>B47+B84+B135+B209+B172</f>
        <v>425500</v>
      </c>
      <c r="C539" s="182">
        <f>C47+C84+C135+C209+C172</f>
        <v>428375</v>
      </c>
      <c r="D539" s="182">
        <f>D47+D84+D135+D209+D172</f>
        <v>428175</v>
      </c>
      <c r="E539" s="182">
        <f>E47+E84+E135+E209+E172</f>
        <v>438625</v>
      </c>
    </row>
    <row r="540" spans="1:5" ht="15.75" thickBot="1" x14ac:dyDescent="0.3">
      <c r="A540" s="176" t="s">
        <v>46</v>
      </c>
      <c r="B540" s="182">
        <f>B48+B85+B136</f>
        <v>0</v>
      </c>
      <c r="C540" s="182">
        <f>C48+C85+C136</f>
        <v>0</v>
      </c>
      <c r="D540" s="182">
        <f>D48+D85+D136</f>
        <v>0</v>
      </c>
      <c r="E540" s="182">
        <f>E48+E85+E136</f>
        <v>0</v>
      </c>
    </row>
    <row r="541" spans="1:5" ht="15.75" thickBot="1" x14ac:dyDescent="0.3">
      <c r="A541" s="181" t="s">
        <v>2</v>
      </c>
      <c r="B541" s="180">
        <f>B542+B543</f>
        <v>0</v>
      </c>
      <c r="C541" s="180">
        <f>C542+C543</f>
        <v>0</v>
      </c>
      <c r="D541" s="180">
        <f>D542+D543</f>
        <v>0</v>
      </c>
      <c r="E541" s="180">
        <f>E542+E543</f>
        <v>0</v>
      </c>
    </row>
    <row r="542" spans="1:5" ht="15.75" thickBot="1" x14ac:dyDescent="0.3">
      <c r="A542" s="176" t="s">
        <v>43</v>
      </c>
      <c r="B542" s="175">
        <f t="shared" ref="B542:E543" si="17">B50+B87+B138</f>
        <v>0</v>
      </c>
      <c r="C542" s="175">
        <f t="shared" si="17"/>
        <v>0</v>
      </c>
      <c r="D542" s="175">
        <f t="shared" si="17"/>
        <v>0</v>
      </c>
      <c r="E542" s="175">
        <f t="shared" si="17"/>
        <v>0</v>
      </c>
    </row>
    <row r="543" spans="1:5" ht="15.75" thickBot="1" x14ac:dyDescent="0.3">
      <c r="A543" s="176" t="s">
        <v>46</v>
      </c>
      <c r="B543" s="182">
        <f t="shared" si="17"/>
        <v>0</v>
      </c>
      <c r="C543" s="182">
        <f t="shared" si="17"/>
        <v>0</v>
      </c>
      <c r="D543" s="182">
        <f t="shared" si="17"/>
        <v>0</v>
      </c>
      <c r="E543" s="182">
        <f t="shared" si="17"/>
        <v>0</v>
      </c>
    </row>
    <row r="544" spans="1:5" ht="15.75" thickBot="1" x14ac:dyDescent="0.3">
      <c r="A544" s="181" t="s">
        <v>25</v>
      </c>
      <c r="B544" s="177">
        <v>0</v>
      </c>
      <c r="C544" s="177">
        <v>0</v>
      </c>
      <c r="D544" s="177">
        <v>0</v>
      </c>
      <c r="E544" s="177">
        <v>0</v>
      </c>
    </row>
    <row r="545" spans="1:5" ht="28.5" customHeight="1" thickBot="1" x14ac:dyDescent="0.3">
      <c r="A545" s="176" t="s">
        <v>43</v>
      </c>
      <c r="B545" s="177">
        <v>0</v>
      </c>
      <c r="C545" s="177">
        <v>0</v>
      </c>
      <c r="D545" s="177">
        <v>0</v>
      </c>
      <c r="E545" s="177">
        <v>0</v>
      </c>
    </row>
    <row r="546" spans="1:5" ht="15.75" thickBot="1" x14ac:dyDescent="0.3">
      <c r="A546" s="176" t="s">
        <v>46</v>
      </c>
      <c r="B546" s="182">
        <f>B54+B91+B142</f>
        <v>0</v>
      </c>
      <c r="C546" s="182">
        <f>C54+C91+C142</f>
        <v>0</v>
      </c>
      <c r="D546" s="182">
        <f>D54+D91+D142</f>
        <v>0</v>
      </c>
      <c r="E546" s="182">
        <f>E54+E91+E142</f>
        <v>0</v>
      </c>
    </row>
    <row r="547" spans="1:5" ht="15.75" thickBot="1" x14ac:dyDescent="0.3">
      <c r="A547" s="181" t="s">
        <v>26</v>
      </c>
      <c r="B547" s="180">
        <f>B548+B549</f>
        <v>0</v>
      </c>
      <c r="C547" s="180">
        <f>C548+C549</f>
        <v>0</v>
      </c>
      <c r="D547" s="180">
        <f>D548+D549</f>
        <v>0</v>
      </c>
      <c r="E547" s="180">
        <f>E548+E549</f>
        <v>0</v>
      </c>
    </row>
    <row r="548" spans="1:5" ht="15.75" thickBot="1" x14ac:dyDescent="0.3">
      <c r="A548" s="176" t="s">
        <v>43</v>
      </c>
      <c r="B548" s="175">
        <f t="shared" ref="B548:E549" si="18">B56+B93+B144</f>
        <v>0</v>
      </c>
      <c r="C548" s="175">
        <f t="shared" si="18"/>
        <v>0</v>
      </c>
      <c r="D548" s="175">
        <f t="shared" si="18"/>
        <v>0</v>
      </c>
      <c r="E548" s="175">
        <f t="shared" si="18"/>
        <v>0</v>
      </c>
    </row>
    <row r="549" spans="1:5" ht="15.75" thickBot="1" x14ac:dyDescent="0.3">
      <c r="A549" s="176" t="s">
        <v>46</v>
      </c>
      <c r="B549" s="182">
        <f t="shared" si="18"/>
        <v>0</v>
      </c>
      <c r="C549" s="182">
        <f t="shared" si="18"/>
        <v>0</v>
      </c>
      <c r="D549" s="182">
        <f t="shared" si="18"/>
        <v>0</v>
      </c>
      <c r="E549" s="182">
        <f t="shared" si="18"/>
        <v>0</v>
      </c>
    </row>
    <row r="550" spans="1:5" ht="24.75" thickBot="1" x14ac:dyDescent="0.3">
      <c r="A550" s="181" t="s">
        <v>3</v>
      </c>
      <c r="B550" s="180">
        <f>B551+B552</f>
        <v>0</v>
      </c>
      <c r="C550" s="180">
        <f>C551+C552</f>
        <v>2000</v>
      </c>
      <c r="D550" s="180">
        <f>D551+D552</f>
        <v>2199.8200000000002</v>
      </c>
      <c r="E550" s="180">
        <f>E551+E552</f>
        <v>2199.8728540000002</v>
      </c>
    </row>
    <row r="551" spans="1:5" ht="15.75" thickBot="1" x14ac:dyDescent="0.3">
      <c r="A551" s="176" t="s">
        <v>43</v>
      </c>
      <c r="B551" s="183">
        <f>B220+B183+B146+B95+B58</f>
        <v>0</v>
      </c>
      <c r="C551" s="183">
        <f>C220+C183+C146+C95+C58</f>
        <v>2000</v>
      </c>
      <c r="D551" s="183">
        <f>D220+D183+D146+D95+D58</f>
        <v>2199.8200000000002</v>
      </c>
      <c r="E551" s="183">
        <f>E220+E183+E146+E95+E58</f>
        <v>2199.8728540000002</v>
      </c>
    </row>
    <row r="552" spans="1:5" ht="15.75" thickBot="1" x14ac:dyDescent="0.3">
      <c r="A552" s="176" t="s">
        <v>46</v>
      </c>
      <c r="B552" s="182">
        <f>B60+B97+B148</f>
        <v>0</v>
      </c>
      <c r="C552" s="182">
        <f>C60+C97+C148</f>
        <v>0</v>
      </c>
      <c r="D552" s="182">
        <f>D60+D97+D148</f>
        <v>0</v>
      </c>
      <c r="E552" s="182">
        <f>E60+E97+E148</f>
        <v>0</v>
      </c>
    </row>
    <row r="553" spans="1:5" ht="15.75" thickBot="1" x14ac:dyDescent="0.3">
      <c r="A553" s="181" t="s">
        <v>20</v>
      </c>
      <c r="B553" s="180">
        <f>B554+B555+B556+B557</f>
        <v>0</v>
      </c>
      <c r="C553" s="180">
        <f>C554+C555+C556+C557</f>
        <v>0</v>
      </c>
      <c r="D553" s="180">
        <f>D554+D555+D556+D557</f>
        <v>0</v>
      </c>
      <c r="E553" s="180">
        <f>E554+E555+E556+E557</f>
        <v>0</v>
      </c>
    </row>
    <row r="554" spans="1:5" ht="15.75" thickBot="1" x14ac:dyDescent="0.3">
      <c r="A554" s="176" t="s">
        <v>43</v>
      </c>
      <c r="B554" s="175">
        <v>0</v>
      </c>
      <c r="C554" s="175">
        <v>0</v>
      </c>
      <c r="D554" s="175">
        <v>0</v>
      </c>
      <c r="E554" s="175">
        <v>0</v>
      </c>
    </row>
    <row r="555" spans="1:5" ht="15.75" thickBot="1" x14ac:dyDescent="0.3">
      <c r="A555" s="176" t="s">
        <v>52</v>
      </c>
      <c r="B555" s="175">
        <v>0</v>
      </c>
      <c r="C555" s="175">
        <v>0</v>
      </c>
      <c r="D555" s="175">
        <v>0</v>
      </c>
      <c r="E555" s="175">
        <v>0</v>
      </c>
    </row>
    <row r="556" spans="1:5" ht="15.75" thickBot="1" x14ac:dyDescent="0.3">
      <c r="A556" s="176" t="s">
        <v>50</v>
      </c>
      <c r="B556" s="175">
        <v>0</v>
      </c>
      <c r="C556" s="175">
        <v>0</v>
      </c>
      <c r="D556" s="175">
        <v>0</v>
      </c>
      <c r="E556" s="175">
        <v>0</v>
      </c>
    </row>
    <row r="557" spans="1:5" ht="15.75" thickBot="1" x14ac:dyDescent="0.3">
      <c r="A557" s="176" t="s">
        <v>51</v>
      </c>
      <c r="B557" s="175">
        <v>0</v>
      </c>
      <c r="C557" s="175">
        <v>0</v>
      </c>
      <c r="D557" s="175">
        <v>0</v>
      </c>
      <c r="E557" s="175">
        <v>0</v>
      </c>
    </row>
    <row r="558" spans="1:5" ht="15.75" thickBot="1" x14ac:dyDescent="0.3">
      <c r="A558" s="178" t="s">
        <v>21</v>
      </c>
      <c r="B558" s="177">
        <f>B559+B560+B561+B562</f>
        <v>29000</v>
      </c>
      <c r="C558" s="177">
        <f>C559+C560+C561+C562</f>
        <v>130000</v>
      </c>
      <c r="D558" s="177">
        <f>D559+D560+D561+D562</f>
        <v>0</v>
      </c>
      <c r="E558" s="177">
        <f>E559+E560+E561+E562</f>
        <v>200000</v>
      </c>
    </row>
    <row r="559" spans="1:5" ht="15.75" thickBot="1" x14ac:dyDescent="0.3">
      <c r="A559" s="176" t="s">
        <v>43</v>
      </c>
      <c r="B559" s="175">
        <f>B247+B272+B297+B322+B347+B372+B397+B422+B447+B472+B497+B523</f>
        <v>29000</v>
      </c>
      <c r="C559" s="175">
        <f>C247+C272+C297+C322+C347+C372+C397+C422+C447+C472+C497+C523</f>
        <v>130000</v>
      </c>
      <c r="D559" s="175">
        <f>D247+D272+D297+D322+D347+D372+D397+D422+D447+D472+D497+D523</f>
        <v>0</v>
      </c>
      <c r="E559" s="175">
        <f>E247+E272+E297+E322+E347+E372+E397+E422+E447+E472+E497+E523</f>
        <v>200000</v>
      </c>
    </row>
    <row r="560" spans="1:5" ht="15.75" thickBot="1" x14ac:dyDescent="0.3">
      <c r="A560" s="176" t="s">
        <v>52</v>
      </c>
      <c r="B560" s="175">
        <v>0</v>
      </c>
      <c r="C560" s="175">
        <v>0</v>
      </c>
      <c r="D560" s="175">
        <v>0</v>
      </c>
      <c r="E560" s="175">
        <v>0</v>
      </c>
    </row>
    <row r="561" spans="1:5" ht="15.75" thickBot="1" x14ac:dyDescent="0.3">
      <c r="A561" s="176" t="s">
        <v>50</v>
      </c>
      <c r="B561" s="175">
        <v>0</v>
      </c>
      <c r="C561" s="175">
        <v>0</v>
      </c>
      <c r="D561" s="175">
        <v>0</v>
      </c>
      <c r="E561" s="175">
        <v>0</v>
      </c>
    </row>
    <row r="562" spans="1:5" ht="15.75" thickBot="1" x14ac:dyDescent="0.3">
      <c r="A562" s="176" t="s">
        <v>51</v>
      </c>
      <c r="B562" s="175">
        <v>0</v>
      </c>
      <c r="C562" s="175">
        <v>0</v>
      </c>
      <c r="D562" s="175">
        <v>0</v>
      </c>
      <c r="E562" s="175">
        <v>0</v>
      </c>
    </row>
    <row r="563" spans="1:5" ht="15.75" thickBot="1" x14ac:dyDescent="0.3">
      <c r="A563" s="174" t="s">
        <v>33</v>
      </c>
      <c r="B563" s="173">
        <f>B531-B530</f>
        <v>0</v>
      </c>
      <c r="C563" s="173">
        <f>C531-C530</f>
        <v>0</v>
      </c>
      <c r="D563" s="173">
        <f>D531-D530</f>
        <v>0</v>
      </c>
      <c r="E563" s="173">
        <f>E531-E530</f>
        <v>0</v>
      </c>
    </row>
  </sheetData>
  <mergeCells count="112">
    <mergeCell ref="A2:E2"/>
    <mergeCell ref="A3:E3"/>
    <mergeCell ref="B5:E5"/>
    <mergeCell ref="B6:E6"/>
    <mergeCell ref="B7:E7"/>
    <mergeCell ref="B18:E18"/>
    <mergeCell ref="A8:E8"/>
    <mergeCell ref="A75:A76"/>
    <mergeCell ref="A74:E74"/>
    <mergeCell ref="B63:E63"/>
    <mergeCell ref="B64:E64"/>
    <mergeCell ref="A9:E10"/>
    <mergeCell ref="B11:E11"/>
    <mergeCell ref="A12:A13"/>
    <mergeCell ref="A230:A231"/>
    <mergeCell ref="B100:E100"/>
    <mergeCell ref="A19:E19"/>
    <mergeCell ref="A24:E24"/>
    <mergeCell ref="B153:E153"/>
    <mergeCell ref="B229:E229"/>
    <mergeCell ref="B115:E115"/>
    <mergeCell ref="B116:E116"/>
    <mergeCell ref="A25:E25"/>
    <mergeCell ref="B65:E65"/>
    <mergeCell ref="A37:E37"/>
    <mergeCell ref="A29:A30"/>
    <mergeCell ref="A38:A39"/>
    <mergeCell ref="B27:E27"/>
    <mergeCell ref="B26:E26"/>
    <mergeCell ref="B28:E28"/>
    <mergeCell ref="A117:A118"/>
    <mergeCell ref="A125:E125"/>
    <mergeCell ref="A126:A127"/>
    <mergeCell ref="A224:E224"/>
    <mergeCell ref="A225:E225"/>
    <mergeCell ref="B226:E226"/>
    <mergeCell ref="A255:A256"/>
    <mergeCell ref="A263:E263"/>
    <mergeCell ref="A264:A265"/>
    <mergeCell ref="A238:E238"/>
    <mergeCell ref="A239:A240"/>
    <mergeCell ref="B151:E151"/>
    <mergeCell ref="B152:E152"/>
    <mergeCell ref="B189:E189"/>
    <mergeCell ref="B502:E502"/>
    <mergeCell ref="B478:E478"/>
    <mergeCell ref="B479:E479"/>
    <mergeCell ref="A480:A481"/>
    <mergeCell ref="A463:E463"/>
    <mergeCell ref="A464:A465"/>
    <mergeCell ref="A438:E438"/>
    <mergeCell ref="A439:A440"/>
    <mergeCell ref="B453:E453"/>
    <mergeCell ref="B454:E454"/>
    <mergeCell ref="A330:A331"/>
    <mergeCell ref="A388:E388"/>
    <mergeCell ref="A389:A390"/>
    <mergeCell ref="B403:E403"/>
    <mergeCell ref="B190:E190"/>
    <mergeCell ref="A191:A192"/>
    <mergeCell ref="A199:E199"/>
    <mergeCell ref="A200:A201"/>
    <mergeCell ref="A280:A281"/>
    <mergeCell ref="B254:E254"/>
    <mergeCell ref="B253:E253"/>
    <mergeCell ref="A339:A340"/>
    <mergeCell ref="B353:E353"/>
    <mergeCell ref="B354:E354"/>
    <mergeCell ref="A355:A356"/>
    <mergeCell ref="A313:E313"/>
    <mergeCell ref="A314:A315"/>
    <mergeCell ref="B328:E328"/>
    <mergeCell ref="B329:E329"/>
    <mergeCell ref="B228:E228"/>
    <mergeCell ref="B278:E278"/>
    <mergeCell ref="B279:E279"/>
    <mergeCell ref="A515:A516"/>
    <mergeCell ref="A66:A67"/>
    <mergeCell ref="B528:E528"/>
    <mergeCell ref="A154:A155"/>
    <mergeCell ref="A162:E162"/>
    <mergeCell ref="A163:A164"/>
    <mergeCell ref="B188:E188"/>
    <mergeCell ref="A101:E101"/>
    <mergeCell ref="A112:E112"/>
    <mergeCell ref="A113:E113"/>
    <mergeCell ref="A288:E288"/>
    <mergeCell ref="A289:A290"/>
    <mergeCell ref="B303:E303"/>
    <mergeCell ref="B304:E304"/>
    <mergeCell ref="A305:A306"/>
    <mergeCell ref="B404:E404"/>
    <mergeCell ref="A405:A406"/>
    <mergeCell ref="A363:E363"/>
    <mergeCell ref="A364:A365"/>
    <mergeCell ref="B378:E378"/>
    <mergeCell ref="B379:E379"/>
    <mergeCell ref="A380:A381"/>
    <mergeCell ref="B114:E114"/>
    <mergeCell ref="A338:E338"/>
    <mergeCell ref="A455:A456"/>
    <mergeCell ref="A488:E488"/>
    <mergeCell ref="A489:A490"/>
    <mergeCell ref="B504:E504"/>
    <mergeCell ref="B505:E505"/>
    <mergeCell ref="A506:A507"/>
    <mergeCell ref="A514:E514"/>
    <mergeCell ref="A413:E413"/>
    <mergeCell ref="A414:A415"/>
    <mergeCell ref="B428:E428"/>
    <mergeCell ref="B429:E429"/>
    <mergeCell ref="A430:A431"/>
  </mergeCells>
  <hyperlinks>
    <hyperlink ref="B109" r:id="rId1" display="7475"/>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2:L99"/>
  <sheetViews>
    <sheetView view="pageBreakPreview" zoomScale="60" zoomScaleNormal="170" workbookViewId="0">
      <selection activeCell="A2" sqref="A2:E2"/>
    </sheetView>
  </sheetViews>
  <sheetFormatPr defaultRowHeight="15" x14ac:dyDescent="0.25"/>
  <cols>
    <col min="1" max="1" width="34.28515625" style="65" customWidth="1"/>
    <col min="2" max="2" width="12.85546875" style="65" customWidth="1"/>
    <col min="3" max="3" width="14.85546875" style="65" customWidth="1"/>
    <col min="4" max="4" width="12.7109375" style="65" customWidth="1"/>
    <col min="5" max="5" width="15.5703125" style="65" customWidth="1"/>
    <col min="6" max="7" width="9.140625" style="65"/>
    <col min="8" max="8" width="11" style="65" customWidth="1"/>
    <col min="9" max="9" width="11" style="65" bestFit="1" customWidth="1"/>
    <col min="10" max="16384" width="9.140625" style="65"/>
  </cols>
  <sheetData>
    <row r="2" spans="1:6" ht="31.5" customHeight="1" x14ac:dyDescent="0.25">
      <c r="A2" s="520" t="s">
        <v>34</v>
      </c>
      <c r="B2" s="520"/>
      <c r="C2" s="520"/>
      <c r="D2" s="520"/>
      <c r="E2" s="520"/>
      <c r="F2" s="519"/>
    </row>
    <row r="3" spans="1:6" ht="18" customHeight="1" x14ac:dyDescent="0.25">
      <c r="A3" s="297" t="s">
        <v>47</v>
      </c>
      <c r="B3" s="297"/>
      <c r="C3" s="297"/>
      <c r="D3" s="297"/>
      <c r="E3" s="297"/>
      <c r="F3" s="79"/>
    </row>
    <row r="4" spans="1:6" ht="15.75" thickBot="1" x14ac:dyDescent="0.3"/>
    <row r="5" spans="1:6" ht="15.75" thickBot="1" x14ac:dyDescent="0.3">
      <c r="A5" s="14" t="s">
        <v>22</v>
      </c>
      <c r="B5" s="368" t="s">
        <v>482</v>
      </c>
      <c r="C5" s="368"/>
      <c r="D5" s="368"/>
      <c r="E5" s="368"/>
    </row>
    <row r="6" spans="1:6" ht="15.75" thickBot="1" x14ac:dyDescent="0.3">
      <c r="A6" s="14" t="s">
        <v>4</v>
      </c>
      <c r="B6" s="369" t="s">
        <v>481</v>
      </c>
      <c r="C6" s="370"/>
      <c r="D6" s="370"/>
      <c r="E6" s="371"/>
    </row>
    <row r="7" spans="1:6" ht="15.75" thickBot="1" x14ac:dyDescent="0.3">
      <c r="A7" s="14" t="s">
        <v>27</v>
      </c>
      <c r="B7" s="372" t="s">
        <v>5</v>
      </c>
      <c r="C7" s="373"/>
      <c r="D7" s="373"/>
      <c r="E7" s="374"/>
    </row>
    <row r="8" spans="1:6" ht="15.75" thickBot="1" x14ac:dyDescent="0.3">
      <c r="A8" s="327" t="s">
        <v>8</v>
      </c>
      <c r="B8" s="328"/>
      <c r="C8" s="328"/>
      <c r="D8" s="328"/>
      <c r="E8" s="329"/>
    </row>
    <row r="9" spans="1:6" ht="21.75" customHeight="1" x14ac:dyDescent="0.25">
      <c r="A9" s="333" t="s">
        <v>480</v>
      </c>
      <c r="B9" s="334"/>
      <c r="C9" s="334"/>
      <c r="D9" s="334"/>
      <c r="E9" s="335"/>
    </row>
    <row r="10" spans="1:6" ht="33" customHeight="1" x14ac:dyDescent="0.25">
      <c r="A10" s="336"/>
      <c r="B10" s="337"/>
      <c r="C10" s="337"/>
      <c r="D10" s="337"/>
      <c r="E10" s="338"/>
    </row>
    <row r="11" spans="1:6" ht="15" customHeight="1" thickBot="1" x14ac:dyDescent="0.3">
      <c r="A11" s="339"/>
      <c r="B11" s="340"/>
      <c r="C11" s="340"/>
      <c r="D11" s="340"/>
      <c r="E11" s="341"/>
    </row>
    <row r="12" spans="1:6" ht="159.75" customHeight="1" thickBot="1" x14ac:dyDescent="0.3">
      <c r="A12" s="13" t="s">
        <v>11</v>
      </c>
      <c r="B12" s="342" t="s">
        <v>479</v>
      </c>
      <c r="C12" s="343"/>
      <c r="D12" s="343"/>
      <c r="E12" s="344"/>
    </row>
    <row r="13" spans="1:6" ht="23.25" customHeight="1" x14ac:dyDescent="0.25">
      <c r="A13" s="345" t="s">
        <v>12</v>
      </c>
      <c r="B13" s="68">
        <v>2018</v>
      </c>
      <c r="C13" s="68">
        <v>2019</v>
      </c>
      <c r="D13" s="68">
        <v>2020</v>
      </c>
      <c r="E13" s="68">
        <v>2021</v>
      </c>
    </row>
    <row r="14" spans="1:6" ht="15.75" thickBot="1" x14ac:dyDescent="0.3">
      <c r="A14" s="346"/>
      <c r="B14" s="69" t="s">
        <v>6</v>
      </c>
      <c r="C14" s="69" t="s">
        <v>7</v>
      </c>
      <c r="D14" s="69" t="s">
        <v>7</v>
      </c>
      <c r="E14" s="69" t="s">
        <v>7</v>
      </c>
    </row>
    <row r="15" spans="1:6" ht="15.75" thickBot="1" x14ac:dyDescent="0.3">
      <c r="A15" s="153" t="s">
        <v>478</v>
      </c>
      <c r="B15" s="167">
        <v>860</v>
      </c>
      <c r="C15" s="167">
        <v>860</v>
      </c>
      <c r="D15" s="167">
        <v>860</v>
      </c>
      <c r="E15" s="167">
        <v>860</v>
      </c>
    </row>
    <row r="16" spans="1:6" ht="45.75" thickBot="1" x14ac:dyDescent="0.3">
      <c r="A16" s="81" t="s">
        <v>477</v>
      </c>
      <c r="B16" s="167">
        <v>7981</v>
      </c>
      <c r="C16" s="167">
        <v>7981</v>
      </c>
      <c r="D16" s="167">
        <v>7981</v>
      </c>
      <c r="E16" s="167">
        <v>7981</v>
      </c>
    </row>
    <row r="17" spans="1:10" ht="51.75" customHeight="1" thickBot="1" x14ac:dyDescent="0.3">
      <c r="A17" s="12" t="s">
        <v>13</v>
      </c>
      <c r="B17" s="347" t="s">
        <v>476</v>
      </c>
      <c r="C17" s="348"/>
      <c r="D17" s="348"/>
      <c r="E17" s="349"/>
    </row>
    <row r="18" spans="1:10" ht="23.25" customHeight="1" x14ac:dyDescent="0.25">
      <c r="A18" s="330" t="s">
        <v>14</v>
      </c>
      <c r="B18" s="331"/>
      <c r="C18" s="331"/>
      <c r="D18" s="331"/>
      <c r="E18" s="332"/>
      <c r="H18" s="3"/>
      <c r="J18" s="3"/>
    </row>
    <row r="19" spans="1:10" ht="23.25" customHeight="1" x14ac:dyDescent="0.25">
      <c r="A19" s="169" t="s">
        <v>475</v>
      </c>
      <c r="B19" s="169">
        <v>2018</v>
      </c>
      <c r="C19" s="169">
        <v>2019</v>
      </c>
      <c r="D19" s="169">
        <v>2020</v>
      </c>
      <c r="E19" s="169">
        <v>2021</v>
      </c>
      <c r="H19" s="3"/>
      <c r="J19" s="3"/>
    </row>
    <row r="20" spans="1:10" ht="23.25" thickBot="1" x14ac:dyDescent="0.3">
      <c r="A20" s="151" t="s">
        <v>474</v>
      </c>
      <c r="B20" s="168">
        <f>795+933</f>
        <v>1728</v>
      </c>
      <c r="C20" s="167">
        <v>1728</v>
      </c>
      <c r="D20" s="167">
        <v>1728</v>
      </c>
      <c r="E20" s="167">
        <v>1728</v>
      </c>
      <c r="G20" s="150"/>
    </row>
    <row r="21" spans="1:10" ht="34.5" thickBot="1" x14ac:dyDescent="0.3">
      <c r="A21" s="165" t="s">
        <v>473</v>
      </c>
      <c r="B21" s="164">
        <f>60+213+263</f>
        <v>536</v>
      </c>
      <c r="C21" s="164">
        <f>60+213+263</f>
        <v>536</v>
      </c>
      <c r="D21" s="164">
        <f>60+213+263</f>
        <v>536</v>
      </c>
      <c r="E21" s="164">
        <f>60+213+263</f>
        <v>536</v>
      </c>
    </row>
    <row r="22" spans="1:10" ht="34.5" thickBot="1" x14ac:dyDescent="0.3">
      <c r="A22" s="151" t="s">
        <v>472</v>
      </c>
      <c r="B22" s="156">
        <v>2013</v>
      </c>
      <c r="C22" s="156">
        <v>2013</v>
      </c>
      <c r="D22" s="156">
        <v>2013</v>
      </c>
      <c r="E22" s="156">
        <v>2013</v>
      </c>
      <c r="F22" s="166"/>
    </row>
    <row r="23" spans="1:10" ht="34.5" thickBot="1" x14ac:dyDescent="0.3">
      <c r="A23" s="165" t="s">
        <v>471</v>
      </c>
      <c r="B23" s="164">
        <v>8</v>
      </c>
      <c r="C23" s="164">
        <v>23</v>
      </c>
      <c r="D23" s="164">
        <v>23</v>
      </c>
      <c r="E23" s="164">
        <v>23</v>
      </c>
    </row>
    <row r="24" spans="1:10" ht="34.5" thickBot="1" x14ac:dyDescent="0.3">
      <c r="A24" s="151" t="s">
        <v>470</v>
      </c>
      <c r="B24" s="164">
        <v>8</v>
      </c>
      <c r="C24" s="164">
        <v>7</v>
      </c>
      <c r="D24" s="164">
        <v>7</v>
      </c>
      <c r="E24" s="164">
        <v>7</v>
      </c>
    </row>
    <row r="25" spans="1:10" ht="34.5" thickBot="1" x14ac:dyDescent="0.3">
      <c r="A25" s="165" t="s">
        <v>469</v>
      </c>
      <c r="B25" s="164">
        <v>14</v>
      </c>
      <c r="C25" s="164">
        <v>18</v>
      </c>
      <c r="D25" s="164">
        <v>18</v>
      </c>
      <c r="E25" s="164">
        <v>18</v>
      </c>
    </row>
    <row r="26" spans="1:10" ht="34.5" thickBot="1" x14ac:dyDescent="0.3">
      <c r="A26" s="151" t="s">
        <v>468</v>
      </c>
      <c r="B26" s="163">
        <v>35</v>
      </c>
      <c r="C26" s="163">
        <v>40</v>
      </c>
      <c r="D26" s="163">
        <v>45</v>
      </c>
      <c r="E26" s="163">
        <v>50</v>
      </c>
    </row>
    <row r="27" spans="1:10" ht="15.75" thickBot="1" x14ac:dyDescent="0.3">
      <c r="A27" s="353" t="s">
        <v>30</v>
      </c>
      <c r="B27" s="354"/>
      <c r="C27" s="354"/>
      <c r="D27" s="354"/>
      <c r="E27" s="355"/>
    </row>
    <row r="28" spans="1:10" ht="15.75" thickBot="1" x14ac:dyDescent="0.3">
      <c r="A28" s="350" t="s">
        <v>38</v>
      </c>
      <c r="B28" s="351"/>
      <c r="C28" s="351"/>
      <c r="D28" s="351"/>
      <c r="E28" s="352"/>
    </row>
    <row r="29" spans="1:10" ht="18.75" customHeight="1" thickBot="1" x14ac:dyDescent="0.3">
      <c r="A29" s="17" t="s">
        <v>28</v>
      </c>
      <c r="B29" s="364" t="s">
        <v>467</v>
      </c>
      <c r="C29" s="365"/>
      <c r="D29" s="365"/>
      <c r="E29" s="366"/>
    </row>
    <row r="30" spans="1:10" ht="67.5" customHeight="1" thickBot="1" x14ac:dyDescent="0.3">
      <c r="A30" s="81" t="s">
        <v>10</v>
      </c>
      <c r="B30" s="361" t="s">
        <v>466</v>
      </c>
      <c r="C30" s="362"/>
      <c r="D30" s="362"/>
      <c r="E30" s="363"/>
    </row>
    <row r="31" spans="1:10" ht="15.75" thickBot="1" x14ac:dyDescent="0.3">
      <c r="A31" s="81" t="s">
        <v>15</v>
      </c>
      <c r="B31" s="324" t="s">
        <v>465</v>
      </c>
      <c r="C31" s="325"/>
      <c r="D31" s="325"/>
      <c r="E31" s="326"/>
    </row>
    <row r="32" spans="1:10" ht="12.75" customHeight="1" x14ac:dyDescent="0.25">
      <c r="A32" s="359"/>
      <c r="B32" s="15">
        <v>2018</v>
      </c>
      <c r="C32" s="15">
        <v>2019</v>
      </c>
      <c r="D32" s="15">
        <v>2020</v>
      </c>
      <c r="E32" s="15">
        <v>2021</v>
      </c>
    </row>
    <row r="33" spans="1:11" ht="9" customHeight="1" thickBot="1" x14ac:dyDescent="0.3">
      <c r="A33" s="360"/>
      <c r="B33" s="16" t="s">
        <v>6</v>
      </c>
      <c r="C33" s="16" t="s">
        <v>7</v>
      </c>
      <c r="D33" s="16" t="s">
        <v>7</v>
      </c>
      <c r="E33" s="16" t="s">
        <v>7</v>
      </c>
    </row>
    <row r="34" spans="1:11" ht="15.75" thickBot="1" x14ac:dyDescent="0.3">
      <c r="A34" s="81" t="s">
        <v>9</v>
      </c>
      <c r="B34" s="4">
        <v>584</v>
      </c>
      <c r="C34" s="4">
        <v>584</v>
      </c>
      <c r="D34" s="4">
        <v>584</v>
      </c>
      <c r="E34" s="4">
        <v>584</v>
      </c>
    </row>
    <row r="35" spans="1:11" ht="15.75" thickBot="1" x14ac:dyDescent="0.3">
      <c r="A35" s="81" t="s">
        <v>16</v>
      </c>
      <c r="B35" s="4">
        <f>B64</f>
        <v>598100</v>
      </c>
      <c r="C35" s="4">
        <v>600050</v>
      </c>
      <c r="D35" s="4">
        <v>600050</v>
      </c>
      <c r="E35" s="4">
        <f>E64</f>
        <v>620000</v>
      </c>
    </row>
    <row r="36" spans="1:11" ht="15.75" thickBot="1" x14ac:dyDescent="0.3">
      <c r="A36" s="81" t="s">
        <v>24</v>
      </c>
      <c r="B36" s="4">
        <f>B35/B34</f>
        <v>1024.1438356164383</v>
      </c>
      <c r="C36" s="4">
        <f>C35/C34</f>
        <v>1027.4828767123288</v>
      </c>
      <c r="D36" s="4">
        <f>D35/D34</f>
        <v>1027.4828767123288</v>
      </c>
      <c r="E36" s="4">
        <f>E35/E34</f>
        <v>1061.6438356164383</v>
      </c>
    </row>
    <row r="37" spans="1:11" ht="15.75" thickBot="1" x14ac:dyDescent="0.3">
      <c r="A37" s="81" t="s">
        <v>17</v>
      </c>
      <c r="B37" s="78" t="s">
        <v>23</v>
      </c>
      <c r="C37" s="5">
        <f t="shared" ref="C37:E39" si="0">C34/B34-1</f>
        <v>0</v>
      </c>
      <c r="D37" s="5">
        <f t="shared" si="0"/>
        <v>0</v>
      </c>
      <c r="E37" s="5">
        <f t="shared" si="0"/>
        <v>0</v>
      </c>
      <c r="G37" s="7"/>
      <c r="H37" s="7"/>
      <c r="I37" s="7"/>
      <c r="J37" s="7"/>
      <c r="K37" s="7"/>
    </row>
    <row r="38" spans="1:11" ht="15.75" thickBot="1" x14ac:dyDescent="0.3">
      <c r="A38" s="81" t="s">
        <v>18</v>
      </c>
      <c r="B38" s="78" t="s">
        <v>23</v>
      </c>
      <c r="C38" s="5">
        <f t="shared" si="0"/>
        <v>3.2603243604747423E-3</v>
      </c>
      <c r="D38" s="5">
        <f t="shared" si="0"/>
        <v>0</v>
      </c>
      <c r="E38" s="5">
        <f t="shared" si="0"/>
        <v>3.3247229397550093E-2</v>
      </c>
    </row>
    <row r="39" spans="1:11" ht="15.75" thickBot="1" x14ac:dyDescent="0.3">
      <c r="A39" s="81" t="s">
        <v>19</v>
      </c>
      <c r="B39" s="78" t="s">
        <v>23</v>
      </c>
      <c r="C39" s="5">
        <f t="shared" si="0"/>
        <v>3.2603243604749643E-3</v>
      </c>
      <c r="D39" s="5">
        <f t="shared" si="0"/>
        <v>0</v>
      </c>
      <c r="E39" s="5">
        <f t="shared" si="0"/>
        <v>3.3247229397550093E-2</v>
      </c>
    </row>
    <row r="40" spans="1:11" ht="15.75" thickBot="1" x14ac:dyDescent="0.3">
      <c r="A40" s="356" t="s">
        <v>32</v>
      </c>
      <c r="B40" s="357"/>
      <c r="C40" s="357"/>
      <c r="D40" s="357"/>
      <c r="E40" s="358"/>
    </row>
    <row r="41" spans="1:11" ht="12.75" customHeight="1" x14ac:dyDescent="0.25">
      <c r="A41" s="359"/>
      <c r="B41" s="15">
        <v>2018</v>
      </c>
      <c r="C41" s="15">
        <v>2019</v>
      </c>
      <c r="D41" s="15">
        <v>2020</v>
      </c>
      <c r="E41" s="15">
        <v>2021</v>
      </c>
    </row>
    <row r="42" spans="1:11" ht="9" customHeight="1" thickBot="1" x14ac:dyDescent="0.3">
      <c r="A42" s="360"/>
      <c r="B42" s="16" t="s">
        <v>6</v>
      </c>
      <c r="C42" s="16" t="s">
        <v>7</v>
      </c>
      <c r="D42" s="16" t="s">
        <v>7</v>
      </c>
      <c r="E42" s="16" t="s">
        <v>7</v>
      </c>
    </row>
    <row r="43" spans="1:11" ht="15.75" thickBot="1" x14ac:dyDescent="0.3">
      <c r="A43" s="1" t="s">
        <v>0</v>
      </c>
      <c r="B43" s="161">
        <f>B44+B45</f>
        <v>427100</v>
      </c>
      <c r="C43" s="161">
        <f>C44+C45</f>
        <v>427100</v>
      </c>
      <c r="D43" s="161">
        <f>D44+D45</f>
        <v>427100</v>
      </c>
      <c r="E43" s="161">
        <f>E44+E45</f>
        <v>427100</v>
      </c>
    </row>
    <row r="44" spans="1:11" ht="15.75" thickBot="1" x14ac:dyDescent="0.3">
      <c r="A44" s="8" t="s">
        <v>43</v>
      </c>
      <c r="B44" s="137">
        <v>427100</v>
      </c>
      <c r="C44" s="162">
        <v>427100</v>
      </c>
      <c r="D44" s="162">
        <v>427100</v>
      </c>
      <c r="E44" s="162">
        <v>427100</v>
      </c>
    </row>
    <row r="45" spans="1:11" ht="15.75" thickBot="1" x14ac:dyDescent="0.3">
      <c r="A45" s="8" t="s">
        <v>44</v>
      </c>
      <c r="B45" s="137"/>
      <c r="C45" s="137"/>
      <c r="D45" s="137"/>
      <c r="E45" s="137"/>
    </row>
    <row r="46" spans="1:11" ht="24.75" thickBot="1" x14ac:dyDescent="0.3">
      <c r="A46" s="1" t="s">
        <v>29</v>
      </c>
      <c r="B46" s="161">
        <f>B47+B48</f>
        <v>72500</v>
      </c>
      <c r="C46" s="161">
        <f>C47+C48</f>
        <v>72500</v>
      </c>
      <c r="D46" s="161">
        <f>D47+D48</f>
        <v>72500</v>
      </c>
      <c r="E46" s="161">
        <f>E47+E48</f>
        <v>72500</v>
      </c>
    </row>
    <row r="47" spans="1:11" ht="15.75" thickBot="1" x14ac:dyDescent="0.3">
      <c r="A47" s="8" t="s">
        <v>43</v>
      </c>
      <c r="B47" s="137">
        <v>72500</v>
      </c>
      <c r="C47" s="161">
        <v>72500</v>
      </c>
      <c r="D47" s="161">
        <v>72500</v>
      </c>
      <c r="E47" s="161">
        <v>72500</v>
      </c>
    </row>
    <row r="48" spans="1:11" ht="15.75" thickBot="1" x14ac:dyDescent="0.3">
      <c r="A48" s="8" t="s">
        <v>44</v>
      </c>
      <c r="B48" s="137"/>
      <c r="C48" s="161"/>
      <c r="D48" s="161"/>
      <c r="E48" s="161"/>
    </row>
    <row r="49" spans="1:12" ht="15.75" thickBot="1" x14ac:dyDescent="0.3">
      <c r="A49" s="1" t="s">
        <v>1</v>
      </c>
      <c r="B49" s="137">
        <f>B50+B51</f>
        <v>81000</v>
      </c>
      <c r="C49" s="137">
        <f>C50+C51</f>
        <v>82950</v>
      </c>
      <c r="D49" s="137">
        <f>D50+D51</f>
        <v>82950</v>
      </c>
      <c r="E49" s="137">
        <f>E50+E51</f>
        <v>102900</v>
      </c>
    </row>
    <row r="50" spans="1:12" ht="15.75" thickBot="1" x14ac:dyDescent="0.3">
      <c r="A50" s="8" t="s">
        <v>43</v>
      </c>
      <c r="B50" s="137">
        <v>81000</v>
      </c>
      <c r="C50" s="161">
        <v>82950</v>
      </c>
      <c r="D50" s="161">
        <v>82950</v>
      </c>
      <c r="E50" s="125">
        <f>19950+82950</f>
        <v>102900</v>
      </c>
    </row>
    <row r="51" spans="1:12" ht="15.75" thickBot="1" x14ac:dyDescent="0.3">
      <c r="A51" s="8" t="s">
        <v>44</v>
      </c>
      <c r="B51" s="137"/>
      <c r="C51" s="161"/>
      <c r="D51" s="161"/>
      <c r="E51" s="161"/>
    </row>
    <row r="52" spans="1:12" ht="15.75" thickBot="1" x14ac:dyDescent="0.3">
      <c r="A52" s="1" t="s">
        <v>2</v>
      </c>
      <c r="B52" s="137">
        <f>B53+B54</f>
        <v>0</v>
      </c>
      <c r="C52" s="137">
        <f>C53+C54</f>
        <v>0</v>
      </c>
      <c r="D52" s="137">
        <f>D53+D54</f>
        <v>0</v>
      </c>
      <c r="E52" s="137">
        <f>E53+E54</f>
        <v>0</v>
      </c>
    </row>
    <row r="53" spans="1:12" ht="15.75" thickBot="1" x14ac:dyDescent="0.3">
      <c r="A53" s="8" t="s">
        <v>43</v>
      </c>
      <c r="B53" s="137"/>
      <c r="C53" s="161"/>
      <c r="D53" s="161"/>
      <c r="E53" s="161"/>
    </row>
    <row r="54" spans="1:12" ht="15.75" thickBot="1" x14ac:dyDescent="0.3">
      <c r="A54" s="8" t="s">
        <v>44</v>
      </c>
      <c r="B54" s="137"/>
      <c r="C54" s="161"/>
      <c r="D54" s="161"/>
      <c r="E54" s="161"/>
    </row>
    <row r="55" spans="1:12" ht="15.75" thickBot="1" x14ac:dyDescent="0.3">
      <c r="A55" s="1" t="s">
        <v>25</v>
      </c>
      <c r="B55" s="137">
        <f>B56+B57</f>
        <v>0</v>
      </c>
      <c r="C55" s="137">
        <f>C56+C57</f>
        <v>0</v>
      </c>
      <c r="D55" s="137">
        <f>D56+D57</f>
        <v>0</v>
      </c>
      <c r="E55" s="137">
        <f>E56+E57</f>
        <v>0</v>
      </c>
    </row>
    <row r="56" spans="1:12" ht="15.75" thickBot="1" x14ac:dyDescent="0.3">
      <c r="A56" s="8" t="s">
        <v>43</v>
      </c>
      <c r="B56" s="137"/>
      <c r="C56" s="161"/>
      <c r="D56" s="161"/>
      <c r="E56" s="161"/>
    </row>
    <row r="57" spans="1:12" ht="15.75" thickBot="1" x14ac:dyDescent="0.3">
      <c r="A57" s="8" t="s">
        <v>44</v>
      </c>
      <c r="B57" s="137"/>
      <c r="C57" s="161"/>
      <c r="D57" s="161"/>
      <c r="E57" s="161"/>
    </row>
    <row r="58" spans="1:12" ht="15.75" thickBot="1" x14ac:dyDescent="0.3">
      <c r="A58" s="1" t="s">
        <v>26</v>
      </c>
      <c r="B58" s="137">
        <f>B59+B60</f>
        <v>0</v>
      </c>
      <c r="C58" s="137">
        <f>C59+C60</f>
        <v>0</v>
      </c>
      <c r="D58" s="137">
        <f>D59+D60</f>
        <v>0</v>
      </c>
      <c r="E58" s="137">
        <f>E59+E60</f>
        <v>0</v>
      </c>
    </row>
    <row r="59" spans="1:12" ht="15.75" thickBot="1" x14ac:dyDescent="0.3">
      <c r="A59" s="8" t="s">
        <v>43</v>
      </c>
      <c r="B59" s="137"/>
      <c r="C59" s="161"/>
      <c r="D59" s="161"/>
      <c r="E59" s="161"/>
    </row>
    <row r="60" spans="1:12" ht="15.75" thickBot="1" x14ac:dyDescent="0.3">
      <c r="A60" s="8" t="s">
        <v>44</v>
      </c>
      <c r="B60" s="137"/>
      <c r="C60" s="161"/>
      <c r="D60" s="161"/>
      <c r="E60" s="161"/>
    </row>
    <row r="61" spans="1:12" ht="24.75" thickBot="1" x14ac:dyDescent="0.3">
      <c r="A61" s="1" t="s">
        <v>3</v>
      </c>
      <c r="B61" s="137">
        <f>B62+B63</f>
        <v>17500</v>
      </c>
      <c r="C61" s="137">
        <f>C62+C63</f>
        <v>17500</v>
      </c>
      <c r="D61" s="137">
        <f>D62+D63</f>
        <v>17500</v>
      </c>
      <c r="E61" s="137">
        <f>E62+E63</f>
        <v>17500</v>
      </c>
      <c r="H61" s="25"/>
    </row>
    <row r="62" spans="1:12" ht="15.75" thickBot="1" x14ac:dyDescent="0.3">
      <c r="A62" s="8" t="s">
        <v>43</v>
      </c>
      <c r="B62" s="137">
        <v>17500</v>
      </c>
      <c r="C62" s="137">
        <v>17500</v>
      </c>
      <c r="D62" s="154">
        <v>17500</v>
      </c>
      <c r="E62" s="154">
        <v>17500</v>
      </c>
      <c r="J62" s="27"/>
      <c r="K62" s="27"/>
      <c r="L62" s="27"/>
    </row>
    <row r="63" spans="1:12" ht="15.75" thickBot="1" x14ac:dyDescent="0.3">
      <c r="A63" s="8" t="s">
        <v>44</v>
      </c>
      <c r="B63" s="137"/>
      <c r="C63" s="154"/>
      <c r="D63" s="154"/>
      <c r="E63" s="154"/>
    </row>
    <row r="64" spans="1:12" ht="15.75" thickBot="1" x14ac:dyDescent="0.3">
      <c r="A64" s="35" t="s">
        <v>31</v>
      </c>
      <c r="B64" s="137">
        <f>B61+B58+B55+B52+B49+B46+B43</f>
        <v>598100</v>
      </c>
      <c r="C64" s="137">
        <f>C61+C58+C55+C52+C49+C46+C43</f>
        <v>600050</v>
      </c>
      <c r="D64" s="137">
        <f>D61+D58+D55+D52+D49+D46+D43</f>
        <v>600050</v>
      </c>
      <c r="E64" s="137">
        <f>E61+E58+E55+E52+E49+E46+E43</f>
        <v>620000</v>
      </c>
    </row>
    <row r="65" spans="1:5" ht="15.75" thickBot="1" x14ac:dyDescent="0.3">
      <c r="A65" s="21" t="s">
        <v>33</v>
      </c>
      <c r="B65" s="22">
        <f>IF(B64-B35=0,0,"Error")</f>
        <v>0</v>
      </c>
      <c r="C65" s="22">
        <f>IF(C64-C35=0,0,"Error")</f>
        <v>0</v>
      </c>
      <c r="D65" s="22">
        <f>IF(D64-D35=0,0,"Error")</f>
        <v>0</v>
      </c>
      <c r="E65" s="22">
        <f>IF(E64-E35=0,0,"Error")</f>
        <v>0</v>
      </c>
    </row>
    <row r="66" spans="1:5" ht="27" customHeight="1" thickBot="1" x14ac:dyDescent="0.3">
      <c r="A66" s="12" t="s">
        <v>41</v>
      </c>
      <c r="B66" s="130">
        <f>B64</f>
        <v>598100</v>
      </c>
      <c r="C66" s="130">
        <f>C64</f>
        <v>600050</v>
      </c>
      <c r="D66" s="130">
        <f>D64</f>
        <v>600050</v>
      </c>
      <c r="E66" s="130">
        <f>E64</f>
        <v>620000</v>
      </c>
    </row>
    <row r="67" spans="1:5" ht="24.75" thickBot="1" x14ac:dyDescent="0.3">
      <c r="A67" s="12" t="s">
        <v>42</v>
      </c>
      <c r="B67" s="130">
        <f>B69+B72+B75+B87</f>
        <v>598100</v>
      </c>
      <c r="C67" s="130">
        <f>C69+C72+C75+C87</f>
        <v>600050</v>
      </c>
      <c r="D67" s="130">
        <f>D69+D72+D75+D87</f>
        <v>600050</v>
      </c>
      <c r="E67" s="130">
        <f>E69+E72+E75+E87</f>
        <v>620000</v>
      </c>
    </row>
    <row r="68" spans="1:5" ht="15.75" thickBot="1" x14ac:dyDescent="0.3">
      <c r="A68" s="1" t="s">
        <v>0</v>
      </c>
      <c r="B68" s="19">
        <f>B69+B70</f>
        <v>427100</v>
      </c>
      <c r="C68" s="19">
        <f>C69+C70</f>
        <v>427100</v>
      </c>
      <c r="D68" s="19">
        <f>D69+D70</f>
        <v>427100</v>
      </c>
      <c r="E68" s="19">
        <f>E69+E70</f>
        <v>427100</v>
      </c>
    </row>
    <row r="69" spans="1:5" ht="15.75" thickBot="1" x14ac:dyDescent="0.3">
      <c r="A69" s="8" t="s">
        <v>43</v>
      </c>
      <c r="B69" s="9">
        <f t="shared" ref="B69:E70" si="1">B44</f>
        <v>427100</v>
      </c>
      <c r="C69" s="9">
        <f t="shared" si="1"/>
        <v>427100</v>
      </c>
      <c r="D69" s="9">
        <f t="shared" si="1"/>
        <v>427100</v>
      </c>
      <c r="E69" s="9">
        <f t="shared" si="1"/>
        <v>427100</v>
      </c>
    </row>
    <row r="70" spans="1:5" ht="15.75" thickBot="1" x14ac:dyDescent="0.3">
      <c r="A70" s="8" t="s">
        <v>46</v>
      </c>
      <c r="B70" s="9">
        <f t="shared" si="1"/>
        <v>0</v>
      </c>
      <c r="C70" s="9">
        <f t="shared" si="1"/>
        <v>0</v>
      </c>
      <c r="D70" s="9">
        <f t="shared" si="1"/>
        <v>0</v>
      </c>
      <c r="E70" s="9">
        <f t="shared" si="1"/>
        <v>0</v>
      </c>
    </row>
    <row r="71" spans="1:5" ht="24.75" thickBot="1" x14ac:dyDescent="0.3">
      <c r="A71" s="1" t="s">
        <v>29</v>
      </c>
      <c r="B71" s="19">
        <f>B72+B73</f>
        <v>72500</v>
      </c>
      <c r="C71" s="19">
        <f>C72+C73</f>
        <v>72500</v>
      </c>
      <c r="D71" s="19">
        <f>D72+D73</f>
        <v>72500</v>
      </c>
      <c r="E71" s="19">
        <f>E72+E73</f>
        <v>72500</v>
      </c>
    </row>
    <row r="72" spans="1:5" ht="15.75" thickBot="1" x14ac:dyDescent="0.3">
      <c r="A72" s="8" t="s">
        <v>43</v>
      </c>
      <c r="B72" s="19">
        <f t="shared" ref="B72:E73" si="2">B47</f>
        <v>72500</v>
      </c>
      <c r="C72" s="19">
        <f t="shared" si="2"/>
        <v>72500</v>
      </c>
      <c r="D72" s="19">
        <f t="shared" si="2"/>
        <v>72500</v>
      </c>
      <c r="E72" s="19">
        <f t="shared" si="2"/>
        <v>72500</v>
      </c>
    </row>
    <row r="73" spans="1:5" ht="15.75" thickBot="1" x14ac:dyDescent="0.3">
      <c r="A73" s="8" t="s">
        <v>46</v>
      </c>
      <c r="B73" s="19">
        <f t="shared" si="2"/>
        <v>0</v>
      </c>
      <c r="C73" s="19">
        <f t="shared" si="2"/>
        <v>0</v>
      </c>
      <c r="D73" s="19">
        <f t="shared" si="2"/>
        <v>0</v>
      </c>
      <c r="E73" s="19">
        <f t="shared" si="2"/>
        <v>0</v>
      </c>
    </row>
    <row r="74" spans="1:5" ht="15.75" thickBot="1" x14ac:dyDescent="0.3">
      <c r="A74" s="1" t="s">
        <v>1</v>
      </c>
      <c r="B74" s="19">
        <f>B75+B76</f>
        <v>81000</v>
      </c>
      <c r="C74" s="19">
        <f>C75+C76</f>
        <v>82950</v>
      </c>
      <c r="D74" s="19">
        <f>D75+D76</f>
        <v>82950</v>
      </c>
      <c r="E74" s="19">
        <f>E75+E76</f>
        <v>102900</v>
      </c>
    </row>
    <row r="75" spans="1:5" ht="15.75" thickBot="1" x14ac:dyDescent="0.3">
      <c r="A75" s="8" t="s">
        <v>43</v>
      </c>
      <c r="B75" s="9">
        <f t="shared" ref="B75:E76" si="3">B50</f>
        <v>81000</v>
      </c>
      <c r="C75" s="9">
        <f t="shared" si="3"/>
        <v>82950</v>
      </c>
      <c r="D75" s="9">
        <f t="shared" si="3"/>
        <v>82950</v>
      </c>
      <c r="E75" s="9">
        <f t="shared" si="3"/>
        <v>102900</v>
      </c>
    </row>
    <row r="76" spans="1:5" ht="15.75" thickBot="1" x14ac:dyDescent="0.3">
      <c r="A76" s="8" t="s">
        <v>46</v>
      </c>
      <c r="B76" s="9">
        <f t="shared" si="3"/>
        <v>0</v>
      </c>
      <c r="C76" s="9">
        <f t="shared" si="3"/>
        <v>0</v>
      </c>
      <c r="D76" s="9">
        <f t="shared" si="3"/>
        <v>0</v>
      </c>
      <c r="E76" s="9">
        <f t="shared" si="3"/>
        <v>0</v>
      </c>
    </row>
    <row r="77" spans="1:5" ht="15.75" thickBot="1" x14ac:dyDescent="0.3">
      <c r="A77" s="1" t="s">
        <v>2</v>
      </c>
      <c r="B77" s="19">
        <f>B78+B79</f>
        <v>0</v>
      </c>
      <c r="C77" s="19">
        <f>C78+C79</f>
        <v>0</v>
      </c>
      <c r="D77" s="19">
        <f>D78+D79</f>
        <v>0</v>
      </c>
      <c r="E77" s="19">
        <f>E78+E79</f>
        <v>0</v>
      </c>
    </row>
    <row r="78" spans="1:5" ht="15.75" thickBot="1" x14ac:dyDescent="0.3">
      <c r="A78" s="8" t="s">
        <v>43</v>
      </c>
      <c r="B78" s="6">
        <v>0</v>
      </c>
      <c r="C78" s="6">
        <v>0</v>
      </c>
      <c r="D78" s="6">
        <v>0</v>
      </c>
      <c r="E78" s="6">
        <v>0</v>
      </c>
    </row>
    <row r="79" spans="1:5" ht="15.75" thickBot="1" x14ac:dyDescent="0.3">
      <c r="A79" s="8" t="s">
        <v>46</v>
      </c>
      <c r="B79" s="6">
        <v>0</v>
      </c>
      <c r="C79" s="6">
        <v>0</v>
      </c>
      <c r="D79" s="6">
        <v>0</v>
      </c>
      <c r="E79" s="6">
        <v>0</v>
      </c>
    </row>
    <row r="80" spans="1:5" ht="15.75" thickBot="1" x14ac:dyDescent="0.3">
      <c r="A80" s="1" t="s">
        <v>25</v>
      </c>
      <c r="B80" s="19">
        <f>B81+B82</f>
        <v>0</v>
      </c>
      <c r="C80" s="19">
        <f>C81+C82</f>
        <v>0</v>
      </c>
      <c r="D80" s="19">
        <f>D81+D82</f>
        <v>0</v>
      </c>
      <c r="E80" s="19">
        <f>E81+E82</f>
        <v>0</v>
      </c>
    </row>
    <row r="81" spans="1:5" ht="15.75" thickBot="1" x14ac:dyDescent="0.3">
      <c r="A81" s="8" t="s">
        <v>43</v>
      </c>
      <c r="B81" s="6">
        <v>0</v>
      </c>
      <c r="C81" s="6">
        <v>0</v>
      </c>
      <c r="D81" s="6">
        <v>0</v>
      </c>
      <c r="E81" s="6">
        <v>0</v>
      </c>
    </row>
    <row r="82" spans="1:5" ht="15.75" thickBot="1" x14ac:dyDescent="0.3">
      <c r="A82" s="8" t="s">
        <v>46</v>
      </c>
      <c r="B82" s="9">
        <v>0</v>
      </c>
      <c r="C82" s="9">
        <v>0</v>
      </c>
      <c r="D82" s="9">
        <v>0</v>
      </c>
      <c r="E82" s="9">
        <v>0</v>
      </c>
    </row>
    <row r="83" spans="1:5" ht="15.75" thickBot="1" x14ac:dyDescent="0.3">
      <c r="A83" s="1" t="s">
        <v>26</v>
      </c>
      <c r="B83" s="19">
        <f>B84+B85</f>
        <v>0</v>
      </c>
      <c r="C83" s="19">
        <f>C84+C85</f>
        <v>0</v>
      </c>
      <c r="D83" s="19">
        <f>D84+D85</f>
        <v>0</v>
      </c>
      <c r="E83" s="19">
        <f>E84+E85</f>
        <v>0</v>
      </c>
    </row>
    <row r="84" spans="1:5" ht="15.75" thickBot="1" x14ac:dyDescent="0.3">
      <c r="A84" s="8" t="s">
        <v>43</v>
      </c>
      <c r="B84" s="6">
        <v>0</v>
      </c>
      <c r="C84" s="6">
        <v>0</v>
      </c>
      <c r="D84" s="6">
        <v>0</v>
      </c>
      <c r="E84" s="6">
        <v>0</v>
      </c>
    </row>
    <row r="85" spans="1:5" ht="15.75" thickBot="1" x14ac:dyDescent="0.3">
      <c r="A85" s="8" t="s">
        <v>46</v>
      </c>
      <c r="B85" s="6">
        <v>0</v>
      </c>
      <c r="C85" s="6">
        <v>0</v>
      </c>
      <c r="D85" s="6">
        <v>0</v>
      </c>
      <c r="E85" s="6">
        <v>0</v>
      </c>
    </row>
    <row r="86" spans="1:5" ht="24.75" thickBot="1" x14ac:dyDescent="0.3">
      <c r="A86" s="1" t="s">
        <v>3</v>
      </c>
      <c r="B86" s="19">
        <f>B87+B88</f>
        <v>17500</v>
      </c>
      <c r="C86" s="19">
        <f>C87+C88</f>
        <v>17500</v>
      </c>
      <c r="D86" s="19">
        <f>D87+D88</f>
        <v>17500</v>
      </c>
      <c r="E86" s="19">
        <f>E87+E88</f>
        <v>17500</v>
      </c>
    </row>
    <row r="87" spans="1:5" ht="15.75" thickBot="1" x14ac:dyDescent="0.3">
      <c r="A87" s="8" t="s">
        <v>43</v>
      </c>
      <c r="B87" s="6">
        <f t="shared" ref="B87:E88" si="4">B62</f>
        <v>17500</v>
      </c>
      <c r="C87" s="6">
        <f t="shared" si="4"/>
        <v>17500</v>
      </c>
      <c r="D87" s="6">
        <f t="shared" si="4"/>
        <v>17500</v>
      </c>
      <c r="E87" s="6">
        <f t="shared" si="4"/>
        <v>17500</v>
      </c>
    </row>
    <row r="88" spans="1:5" ht="15.75" thickBot="1" x14ac:dyDescent="0.3">
      <c r="A88" s="8" t="s">
        <v>46</v>
      </c>
      <c r="B88" s="6">
        <f t="shared" si="4"/>
        <v>0</v>
      </c>
      <c r="C88" s="6">
        <f t="shared" si="4"/>
        <v>0</v>
      </c>
      <c r="D88" s="6">
        <f t="shared" si="4"/>
        <v>0</v>
      </c>
      <c r="E88" s="6">
        <f t="shared" si="4"/>
        <v>0</v>
      </c>
    </row>
    <row r="89" spans="1:5" ht="15.75" thickBot="1" x14ac:dyDescent="0.3">
      <c r="A89" s="1" t="s">
        <v>20</v>
      </c>
      <c r="B89" s="19">
        <f>B90+B91+B92+B93</f>
        <v>0</v>
      </c>
      <c r="C89" s="19">
        <f>C90+C91+C92+C93</f>
        <v>0</v>
      </c>
      <c r="D89" s="19">
        <f>D90+D91+D92+D93</f>
        <v>0</v>
      </c>
      <c r="E89" s="19">
        <f>E90+E91+E92+E93</f>
        <v>0</v>
      </c>
    </row>
    <row r="90" spans="1:5" ht="15.75" thickBot="1" x14ac:dyDescent="0.3">
      <c r="A90" s="8" t="s">
        <v>43</v>
      </c>
      <c r="B90" s="6">
        <v>0</v>
      </c>
      <c r="C90" s="6">
        <v>0</v>
      </c>
      <c r="D90" s="6">
        <v>0</v>
      </c>
      <c r="E90" s="6">
        <v>0</v>
      </c>
    </row>
    <row r="91" spans="1:5" ht="15.75" thickBot="1" x14ac:dyDescent="0.3">
      <c r="A91" s="8" t="s">
        <v>52</v>
      </c>
      <c r="B91" s="6">
        <v>0</v>
      </c>
      <c r="C91" s="6">
        <v>0</v>
      </c>
      <c r="D91" s="6">
        <v>0</v>
      </c>
      <c r="E91" s="6">
        <v>0</v>
      </c>
    </row>
    <row r="92" spans="1:5" ht="15.75" thickBot="1" x14ac:dyDescent="0.3">
      <c r="A92" s="8" t="s">
        <v>50</v>
      </c>
      <c r="B92" s="6">
        <v>0</v>
      </c>
      <c r="C92" s="6">
        <v>0</v>
      </c>
      <c r="D92" s="6">
        <v>0</v>
      </c>
      <c r="E92" s="6">
        <v>0</v>
      </c>
    </row>
    <row r="93" spans="1:5" ht="15.75" thickBot="1" x14ac:dyDescent="0.3">
      <c r="A93" s="8" t="s">
        <v>51</v>
      </c>
      <c r="B93" s="6">
        <v>0</v>
      </c>
      <c r="C93" s="6">
        <v>0</v>
      </c>
      <c r="D93" s="6">
        <v>0</v>
      </c>
      <c r="E93" s="6">
        <v>0</v>
      </c>
    </row>
    <row r="94" spans="1:5" ht="15.75" thickBot="1" x14ac:dyDescent="0.3">
      <c r="A94" s="1" t="s">
        <v>21</v>
      </c>
      <c r="B94" s="19">
        <f>B95+B96+B97+B98</f>
        <v>0</v>
      </c>
      <c r="C94" s="19">
        <f>C95+C96+C97+C98</f>
        <v>0</v>
      </c>
      <c r="D94" s="19">
        <f>D95+D96+D97+D98</f>
        <v>0</v>
      </c>
      <c r="E94" s="19">
        <f>E95+E96+E97+E98</f>
        <v>0</v>
      </c>
    </row>
    <row r="95" spans="1:5" ht="15.75" thickBot="1" x14ac:dyDescent="0.3">
      <c r="A95" s="8" t="s">
        <v>43</v>
      </c>
      <c r="B95" s="6">
        <v>0</v>
      </c>
      <c r="C95" s="6">
        <v>0</v>
      </c>
      <c r="D95" s="6">
        <v>0</v>
      </c>
      <c r="E95" s="6">
        <v>0</v>
      </c>
    </row>
    <row r="96" spans="1:5" ht="15.75" thickBot="1" x14ac:dyDescent="0.3">
      <c r="A96" s="8" t="s">
        <v>52</v>
      </c>
      <c r="B96" s="6">
        <v>0</v>
      </c>
      <c r="C96" s="6">
        <v>0</v>
      </c>
      <c r="D96" s="6">
        <v>0</v>
      </c>
      <c r="E96" s="6">
        <v>0</v>
      </c>
    </row>
    <row r="97" spans="1:5" ht="15.75" thickBot="1" x14ac:dyDescent="0.3">
      <c r="A97" s="8" t="s">
        <v>50</v>
      </c>
      <c r="B97" s="6">
        <v>0</v>
      </c>
      <c r="C97" s="6">
        <v>0</v>
      </c>
      <c r="D97" s="6">
        <v>0</v>
      </c>
      <c r="E97" s="6">
        <v>0</v>
      </c>
    </row>
    <row r="98" spans="1:5" ht="15.75" thickBot="1" x14ac:dyDescent="0.3">
      <c r="A98" s="8" t="s">
        <v>51</v>
      </c>
      <c r="B98" s="6">
        <v>0</v>
      </c>
      <c r="C98" s="6">
        <v>0</v>
      </c>
      <c r="D98" s="6">
        <v>0</v>
      </c>
      <c r="E98" s="6">
        <v>0</v>
      </c>
    </row>
    <row r="99" spans="1:5" ht="15.75" thickBot="1" x14ac:dyDescent="0.3">
      <c r="A99" s="21" t="s">
        <v>33</v>
      </c>
      <c r="B99" s="22">
        <f>IF(B67-B66=0,0,"Error")</f>
        <v>0</v>
      </c>
      <c r="C99" s="22">
        <f>IF(C67-C66=0,0,"Error")</f>
        <v>0</v>
      </c>
      <c r="D99" s="22">
        <f>IF(D67-D66=0,0,"Error")</f>
        <v>0</v>
      </c>
      <c r="E99" s="22">
        <f>IF(E67-E66=0,0,"Error")</f>
        <v>0</v>
      </c>
    </row>
  </sheetData>
  <mergeCells count="19">
    <mergeCell ref="A2:E2"/>
    <mergeCell ref="A3:E3"/>
    <mergeCell ref="B5:E5"/>
    <mergeCell ref="B6:E6"/>
    <mergeCell ref="B7:E7"/>
    <mergeCell ref="A28:E28"/>
    <mergeCell ref="A27:E27"/>
    <mergeCell ref="A40:E40"/>
    <mergeCell ref="A32:A33"/>
    <mergeCell ref="A41:A42"/>
    <mergeCell ref="B30:E30"/>
    <mergeCell ref="B29:E29"/>
    <mergeCell ref="A8:E8"/>
    <mergeCell ref="A18:E18"/>
    <mergeCell ref="A9:E11"/>
    <mergeCell ref="B12:E12"/>
    <mergeCell ref="A13:A14"/>
    <mergeCell ref="B17:E17"/>
    <mergeCell ref="B31:E31"/>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2:G203"/>
  <sheetViews>
    <sheetView view="pageBreakPreview" topLeftCell="C1" zoomScale="60" zoomScaleNormal="170" workbookViewId="0">
      <selection activeCell="C1" sqref="C1"/>
    </sheetView>
  </sheetViews>
  <sheetFormatPr defaultRowHeight="15" x14ac:dyDescent="0.25"/>
  <cols>
    <col min="1" max="1" width="11" style="65" customWidth="1"/>
    <col min="2" max="2" width="12" style="65" customWidth="1"/>
    <col min="3" max="3" width="28.5703125" style="65" customWidth="1"/>
    <col min="4" max="4" width="10.7109375" style="65" customWidth="1"/>
    <col min="5" max="5" width="9.140625" style="65" customWidth="1"/>
    <col min="6" max="6" width="10" style="65" customWidth="1"/>
    <col min="7" max="7" width="8.5703125" style="65" customWidth="1"/>
    <col min="8" max="16384" width="9.140625" style="65"/>
  </cols>
  <sheetData>
    <row r="2" spans="2:7" ht="18" customHeight="1" x14ac:dyDescent="0.25">
      <c r="B2" s="367" t="s">
        <v>34</v>
      </c>
      <c r="C2" s="367"/>
      <c r="D2" s="367"/>
      <c r="E2" s="367"/>
      <c r="F2" s="367"/>
      <c r="G2" s="367"/>
    </row>
    <row r="3" spans="2:7" ht="18" customHeight="1" x14ac:dyDescent="0.25">
      <c r="B3" s="79"/>
      <c r="C3" s="297" t="s">
        <v>47</v>
      </c>
      <c r="D3" s="297"/>
      <c r="E3" s="297"/>
      <c r="F3" s="297"/>
      <c r="G3" s="297"/>
    </row>
    <row r="4" spans="2:7" ht="15.75" thickBot="1" x14ac:dyDescent="0.3"/>
    <row r="5" spans="2:7" ht="15.75" thickBot="1" x14ac:dyDescent="0.3">
      <c r="C5" s="14" t="s">
        <v>22</v>
      </c>
      <c r="D5" s="368" t="s">
        <v>464</v>
      </c>
      <c r="E5" s="368"/>
      <c r="F5" s="368"/>
      <c r="G5" s="368"/>
    </row>
    <row r="6" spans="2:7" ht="15.75" thickBot="1" x14ac:dyDescent="0.3">
      <c r="C6" s="14" t="s">
        <v>4</v>
      </c>
      <c r="D6" s="385" t="s">
        <v>463</v>
      </c>
      <c r="E6" s="370"/>
      <c r="F6" s="370"/>
      <c r="G6" s="371"/>
    </row>
    <row r="7" spans="2:7" ht="15.75" thickBot="1" x14ac:dyDescent="0.3">
      <c r="C7" s="14" t="s">
        <v>27</v>
      </c>
      <c r="D7" s="372" t="s">
        <v>5</v>
      </c>
      <c r="E7" s="373"/>
      <c r="F7" s="373"/>
      <c r="G7" s="374"/>
    </row>
    <row r="8" spans="2:7" ht="15.75" thickBot="1" x14ac:dyDescent="0.3">
      <c r="C8" s="327" t="s">
        <v>8</v>
      </c>
      <c r="D8" s="328"/>
      <c r="E8" s="328"/>
      <c r="F8" s="328"/>
      <c r="G8" s="329"/>
    </row>
    <row r="9" spans="2:7" ht="15.75" thickBot="1" x14ac:dyDescent="0.3">
      <c r="C9" s="386" t="s">
        <v>462</v>
      </c>
      <c r="D9" s="387"/>
      <c r="E9" s="387"/>
      <c r="F9" s="387"/>
      <c r="G9" s="388"/>
    </row>
    <row r="10" spans="2:7" ht="36.75" customHeight="1" thickBot="1" x14ac:dyDescent="0.3">
      <c r="C10" s="386"/>
      <c r="D10" s="387"/>
      <c r="E10" s="387"/>
      <c r="F10" s="387"/>
      <c r="G10" s="388"/>
    </row>
    <row r="11" spans="2:7" ht="15.75" thickBot="1" x14ac:dyDescent="0.3">
      <c r="C11" s="386"/>
      <c r="D11" s="387"/>
      <c r="E11" s="387"/>
      <c r="F11" s="387"/>
      <c r="G11" s="388"/>
    </row>
    <row r="12" spans="2:7" ht="42.75" customHeight="1" thickBot="1" x14ac:dyDescent="0.3">
      <c r="C12" s="13" t="s">
        <v>11</v>
      </c>
      <c r="D12" s="389" t="s">
        <v>461</v>
      </c>
      <c r="E12" s="390"/>
      <c r="F12" s="390"/>
      <c r="G12" s="391"/>
    </row>
    <row r="13" spans="2:7" ht="23.25" customHeight="1" x14ac:dyDescent="0.25">
      <c r="B13" s="148"/>
      <c r="C13" s="359" t="s">
        <v>12</v>
      </c>
      <c r="D13" s="68">
        <v>2018</v>
      </c>
      <c r="E13" s="68">
        <v>2019</v>
      </c>
      <c r="F13" s="68">
        <v>2020</v>
      </c>
      <c r="G13" s="68">
        <v>2021</v>
      </c>
    </row>
    <row r="14" spans="2:7" ht="15.75" thickBot="1" x14ac:dyDescent="0.3">
      <c r="B14" s="148"/>
      <c r="C14" s="360"/>
      <c r="D14" s="69" t="s">
        <v>6</v>
      </c>
      <c r="E14" s="69" t="s">
        <v>7</v>
      </c>
      <c r="F14" s="69" t="s">
        <v>7</v>
      </c>
      <c r="G14" s="69" t="s">
        <v>7</v>
      </c>
    </row>
    <row r="15" spans="2:7" ht="34.5" thickBot="1" x14ac:dyDescent="0.3">
      <c r="B15" s="148"/>
      <c r="C15" s="153" t="s">
        <v>460</v>
      </c>
      <c r="D15" s="160">
        <v>1</v>
      </c>
      <c r="E15" s="160">
        <v>1</v>
      </c>
      <c r="F15" s="160">
        <v>1</v>
      </c>
      <c r="G15" s="160">
        <v>1</v>
      </c>
    </row>
    <row r="16" spans="2:7" ht="23.25" thickBot="1" x14ac:dyDescent="0.3">
      <c r="B16" s="148"/>
      <c r="C16" s="81" t="s">
        <v>459</v>
      </c>
      <c r="D16" s="160">
        <v>0.4</v>
      </c>
      <c r="E16" s="160">
        <v>0.4</v>
      </c>
      <c r="F16" s="160">
        <v>0.4</v>
      </c>
      <c r="G16" s="160">
        <v>0.4</v>
      </c>
    </row>
    <row r="17" spans="2:7" ht="23.25" thickBot="1" x14ac:dyDescent="0.3">
      <c r="B17" s="148"/>
      <c r="C17" s="81" t="s">
        <v>458</v>
      </c>
      <c r="D17" s="160">
        <v>0.3</v>
      </c>
      <c r="E17" s="160">
        <v>0.3</v>
      </c>
      <c r="F17" s="160">
        <v>0.3</v>
      </c>
      <c r="G17" s="160">
        <v>0.3</v>
      </c>
    </row>
    <row r="18" spans="2:7" ht="24.75" customHeight="1" thickBot="1" x14ac:dyDescent="0.3">
      <c r="C18" s="12" t="s">
        <v>13</v>
      </c>
      <c r="D18" s="398" t="s">
        <v>457</v>
      </c>
      <c r="E18" s="399"/>
      <c r="F18" s="399"/>
      <c r="G18" s="400"/>
    </row>
    <row r="19" spans="2:7" ht="23.25" customHeight="1" thickBot="1" x14ac:dyDescent="0.3">
      <c r="C19" s="395" t="s">
        <v>14</v>
      </c>
      <c r="D19" s="396"/>
      <c r="E19" s="396"/>
      <c r="F19" s="396"/>
      <c r="G19" s="397"/>
    </row>
    <row r="20" spans="2:7" x14ac:dyDescent="0.25">
      <c r="C20" s="359" t="s">
        <v>456</v>
      </c>
      <c r="D20" s="68">
        <v>2018</v>
      </c>
      <c r="E20" s="68">
        <v>2019</v>
      </c>
      <c r="F20" s="68">
        <v>2020</v>
      </c>
      <c r="G20" s="68">
        <v>2021</v>
      </c>
    </row>
    <row r="21" spans="2:7" ht="15.75" thickBot="1" x14ac:dyDescent="0.3">
      <c r="C21" s="360"/>
      <c r="D21" s="69" t="s">
        <v>6</v>
      </c>
      <c r="E21" s="69" t="s">
        <v>7</v>
      </c>
      <c r="F21" s="69" t="s">
        <v>7</v>
      </c>
      <c r="G21" s="69" t="s">
        <v>7</v>
      </c>
    </row>
    <row r="22" spans="2:7" ht="15.75" thickBot="1" x14ac:dyDescent="0.3">
      <c r="B22" s="148"/>
      <c r="C22" s="157" t="s">
        <v>455</v>
      </c>
      <c r="D22" s="159">
        <v>0.4</v>
      </c>
      <c r="E22" s="159">
        <v>0.4</v>
      </c>
      <c r="F22" s="159">
        <v>0.4</v>
      </c>
      <c r="G22" s="159">
        <v>0.4</v>
      </c>
    </row>
    <row r="23" spans="2:7" ht="15.75" thickBot="1" x14ac:dyDescent="0.3">
      <c r="B23" s="148"/>
      <c r="C23" s="157" t="s">
        <v>454</v>
      </c>
      <c r="D23" s="158">
        <v>1</v>
      </c>
      <c r="E23" s="158">
        <v>1</v>
      </c>
      <c r="F23" s="158">
        <v>1</v>
      </c>
      <c r="G23" s="158">
        <v>1</v>
      </c>
    </row>
    <row r="24" spans="2:7" ht="23.25" thickBot="1" x14ac:dyDescent="0.3">
      <c r="B24" s="148"/>
      <c r="C24" s="157" t="s">
        <v>453</v>
      </c>
      <c r="D24" s="156">
        <v>25</v>
      </c>
      <c r="E24" s="156">
        <v>25</v>
      </c>
      <c r="F24" s="155">
        <v>24</v>
      </c>
      <c r="G24" s="155">
        <v>24</v>
      </c>
    </row>
    <row r="25" spans="2:7" ht="15.75" thickBot="1" x14ac:dyDescent="0.3">
      <c r="B25" s="148"/>
      <c r="C25" s="157" t="s">
        <v>452</v>
      </c>
      <c r="D25" s="156">
        <v>25</v>
      </c>
      <c r="E25" s="155">
        <v>25</v>
      </c>
      <c r="F25" s="155">
        <v>26</v>
      </c>
      <c r="G25" s="155">
        <v>27</v>
      </c>
    </row>
    <row r="26" spans="2:7" ht="15.75" thickBot="1" x14ac:dyDescent="0.3">
      <c r="B26" s="148"/>
      <c r="C26" s="157" t="s">
        <v>451</v>
      </c>
      <c r="D26" s="156">
        <v>30</v>
      </c>
      <c r="E26" s="155">
        <v>15</v>
      </c>
      <c r="F26" s="155">
        <v>0</v>
      </c>
      <c r="G26" s="155">
        <v>0</v>
      </c>
    </row>
    <row r="27" spans="2:7" ht="23.25" thickBot="1" x14ac:dyDescent="0.3">
      <c r="B27" s="64"/>
      <c r="C27" s="157" t="s">
        <v>450</v>
      </c>
      <c r="D27" s="156">
        <v>12</v>
      </c>
      <c r="E27" s="155">
        <v>12</v>
      </c>
      <c r="F27" s="155">
        <v>12</v>
      </c>
      <c r="G27" s="155">
        <v>12</v>
      </c>
    </row>
    <row r="28" spans="2:7" ht="15.75" thickBot="1" x14ac:dyDescent="0.3">
      <c r="C28" s="353" t="s">
        <v>30</v>
      </c>
      <c r="D28" s="354"/>
      <c r="E28" s="354"/>
      <c r="F28" s="354"/>
      <c r="G28" s="355"/>
    </row>
    <row r="29" spans="2:7" ht="15.75" thickBot="1" x14ac:dyDescent="0.3">
      <c r="C29" s="350" t="s">
        <v>38</v>
      </c>
      <c r="D29" s="351"/>
      <c r="E29" s="351"/>
      <c r="F29" s="351"/>
      <c r="G29" s="352"/>
    </row>
    <row r="30" spans="2:7" ht="15.75" thickBot="1" x14ac:dyDescent="0.3">
      <c r="C30" s="17" t="s">
        <v>28</v>
      </c>
      <c r="D30" s="364" t="s">
        <v>449</v>
      </c>
      <c r="E30" s="365"/>
      <c r="F30" s="365"/>
      <c r="G30" s="366"/>
    </row>
    <row r="31" spans="2:7" ht="31.5" customHeight="1" thickBot="1" x14ac:dyDescent="0.3">
      <c r="C31" s="81" t="s">
        <v>10</v>
      </c>
      <c r="D31" s="401" t="s">
        <v>448</v>
      </c>
      <c r="E31" s="402"/>
      <c r="F31" s="402"/>
      <c r="G31" s="403"/>
    </row>
    <row r="32" spans="2:7" ht="15.75" thickBot="1" x14ac:dyDescent="0.3">
      <c r="C32" s="81" t="s">
        <v>15</v>
      </c>
      <c r="D32" s="324" t="s">
        <v>447</v>
      </c>
      <c r="E32" s="325"/>
      <c r="F32" s="325"/>
      <c r="G32" s="326"/>
    </row>
    <row r="33" spans="3:7" ht="12.75" customHeight="1" x14ac:dyDescent="0.25">
      <c r="C33" s="359"/>
      <c r="D33" s="15">
        <v>2018</v>
      </c>
      <c r="E33" s="15">
        <v>2019</v>
      </c>
      <c r="F33" s="15">
        <v>2020</v>
      </c>
      <c r="G33" s="15">
        <v>2021</v>
      </c>
    </row>
    <row r="34" spans="3:7" ht="9" customHeight="1" thickBot="1" x14ac:dyDescent="0.3">
      <c r="C34" s="360"/>
      <c r="D34" s="16" t="s">
        <v>6</v>
      </c>
      <c r="E34" s="16" t="s">
        <v>7</v>
      </c>
      <c r="F34" s="16" t="s">
        <v>7</v>
      </c>
      <c r="G34" s="16" t="s">
        <v>7</v>
      </c>
    </row>
    <row r="35" spans="3:7" ht="15.75" thickBot="1" x14ac:dyDescent="0.3">
      <c r="C35" s="81" t="s">
        <v>9</v>
      </c>
      <c r="D35" s="30">
        <v>25</v>
      </c>
      <c r="E35" s="30">
        <v>25</v>
      </c>
      <c r="F35" s="30">
        <v>25</v>
      </c>
      <c r="G35" s="30">
        <v>25</v>
      </c>
    </row>
    <row r="36" spans="3:7" ht="15.75" thickBot="1" x14ac:dyDescent="0.3">
      <c r="C36" s="81" t="s">
        <v>16</v>
      </c>
      <c r="D36" s="4">
        <f>D65</f>
        <v>956300</v>
      </c>
      <c r="E36" s="4">
        <f>E65</f>
        <v>861300</v>
      </c>
      <c r="F36" s="4">
        <f>F65</f>
        <v>865300</v>
      </c>
      <c r="G36" s="4">
        <f>G65</f>
        <v>865300</v>
      </c>
    </row>
    <row r="37" spans="3:7" ht="15.75" thickBot="1" x14ac:dyDescent="0.3">
      <c r="C37" s="81" t="s">
        <v>24</v>
      </c>
      <c r="D37" s="4">
        <f>D36/D35</f>
        <v>38252</v>
      </c>
      <c r="E37" s="4">
        <f>E36/E35</f>
        <v>34452</v>
      </c>
      <c r="F37" s="4">
        <f>F36/F35</f>
        <v>34612</v>
      </c>
      <c r="G37" s="4">
        <f>G36/G35</f>
        <v>34612</v>
      </c>
    </row>
    <row r="38" spans="3:7" ht="15.75" thickBot="1" x14ac:dyDescent="0.3">
      <c r="C38" s="81" t="s">
        <v>17</v>
      </c>
      <c r="D38" s="78" t="s">
        <v>23</v>
      </c>
      <c r="E38" s="5">
        <f t="shared" ref="E38:G40" si="0">E35/D35-1</f>
        <v>0</v>
      </c>
      <c r="F38" s="5">
        <f t="shared" si="0"/>
        <v>0</v>
      </c>
      <c r="G38" s="5">
        <f t="shared" si="0"/>
        <v>0</v>
      </c>
    </row>
    <row r="39" spans="3:7" ht="15.75" thickBot="1" x14ac:dyDescent="0.3">
      <c r="C39" s="81" t="s">
        <v>18</v>
      </c>
      <c r="D39" s="78" t="s">
        <v>23</v>
      </c>
      <c r="E39" s="5">
        <f t="shared" si="0"/>
        <v>-9.9341210917076261E-2</v>
      </c>
      <c r="F39" s="5">
        <f t="shared" si="0"/>
        <v>4.6441425751770904E-3</v>
      </c>
      <c r="G39" s="5">
        <f t="shared" si="0"/>
        <v>0</v>
      </c>
    </row>
    <row r="40" spans="3:7" ht="15.75" thickBot="1" x14ac:dyDescent="0.3">
      <c r="C40" s="81" t="s">
        <v>19</v>
      </c>
      <c r="D40" s="78" t="s">
        <v>23</v>
      </c>
      <c r="E40" s="5">
        <f t="shared" si="0"/>
        <v>-9.9341210917076261E-2</v>
      </c>
      <c r="F40" s="5">
        <f t="shared" si="0"/>
        <v>4.6441425751770904E-3</v>
      </c>
      <c r="G40" s="5">
        <f t="shared" si="0"/>
        <v>0</v>
      </c>
    </row>
    <row r="41" spans="3:7" ht="15.75" thickBot="1" x14ac:dyDescent="0.3">
      <c r="C41" s="356" t="s">
        <v>32</v>
      </c>
      <c r="D41" s="357"/>
      <c r="E41" s="357"/>
      <c r="F41" s="357"/>
      <c r="G41" s="358"/>
    </row>
    <row r="42" spans="3:7" ht="12.75" customHeight="1" x14ac:dyDescent="0.25">
      <c r="C42" s="392" t="s">
        <v>446</v>
      </c>
      <c r="D42" s="15">
        <v>2018</v>
      </c>
      <c r="E42" s="15">
        <v>2019</v>
      </c>
      <c r="F42" s="15">
        <v>2020</v>
      </c>
      <c r="G42" s="15">
        <v>2021</v>
      </c>
    </row>
    <row r="43" spans="3:7" ht="9" customHeight="1" thickBot="1" x14ac:dyDescent="0.3">
      <c r="C43" s="393"/>
      <c r="D43" s="16" t="s">
        <v>6</v>
      </c>
      <c r="E43" s="16" t="s">
        <v>7</v>
      </c>
      <c r="F43" s="16" t="s">
        <v>7</v>
      </c>
      <c r="G43" s="16" t="s">
        <v>7</v>
      </c>
    </row>
    <row r="44" spans="3:7" ht="15.75" thickBot="1" x14ac:dyDescent="0.3">
      <c r="C44" s="1" t="s">
        <v>0</v>
      </c>
      <c r="D44" s="32">
        <f>D45+D46</f>
        <v>463300</v>
      </c>
      <c r="E44" s="32">
        <f>E45+E46</f>
        <v>463300</v>
      </c>
      <c r="F44" s="32">
        <f>F45+F46</f>
        <v>463300</v>
      </c>
      <c r="G44" s="32">
        <f>G45+G46</f>
        <v>463300</v>
      </c>
    </row>
    <row r="45" spans="3:7" ht="15.75" thickBot="1" x14ac:dyDescent="0.3">
      <c r="C45" s="8" t="s">
        <v>43</v>
      </c>
      <c r="D45" s="31">
        <v>463300</v>
      </c>
      <c r="E45" s="31">
        <v>463300</v>
      </c>
      <c r="F45" s="31">
        <v>463300</v>
      </c>
      <c r="G45" s="31">
        <v>463300</v>
      </c>
    </row>
    <row r="46" spans="3:7" ht="15.75" thickBot="1" x14ac:dyDescent="0.3">
      <c r="C46" s="8" t="s">
        <v>44</v>
      </c>
      <c r="D46" s="31"/>
      <c r="E46" s="114"/>
      <c r="F46" s="114"/>
      <c r="G46" s="114"/>
    </row>
    <row r="47" spans="3:7" ht="24.75" thickBot="1" x14ac:dyDescent="0.3">
      <c r="C47" s="1" t="s">
        <v>29</v>
      </c>
      <c r="D47" s="32">
        <f>D48</f>
        <v>88000</v>
      </c>
      <c r="E47" s="32">
        <f>E48</f>
        <v>88000</v>
      </c>
      <c r="F47" s="32">
        <f>F48</f>
        <v>88000</v>
      </c>
      <c r="G47" s="32">
        <f>G48</f>
        <v>88000</v>
      </c>
    </row>
    <row r="48" spans="3:7" ht="15.75" thickBot="1" x14ac:dyDescent="0.3">
      <c r="C48" s="8" t="s">
        <v>43</v>
      </c>
      <c r="D48" s="31">
        <v>88000</v>
      </c>
      <c r="E48" s="31">
        <v>88000</v>
      </c>
      <c r="F48" s="31">
        <v>88000</v>
      </c>
      <c r="G48" s="31">
        <v>88000</v>
      </c>
    </row>
    <row r="49" spans="1:7" ht="15.75" thickBot="1" x14ac:dyDescent="0.3">
      <c r="C49" s="8" t="s">
        <v>44</v>
      </c>
      <c r="D49" s="31"/>
      <c r="E49" s="32"/>
      <c r="F49" s="32"/>
      <c r="G49" s="32"/>
    </row>
    <row r="50" spans="1:7" ht="15.75" thickBot="1" x14ac:dyDescent="0.3">
      <c r="C50" s="1" t="s">
        <v>1</v>
      </c>
      <c r="D50" s="31">
        <f>D51</f>
        <v>405000</v>
      </c>
      <c r="E50" s="31">
        <f>E51</f>
        <v>277000</v>
      </c>
      <c r="F50" s="31">
        <f>F51</f>
        <v>281000</v>
      </c>
      <c r="G50" s="31">
        <f>G51</f>
        <v>281000</v>
      </c>
    </row>
    <row r="51" spans="1:7" ht="15.75" thickBot="1" x14ac:dyDescent="0.3">
      <c r="C51" s="8" t="s">
        <v>43</v>
      </c>
      <c r="D51" s="31">
        <v>405000</v>
      </c>
      <c r="E51" s="31">
        <f>414700-137700</f>
        <v>277000</v>
      </c>
      <c r="F51" s="32">
        <f>500000-137700-81300</f>
        <v>281000</v>
      </c>
      <c r="G51" s="32">
        <f>500000-139000-80000</f>
        <v>281000</v>
      </c>
    </row>
    <row r="52" spans="1:7" ht="15.75" thickBot="1" x14ac:dyDescent="0.3">
      <c r="C52" s="8" t="s">
        <v>44</v>
      </c>
      <c r="D52" s="9"/>
      <c r="E52" s="6"/>
      <c r="F52" s="6"/>
      <c r="G52" s="6"/>
    </row>
    <row r="53" spans="1:7" ht="15.75" thickBot="1" x14ac:dyDescent="0.3">
      <c r="C53" s="1" t="s">
        <v>2</v>
      </c>
      <c r="D53" s="9">
        <f>D54+D55</f>
        <v>0</v>
      </c>
      <c r="E53" s="9">
        <f>E54+E55</f>
        <v>0</v>
      </c>
      <c r="F53" s="9">
        <f>F54+F55</f>
        <v>0</v>
      </c>
      <c r="G53" s="9">
        <f>G54+G55</f>
        <v>0</v>
      </c>
    </row>
    <row r="54" spans="1:7" ht="15.75" thickBot="1" x14ac:dyDescent="0.3">
      <c r="A54" s="7"/>
      <c r="C54" s="8" t="s">
        <v>43</v>
      </c>
      <c r="D54" s="9"/>
      <c r="E54" s="6"/>
      <c r="F54" s="6"/>
      <c r="G54" s="6"/>
    </row>
    <row r="55" spans="1:7" ht="15.75" thickBot="1" x14ac:dyDescent="0.3">
      <c r="C55" s="8" t="s">
        <v>44</v>
      </c>
      <c r="D55" s="9"/>
      <c r="E55" s="6"/>
      <c r="F55" s="6"/>
      <c r="G55" s="6"/>
    </row>
    <row r="56" spans="1:7" ht="15.75" thickBot="1" x14ac:dyDescent="0.3">
      <c r="C56" s="1" t="s">
        <v>25</v>
      </c>
      <c r="D56" s="9">
        <f>D57+D58</f>
        <v>0</v>
      </c>
      <c r="E56" s="9">
        <f>E57+E58</f>
        <v>0</v>
      </c>
      <c r="F56" s="9">
        <f>F57+F58</f>
        <v>0</v>
      </c>
      <c r="G56" s="9">
        <f>G57+G58</f>
        <v>0</v>
      </c>
    </row>
    <row r="57" spans="1:7" ht="15.75" thickBot="1" x14ac:dyDescent="0.3">
      <c r="C57" s="8" t="s">
        <v>43</v>
      </c>
      <c r="D57" s="9"/>
      <c r="E57" s="6"/>
      <c r="F57" s="6"/>
      <c r="G57" s="6"/>
    </row>
    <row r="58" spans="1:7" ht="15.75" thickBot="1" x14ac:dyDescent="0.3">
      <c r="C58" s="8" t="s">
        <v>44</v>
      </c>
      <c r="D58" s="9"/>
      <c r="E58" s="6"/>
      <c r="F58" s="6"/>
      <c r="G58" s="6"/>
    </row>
    <row r="59" spans="1:7" ht="15.75" thickBot="1" x14ac:dyDescent="0.3">
      <c r="C59" s="1" t="s">
        <v>26</v>
      </c>
      <c r="D59" s="9">
        <f>D60+D61</f>
        <v>0</v>
      </c>
      <c r="E59" s="9">
        <f>E60+E61</f>
        <v>0</v>
      </c>
      <c r="F59" s="9">
        <f>F60+F61</f>
        <v>0</v>
      </c>
      <c r="G59" s="9">
        <f>G60+G61</f>
        <v>0</v>
      </c>
    </row>
    <row r="60" spans="1:7" ht="15.75" thickBot="1" x14ac:dyDescent="0.3">
      <c r="C60" s="8" t="s">
        <v>43</v>
      </c>
      <c r="D60" s="9"/>
      <c r="E60" s="6">
        <v>0</v>
      </c>
      <c r="F60" s="6"/>
      <c r="G60" s="6"/>
    </row>
    <row r="61" spans="1:7" ht="15.75" thickBot="1" x14ac:dyDescent="0.3">
      <c r="C61" s="8" t="s">
        <v>44</v>
      </c>
      <c r="D61" s="9"/>
      <c r="E61" s="6"/>
      <c r="F61" s="6"/>
      <c r="G61" s="6"/>
    </row>
    <row r="62" spans="1:7" ht="24.75" thickBot="1" x14ac:dyDescent="0.3">
      <c r="A62" s="7">
        <f>E65-1215000</f>
        <v>-353700</v>
      </c>
      <c r="C62" s="1" t="s">
        <v>3</v>
      </c>
      <c r="D62" s="9">
        <f>D63+D64</f>
        <v>0</v>
      </c>
      <c r="E62" s="31">
        <f>E63+E64</f>
        <v>33000</v>
      </c>
      <c r="F62" s="9">
        <f>F63+F64</f>
        <v>33000</v>
      </c>
      <c r="G62" s="9">
        <f>G63+G64</f>
        <v>33000</v>
      </c>
    </row>
    <row r="63" spans="1:7" ht="15.75" thickBot="1" x14ac:dyDescent="0.3">
      <c r="C63" s="8" t="s">
        <v>43</v>
      </c>
      <c r="D63" s="9"/>
      <c r="E63" s="32">
        <v>33000</v>
      </c>
      <c r="F63" s="154">
        <v>33000</v>
      </c>
      <c r="G63" s="154">
        <v>33000</v>
      </c>
    </row>
    <row r="64" spans="1:7" ht="15.75" thickBot="1" x14ac:dyDescent="0.3">
      <c r="C64" s="8" t="s">
        <v>44</v>
      </c>
      <c r="D64" s="9"/>
      <c r="E64" s="117"/>
      <c r="F64" s="26"/>
      <c r="G64" s="26"/>
    </row>
    <row r="65" spans="1:7" ht="15.75" thickBot="1" x14ac:dyDescent="0.3">
      <c r="C65" s="18" t="s">
        <v>31</v>
      </c>
      <c r="D65" s="9">
        <f>D62+D59+D56+D53+D50+D47+D44</f>
        <v>956300</v>
      </c>
      <c r="E65" s="9">
        <f>E62+E59+E56+E53+E50+E47+E44</f>
        <v>861300</v>
      </c>
      <c r="F65" s="9">
        <f>F62+F59+F56+F53+F50+F47+F44</f>
        <v>865300</v>
      </c>
      <c r="G65" s="9">
        <f>G62+G59+G56+G53+G50+G47+G44</f>
        <v>865300</v>
      </c>
    </row>
    <row r="66" spans="1:7" ht="15.75" thickBot="1" x14ac:dyDescent="0.3">
      <c r="C66" s="21" t="s">
        <v>33</v>
      </c>
      <c r="D66" s="22">
        <f>D65</f>
        <v>956300</v>
      </c>
      <c r="E66" s="22">
        <f>E65</f>
        <v>861300</v>
      </c>
      <c r="F66" s="22">
        <f>F65</f>
        <v>865300</v>
      </c>
      <c r="G66" s="22">
        <f>G65</f>
        <v>865300</v>
      </c>
    </row>
    <row r="67" spans="1:7" ht="15.75" thickBot="1" x14ac:dyDescent="0.3">
      <c r="A67" s="65" t="s">
        <v>445</v>
      </c>
      <c r="B67" s="65">
        <v>605</v>
      </c>
      <c r="C67" s="36" t="s">
        <v>48</v>
      </c>
      <c r="D67" s="394" t="s">
        <v>444</v>
      </c>
      <c r="E67" s="365"/>
      <c r="F67" s="365"/>
      <c r="G67" s="366"/>
    </row>
    <row r="68" spans="1:7" ht="26.25" customHeight="1" thickBot="1" x14ac:dyDescent="0.3">
      <c r="C68" s="81" t="s">
        <v>10</v>
      </c>
      <c r="D68" s="395" t="s">
        <v>443</v>
      </c>
      <c r="E68" s="396"/>
      <c r="F68" s="396"/>
      <c r="G68" s="397"/>
    </row>
    <row r="69" spans="1:7" ht="15.75" thickBot="1" x14ac:dyDescent="0.3">
      <c r="C69" s="81" t="s">
        <v>15</v>
      </c>
      <c r="D69" s="324" t="s">
        <v>442</v>
      </c>
      <c r="E69" s="325"/>
      <c r="F69" s="325"/>
      <c r="G69" s="326"/>
    </row>
    <row r="70" spans="1:7" ht="12.75" customHeight="1" x14ac:dyDescent="0.25">
      <c r="C70" s="359"/>
      <c r="D70" s="15">
        <v>2018</v>
      </c>
      <c r="E70" s="15">
        <v>2019</v>
      </c>
      <c r="F70" s="15">
        <v>2020</v>
      </c>
      <c r="G70" s="15">
        <v>2021</v>
      </c>
    </row>
    <row r="71" spans="1:7" ht="15.75" customHeight="1" thickBot="1" x14ac:dyDescent="0.3">
      <c r="C71" s="360"/>
      <c r="D71" s="16" t="s">
        <v>6</v>
      </c>
      <c r="E71" s="16" t="s">
        <v>7</v>
      </c>
      <c r="F71" s="16" t="s">
        <v>7</v>
      </c>
      <c r="G71" s="16" t="s">
        <v>7</v>
      </c>
    </row>
    <row r="72" spans="1:7" ht="15.75" thickBot="1" x14ac:dyDescent="0.3">
      <c r="C72" s="81" t="s">
        <v>9</v>
      </c>
      <c r="D72" s="30">
        <f>D27</f>
        <v>12</v>
      </c>
      <c r="E72" s="30">
        <f>E27</f>
        <v>12</v>
      </c>
      <c r="F72" s="30">
        <f>F27</f>
        <v>12</v>
      </c>
      <c r="G72" s="30">
        <f>G27</f>
        <v>12</v>
      </c>
    </row>
    <row r="73" spans="1:7" ht="15.75" thickBot="1" x14ac:dyDescent="0.3">
      <c r="C73" s="81" t="s">
        <v>16</v>
      </c>
      <c r="D73" s="4">
        <f>D102</f>
        <v>210264.9</v>
      </c>
      <c r="E73" s="4">
        <f>E102</f>
        <v>186000</v>
      </c>
      <c r="F73" s="4">
        <f>F102</f>
        <v>186000</v>
      </c>
      <c r="G73" s="4">
        <f>G102</f>
        <v>186000</v>
      </c>
    </row>
    <row r="74" spans="1:7" ht="15.75" thickBot="1" x14ac:dyDescent="0.3">
      <c r="C74" s="81" t="s">
        <v>24</v>
      </c>
      <c r="D74" s="4">
        <f>D73/D72</f>
        <v>17522.075000000001</v>
      </c>
      <c r="E74" s="4">
        <f>E73/E72</f>
        <v>15500</v>
      </c>
      <c r="F74" s="4">
        <f>F73/F72</f>
        <v>15500</v>
      </c>
      <c r="G74" s="4">
        <f>G73/G72</f>
        <v>15500</v>
      </c>
    </row>
    <row r="75" spans="1:7" ht="15.75" thickBot="1" x14ac:dyDescent="0.3">
      <c r="C75" s="81" t="s">
        <v>17</v>
      </c>
      <c r="D75" s="78"/>
      <c r="E75" s="5">
        <f t="shared" ref="E75:G77" si="1">E72/D72-1</f>
        <v>0</v>
      </c>
      <c r="F75" s="5">
        <f t="shared" si="1"/>
        <v>0</v>
      </c>
      <c r="G75" s="5">
        <f t="shared" si="1"/>
        <v>0</v>
      </c>
    </row>
    <row r="76" spans="1:7" ht="15.75" thickBot="1" x14ac:dyDescent="0.3">
      <c r="C76" s="81" t="s">
        <v>18</v>
      </c>
      <c r="D76" s="78"/>
      <c r="E76" s="5">
        <f t="shared" si="1"/>
        <v>-0.11540157201701284</v>
      </c>
      <c r="F76" s="5">
        <f t="shared" si="1"/>
        <v>0</v>
      </c>
      <c r="G76" s="5">
        <f t="shared" si="1"/>
        <v>0</v>
      </c>
    </row>
    <row r="77" spans="1:7" ht="15.75" thickBot="1" x14ac:dyDescent="0.3">
      <c r="C77" s="81" t="s">
        <v>19</v>
      </c>
      <c r="D77" s="78"/>
      <c r="E77" s="5">
        <f t="shared" si="1"/>
        <v>-0.11540157201701284</v>
      </c>
      <c r="F77" s="5">
        <f t="shared" si="1"/>
        <v>0</v>
      </c>
      <c r="G77" s="5">
        <f t="shared" si="1"/>
        <v>0</v>
      </c>
    </row>
    <row r="78" spans="1:7" ht="24.75" customHeight="1" thickBot="1" x14ac:dyDescent="0.3">
      <c r="C78" s="356" t="s">
        <v>73</v>
      </c>
      <c r="D78" s="357"/>
      <c r="E78" s="357"/>
      <c r="F78" s="357"/>
      <c r="G78" s="358"/>
    </row>
    <row r="79" spans="1:7" ht="12.75" customHeight="1" x14ac:dyDescent="0.25">
      <c r="C79" s="359"/>
      <c r="D79" s="15">
        <v>2018</v>
      </c>
      <c r="E79" s="15">
        <v>2019</v>
      </c>
      <c r="F79" s="15">
        <v>2020</v>
      </c>
      <c r="G79" s="15">
        <v>2021</v>
      </c>
    </row>
    <row r="80" spans="1:7" ht="9" customHeight="1" thickBot="1" x14ac:dyDescent="0.3">
      <c r="C80" s="360"/>
      <c r="D80" s="16" t="s">
        <v>6</v>
      </c>
      <c r="E80" s="16" t="s">
        <v>7</v>
      </c>
      <c r="F80" s="16" t="s">
        <v>7</v>
      </c>
      <c r="G80" s="16" t="s">
        <v>7</v>
      </c>
    </row>
    <row r="81" spans="3:7" ht="24.75" customHeight="1" thickBot="1" x14ac:dyDescent="0.3">
      <c r="C81" s="1" t="s">
        <v>0</v>
      </c>
      <c r="D81" s="6">
        <f>D82+D83</f>
        <v>0</v>
      </c>
      <c r="E81" s="6">
        <f>E82+E83</f>
        <v>0</v>
      </c>
      <c r="F81" s="6">
        <f>F82+F83</f>
        <v>0</v>
      </c>
      <c r="G81" s="6">
        <f>G82+G83</f>
        <v>0</v>
      </c>
    </row>
    <row r="82" spans="3:7" ht="15.75" thickBot="1" x14ac:dyDescent="0.3">
      <c r="C82" s="8" t="s">
        <v>43</v>
      </c>
      <c r="D82" s="9"/>
      <c r="E82" s="10"/>
      <c r="F82" s="10"/>
      <c r="G82" s="10"/>
    </row>
    <row r="83" spans="3:7" ht="15.75" thickBot="1" x14ac:dyDescent="0.3">
      <c r="C83" s="8" t="s">
        <v>44</v>
      </c>
      <c r="D83" s="9"/>
      <c r="E83" s="10"/>
      <c r="F83" s="10"/>
      <c r="G83" s="10"/>
    </row>
    <row r="84" spans="3:7" ht="24.75" customHeight="1" thickBot="1" x14ac:dyDescent="0.3">
      <c r="C84" s="1" t="s">
        <v>29</v>
      </c>
      <c r="D84" s="6">
        <f>D85+D86</f>
        <v>0</v>
      </c>
      <c r="E84" s="6">
        <f>E85+E86</f>
        <v>0</v>
      </c>
      <c r="F84" s="6">
        <f>F85+F86</f>
        <v>0</v>
      </c>
      <c r="G84" s="6">
        <f>G85+G86</f>
        <v>0</v>
      </c>
    </row>
    <row r="85" spans="3:7" ht="15.75" thickBot="1" x14ac:dyDescent="0.3">
      <c r="C85" s="8" t="s">
        <v>43</v>
      </c>
      <c r="D85" s="9"/>
      <c r="E85" s="6"/>
      <c r="F85" s="6"/>
      <c r="G85" s="6"/>
    </row>
    <row r="86" spans="3:7" ht="15.75" thickBot="1" x14ac:dyDescent="0.3">
      <c r="C86" s="8" t="s">
        <v>44</v>
      </c>
      <c r="D86" s="9"/>
      <c r="E86" s="6"/>
      <c r="F86" s="6"/>
      <c r="G86" s="6"/>
    </row>
    <row r="87" spans="3:7" ht="24.75" customHeight="1" thickBot="1" x14ac:dyDescent="0.3">
      <c r="C87" s="1" t="s">
        <v>1</v>
      </c>
      <c r="D87" s="31">
        <f>D88+D89</f>
        <v>0</v>
      </c>
      <c r="E87" s="31">
        <f>E88+E89</f>
        <v>0</v>
      </c>
      <c r="F87" s="31">
        <f>F88+F89</f>
        <v>0</v>
      </c>
      <c r="G87" s="31">
        <f>G88+G89</f>
        <v>0</v>
      </c>
    </row>
    <row r="88" spans="3:7" ht="15.75" thickBot="1" x14ac:dyDescent="0.3">
      <c r="C88" s="8" t="s">
        <v>43</v>
      </c>
      <c r="D88" s="9"/>
      <c r="E88" s="6"/>
      <c r="F88" s="6"/>
      <c r="G88" s="6"/>
    </row>
    <row r="89" spans="3:7" ht="15.75" thickBot="1" x14ac:dyDescent="0.3">
      <c r="C89" s="8" t="s">
        <v>44</v>
      </c>
      <c r="D89" s="9"/>
      <c r="E89" s="6"/>
      <c r="F89" s="6"/>
      <c r="G89" s="6"/>
    </row>
    <row r="90" spans="3:7" ht="15.75" thickBot="1" x14ac:dyDescent="0.3">
      <c r="C90" s="1" t="s">
        <v>2</v>
      </c>
      <c r="D90" s="9">
        <f>D91+D92</f>
        <v>0</v>
      </c>
      <c r="E90" s="9">
        <f>E91+E92</f>
        <v>0</v>
      </c>
      <c r="F90" s="9">
        <f>F91+F92</f>
        <v>0</v>
      </c>
      <c r="G90" s="9">
        <f>G91+G92</f>
        <v>0</v>
      </c>
    </row>
    <row r="91" spans="3:7" ht="15.75" thickBot="1" x14ac:dyDescent="0.3">
      <c r="C91" s="8" t="s">
        <v>43</v>
      </c>
      <c r="D91" s="9"/>
      <c r="E91" s="6"/>
      <c r="F91" s="6"/>
      <c r="G91" s="6"/>
    </row>
    <row r="92" spans="3:7" ht="15.75" thickBot="1" x14ac:dyDescent="0.3">
      <c r="C92" s="8" t="s">
        <v>44</v>
      </c>
      <c r="D92" s="9"/>
      <c r="E92" s="6"/>
      <c r="F92" s="6"/>
      <c r="G92" s="6"/>
    </row>
    <row r="93" spans="3:7" ht="15.75" thickBot="1" x14ac:dyDescent="0.3">
      <c r="C93" s="1" t="s">
        <v>25</v>
      </c>
      <c r="D93" s="9">
        <f>D94+D95</f>
        <v>0</v>
      </c>
      <c r="E93" s="9">
        <f>E94+E95</f>
        <v>0</v>
      </c>
      <c r="F93" s="9">
        <f>F94+F95</f>
        <v>0</v>
      </c>
      <c r="G93" s="9">
        <f>G94+G95</f>
        <v>0</v>
      </c>
    </row>
    <row r="94" spans="3:7" ht="15.75" thickBot="1" x14ac:dyDescent="0.3">
      <c r="C94" s="8" t="s">
        <v>43</v>
      </c>
      <c r="D94" s="9"/>
      <c r="E94" s="6"/>
      <c r="F94" s="6"/>
      <c r="G94" s="6"/>
    </row>
    <row r="95" spans="3:7" ht="15" customHeight="1" thickBot="1" x14ac:dyDescent="0.3">
      <c r="C95" s="8" t="s">
        <v>44</v>
      </c>
      <c r="D95" s="9"/>
      <c r="E95" s="6"/>
      <c r="F95" s="6"/>
      <c r="G95" s="6"/>
    </row>
    <row r="96" spans="3:7" ht="15.75" thickBot="1" x14ac:dyDescent="0.3">
      <c r="C96" s="1" t="s">
        <v>26</v>
      </c>
      <c r="D96" s="9">
        <f>D97+D98</f>
        <v>190000</v>
      </c>
      <c r="E96" s="31">
        <f>E97+E98</f>
        <v>186000</v>
      </c>
      <c r="F96" s="31">
        <v>186000</v>
      </c>
      <c r="G96" s="31">
        <v>186000</v>
      </c>
    </row>
    <row r="97" spans="3:7" ht="15.75" thickBot="1" x14ac:dyDescent="0.3">
      <c r="C97" s="8" t="s">
        <v>43</v>
      </c>
      <c r="D97" s="31">
        <v>190000</v>
      </c>
      <c r="E97" s="32">
        <v>186000</v>
      </c>
      <c r="F97" s="32">
        <v>186000</v>
      </c>
      <c r="G97" s="32">
        <v>186000</v>
      </c>
    </row>
    <row r="98" spans="3:7" ht="15.75" thickBot="1" x14ac:dyDescent="0.3">
      <c r="C98" s="8" t="s">
        <v>44</v>
      </c>
      <c r="D98" s="9"/>
      <c r="E98" s="6"/>
      <c r="F98" s="6"/>
      <c r="G98" s="6"/>
    </row>
    <row r="99" spans="3:7" ht="24.75" thickBot="1" x14ac:dyDescent="0.3">
      <c r="C99" s="1" t="s">
        <v>3</v>
      </c>
      <c r="D99" s="9">
        <f>D100+D101</f>
        <v>20264.900000000001</v>
      </c>
      <c r="E99" s="9">
        <f>E100+E101</f>
        <v>0</v>
      </c>
      <c r="F99" s="9">
        <f>F100+F101</f>
        <v>0</v>
      </c>
      <c r="G99" s="9">
        <f>G100+G101</f>
        <v>0</v>
      </c>
    </row>
    <row r="100" spans="3:7" ht="15.75" thickBot="1" x14ac:dyDescent="0.3">
      <c r="C100" s="8" t="s">
        <v>43</v>
      </c>
      <c r="D100" s="31">
        <v>20264.900000000001</v>
      </c>
      <c r="E100" s="6"/>
      <c r="F100" s="6"/>
      <c r="G100" s="6"/>
    </row>
    <row r="101" spans="3:7" ht="15.75" thickBot="1" x14ac:dyDescent="0.3">
      <c r="C101" s="8" t="s">
        <v>44</v>
      </c>
      <c r="D101" s="9"/>
      <c r="E101" s="6"/>
      <c r="F101" s="6"/>
      <c r="G101" s="6"/>
    </row>
    <row r="102" spans="3:7" ht="15.75" thickBot="1" x14ac:dyDescent="0.3">
      <c r="C102" s="20" t="s">
        <v>74</v>
      </c>
      <c r="D102" s="9">
        <f>D99+D96+D93+D90+D87+D84+D81</f>
        <v>210264.9</v>
      </c>
      <c r="E102" s="9">
        <f>E99+E96+E93+E90+E87+E84+E81</f>
        <v>186000</v>
      </c>
      <c r="F102" s="9">
        <f>F99+F96+F93+F90+F87+F84+F81</f>
        <v>186000</v>
      </c>
      <c r="G102" s="9">
        <f>G99+G96+G93+G90+G87+G84+G81</f>
        <v>186000</v>
      </c>
    </row>
    <row r="103" spans="3:7" ht="17.25" customHeight="1" thickBot="1" x14ac:dyDescent="0.3">
      <c r="C103" s="21" t="s">
        <v>33</v>
      </c>
      <c r="D103" s="22"/>
      <c r="E103" s="22"/>
      <c r="F103" s="22"/>
      <c r="G103" s="22"/>
    </row>
    <row r="104" spans="3:7" ht="15.75" thickBot="1" x14ac:dyDescent="0.3">
      <c r="C104" s="36" t="s">
        <v>64</v>
      </c>
      <c r="D104" s="394" t="s">
        <v>441</v>
      </c>
      <c r="E104" s="365"/>
      <c r="F104" s="365"/>
      <c r="G104" s="366"/>
    </row>
    <row r="105" spans="3:7" ht="26.25" customHeight="1" thickBot="1" x14ac:dyDescent="0.3">
      <c r="C105" s="81" t="s">
        <v>10</v>
      </c>
      <c r="D105" s="395" t="s">
        <v>440</v>
      </c>
      <c r="E105" s="396"/>
      <c r="F105" s="396"/>
      <c r="G105" s="397"/>
    </row>
    <row r="106" spans="3:7" ht="15.75" thickBot="1" x14ac:dyDescent="0.3">
      <c r="C106" s="81" t="s">
        <v>15</v>
      </c>
      <c r="D106" s="324" t="s">
        <v>439</v>
      </c>
      <c r="E106" s="325"/>
      <c r="F106" s="325"/>
      <c r="G106" s="326"/>
    </row>
    <row r="107" spans="3:7" ht="12.75" customHeight="1" x14ac:dyDescent="0.25">
      <c r="C107" s="359"/>
      <c r="D107" s="15">
        <v>2018</v>
      </c>
      <c r="E107" s="15">
        <v>2019</v>
      </c>
      <c r="F107" s="15">
        <v>2020</v>
      </c>
      <c r="G107" s="15">
        <v>2021</v>
      </c>
    </row>
    <row r="108" spans="3:7" ht="9" customHeight="1" thickBot="1" x14ac:dyDescent="0.3">
      <c r="C108" s="360"/>
      <c r="D108" s="16" t="s">
        <v>6</v>
      </c>
      <c r="E108" s="16" t="s">
        <v>7</v>
      </c>
      <c r="F108" s="16" t="s">
        <v>7</v>
      </c>
      <c r="G108" s="16" t="s">
        <v>7</v>
      </c>
    </row>
    <row r="109" spans="3:7" ht="15.75" thickBot="1" x14ac:dyDescent="0.3">
      <c r="C109" s="81" t="s">
        <v>9</v>
      </c>
      <c r="D109" s="30"/>
      <c r="E109" s="30">
        <v>3</v>
      </c>
      <c r="F109" s="30">
        <v>3</v>
      </c>
      <c r="G109" s="30">
        <v>3</v>
      </c>
    </row>
    <row r="110" spans="3:7" ht="15.75" thickBot="1" x14ac:dyDescent="0.3">
      <c r="C110" s="81" t="s">
        <v>16</v>
      </c>
      <c r="D110" s="4">
        <f>D139</f>
        <v>0</v>
      </c>
      <c r="E110" s="4">
        <f>E139</f>
        <v>137700</v>
      </c>
      <c r="F110" s="4">
        <f>F139</f>
        <v>137700</v>
      </c>
      <c r="G110" s="4">
        <f>G139</f>
        <v>139000</v>
      </c>
    </row>
    <row r="111" spans="3:7" ht="15.75" thickBot="1" x14ac:dyDescent="0.3">
      <c r="C111" s="81" t="s">
        <v>24</v>
      </c>
      <c r="D111" s="4" t="e">
        <f>D110/D109</f>
        <v>#DIV/0!</v>
      </c>
      <c r="E111" s="4">
        <f>E110/E109</f>
        <v>45900</v>
      </c>
      <c r="F111" s="4">
        <f>F110/F109</f>
        <v>45900</v>
      </c>
      <c r="G111" s="4">
        <f>G110/G109</f>
        <v>46333.333333333336</v>
      </c>
    </row>
    <row r="112" spans="3:7" ht="15.75" thickBot="1" x14ac:dyDescent="0.3">
      <c r="C112" s="81" t="s">
        <v>17</v>
      </c>
      <c r="D112" s="78"/>
      <c r="E112" s="5" t="e">
        <f t="shared" ref="E112:G114" si="2">E109/D109-1</f>
        <v>#DIV/0!</v>
      </c>
      <c r="F112" s="5">
        <f t="shared" si="2"/>
        <v>0</v>
      </c>
      <c r="G112" s="5">
        <f t="shared" si="2"/>
        <v>0</v>
      </c>
    </row>
    <row r="113" spans="3:7" ht="15.75" thickBot="1" x14ac:dyDescent="0.3">
      <c r="C113" s="81" t="s">
        <v>18</v>
      </c>
      <c r="D113" s="78"/>
      <c r="E113" s="5" t="e">
        <f t="shared" si="2"/>
        <v>#DIV/0!</v>
      </c>
      <c r="F113" s="5">
        <f t="shared" si="2"/>
        <v>0</v>
      </c>
      <c r="G113" s="5">
        <f t="shared" si="2"/>
        <v>9.4408133623820056E-3</v>
      </c>
    </row>
    <row r="114" spans="3:7" ht="15.75" thickBot="1" x14ac:dyDescent="0.3">
      <c r="C114" s="81" t="s">
        <v>19</v>
      </c>
      <c r="D114" s="78"/>
      <c r="E114" s="5" t="e">
        <f t="shared" si="2"/>
        <v>#DIV/0!</v>
      </c>
      <c r="F114" s="5">
        <f t="shared" si="2"/>
        <v>0</v>
      </c>
      <c r="G114" s="5">
        <f t="shared" si="2"/>
        <v>9.4408133623820056E-3</v>
      </c>
    </row>
    <row r="115" spans="3:7" ht="24.75" customHeight="1" thickBot="1" x14ac:dyDescent="0.3">
      <c r="C115" s="356" t="s">
        <v>75</v>
      </c>
      <c r="D115" s="357"/>
      <c r="E115" s="357"/>
      <c r="F115" s="357"/>
      <c r="G115" s="358"/>
    </row>
    <row r="116" spans="3:7" ht="12.75" customHeight="1" x14ac:dyDescent="0.25">
      <c r="C116" s="359"/>
      <c r="D116" s="15">
        <v>2018</v>
      </c>
      <c r="E116" s="15">
        <v>2019</v>
      </c>
      <c r="F116" s="15">
        <v>2020</v>
      </c>
      <c r="G116" s="15">
        <v>2021</v>
      </c>
    </row>
    <row r="117" spans="3:7" ht="9" customHeight="1" thickBot="1" x14ac:dyDescent="0.3">
      <c r="C117" s="360"/>
      <c r="D117" s="16" t="s">
        <v>6</v>
      </c>
      <c r="E117" s="16" t="s">
        <v>7</v>
      </c>
      <c r="F117" s="16" t="s">
        <v>7</v>
      </c>
      <c r="G117" s="16" t="s">
        <v>7</v>
      </c>
    </row>
    <row r="118" spans="3:7" ht="24.75" customHeight="1" thickBot="1" x14ac:dyDescent="0.3">
      <c r="C118" s="1" t="s">
        <v>0</v>
      </c>
      <c r="D118" s="6">
        <f>D119+D120</f>
        <v>0</v>
      </c>
      <c r="E118" s="6">
        <f>E119+E120</f>
        <v>0</v>
      </c>
      <c r="F118" s="6">
        <f>F119+F120</f>
        <v>0</v>
      </c>
      <c r="G118" s="6">
        <f>G119+G120</f>
        <v>0</v>
      </c>
    </row>
    <row r="119" spans="3:7" ht="15.75" thickBot="1" x14ac:dyDescent="0.3">
      <c r="C119" s="8" t="s">
        <v>43</v>
      </c>
      <c r="D119" s="9"/>
      <c r="E119" s="10"/>
      <c r="F119" s="10"/>
      <c r="G119" s="10"/>
    </row>
    <row r="120" spans="3:7" ht="15.75" thickBot="1" x14ac:dyDescent="0.3">
      <c r="C120" s="8" t="s">
        <v>44</v>
      </c>
      <c r="D120" s="9"/>
      <c r="E120" s="10"/>
      <c r="F120" s="10"/>
      <c r="G120" s="10"/>
    </row>
    <row r="121" spans="3:7" ht="24.75" customHeight="1" thickBot="1" x14ac:dyDescent="0.3">
      <c r="C121" s="1" t="s">
        <v>29</v>
      </c>
      <c r="D121" s="6">
        <f>D122+D123</f>
        <v>0</v>
      </c>
      <c r="E121" s="6">
        <f>E122+E123</f>
        <v>0</v>
      </c>
      <c r="F121" s="6">
        <f>F122+F123</f>
        <v>0</v>
      </c>
      <c r="G121" s="6">
        <f>G122+G123</f>
        <v>0</v>
      </c>
    </row>
    <row r="122" spans="3:7" ht="15.75" thickBot="1" x14ac:dyDescent="0.3">
      <c r="C122" s="8" t="s">
        <v>43</v>
      </c>
      <c r="D122" s="9"/>
      <c r="E122" s="6"/>
      <c r="F122" s="6"/>
      <c r="G122" s="6"/>
    </row>
    <row r="123" spans="3:7" ht="15.75" thickBot="1" x14ac:dyDescent="0.3">
      <c r="C123" s="8" t="s">
        <v>44</v>
      </c>
      <c r="D123" s="9"/>
      <c r="E123" s="6"/>
      <c r="F123" s="6"/>
      <c r="G123" s="6"/>
    </row>
    <row r="124" spans="3:7" ht="24.75" customHeight="1" thickBot="1" x14ac:dyDescent="0.3">
      <c r="C124" s="1" t="s">
        <v>1</v>
      </c>
      <c r="D124" s="6">
        <f>D125+D126</f>
        <v>0</v>
      </c>
      <c r="E124" s="32">
        <v>137700</v>
      </c>
      <c r="F124" s="32">
        <f>F125+F126</f>
        <v>137700</v>
      </c>
      <c r="G124" s="32">
        <f>G125+G126</f>
        <v>139000</v>
      </c>
    </row>
    <row r="125" spans="3:7" ht="15.75" thickBot="1" x14ac:dyDescent="0.3">
      <c r="C125" s="8" t="s">
        <v>43</v>
      </c>
      <c r="D125" s="9"/>
      <c r="E125" s="32">
        <v>137700</v>
      </c>
      <c r="F125" s="32">
        <v>137700</v>
      </c>
      <c r="G125" s="32">
        <v>139000</v>
      </c>
    </row>
    <row r="126" spans="3:7" ht="15.75" thickBot="1" x14ac:dyDescent="0.3">
      <c r="C126" s="8" t="s">
        <v>44</v>
      </c>
      <c r="D126" s="9"/>
      <c r="E126" s="6"/>
      <c r="F126" s="6"/>
      <c r="G126" s="6"/>
    </row>
    <row r="127" spans="3:7" ht="15.75" thickBot="1" x14ac:dyDescent="0.3">
      <c r="C127" s="1" t="s">
        <v>2</v>
      </c>
      <c r="D127" s="6">
        <f>D128+D129</f>
        <v>0</v>
      </c>
      <c r="E127" s="6">
        <f>E128+E129</f>
        <v>0</v>
      </c>
      <c r="F127" s="6">
        <f>F128+F129</f>
        <v>0</v>
      </c>
      <c r="G127" s="6">
        <f>G128+G129</f>
        <v>0</v>
      </c>
    </row>
    <row r="128" spans="3:7" ht="15.75" thickBot="1" x14ac:dyDescent="0.3">
      <c r="C128" s="8" t="s">
        <v>43</v>
      </c>
      <c r="D128" s="9"/>
      <c r="E128" s="6"/>
      <c r="F128" s="6"/>
      <c r="G128" s="6"/>
    </row>
    <row r="129" spans="3:7" ht="15.75" thickBot="1" x14ac:dyDescent="0.3">
      <c r="C129" s="8" t="s">
        <v>44</v>
      </c>
      <c r="D129" s="9"/>
      <c r="E129" s="6"/>
      <c r="F129" s="6"/>
      <c r="G129" s="6"/>
    </row>
    <row r="130" spans="3:7" ht="15.75" thickBot="1" x14ac:dyDescent="0.3">
      <c r="C130" s="1" t="s">
        <v>25</v>
      </c>
      <c r="D130" s="6">
        <f>D131+D132</f>
        <v>0</v>
      </c>
      <c r="E130" s="6">
        <f>E131+E132</f>
        <v>0</v>
      </c>
      <c r="F130" s="6">
        <f>F131+F132</f>
        <v>0</v>
      </c>
      <c r="G130" s="6">
        <f>G131+G132</f>
        <v>0</v>
      </c>
    </row>
    <row r="131" spans="3:7" ht="15.75" thickBot="1" x14ac:dyDescent="0.3">
      <c r="C131" s="8" t="s">
        <v>43</v>
      </c>
      <c r="D131" s="9"/>
      <c r="E131" s="6"/>
      <c r="F131" s="6"/>
      <c r="G131" s="6"/>
    </row>
    <row r="132" spans="3:7" ht="15" customHeight="1" thickBot="1" x14ac:dyDescent="0.3">
      <c r="C132" s="8" t="s">
        <v>44</v>
      </c>
      <c r="D132" s="9"/>
      <c r="E132" s="6"/>
      <c r="F132" s="6"/>
      <c r="G132" s="6"/>
    </row>
    <row r="133" spans="3:7" ht="15.75" thickBot="1" x14ac:dyDescent="0.3">
      <c r="C133" s="1" t="s">
        <v>26</v>
      </c>
      <c r="D133" s="6">
        <f>D134+D135</f>
        <v>0</v>
      </c>
      <c r="E133" s="6">
        <f>E134+E135</f>
        <v>0</v>
      </c>
      <c r="F133" s="6">
        <f>F134+F135</f>
        <v>0</v>
      </c>
      <c r="G133" s="6">
        <f>G134+G135</f>
        <v>0</v>
      </c>
    </row>
    <row r="134" spans="3:7" ht="15.75" thickBot="1" x14ac:dyDescent="0.3">
      <c r="C134" s="8" t="s">
        <v>43</v>
      </c>
      <c r="D134" s="9"/>
      <c r="E134" s="6"/>
      <c r="F134" s="6"/>
      <c r="G134" s="6"/>
    </row>
    <row r="135" spans="3:7" ht="15.75" thickBot="1" x14ac:dyDescent="0.3">
      <c r="C135" s="8" t="s">
        <v>44</v>
      </c>
      <c r="D135" s="9"/>
      <c r="E135" s="6"/>
      <c r="F135" s="6"/>
      <c r="G135" s="6"/>
    </row>
    <row r="136" spans="3:7" ht="24.75" thickBot="1" x14ac:dyDescent="0.3">
      <c r="C136" s="1" t="s">
        <v>3</v>
      </c>
      <c r="D136" s="6">
        <f>D137+D138</f>
        <v>0</v>
      </c>
      <c r="E136" s="6">
        <f>E137+E138</f>
        <v>0</v>
      </c>
      <c r="F136" s="6">
        <f>F137+F138</f>
        <v>0</v>
      </c>
      <c r="G136" s="6">
        <f>G137+G138</f>
        <v>0</v>
      </c>
    </row>
    <row r="137" spans="3:7" ht="15.75" thickBot="1" x14ac:dyDescent="0.3">
      <c r="C137" s="8" t="s">
        <v>43</v>
      </c>
      <c r="D137" s="9"/>
      <c r="E137" s="6"/>
      <c r="F137" s="6"/>
      <c r="G137" s="6"/>
    </row>
    <row r="138" spans="3:7" ht="15.75" thickBot="1" x14ac:dyDescent="0.3">
      <c r="C138" s="8" t="s">
        <v>44</v>
      </c>
      <c r="D138" s="9"/>
      <c r="E138" s="6"/>
      <c r="F138" s="6"/>
      <c r="G138" s="6"/>
    </row>
    <row r="139" spans="3:7" ht="15.75" thickBot="1" x14ac:dyDescent="0.3">
      <c r="C139" s="20" t="s">
        <v>76</v>
      </c>
      <c r="D139" s="9">
        <f>D136+D133+D130+D127+D124+D121+D118</f>
        <v>0</v>
      </c>
      <c r="E139" s="9">
        <f>E136+E133+E130+E127+E124+E121+E118</f>
        <v>137700</v>
      </c>
      <c r="F139" s="9">
        <f>F136+F133+F130+F127+F124+F121+F118</f>
        <v>137700</v>
      </c>
      <c r="G139" s="9">
        <f>G136+G133+G130+G127+G124+G121+G118</f>
        <v>139000</v>
      </c>
    </row>
    <row r="140" spans="3:7" ht="17.25" customHeight="1" thickBot="1" x14ac:dyDescent="0.3">
      <c r="C140" s="21" t="s">
        <v>33</v>
      </c>
      <c r="D140" s="22"/>
      <c r="E140" s="22"/>
      <c r="F140" s="22"/>
      <c r="G140" s="22"/>
    </row>
    <row r="141" spans="3:7" ht="15.75" thickBot="1" x14ac:dyDescent="0.3">
      <c r="C141" s="350" t="s">
        <v>39</v>
      </c>
      <c r="D141" s="351"/>
      <c r="E141" s="351"/>
      <c r="F141" s="351"/>
      <c r="G141" s="352"/>
    </row>
    <row r="142" spans="3:7" ht="15.75" thickBot="1" x14ac:dyDescent="0.3">
      <c r="C142" s="350" t="s">
        <v>37</v>
      </c>
      <c r="D142" s="351"/>
      <c r="E142" s="351"/>
      <c r="F142" s="351"/>
      <c r="G142" s="352"/>
    </row>
    <row r="143" spans="3:7" ht="15.75" thickBot="1" x14ac:dyDescent="0.3">
      <c r="C143" s="17" t="s">
        <v>40</v>
      </c>
      <c r="D143" s="375" t="s">
        <v>438</v>
      </c>
      <c r="E143" s="376"/>
      <c r="F143" s="377"/>
      <c r="G143" s="378"/>
    </row>
    <row r="144" spans="3:7" ht="30.75" customHeight="1" thickBot="1" x14ac:dyDescent="0.3">
      <c r="C144" s="17" t="s">
        <v>208</v>
      </c>
      <c r="D144" s="17" t="s">
        <v>437</v>
      </c>
      <c r="E144" s="33" t="s">
        <v>45</v>
      </c>
      <c r="F144" s="377" t="s">
        <v>436</v>
      </c>
      <c r="G144" s="378"/>
    </row>
    <row r="145" spans="3:7" ht="17.25" customHeight="1" thickBot="1" x14ac:dyDescent="0.3">
      <c r="C145" s="81" t="s">
        <v>10</v>
      </c>
      <c r="D145" s="382" t="s">
        <v>435</v>
      </c>
      <c r="E145" s="383"/>
      <c r="F145" s="383"/>
      <c r="G145" s="384"/>
    </row>
    <row r="146" spans="3:7" ht="15.75" thickBot="1" x14ac:dyDescent="0.3">
      <c r="C146" s="81" t="s">
        <v>15</v>
      </c>
      <c r="D146" s="379" t="s">
        <v>434</v>
      </c>
      <c r="E146" s="380"/>
      <c r="F146" s="380"/>
      <c r="G146" s="381"/>
    </row>
    <row r="147" spans="3:7" ht="12.75" customHeight="1" x14ac:dyDescent="0.25">
      <c r="C147" s="359"/>
      <c r="D147" s="15">
        <v>2018</v>
      </c>
      <c r="E147" s="15">
        <v>2019</v>
      </c>
      <c r="F147" s="15">
        <v>2020</v>
      </c>
      <c r="G147" s="15">
        <v>2021</v>
      </c>
    </row>
    <row r="148" spans="3:7" ht="9" customHeight="1" thickBot="1" x14ac:dyDescent="0.3">
      <c r="C148" s="360"/>
      <c r="D148" s="16" t="s">
        <v>6</v>
      </c>
      <c r="E148" s="16" t="s">
        <v>7</v>
      </c>
      <c r="F148" s="16" t="s">
        <v>7</v>
      </c>
      <c r="G148" s="16" t="s">
        <v>7</v>
      </c>
    </row>
    <row r="149" spans="3:7" ht="15.75" thickBot="1" x14ac:dyDescent="0.3">
      <c r="C149" s="81" t="s">
        <v>9</v>
      </c>
      <c r="D149" s="30"/>
      <c r="E149" s="30">
        <v>1</v>
      </c>
      <c r="F149" s="30">
        <v>1</v>
      </c>
      <c r="G149" s="30">
        <v>1</v>
      </c>
    </row>
    <row r="150" spans="3:7" ht="15.75" thickBot="1" x14ac:dyDescent="0.3">
      <c r="C150" s="81" t="s">
        <v>16</v>
      </c>
      <c r="D150" s="4">
        <f>D168</f>
        <v>38000</v>
      </c>
      <c r="E150" s="4">
        <f>E168</f>
        <v>30000</v>
      </c>
      <c r="F150" s="4">
        <f>F168</f>
        <v>20000</v>
      </c>
      <c r="G150" s="4">
        <f>G168</f>
        <v>120000</v>
      </c>
    </row>
    <row r="151" spans="3:7" ht="15.75" thickBot="1" x14ac:dyDescent="0.3">
      <c r="C151" s="81" t="s">
        <v>24</v>
      </c>
      <c r="D151" s="4" t="e">
        <f>D150/D149</f>
        <v>#DIV/0!</v>
      </c>
      <c r="E151" s="4">
        <f>E150/E149</f>
        <v>30000</v>
      </c>
      <c r="F151" s="4">
        <f>F150/F149</f>
        <v>20000</v>
      </c>
      <c r="G151" s="4">
        <f>G150/G149</f>
        <v>120000</v>
      </c>
    </row>
    <row r="152" spans="3:7" ht="15.75" thickBot="1" x14ac:dyDescent="0.3">
      <c r="C152" s="81" t="s">
        <v>17</v>
      </c>
      <c r="D152" s="78" t="s">
        <v>23</v>
      </c>
      <c r="E152" s="5" t="e">
        <f t="shared" ref="E152:G154" si="3">E149/D149-1</f>
        <v>#DIV/0!</v>
      </c>
      <c r="F152" s="5">
        <f t="shared" si="3"/>
        <v>0</v>
      </c>
      <c r="G152" s="5">
        <f t="shared" si="3"/>
        <v>0</v>
      </c>
    </row>
    <row r="153" spans="3:7" ht="15.75" thickBot="1" x14ac:dyDescent="0.3">
      <c r="C153" s="81" t="s">
        <v>18</v>
      </c>
      <c r="D153" s="78" t="s">
        <v>23</v>
      </c>
      <c r="E153" s="5">
        <f t="shared" si="3"/>
        <v>-0.21052631578947367</v>
      </c>
      <c r="F153" s="5">
        <f t="shared" si="3"/>
        <v>-0.33333333333333337</v>
      </c>
      <c r="G153" s="5">
        <f t="shared" si="3"/>
        <v>5</v>
      </c>
    </row>
    <row r="154" spans="3:7" ht="15.75" thickBot="1" x14ac:dyDescent="0.3">
      <c r="C154" s="81" t="s">
        <v>19</v>
      </c>
      <c r="D154" s="78" t="s">
        <v>23</v>
      </c>
      <c r="E154" s="5" t="e">
        <f t="shared" si="3"/>
        <v>#DIV/0!</v>
      </c>
      <c r="F154" s="5">
        <f t="shared" si="3"/>
        <v>-0.33333333333333337</v>
      </c>
      <c r="G154" s="5">
        <f t="shared" si="3"/>
        <v>5</v>
      </c>
    </row>
    <row r="155" spans="3:7" ht="15.75" thickBot="1" x14ac:dyDescent="0.3">
      <c r="C155" s="356" t="s">
        <v>207</v>
      </c>
      <c r="D155" s="357"/>
      <c r="E155" s="357"/>
      <c r="F155" s="357"/>
      <c r="G155" s="358"/>
    </row>
    <row r="156" spans="3:7" ht="12.75" customHeight="1" x14ac:dyDescent="0.25">
      <c r="C156" s="359"/>
      <c r="D156" s="15">
        <v>2018</v>
      </c>
      <c r="E156" s="15">
        <v>2019</v>
      </c>
      <c r="F156" s="15">
        <v>2020</v>
      </c>
      <c r="G156" s="15">
        <v>2021</v>
      </c>
    </row>
    <row r="157" spans="3:7" ht="9" customHeight="1" thickBot="1" x14ac:dyDescent="0.3">
      <c r="C157" s="360"/>
      <c r="D157" s="16" t="s">
        <v>6</v>
      </c>
      <c r="E157" s="16" t="s">
        <v>7</v>
      </c>
      <c r="F157" s="16" t="s">
        <v>7</v>
      </c>
      <c r="G157" s="16" t="s">
        <v>7</v>
      </c>
    </row>
    <row r="158" spans="3:7" ht="15.75" thickBot="1" x14ac:dyDescent="0.3">
      <c r="C158" s="1" t="s">
        <v>35</v>
      </c>
      <c r="D158" s="6">
        <f>D159+D160+D161+D162</f>
        <v>0</v>
      </c>
      <c r="E158" s="6">
        <f>E159+E160+E161+E162</f>
        <v>0</v>
      </c>
      <c r="F158" s="6">
        <f>F159+F160+F161+F162</f>
        <v>0</v>
      </c>
      <c r="G158" s="6">
        <f>G159+G160+G161+G162</f>
        <v>0</v>
      </c>
    </row>
    <row r="159" spans="3:7" ht="15.75" thickBot="1" x14ac:dyDescent="0.3">
      <c r="C159" s="8" t="s">
        <v>43</v>
      </c>
      <c r="D159" s="6"/>
      <c r="E159" s="6"/>
      <c r="F159" s="6"/>
      <c r="G159" s="6"/>
    </row>
    <row r="160" spans="3:7" ht="15.75" thickBot="1" x14ac:dyDescent="0.3">
      <c r="C160" s="8" t="s">
        <v>49</v>
      </c>
      <c r="D160" s="6"/>
      <c r="E160" s="6"/>
      <c r="F160" s="6"/>
      <c r="G160" s="6"/>
    </row>
    <row r="161" spans="3:7" ht="15.75" thickBot="1" x14ac:dyDescent="0.3">
      <c r="C161" s="8" t="s">
        <v>50</v>
      </c>
      <c r="D161" s="6"/>
      <c r="E161" s="6"/>
      <c r="F161" s="6"/>
      <c r="G161" s="6"/>
    </row>
    <row r="162" spans="3:7" ht="15.75" thickBot="1" x14ac:dyDescent="0.3">
      <c r="C162" s="8" t="s">
        <v>51</v>
      </c>
      <c r="D162" s="6"/>
      <c r="E162" s="6"/>
      <c r="F162" s="6"/>
      <c r="G162" s="6"/>
    </row>
    <row r="163" spans="3:7" ht="15.75" thickBot="1" x14ac:dyDescent="0.3">
      <c r="C163" s="1" t="s">
        <v>36</v>
      </c>
      <c r="D163" s="9">
        <f>D164+D165+D166+D167</f>
        <v>38000</v>
      </c>
      <c r="E163" s="31">
        <f>E164+E165+E166+E167</f>
        <v>30000</v>
      </c>
      <c r="F163" s="9">
        <f>F164+F165+F166+F167</f>
        <v>20000</v>
      </c>
      <c r="G163" s="9">
        <f>G164+G165+G166+G167</f>
        <v>120000</v>
      </c>
    </row>
    <row r="164" spans="3:7" ht="15.75" thickBot="1" x14ac:dyDescent="0.3">
      <c r="C164" s="8" t="s">
        <v>43</v>
      </c>
      <c r="D164" s="9">
        <v>38000</v>
      </c>
      <c r="E164" s="32">
        <v>30000</v>
      </c>
      <c r="F164" s="6">
        <v>20000</v>
      </c>
      <c r="G164" s="6">
        <v>120000</v>
      </c>
    </row>
    <row r="165" spans="3:7" ht="15.75" thickBot="1" x14ac:dyDescent="0.3">
      <c r="C165" s="8" t="s">
        <v>49</v>
      </c>
      <c r="D165" s="9"/>
      <c r="E165" s="6"/>
      <c r="F165" s="6"/>
      <c r="G165" s="6"/>
    </row>
    <row r="166" spans="3:7" ht="15.75" thickBot="1" x14ac:dyDescent="0.3">
      <c r="C166" s="8" t="s">
        <v>50</v>
      </c>
      <c r="D166" s="9"/>
      <c r="E166" s="6"/>
      <c r="F166" s="6"/>
      <c r="G166" s="6"/>
    </row>
    <row r="167" spans="3:7" ht="15.75" thickBot="1" x14ac:dyDescent="0.3">
      <c r="C167" s="8" t="s">
        <v>51</v>
      </c>
      <c r="D167" s="9"/>
      <c r="E167" s="6"/>
      <c r="F167" s="6"/>
      <c r="G167" s="6"/>
    </row>
    <row r="168" spans="3:7" ht="15.75" thickBot="1" x14ac:dyDescent="0.3">
      <c r="C168" s="35" t="s">
        <v>31</v>
      </c>
      <c r="D168" s="9">
        <f>D158+D163</f>
        <v>38000</v>
      </c>
      <c r="E168" s="9">
        <f>E158+E163</f>
        <v>30000</v>
      </c>
      <c r="F168" s="9">
        <f>F158+F163</f>
        <v>20000</v>
      </c>
      <c r="G168" s="9">
        <f>G158+G163</f>
        <v>120000</v>
      </c>
    </row>
    <row r="169" spans="3:7" ht="15.75" thickBot="1" x14ac:dyDescent="0.3">
      <c r="C169" s="23"/>
      <c r="D169" s="24">
        <f>D168</f>
        <v>38000</v>
      </c>
      <c r="E169" s="24">
        <f>E168</f>
        <v>30000</v>
      </c>
      <c r="F169" s="24">
        <f>F168</f>
        <v>20000</v>
      </c>
      <c r="G169" s="24">
        <f>G168</f>
        <v>120000</v>
      </c>
    </row>
    <row r="170" spans="3:7" ht="27" customHeight="1" thickBot="1" x14ac:dyDescent="0.3">
      <c r="C170" s="12" t="s">
        <v>41</v>
      </c>
      <c r="D170" s="130">
        <f>D171</f>
        <v>1204564.8999999999</v>
      </c>
      <c r="E170" s="130">
        <f>E171</f>
        <v>1215000</v>
      </c>
      <c r="F170" s="130">
        <f>F171</f>
        <v>1209000</v>
      </c>
      <c r="G170" s="130">
        <f>G171</f>
        <v>1310300</v>
      </c>
    </row>
    <row r="171" spans="3:7" ht="24.75" thickBot="1" x14ac:dyDescent="0.3">
      <c r="C171" s="12" t="s">
        <v>42</v>
      </c>
      <c r="D171" s="130">
        <f>D172+D175+D178+D187+D190+D198</f>
        <v>1204564.8999999999</v>
      </c>
      <c r="E171" s="130">
        <f>E172+E175+E178+E187+E190+E198</f>
        <v>1215000</v>
      </c>
      <c r="F171" s="130">
        <f>F172+F175+F178+F187+F190+F198</f>
        <v>1209000</v>
      </c>
      <c r="G171" s="130">
        <f>G172+G175+G178+G187+G190+G198</f>
        <v>1310300</v>
      </c>
    </row>
    <row r="172" spans="3:7" ht="15.75" thickBot="1" x14ac:dyDescent="0.3">
      <c r="C172" s="1" t="s">
        <v>0</v>
      </c>
      <c r="D172" s="19">
        <f>D173+D174</f>
        <v>463300</v>
      </c>
      <c r="E172" s="19">
        <f>E173+E174</f>
        <v>463300</v>
      </c>
      <c r="F172" s="19">
        <f>F173+F174</f>
        <v>463300</v>
      </c>
      <c r="G172" s="19">
        <f>G173+G174</f>
        <v>463300</v>
      </c>
    </row>
    <row r="173" spans="3:7" ht="15.75" thickBot="1" x14ac:dyDescent="0.3">
      <c r="C173" s="8" t="s">
        <v>43</v>
      </c>
      <c r="D173" s="9">
        <f>D45+D82+D119</f>
        <v>463300</v>
      </c>
      <c r="E173" s="9">
        <f>E45+E82+E119</f>
        <v>463300</v>
      </c>
      <c r="F173" s="9">
        <f>F45+F82+F119</f>
        <v>463300</v>
      </c>
      <c r="G173" s="9">
        <f>G45+G82+G119</f>
        <v>463300</v>
      </c>
    </row>
    <row r="174" spans="3:7" ht="15.75" thickBot="1" x14ac:dyDescent="0.3">
      <c r="C174" s="8" t="s">
        <v>46</v>
      </c>
      <c r="D174" s="9">
        <v>0</v>
      </c>
      <c r="E174" s="9">
        <v>0</v>
      </c>
      <c r="F174" s="9">
        <v>0</v>
      </c>
      <c r="G174" s="9">
        <v>0</v>
      </c>
    </row>
    <row r="175" spans="3:7" ht="24.75" thickBot="1" x14ac:dyDescent="0.3">
      <c r="C175" s="1" t="s">
        <v>29</v>
      </c>
      <c r="D175" s="19">
        <f>D176</f>
        <v>88000</v>
      </c>
      <c r="E175" s="19">
        <f>E176</f>
        <v>88000</v>
      </c>
      <c r="F175" s="19">
        <f>F176</f>
        <v>88000</v>
      </c>
      <c r="G175" s="19">
        <f>G176</f>
        <v>88000</v>
      </c>
    </row>
    <row r="176" spans="3:7" ht="15.75" thickBot="1" x14ac:dyDescent="0.3">
      <c r="C176" s="8" t="s">
        <v>43</v>
      </c>
      <c r="D176" s="9">
        <f>D48+D85+D122</f>
        <v>88000</v>
      </c>
      <c r="E176" s="9">
        <f>E48+E85+E122</f>
        <v>88000</v>
      </c>
      <c r="F176" s="9">
        <f>F48+F85+F122</f>
        <v>88000</v>
      </c>
      <c r="G176" s="9">
        <f>G48+G85+G122</f>
        <v>88000</v>
      </c>
    </row>
    <row r="177" spans="3:7" ht="15.75" thickBot="1" x14ac:dyDescent="0.3">
      <c r="C177" s="8" t="s">
        <v>46</v>
      </c>
      <c r="D177" s="9">
        <v>0</v>
      </c>
      <c r="E177" s="9">
        <v>0</v>
      </c>
      <c r="F177" s="9">
        <v>0</v>
      </c>
      <c r="G177" s="9">
        <v>0</v>
      </c>
    </row>
    <row r="178" spans="3:7" ht="15.75" thickBot="1" x14ac:dyDescent="0.3">
      <c r="C178" s="1" t="s">
        <v>1</v>
      </c>
      <c r="D178" s="19">
        <f>D179</f>
        <v>405000</v>
      </c>
      <c r="E178" s="19">
        <f>E179+E180</f>
        <v>414700</v>
      </c>
      <c r="F178" s="19">
        <f>F179+F180</f>
        <v>418700</v>
      </c>
      <c r="G178" s="19">
        <f>G179+G180</f>
        <v>420000</v>
      </c>
    </row>
    <row r="179" spans="3:7" ht="15.75" thickBot="1" x14ac:dyDescent="0.3">
      <c r="C179" s="8" t="s">
        <v>43</v>
      </c>
      <c r="D179" s="31">
        <v>405000</v>
      </c>
      <c r="E179" s="31">
        <f>E51+E88+E125</f>
        <v>414700</v>
      </c>
      <c r="F179" s="9">
        <f>F51+F88+F125</f>
        <v>418700</v>
      </c>
      <c r="G179" s="9">
        <f>G51+G88+G125</f>
        <v>420000</v>
      </c>
    </row>
    <row r="180" spans="3:7" ht="15.75" thickBot="1" x14ac:dyDescent="0.3">
      <c r="C180" s="8" t="s">
        <v>46</v>
      </c>
      <c r="D180" s="9">
        <v>0</v>
      </c>
      <c r="E180" s="9">
        <v>0</v>
      </c>
      <c r="F180" s="9">
        <v>0</v>
      </c>
      <c r="G180" s="9">
        <v>0</v>
      </c>
    </row>
    <row r="181" spans="3:7" ht="15.75" thickBot="1" x14ac:dyDescent="0.3">
      <c r="C181" s="1" t="s">
        <v>2</v>
      </c>
      <c r="D181" s="19">
        <f>D182+D183</f>
        <v>0</v>
      </c>
      <c r="E181" s="19">
        <f>E182+E183</f>
        <v>0</v>
      </c>
      <c r="F181" s="19">
        <f>F182+F183</f>
        <v>0</v>
      </c>
      <c r="G181" s="19">
        <f>G182+G183</f>
        <v>0</v>
      </c>
    </row>
    <row r="182" spans="3:7" ht="15.75" thickBot="1" x14ac:dyDescent="0.3">
      <c r="C182" s="8" t="s">
        <v>43</v>
      </c>
      <c r="D182" s="9">
        <f>D54+D91+D128</f>
        <v>0</v>
      </c>
      <c r="E182" s="9">
        <f>E54+E91+E128</f>
        <v>0</v>
      </c>
      <c r="F182" s="9">
        <f>F54+F91+F128</f>
        <v>0</v>
      </c>
      <c r="G182" s="9">
        <f>G54+G91+G128</f>
        <v>0</v>
      </c>
    </row>
    <row r="183" spans="3:7" ht="15.75" thickBot="1" x14ac:dyDescent="0.3">
      <c r="C183" s="8" t="s">
        <v>46</v>
      </c>
      <c r="D183" s="9">
        <v>0</v>
      </c>
      <c r="E183" s="9">
        <v>0</v>
      </c>
      <c r="F183" s="9">
        <v>0</v>
      </c>
      <c r="G183" s="9">
        <v>0</v>
      </c>
    </row>
    <row r="184" spans="3:7" ht="15.75" thickBot="1" x14ac:dyDescent="0.3">
      <c r="C184" s="1" t="s">
        <v>25</v>
      </c>
      <c r="D184" s="19">
        <f>D185+D186</f>
        <v>0</v>
      </c>
      <c r="E184" s="19">
        <f>E185+E186</f>
        <v>0</v>
      </c>
      <c r="F184" s="19">
        <f>F185+F186</f>
        <v>0</v>
      </c>
      <c r="G184" s="19">
        <f>G185+G186</f>
        <v>0</v>
      </c>
    </row>
    <row r="185" spans="3:7" ht="15.75" thickBot="1" x14ac:dyDescent="0.3">
      <c r="C185" s="8" t="s">
        <v>43</v>
      </c>
      <c r="D185" s="9">
        <f>D57+D94+D131</f>
        <v>0</v>
      </c>
      <c r="E185" s="9">
        <f>E57+E94+E131</f>
        <v>0</v>
      </c>
      <c r="F185" s="9">
        <f>F57+F94+F131</f>
        <v>0</v>
      </c>
      <c r="G185" s="9">
        <f>G57+G94+G131</f>
        <v>0</v>
      </c>
    </row>
    <row r="186" spans="3:7" ht="15.75" thickBot="1" x14ac:dyDescent="0.3">
      <c r="C186" s="8" t="s">
        <v>46</v>
      </c>
      <c r="D186" s="9">
        <v>0</v>
      </c>
      <c r="E186" s="9">
        <v>0</v>
      </c>
      <c r="F186" s="9">
        <v>0</v>
      </c>
      <c r="G186" s="9">
        <v>0</v>
      </c>
    </row>
    <row r="187" spans="3:7" ht="15.75" thickBot="1" x14ac:dyDescent="0.3">
      <c r="C187" s="1" t="s">
        <v>26</v>
      </c>
      <c r="D187" s="19">
        <f>D188+D189</f>
        <v>190000</v>
      </c>
      <c r="E187" s="19">
        <f>E188+E189</f>
        <v>186000</v>
      </c>
      <c r="F187" s="19">
        <f>F188+F189</f>
        <v>186000</v>
      </c>
      <c r="G187" s="19">
        <f>G188+G189</f>
        <v>186000</v>
      </c>
    </row>
    <row r="188" spans="3:7" ht="15.75" thickBot="1" x14ac:dyDescent="0.3">
      <c r="C188" s="8" t="s">
        <v>43</v>
      </c>
      <c r="D188" s="9">
        <f>D60+D97+D134</f>
        <v>190000</v>
      </c>
      <c r="E188" s="31">
        <f>E60+E97+E134</f>
        <v>186000</v>
      </c>
      <c r="F188" s="31">
        <f>F60+F97+F134</f>
        <v>186000</v>
      </c>
      <c r="G188" s="31">
        <f>G60+G97+G134</f>
        <v>186000</v>
      </c>
    </row>
    <row r="189" spans="3:7" ht="15.75" thickBot="1" x14ac:dyDescent="0.3">
      <c r="C189" s="8" t="s">
        <v>46</v>
      </c>
      <c r="D189" s="9">
        <v>0</v>
      </c>
      <c r="E189" s="31">
        <v>0</v>
      </c>
      <c r="F189" s="31">
        <v>0</v>
      </c>
      <c r="G189" s="31">
        <v>0</v>
      </c>
    </row>
    <row r="190" spans="3:7" ht="24.75" thickBot="1" x14ac:dyDescent="0.3">
      <c r="C190" s="1" t="s">
        <v>3</v>
      </c>
      <c r="D190" s="19">
        <f>D191+D192</f>
        <v>20264.900000000001</v>
      </c>
      <c r="E190" s="71">
        <f>E191+E192</f>
        <v>33000</v>
      </c>
      <c r="F190" s="71">
        <f>F191+F192</f>
        <v>33000</v>
      </c>
      <c r="G190" s="71">
        <f>G191+G192</f>
        <v>33000</v>
      </c>
    </row>
    <row r="191" spans="3:7" ht="15.75" thickBot="1" x14ac:dyDescent="0.3">
      <c r="C191" s="8" t="s">
        <v>43</v>
      </c>
      <c r="D191" s="9">
        <f>D63+D100+D137</f>
        <v>20264.900000000001</v>
      </c>
      <c r="E191" s="31">
        <f>E63+E100+E137</f>
        <v>33000</v>
      </c>
      <c r="F191" s="31">
        <f>F63+F100+F137</f>
        <v>33000</v>
      </c>
      <c r="G191" s="31">
        <f>G63+G100+G137</f>
        <v>33000</v>
      </c>
    </row>
    <row r="192" spans="3:7" ht="15.75" thickBot="1" x14ac:dyDescent="0.3">
      <c r="C192" s="8" t="s">
        <v>46</v>
      </c>
      <c r="D192" s="9">
        <v>0</v>
      </c>
      <c r="E192" s="31">
        <v>0</v>
      </c>
      <c r="F192" s="31">
        <v>0</v>
      </c>
      <c r="G192" s="31">
        <v>0</v>
      </c>
    </row>
    <row r="193" spans="3:7" ht="15.75" thickBot="1" x14ac:dyDescent="0.3">
      <c r="C193" s="1" t="s">
        <v>20</v>
      </c>
      <c r="D193" s="19">
        <f>D194+D195+D196+D197</f>
        <v>0</v>
      </c>
      <c r="E193" s="71">
        <f>E194+E195+E196+E197</f>
        <v>0</v>
      </c>
      <c r="F193" s="71">
        <f>F194+F195+F196+F197</f>
        <v>0</v>
      </c>
      <c r="G193" s="71">
        <f>G194+G195+G196+G197</f>
        <v>0</v>
      </c>
    </row>
    <row r="194" spans="3:7" ht="15.75" thickBot="1" x14ac:dyDescent="0.3">
      <c r="C194" s="8" t="s">
        <v>43</v>
      </c>
      <c r="D194" s="9">
        <v>0</v>
      </c>
      <c r="E194" s="31">
        <v>0</v>
      </c>
      <c r="F194" s="31">
        <v>0</v>
      </c>
      <c r="G194" s="31">
        <v>0</v>
      </c>
    </row>
    <row r="195" spans="3:7" ht="15.75" thickBot="1" x14ac:dyDescent="0.3">
      <c r="C195" s="8" t="s">
        <v>52</v>
      </c>
      <c r="D195" s="6">
        <v>0</v>
      </c>
      <c r="E195" s="32">
        <v>0</v>
      </c>
      <c r="F195" s="32">
        <v>0</v>
      </c>
      <c r="G195" s="32">
        <v>0</v>
      </c>
    </row>
    <row r="196" spans="3:7" ht="15.75" thickBot="1" x14ac:dyDescent="0.3">
      <c r="C196" s="8" t="s">
        <v>50</v>
      </c>
      <c r="D196" s="6">
        <v>0</v>
      </c>
      <c r="E196" s="32">
        <v>0</v>
      </c>
      <c r="F196" s="32">
        <v>0</v>
      </c>
      <c r="G196" s="32">
        <v>0</v>
      </c>
    </row>
    <row r="197" spans="3:7" ht="15.75" thickBot="1" x14ac:dyDescent="0.3">
      <c r="C197" s="8" t="s">
        <v>51</v>
      </c>
      <c r="D197" s="6">
        <v>0</v>
      </c>
      <c r="E197" s="32">
        <v>0</v>
      </c>
      <c r="F197" s="32">
        <v>0</v>
      </c>
      <c r="G197" s="32">
        <v>0</v>
      </c>
    </row>
    <row r="198" spans="3:7" ht="15.75" thickBot="1" x14ac:dyDescent="0.3">
      <c r="C198" s="1" t="s">
        <v>21</v>
      </c>
      <c r="D198" s="19">
        <f>D199+D200+D201+D202</f>
        <v>38000</v>
      </c>
      <c r="E198" s="71">
        <f>E199+E200+E201+E202</f>
        <v>30000</v>
      </c>
      <c r="F198" s="71">
        <f>F199+F200+F201+F202</f>
        <v>20000</v>
      </c>
      <c r="G198" s="71">
        <f>G199+G200+G201+G202</f>
        <v>120000</v>
      </c>
    </row>
    <row r="199" spans="3:7" ht="15.75" thickBot="1" x14ac:dyDescent="0.3">
      <c r="C199" s="8" t="s">
        <v>43</v>
      </c>
      <c r="D199" s="9">
        <f>D164</f>
        <v>38000</v>
      </c>
      <c r="E199" s="31">
        <f>E164</f>
        <v>30000</v>
      </c>
      <c r="F199" s="31">
        <f>F164</f>
        <v>20000</v>
      </c>
      <c r="G199" s="31">
        <f>G164</f>
        <v>120000</v>
      </c>
    </row>
    <row r="200" spans="3:7" ht="15.75" thickBot="1" x14ac:dyDescent="0.3">
      <c r="C200" s="8" t="s">
        <v>52</v>
      </c>
      <c r="D200" s="6">
        <v>0</v>
      </c>
      <c r="E200" s="6">
        <v>0</v>
      </c>
      <c r="F200" s="6">
        <v>0</v>
      </c>
      <c r="G200" s="6">
        <v>0</v>
      </c>
    </row>
    <row r="201" spans="3:7" ht="15.75" thickBot="1" x14ac:dyDescent="0.3">
      <c r="C201" s="8" t="s">
        <v>50</v>
      </c>
      <c r="D201" s="6">
        <v>0</v>
      </c>
      <c r="E201" s="6">
        <v>0</v>
      </c>
      <c r="F201" s="6">
        <v>0</v>
      </c>
      <c r="G201" s="6">
        <v>0</v>
      </c>
    </row>
    <row r="202" spans="3:7" ht="15.75" thickBot="1" x14ac:dyDescent="0.3">
      <c r="C202" s="8" t="s">
        <v>51</v>
      </c>
      <c r="D202" s="6">
        <v>0</v>
      </c>
      <c r="E202" s="6">
        <v>0</v>
      </c>
      <c r="F202" s="6">
        <v>0</v>
      </c>
      <c r="G202" s="6">
        <v>0</v>
      </c>
    </row>
    <row r="203" spans="3:7" ht="15.75" thickBot="1" x14ac:dyDescent="0.3">
      <c r="C203" s="21" t="s">
        <v>33</v>
      </c>
      <c r="D203" s="22">
        <f>D170-D171</f>
        <v>0</v>
      </c>
      <c r="E203" s="22">
        <f>E170-E171</f>
        <v>0</v>
      </c>
      <c r="F203" s="22">
        <f>F170-F171</f>
        <v>0</v>
      </c>
      <c r="G203" s="22">
        <f>G170-G171</f>
        <v>0</v>
      </c>
    </row>
  </sheetData>
  <mergeCells count="41">
    <mergeCell ref="C115:G115"/>
    <mergeCell ref="C79:C80"/>
    <mergeCell ref="C116:C117"/>
    <mergeCell ref="D18:G18"/>
    <mergeCell ref="C28:G28"/>
    <mergeCell ref="C41:G41"/>
    <mergeCell ref="C33:C34"/>
    <mergeCell ref="C20:C21"/>
    <mergeCell ref="D31:G31"/>
    <mergeCell ref="D105:G105"/>
    <mergeCell ref="C9:G11"/>
    <mergeCell ref="D12:G12"/>
    <mergeCell ref="C13:C14"/>
    <mergeCell ref="D106:G106"/>
    <mergeCell ref="C107:C108"/>
    <mergeCell ref="C78:G78"/>
    <mergeCell ref="D30:G30"/>
    <mergeCell ref="D32:G32"/>
    <mergeCell ref="C29:G29"/>
    <mergeCell ref="C42:C43"/>
    <mergeCell ref="D67:G67"/>
    <mergeCell ref="D68:G68"/>
    <mergeCell ref="D69:G69"/>
    <mergeCell ref="C70:C71"/>
    <mergeCell ref="C19:G19"/>
    <mergeCell ref="D104:G104"/>
    <mergeCell ref="B2:G2"/>
    <mergeCell ref="D5:G5"/>
    <mergeCell ref="D6:G6"/>
    <mergeCell ref="D7:G7"/>
    <mergeCell ref="C8:G8"/>
    <mergeCell ref="C3:G3"/>
    <mergeCell ref="C141:G141"/>
    <mergeCell ref="C142:G142"/>
    <mergeCell ref="D143:G143"/>
    <mergeCell ref="D146:G146"/>
    <mergeCell ref="C147:C148"/>
    <mergeCell ref="C155:G155"/>
    <mergeCell ref="C156:C157"/>
    <mergeCell ref="F144:G144"/>
    <mergeCell ref="D145:G145"/>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E92"/>
  <sheetViews>
    <sheetView view="pageBreakPreview" topLeftCell="A52" zoomScale="60" zoomScaleNormal="160" workbookViewId="0">
      <selection activeCell="F1" sqref="F1:S1048576"/>
    </sheetView>
  </sheetViews>
  <sheetFormatPr defaultRowHeight="15" x14ac:dyDescent="0.25"/>
  <cols>
    <col min="1" max="1" width="32.140625" style="65" customWidth="1"/>
    <col min="2" max="2" width="12.7109375" style="65" customWidth="1"/>
    <col min="3" max="3" width="13.5703125" style="65" customWidth="1"/>
    <col min="4" max="4" width="14.28515625" style="65" customWidth="1"/>
    <col min="5" max="5" width="14.7109375" style="65" customWidth="1"/>
    <col min="6" max="16384" width="9.140625" style="65"/>
  </cols>
  <sheetData>
    <row r="2" spans="1:5" ht="31.5" customHeight="1" x14ac:dyDescent="0.25">
      <c r="A2" s="520" t="s">
        <v>34</v>
      </c>
      <c r="B2" s="520"/>
      <c r="C2" s="520"/>
      <c r="D2" s="520"/>
      <c r="E2" s="520"/>
    </row>
    <row r="3" spans="1:5" x14ac:dyDescent="0.25">
      <c r="A3" s="297" t="s">
        <v>47</v>
      </c>
      <c r="B3" s="297"/>
      <c r="C3" s="297"/>
      <c r="D3" s="297"/>
      <c r="E3" s="297"/>
    </row>
    <row r="4" spans="1:5" ht="15.75" thickBot="1" x14ac:dyDescent="0.3"/>
    <row r="5" spans="1:5" ht="15.75" thickBot="1" x14ac:dyDescent="0.3">
      <c r="A5" s="14" t="s">
        <v>22</v>
      </c>
      <c r="B5" s="368" t="e">
        <f>'[1]Formati 2.1 Sipas Tavaneve'!D5:G5</f>
        <v>#VALUE!</v>
      </c>
      <c r="C5" s="368"/>
      <c r="D5" s="368"/>
      <c r="E5" s="368"/>
    </row>
    <row r="6" spans="1:5" ht="15.75" thickBot="1" x14ac:dyDescent="0.3">
      <c r="A6" s="14" t="s">
        <v>4</v>
      </c>
      <c r="B6" s="368" t="e">
        <f>'[1]Formati 2.1 Sipas Tavaneve'!D6:G6</f>
        <v>#VALUE!</v>
      </c>
      <c r="C6" s="368"/>
      <c r="D6" s="368"/>
      <c r="E6" s="368"/>
    </row>
    <row r="7" spans="1:5" ht="16.149999999999999" customHeight="1" thickBot="1" x14ac:dyDescent="0.3">
      <c r="A7" s="14" t="s">
        <v>27</v>
      </c>
      <c r="B7" s="372" t="s">
        <v>5</v>
      </c>
      <c r="C7" s="373"/>
      <c r="D7" s="373"/>
      <c r="E7" s="374"/>
    </row>
    <row r="8" spans="1:5" ht="16.149999999999999" customHeight="1" thickBot="1" x14ac:dyDescent="0.3">
      <c r="A8" s="327" t="s">
        <v>8</v>
      </c>
      <c r="B8" s="328"/>
      <c r="C8" s="328"/>
      <c r="D8" s="328"/>
      <c r="E8" s="329"/>
    </row>
    <row r="9" spans="1:5" ht="15" customHeight="1" thickBot="1" x14ac:dyDescent="0.3">
      <c r="A9" s="386" t="e">
        <f>'[1]Formati 2.1 Sipas Tavaneve'!C9:G11</f>
        <v>#VALUE!</v>
      </c>
      <c r="B9" s="387"/>
      <c r="C9" s="387"/>
      <c r="D9" s="387"/>
      <c r="E9" s="388"/>
    </row>
    <row r="10" spans="1:5" ht="15.75" thickBot="1" x14ac:dyDescent="0.3">
      <c r="A10" s="386"/>
      <c r="B10" s="387"/>
      <c r="C10" s="387"/>
      <c r="D10" s="387"/>
      <c r="E10" s="388"/>
    </row>
    <row r="11" spans="1:5" ht="15.75" thickBot="1" x14ac:dyDescent="0.3">
      <c r="A11" s="386"/>
      <c r="B11" s="387"/>
      <c r="C11" s="387"/>
      <c r="D11" s="387"/>
      <c r="E11" s="388"/>
    </row>
    <row r="12" spans="1:5" ht="46.15" customHeight="1" thickBot="1" x14ac:dyDescent="0.3">
      <c r="A12" s="13" t="s">
        <v>11</v>
      </c>
      <c r="B12" s="404" t="e">
        <f>'[1]Formati 2.1 Sipas Tavaneve'!D12:G12</f>
        <v>#VALUE!</v>
      </c>
      <c r="C12" s="390"/>
      <c r="D12" s="390"/>
      <c r="E12" s="391"/>
    </row>
    <row r="13" spans="1:5" x14ac:dyDescent="0.25">
      <c r="A13" s="359" t="s">
        <v>12</v>
      </c>
      <c r="B13" s="68">
        <v>2018</v>
      </c>
      <c r="C13" s="68">
        <v>2019</v>
      </c>
      <c r="D13" s="68">
        <v>2020</v>
      </c>
      <c r="E13" s="68">
        <v>2021</v>
      </c>
    </row>
    <row r="14" spans="1:5" ht="15.75" thickBot="1" x14ac:dyDescent="0.3">
      <c r="A14" s="360"/>
      <c r="B14" s="69" t="s">
        <v>6</v>
      </c>
      <c r="C14" s="69" t="s">
        <v>7</v>
      </c>
      <c r="D14" s="69" t="s">
        <v>7</v>
      </c>
      <c r="E14" s="69" t="s">
        <v>7</v>
      </c>
    </row>
    <row r="15" spans="1:5" ht="23.25" thickBot="1" x14ac:dyDescent="0.3">
      <c r="A15" s="153" t="str">
        <f>'[1]Formati 2.1 Sipas Tavaneve'!C15</f>
        <v>Mbeshtetja  financiare te ushtarakeve ne rezerve dhe ne lirim</v>
      </c>
      <c r="B15" s="152">
        <v>1</v>
      </c>
      <c r="C15" s="153" t="s">
        <v>433</v>
      </c>
      <c r="D15" s="153" t="s">
        <v>433</v>
      </c>
      <c r="E15" s="153" t="str">
        <f>'[1]Formati 2.1 Sipas Tavaneve'!G15</f>
        <v>e pandryshuar</v>
      </c>
    </row>
    <row r="16" spans="1:5" ht="28.5" customHeight="1" thickBot="1" x14ac:dyDescent="0.3">
      <c r="A16" s="12" t="s">
        <v>13</v>
      </c>
      <c r="B16" s="398" t="e">
        <f>'[1]Formati 2.1 Sipas Tavaneve'!D18:G18</f>
        <v>#VALUE!</v>
      </c>
      <c r="C16" s="399"/>
      <c r="D16" s="399"/>
      <c r="E16" s="400"/>
    </row>
    <row r="17" spans="1:5" ht="15.75" thickBot="1" x14ac:dyDescent="0.3">
      <c r="A17" s="395" t="s">
        <v>14</v>
      </c>
      <c r="B17" s="396"/>
      <c r="C17" s="396"/>
      <c r="D17" s="396"/>
      <c r="E17" s="397"/>
    </row>
    <row r="18" spans="1:5" ht="30" customHeight="1" thickBot="1" x14ac:dyDescent="0.3">
      <c r="A18" s="151" t="str">
        <f>'[1]Formati 2.1 Sipas Tavaneve'!C20</f>
        <v>Trajtim te vecante te ushtarakeve te ushtarakeve ne rezerve dhe ne lirim</v>
      </c>
      <c r="B18" s="152">
        <v>1</v>
      </c>
      <c r="C18" s="151" t="s">
        <v>433</v>
      </c>
      <c r="D18" s="151" t="s">
        <v>433</v>
      </c>
      <c r="E18" s="151" t="str">
        <f>'[1]Formati 2.1 Sipas Tavaneve'!G20</f>
        <v>e pandryshuar</v>
      </c>
    </row>
    <row r="19" spans="1:5" ht="15.75" thickBot="1" x14ac:dyDescent="0.3">
      <c r="A19" s="353" t="s">
        <v>30</v>
      </c>
      <c r="B19" s="354"/>
      <c r="C19" s="354"/>
      <c r="D19" s="354"/>
      <c r="E19" s="355"/>
    </row>
    <row r="20" spans="1:5" ht="15.75" thickBot="1" x14ac:dyDescent="0.3">
      <c r="A20" s="350" t="s">
        <v>38</v>
      </c>
      <c r="B20" s="351"/>
      <c r="C20" s="351"/>
      <c r="D20" s="351"/>
      <c r="E20" s="352"/>
    </row>
    <row r="21" spans="1:5" ht="15" customHeight="1" thickBot="1" x14ac:dyDescent="0.3">
      <c r="A21" s="17" t="s">
        <v>28</v>
      </c>
      <c r="B21" s="364" t="e">
        <f>'[1]Formati 2.1 Sipas Tavaneve'!D25:G25</f>
        <v>#VALUE!</v>
      </c>
      <c r="C21" s="365"/>
      <c r="D21" s="365"/>
      <c r="E21" s="366"/>
    </row>
    <row r="22" spans="1:5" ht="33.6" customHeight="1" thickBot="1" x14ac:dyDescent="0.3">
      <c r="A22" s="81" t="s">
        <v>10</v>
      </c>
      <c r="B22" s="364" t="e">
        <f>'[1]Formati 2.1 Sipas Tavaneve'!D26:G26</f>
        <v>#VALUE!</v>
      </c>
      <c r="C22" s="365"/>
      <c r="D22" s="365"/>
      <c r="E22" s="366"/>
    </row>
    <row r="23" spans="1:5" ht="15" customHeight="1" thickBot="1" x14ac:dyDescent="0.3">
      <c r="A23" s="81" t="s">
        <v>15</v>
      </c>
      <c r="B23" s="364" t="e">
        <f>'[1]Formati 2.1 Sipas Tavaneve'!D27:G27</f>
        <v>#VALUE!</v>
      </c>
      <c r="C23" s="365"/>
      <c r="D23" s="365"/>
      <c r="E23" s="366"/>
    </row>
    <row r="24" spans="1:5" x14ac:dyDescent="0.25">
      <c r="A24" s="359"/>
      <c r="B24" s="15">
        <v>2018</v>
      </c>
      <c r="C24" s="15">
        <v>2019</v>
      </c>
      <c r="D24" s="15">
        <v>2020</v>
      </c>
      <c r="E24" s="15">
        <v>2021</v>
      </c>
    </row>
    <row r="25" spans="1:5" ht="15.75" thickBot="1" x14ac:dyDescent="0.3">
      <c r="A25" s="360"/>
      <c r="B25" s="16" t="s">
        <v>6</v>
      </c>
      <c r="C25" s="16" t="s">
        <v>7</v>
      </c>
      <c r="D25" s="16" t="s">
        <v>7</v>
      </c>
      <c r="E25" s="16" t="s">
        <v>7</v>
      </c>
    </row>
    <row r="26" spans="1:5" ht="15.75" thickBot="1" x14ac:dyDescent="0.3">
      <c r="A26" s="81" t="s">
        <v>9</v>
      </c>
      <c r="B26" s="4">
        <f>'[1]Formati 2.1 Sipas Tavaneve'!D30</f>
        <v>27417</v>
      </c>
      <c r="C26" s="4">
        <f>'[1]Formati 2.1 Sipas Tavaneve'!E30</f>
        <v>26950</v>
      </c>
      <c r="D26" s="4">
        <f>'[1]Formati 2.1 Sipas Tavaneve'!F30</f>
        <v>27215</v>
      </c>
      <c r="E26" s="4">
        <f>'[1]Formati 2.1 Sipas Tavaneve'!G30</f>
        <v>27486</v>
      </c>
    </row>
    <row r="27" spans="1:5" ht="15.75" thickBot="1" x14ac:dyDescent="0.3">
      <c r="A27" s="81" t="s">
        <v>16</v>
      </c>
      <c r="B27" s="4">
        <f>'[1]Formati 2.1 Sipas Tavaneve'!D31</f>
        <v>4974600</v>
      </c>
      <c r="C27" s="4">
        <f>'[1]Formati 2.1 Sipas Tavaneve'!E31</f>
        <v>5060000</v>
      </c>
      <c r="D27" s="4">
        <f>'[1]Formati 2.1 Sipas Tavaneve'!F31</f>
        <v>5060000</v>
      </c>
      <c r="E27" s="4">
        <f>'[1]Formati 2.1 Sipas Tavaneve'!G31</f>
        <v>5200000</v>
      </c>
    </row>
    <row r="28" spans="1:5" ht="15.75" thickBot="1" x14ac:dyDescent="0.3">
      <c r="A28" s="81" t="s">
        <v>24</v>
      </c>
      <c r="B28" s="4">
        <f>'[1]Formati 2.1 Sipas Tavaneve'!D32</f>
        <v>181.44217091585512</v>
      </c>
      <c r="C28" s="4">
        <f>'[1]Formati 2.1 Sipas Tavaneve'!E32</f>
        <v>187.75510204081633</v>
      </c>
      <c r="D28" s="4">
        <f>'[1]Formati 2.1 Sipas Tavaneve'!F32</f>
        <v>185.92687855961785</v>
      </c>
      <c r="E28" s="4">
        <f>'[1]Formati 2.1 Sipas Tavaneve'!G32</f>
        <v>189.18722258604382</v>
      </c>
    </row>
    <row r="29" spans="1:5" ht="15.75" thickBot="1" x14ac:dyDescent="0.3">
      <c r="A29" s="81" t="s">
        <v>17</v>
      </c>
      <c r="B29" s="4" t="str">
        <f>'[1]Formati 2.1 Sipas Tavaneve'!D33</f>
        <v>…</v>
      </c>
      <c r="C29" s="4">
        <f>'[1]Formati 2.1 Sipas Tavaneve'!E33</f>
        <v>-1.7033227559543396E-2</v>
      </c>
      <c r="D29" s="4">
        <f>'[1]Formati 2.1 Sipas Tavaneve'!F33</f>
        <v>9.8330241187383205E-3</v>
      </c>
      <c r="E29" s="4">
        <f>'[1]Formati 2.1 Sipas Tavaneve'!G33</f>
        <v>9.9577438912363814E-3</v>
      </c>
    </row>
    <row r="30" spans="1:5" ht="15.75" thickBot="1" x14ac:dyDescent="0.3">
      <c r="A30" s="81" t="s">
        <v>18</v>
      </c>
      <c r="B30" s="4" t="str">
        <f>'[1]Formati 2.1 Sipas Tavaneve'!D34</f>
        <v>…</v>
      </c>
      <c r="C30" s="4">
        <f>'[1]Formati 2.1 Sipas Tavaneve'!E34</f>
        <v>1.7167209423873286E-2</v>
      </c>
      <c r="D30" s="4">
        <f>'[1]Formati 2.1 Sipas Tavaneve'!F34</f>
        <v>0</v>
      </c>
      <c r="E30" s="4">
        <f>'[1]Formati 2.1 Sipas Tavaneve'!G34</f>
        <v>2.7667984189723382E-2</v>
      </c>
    </row>
    <row r="31" spans="1:5" ht="15.75" thickBot="1" x14ac:dyDescent="0.3">
      <c r="A31" s="81" t="s">
        <v>19</v>
      </c>
      <c r="B31" s="4" t="str">
        <f>'[1]Formati 2.1 Sipas Tavaneve'!D35</f>
        <v>…</v>
      </c>
      <c r="C31" s="4">
        <f>'[1]Formati 2.1 Sipas Tavaneve'!E35</f>
        <v>3.4793075353407588E-2</v>
      </c>
      <c r="D31" s="4">
        <f>'[1]Formati 2.1 Sipas Tavaneve'!F35</f>
        <v>-9.7372772368179428E-3</v>
      </c>
      <c r="E31" s="4">
        <f>'[1]Formati 2.1 Sipas Tavaneve'!G35</f>
        <v>1.7535625035411506E-2</v>
      </c>
    </row>
    <row r="32" spans="1:5" ht="15" customHeight="1" thickBot="1" x14ac:dyDescent="0.3">
      <c r="A32" s="356" t="s">
        <v>32</v>
      </c>
      <c r="B32" s="357"/>
      <c r="C32" s="357"/>
      <c r="D32" s="357"/>
      <c r="E32" s="358"/>
    </row>
    <row r="33" spans="1:5" x14ac:dyDescent="0.25">
      <c r="A33" s="359"/>
      <c r="B33" s="15">
        <v>2018</v>
      </c>
      <c r="C33" s="15">
        <v>2019</v>
      </c>
      <c r="D33" s="15">
        <v>2020</v>
      </c>
      <c r="E33" s="15">
        <v>2021</v>
      </c>
    </row>
    <row r="34" spans="1:5" ht="15.75" thickBot="1" x14ac:dyDescent="0.3">
      <c r="A34" s="360"/>
      <c r="B34" s="16" t="s">
        <v>6</v>
      </c>
      <c r="C34" s="16" t="s">
        <v>7</v>
      </c>
      <c r="D34" s="16" t="s">
        <v>7</v>
      </c>
      <c r="E34" s="16" t="s">
        <v>7</v>
      </c>
    </row>
    <row r="35" spans="1:5" ht="15.75" thickBot="1" x14ac:dyDescent="0.3">
      <c r="A35" s="1" t="s">
        <v>0</v>
      </c>
      <c r="B35" s="6">
        <v>0</v>
      </c>
      <c r="C35" s="6">
        <v>0</v>
      </c>
      <c r="D35" s="6">
        <v>0</v>
      </c>
      <c r="E35" s="6">
        <v>0</v>
      </c>
    </row>
    <row r="36" spans="1:5" ht="15.75" thickBot="1" x14ac:dyDescent="0.3">
      <c r="A36" s="8" t="s">
        <v>43</v>
      </c>
      <c r="B36" s="9"/>
      <c r="C36" s="149"/>
      <c r="D36" s="149"/>
      <c r="E36" s="149"/>
    </row>
    <row r="37" spans="1:5" ht="15.75" thickBot="1" x14ac:dyDescent="0.3">
      <c r="A37" s="8" t="s">
        <v>44</v>
      </c>
      <c r="B37" s="9"/>
      <c r="C37" s="10"/>
      <c r="D37" s="10"/>
      <c r="E37" s="10"/>
    </row>
    <row r="38" spans="1:5" ht="24.75" thickBot="1" x14ac:dyDescent="0.3">
      <c r="A38" s="1" t="s">
        <v>29</v>
      </c>
      <c r="B38" s="6">
        <v>0</v>
      </c>
      <c r="C38" s="6">
        <v>0</v>
      </c>
      <c r="D38" s="6">
        <v>0</v>
      </c>
      <c r="E38" s="6">
        <v>0</v>
      </c>
    </row>
    <row r="39" spans="1:5" ht="15.75" thickBot="1" x14ac:dyDescent="0.3">
      <c r="A39" s="8" t="s">
        <v>43</v>
      </c>
      <c r="B39" s="9"/>
      <c r="C39" s="6"/>
      <c r="D39" s="6"/>
      <c r="E39" s="6"/>
    </row>
    <row r="40" spans="1:5" ht="15.75" thickBot="1" x14ac:dyDescent="0.3">
      <c r="A40" s="8" t="s">
        <v>44</v>
      </c>
      <c r="B40" s="9"/>
      <c r="C40" s="6"/>
      <c r="D40" s="6"/>
      <c r="E40" s="6"/>
    </row>
    <row r="41" spans="1:5" ht="15.75" thickBot="1" x14ac:dyDescent="0.3">
      <c r="A41" s="1" t="s">
        <v>1</v>
      </c>
      <c r="B41" s="9">
        <v>0</v>
      </c>
      <c r="C41" s="6">
        <v>0</v>
      </c>
      <c r="D41" s="6">
        <v>0</v>
      </c>
      <c r="E41" s="6">
        <v>0</v>
      </c>
    </row>
    <row r="42" spans="1:5" ht="15.75" thickBot="1" x14ac:dyDescent="0.3">
      <c r="A42" s="8" t="s">
        <v>43</v>
      </c>
      <c r="B42" s="9"/>
      <c r="C42" s="6"/>
      <c r="D42" s="6"/>
      <c r="E42" s="6"/>
    </row>
    <row r="43" spans="1:5" ht="15.75" thickBot="1" x14ac:dyDescent="0.3">
      <c r="A43" s="8" t="s">
        <v>44</v>
      </c>
      <c r="B43" s="9"/>
      <c r="C43" s="6"/>
      <c r="D43" s="6"/>
      <c r="E43" s="6"/>
    </row>
    <row r="44" spans="1:5" ht="15.75" thickBot="1" x14ac:dyDescent="0.3">
      <c r="A44" s="1" t="s">
        <v>2</v>
      </c>
      <c r="B44" s="9"/>
      <c r="C44" s="6"/>
      <c r="D44" s="6"/>
      <c r="E44" s="6"/>
    </row>
    <row r="45" spans="1:5" ht="15.75" thickBot="1" x14ac:dyDescent="0.3">
      <c r="A45" s="8" t="s">
        <v>43</v>
      </c>
      <c r="B45" s="9"/>
      <c r="C45" s="6"/>
      <c r="D45" s="6"/>
      <c r="E45" s="6"/>
    </row>
    <row r="46" spans="1:5" ht="15.75" thickBot="1" x14ac:dyDescent="0.3">
      <c r="A46" s="8" t="s">
        <v>44</v>
      </c>
      <c r="B46" s="9"/>
      <c r="C46" s="6"/>
      <c r="D46" s="6"/>
      <c r="E46" s="6"/>
    </row>
    <row r="47" spans="1:5" ht="15.75" thickBot="1" x14ac:dyDescent="0.3">
      <c r="A47" s="1" t="s">
        <v>25</v>
      </c>
      <c r="B47" s="9">
        <f>B48+B49</f>
        <v>4974600</v>
      </c>
      <c r="C47" s="9">
        <f>C48+C49</f>
        <v>5060000</v>
      </c>
      <c r="D47" s="9">
        <f>D48+D49</f>
        <v>5060000</v>
      </c>
      <c r="E47" s="9">
        <f>E48+E49</f>
        <v>5200000</v>
      </c>
    </row>
    <row r="48" spans="1:5" ht="15.75" thickBot="1" x14ac:dyDescent="0.3">
      <c r="A48" s="8" t="s">
        <v>43</v>
      </c>
      <c r="B48" s="9">
        <f>B27</f>
        <v>4974600</v>
      </c>
      <c r="C48" s="9">
        <f>C27</f>
        <v>5060000</v>
      </c>
      <c r="D48" s="9">
        <f>D27</f>
        <v>5060000</v>
      </c>
      <c r="E48" s="9">
        <f>E27</f>
        <v>5200000</v>
      </c>
    </row>
    <row r="49" spans="1:5" ht="15.75" thickBot="1" x14ac:dyDescent="0.3">
      <c r="A49" s="8" t="s">
        <v>44</v>
      </c>
      <c r="B49" s="9"/>
      <c r="C49" s="6"/>
      <c r="D49" s="6"/>
      <c r="E49" s="6"/>
    </row>
    <row r="50" spans="1:5" ht="15.75" thickBot="1" x14ac:dyDescent="0.3">
      <c r="A50" s="1" t="s">
        <v>26</v>
      </c>
      <c r="B50" s="9"/>
      <c r="C50" s="6"/>
      <c r="D50" s="6"/>
      <c r="E50" s="6"/>
    </row>
    <row r="51" spans="1:5" ht="15.75" thickBot="1" x14ac:dyDescent="0.3">
      <c r="A51" s="8" t="s">
        <v>43</v>
      </c>
      <c r="B51" s="9"/>
      <c r="C51" s="6"/>
      <c r="D51" s="6"/>
      <c r="E51" s="6"/>
    </row>
    <row r="52" spans="1:5" ht="15.75" thickBot="1" x14ac:dyDescent="0.3">
      <c r="A52" s="8" t="s">
        <v>44</v>
      </c>
      <c r="B52" s="9"/>
      <c r="C52" s="6"/>
      <c r="D52" s="6"/>
      <c r="E52" s="6"/>
    </row>
    <row r="53" spans="1:5" ht="24.75" thickBot="1" x14ac:dyDescent="0.3">
      <c r="A53" s="1" t="s">
        <v>3</v>
      </c>
      <c r="B53" s="9">
        <v>0</v>
      </c>
      <c r="C53" s="6">
        <v>0</v>
      </c>
      <c r="D53" s="6">
        <f>C53*1.03*0.99</f>
        <v>0</v>
      </c>
      <c r="E53" s="6">
        <f>D53*1.03*0.99</f>
        <v>0</v>
      </c>
    </row>
    <row r="54" spans="1:5" ht="15.75" thickBot="1" x14ac:dyDescent="0.3">
      <c r="A54" s="8" t="s">
        <v>43</v>
      </c>
      <c r="B54" s="9"/>
      <c r="C54" s="26"/>
      <c r="D54" s="26"/>
      <c r="E54" s="26"/>
    </row>
    <row r="55" spans="1:5" ht="15.75" thickBot="1" x14ac:dyDescent="0.3">
      <c r="A55" s="8" t="s">
        <v>44</v>
      </c>
      <c r="B55" s="9"/>
      <c r="C55" s="28"/>
      <c r="D55" s="26"/>
      <c r="E55" s="26"/>
    </row>
    <row r="56" spans="1:5" ht="15.75" thickBot="1" x14ac:dyDescent="0.3">
      <c r="A56" s="18" t="s">
        <v>31</v>
      </c>
      <c r="B56" s="9">
        <f>B53+B50+B47+B44+B41+B38+B35</f>
        <v>4974600</v>
      </c>
      <c r="C56" s="9">
        <f>C53+C50+C47+C44+C41+C38+C35</f>
        <v>5060000</v>
      </c>
      <c r="D56" s="9">
        <f>D53+D50+D47+D44+D41+D38+D35</f>
        <v>5060000</v>
      </c>
      <c r="E56" s="9">
        <f>E53+E50+E47+E44+E41+E38+E35</f>
        <v>5200000</v>
      </c>
    </row>
    <row r="57" spans="1:5" ht="15.75" thickBot="1" x14ac:dyDescent="0.3">
      <c r="A57" s="21" t="s">
        <v>33</v>
      </c>
      <c r="B57" s="22">
        <f>IF(B56-B27=0,0,"Error")</f>
        <v>0</v>
      </c>
      <c r="C57" s="22">
        <f>IF(C56-C27=0,0,"Error")</f>
        <v>0</v>
      </c>
      <c r="D57" s="22">
        <f>IF(D56-D27=0,0,"Error")</f>
        <v>0</v>
      </c>
      <c r="E57" s="22">
        <f>IF(E56-E27=0,0,"Error")</f>
        <v>0</v>
      </c>
    </row>
    <row r="58" spans="1:5" ht="15.75" thickBot="1" x14ac:dyDescent="0.3">
      <c r="A58" s="23"/>
      <c r="B58" s="24"/>
      <c r="C58" s="24"/>
      <c r="D58" s="24"/>
      <c r="E58" s="24"/>
    </row>
    <row r="59" spans="1:5" ht="24.75" thickBot="1" x14ac:dyDescent="0.3">
      <c r="A59" s="12" t="s">
        <v>41</v>
      </c>
      <c r="B59" s="130">
        <f>B56</f>
        <v>4974600</v>
      </c>
      <c r="C59" s="130">
        <f>C56</f>
        <v>5060000</v>
      </c>
      <c r="D59" s="130">
        <f>D56</f>
        <v>5060000</v>
      </c>
      <c r="E59" s="130">
        <f>E56</f>
        <v>5200000</v>
      </c>
    </row>
    <row r="60" spans="1:5" ht="24.75" thickBot="1" x14ac:dyDescent="0.3">
      <c r="A60" s="12" t="s">
        <v>42</v>
      </c>
      <c r="B60" s="130">
        <f>B62+B65+B68+B71+B74+B77+B80+B83+B88</f>
        <v>4974600</v>
      </c>
      <c r="C60" s="130">
        <f>C62+C65+C68+C71+C74+C77+C80+C83+C88</f>
        <v>5060000</v>
      </c>
      <c r="D60" s="130">
        <f>D62+D65+D68+D71+D74+D77+D80+D83+D88</f>
        <v>5060000</v>
      </c>
      <c r="E60" s="130">
        <f>E62+E65+E68+E71+E74+E77+E80+E83+E88</f>
        <v>5200000</v>
      </c>
    </row>
    <row r="61" spans="1:5" ht="15.75" thickBot="1" x14ac:dyDescent="0.3">
      <c r="A61" s="1" t="s">
        <v>0</v>
      </c>
      <c r="B61" s="19">
        <f>B62</f>
        <v>0</v>
      </c>
      <c r="C61" s="19">
        <f>C62</f>
        <v>0</v>
      </c>
      <c r="D61" s="19">
        <f>D62</f>
        <v>0</v>
      </c>
      <c r="E61" s="19">
        <f>E62</f>
        <v>0</v>
      </c>
    </row>
    <row r="62" spans="1:5" ht="15.75" thickBot="1" x14ac:dyDescent="0.3">
      <c r="A62" s="8" t="s">
        <v>43</v>
      </c>
      <c r="B62" s="9">
        <f>B36</f>
        <v>0</v>
      </c>
      <c r="C62" s="9">
        <f>C36</f>
        <v>0</v>
      </c>
      <c r="D62" s="9">
        <f>D36</f>
        <v>0</v>
      </c>
      <c r="E62" s="9">
        <f>E36</f>
        <v>0</v>
      </c>
    </row>
    <row r="63" spans="1:5" ht="15.75" thickBot="1" x14ac:dyDescent="0.3">
      <c r="A63" s="8" t="s">
        <v>46</v>
      </c>
      <c r="B63" s="9">
        <v>0</v>
      </c>
      <c r="C63" s="9">
        <v>0</v>
      </c>
      <c r="D63" s="9">
        <v>0</v>
      </c>
      <c r="E63" s="9">
        <v>0</v>
      </c>
    </row>
    <row r="64" spans="1:5" ht="24.75" thickBot="1" x14ac:dyDescent="0.3">
      <c r="A64" s="1" t="s">
        <v>29</v>
      </c>
      <c r="B64" s="19">
        <f>B65+B66</f>
        <v>0</v>
      </c>
      <c r="C64" s="19">
        <f>C65+C66</f>
        <v>0</v>
      </c>
      <c r="D64" s="19">
        <f>D65+D66</f>
        <v>0</v>
      </c>
      <c r="E64" s="19">
        <f>E65+E66</f>
        <v>0</v>
      </c>
    </row>
    <row r="65" spans="1:5" ht="15.75" thickBot="1" x14ac:dyDescent="0.3">
      <c r="A65" s="8" t="s">
        <v>43</v>
      </c>
      <c r="B65" s="6">
        <f>B39</f>
        <v>0</v>
      </c>
      <c r="C65" s="6">
        <f>C39</f>
        <v>0</v>
      </c>
      <c r="D65" s="6">
        <f>D39</f>
        <v>0</v>
      </c>
      <c r="E65" s="6">
        <f>E39</f>
        <v>0</v>
      </c>
    </row>
    <row r="66" spans="1:5" ht="15.75" thickBot="1" x14ac:dyDescent="0.3">
      <c r="A66" s="8" t="s">
        <v>46</v>
      </c>
      <c r="B66" s="9">
        <v>0</v>
      </c>
      <c r="C66" s="9">
        <v>0</v>
      </c>
      <c r="D66" s="9">
        <v>0</v>
      </c>
      <c r="E66" s="9">
        <v>0</v>
      </c>
    </row>
    <row r="67" spans="1:5" ht="15.75" thickBot="1" x14ac:dyDescent="0.3">
      <c r="A67" s="1" t="s">
        <v>1</v>
      </c>
      <c r="B67" s="19">
        <f>B68+B69</f>
        <v>0</v>
      </c>
      <c r="C67" s="19">
        <f>C68+C69</f>
        <v>0</v>
      </c>
      <c r="D67" s="19">
        <f>D68+D69</f>
        <v>0</v>
      </c>
      <c r="E67" s="19">
        <f>E68+E69</f>
        <v>0</v>
      </c>
    </row>
    <row r="68" spans="1:5" ht="15.75" thickBot="1" x14ac:dyDescent="0.3">
      <c r="A68" s="8" t="s">
        <v>43</v>
      </c>
      <c r="B68" s="9">
        <f>B42</f>
        <v>0</v>
      </c>
      <c r="C68" s="9">
        <f>C42</f>
        <v>0</v>
      </c>
      <c r="D68" s="9">
        <f>D42</f>
        <v>0</v>
      </c>
      <c r="E68" s="9">
        <f>E42</f>
        <v>0</v>
      </c>
    </row>
    <row r="69" spans="1:5" ht="15.75" thickBot="1" x14ac:dyDescent="0.3">
      <c r="A69" s="8" t="s">
        <v>46</v>
      </c>
      <c r="B69" s="9">
        <v>0</v>
      </c>
      <c r="C69" s="9">
        <v>0</v>
      </c>
      <c r="D69" s="9">
        <v>0</v>
      </c>
      <c r="E69" s="9">
        <v>0</v>
      </c>
    </row>
    <row r="70" spans="1:5" ht="15.75" thickBot="1" x14ac:dyDescent="0.3">
      <c r="A70" s="1" t="s">
        <v>2</v>
      </c>
      <c r="B70" s="19">
        <f>B71+B72</f>
        <v>0</v>
      </c>
      <c r="C70" s="19">
        <f>C71+C72</f>
        <v>0</v>
      </c>
      <c r="D70" s="19">
        <f>D71+D72</f>
        <v>0</v>
      </c>
      <c r="E70" s="19">
        <f>E71+E72</f>
        <v>0</v>
      </c>
    </row>
    <row r="71" spans="1:5" ht="15.75" thickBot="1" x14ac:dyDescent="0.3">
      <c r="A71" s="8" t="s">
        <v>43</v>
      </c>
      <c r="B71" s="6">
        <f>B45</f>
        <v>0</v>
      </c>
      <c r="C71" s="6">
        <f>C45</f>
        <v>0</v>
      </c>
      <c r="D71" s="6">
        <f>D45</f>
        <v>0</v>
      </c>
      <c r="E71" s="6">
        <f>E45</f>
        <v>0</v>
      </c>
    </row>
    <row r="72" spans="1:5" ht="15.75" thickBot="1" x14ac:dyDescent="0.3">
      <c r="A72" s="8" t="s">
        <v>46</v>
      </c>
      <c r="B72" s="9">
        <v>0</v>
      </c>
      <c r="C72" s="9">
        <v>0</v>
      </c>
      <c r="D72" s="9">
        <v>0</v>
      </c>
      <c r="E72" s="9">
        <v>0</v>
      </c>
    </row>
    <row r="73" spans="1:5" ht="15.75" thickBot="1" x14ac:dyDescent="0.3">
      <c r="A73" s="1" t="s">
        <v>25</v>
      </c>
      <c r="B73" s="19">
        <f>B74+B75</f>
        <v>4974600</v>
      </c>
      <c r="C73" s="19">
        <f>C74+C75</f>
        <v>5060000</v>
      </c>
      <c r="D73" s="19">
        <f>D74+D75</f>
        <v>5060000</v>
      </c>
      <c r="E73" s="19">
        <f>E74+E75</f>
        <v>5200000</v>
      </c>
    </row>
    <row r="74" spans="1:5" ht="15.75" thickBot="1" x14ac:dyDescent="0.3">
      <c r="A74" s="8" t="s">
        <v>43</v>
      </c>
      <c r="B74" s="6">
        <f>B48</f>
        <v>4974600</v>
      </c>
      <c r="C74" s="6">
        <f>C48</f>
        <v>5060000</v>
      </c>
      <c r="D74" s="6">
        <f>D48</f>
        <v>5060000</v>
      </c>
      <c r="E74" s="6">
        <f>E48</f>
        <v>5200000</v>
      </c>
    </row>
    <row r="75" spans="1:5" ht="15.75" thickBot="1" x14ac:dyDescent="0.3">
      <c r="A75" s="8" t="s">
        <v>46</v>
      </c>
      <c r="B75" s="9">
        <v>0</v>
      </c>
      <c r="C75" s="9">
        <v>0</v>
      </c>
      <c r="D75" s="9">
        <v>0</v>
      </c>
      <c r="E75" s="9">
        <v>0</v>
      </c>
    </row>
    <row r="76" spans="1:5" ht="15.75" thickBot="1" x14ac:dyDescent="0.3">
      <c r="A76" s="1" t="s">
        <v>26</v>
      </c>
      <c r="B76" s="19">
        <f>B77+B78</f>
        <v>0</v>
      </c>
      <c r="C76" s="19">
        <f>C77+C78</f>
        <v>0</v>
      </c>
      <c r="D76" s="19">
        <f>D77+D78</f>
        <v>0</v>
      </c>
      <c r="E76" s="19">
        <f>E77+E78</f>
        <v>0</v>
      </c>
    </row>
    <row r="77" spans="1:5" ht="15.75" thickBot="1" x14ac:dyDescent="0.3">
      <c r="A77" s="8" t="s">
        <v>43</v>
      </c>
      <c r="B77" s="6">
        <f>B51</f>
        <v>0</v>
      </c>
      <c r="C77" s="6">
        <f>C51</f>
        <v>0</v>
      </c>
      <c r="D77" s="6">
        <f>D51</f>
        <v>0</v>
      </c>
      <c r="E77" s="6">
        <f>E51</f>
        <v>0</v>
      </c>
    </row>
    <row r="78" spans="1:5" ht="15.75" thickBot="1" x14ac:dyDescent="0.3">
      <c r="A78" s="8" t="s">
        <v>46</v>
      </c>
      <c r="B78" s="9">
        <v>0</v>
      </c>
      <c r="C78" s="9">
        <v>0</v>
      </c>
      <c r="D78" s="9">
        <v>0</v>
      </c>
      <c r="E78" s="9">
        <v>0</v>
      </c>
    </row>
    <row r="79" spans="1:5" ht="24.75" thickBot="1" x14ac:dyDescent="0.3">
      <c r="A79" s="1" t="s">
        <v>3</v>
      </c>
      <c r="B79" s="19">
        <f>B80</f>
        <v>0</v>
      </c>
      <c r="C79" s="19">
        <f>C80</f>
        <v>0</v>
      </c>
      <c r="D79" s="19">
        <f>D80</f>
        <v>0</v>
      </c>
      <c r="E79" s="19">
        <f>E80</f>
        <v>0</v>
      </c>
    </row>
    <row r="80" spans="1:5" ht="15.75" thickBot="1" x14ac:dyDescent="0.3">
      <c r="A80" s="8" t="s">
        <v>43</v>
      </c>
      <c r="B80" s="6">
        <f>B54</f>
        <v>0</v>
      </c>
      <c r="C80" s="6">
        <f>C54</f>
        <v>0</v>
      </c>
      <c r="D80" s="6">
        <f>D54</f>
        <v>0</v>
      </c>
      <c r="E80" s="6">
        <f>E54</f>
        <v>0</v>
      </c>
    </row>
    <row r="81" spans="1:5" ht="15.75" thickBot="1" x14ac:dyDescent="0.3">
      <c r="A81" s="8" t="s">
        <v>46</v>
      </c>
      <c r="B81" s="9">
        <v>0</v>
      </c>
      <c r="C81" s="9">
        <v>0</v>
      </c>
      <c r="D81" s="9">
        <v>0</v>
      </c>
      <c r="E81" s="9">
        <v>0</v>
      </c>
    </row>
    <row r="82" spans="1:5" ht="15.75" thickBot="1" x14ac:dyDescent="0.3">
      <c r="A82" s="1" t="s">
        <v>20</v>
      </c>
      <c r="B82" s="19">
        <f>B83+B84+B85+B86</f>
        <v>0</v>
      </c>
      <c r="C82" s="19">
        <f>C83+C84+C85+C86</f>
        <v>0</v>
      </c>
      <c r="D82" s="19">
        <f>D83+D84+D85+D86</f>
        <v>0</v>
      </c>
      <c r="E82" s="19">
        <f>E83+E84+E85+E86</f>
        <v>0</v>
      </c>
    </row>
    <row r="83" spans="1:5" ht="15.75" thickBot="1" x14ac:dyDescent="0.3">
      <c r="A83" s="8" t="s">
        <v>43</v>
      </c>
      <c r="B83" s="6">
        <v>0</v>
      </c>
      <c r="C83" s="6">
        <v>0</v>
      </c>
      <c r="D83" s="6">
        <v>0</v>
      </c>
      <c r="E83" s="6">
        <v>0</v>
      </c>
    </row>
    <row r="84" spans="1:5" ht="15.75" thickBot="1" x14ac:dyDescent="0.3">
      <c r="A84" s="8" t="s">
        <v>52</v>
      </c>
      <c r="B84" s="6">
        <v>0</v>
      </c>
      <c r="C84" s="6">
        <v>0</v>
      </c>
      <c r="D84" s="6">
        <v>0</v>
      </c>
      <c r="E84" s="6">
        <v>0</v>
      </c>
    </row>
    <row r="85" spans="1:5" ht="15.75" thickBot="1" x14ac:dyDescent="0.3">
      <c r="A85" s="8" t="s">
        <v>50</v>
      </c>
      <c r="B85" s="6">
        <v>0</v>
      </c>
      <c r="C85" s="6">
        <v>0</v>
      </c>
      <c r="D85" s="6">
        <v>0</v>
      </c>
      <c r="E85" s="6">
        <v>0</v>
      </c>
    </row>
    <row r="86" spans="1:5" ht="15.75" thickBot="1" x14ac:dyDescent="0.3">
      <c r="A86" s="8" t="s">
        <v>51</v>
      </c>
      <c r="B86" s="6">
        <v>0</v>
      </c>
      <c r="C86" s="6">
        <v>0</v>
      </c>
      <c r="D86" s="6">
        <v>0</v>
      </c>
      <c r="E86" s="6">
        <v>0</v>
      </c>
    </row>
    <row r="87" spans="1:5" ht="15.75" thickBot="1" x14ac:dyDescent="0.3">
      <c r="A87" s="1" t="s">
        <v>21</v>
      </c>
      <c r="B87" s="19">
        <f>B88+B89+B90+B91</f>
        <v>0</v>
      </c>
      <c r="C87" s="19">
        <f>C88+C89+C90+C91</f>
        <v>0</v>
      </c>
      <c r="D87" s="19">
        <f>D88+D89+D90+D91</f>
        <v>0</v>
      </c>
      <c r="E87" s="19">
        <f>E88+E89+E90+E91</f>
        <v>0</v>
      </c>
    </row>
    <row r="88" spans="1:5" ht="15.75" thickBot="1" x14ac:dyDescent="0.3">
      <c r="A88" s="8" t="s">
        <v>43</v>
      </c>
      <c r="B88" s="6">
        <v>0</v>
      </c>
      <c r="C88" s="6">
        <v>0</v>
      </c>
      <c r="D88" s="6">
        <v>0</v>
      </c>
      <c r="E88" s="6">
        <v>0</v>
      </c>
    </row>
    <row r="89" spans="1:5" ht="15.75" thickBot="1" x14ac:dyDescent="0.3">
      <c r="A89" s="8" t="s">
        <v>52</v>
      </c>
      <c r="B89" s="6">
        <v>0</v>
      </c>
      <c r="C89" s="6">
        <v>0</v>
      </c>
      <c r="D89" s="6">
        <v>0</v>
      </c>
      <c r="E89" s="6">
        <v>0</v>
      </c>
    </row>
    <row r="90" spans="1:5" ht="15.75" thickBot="1" x14ac:dyDescent="0.3">
      <c r="A90" s="8" t="s">
        <v>50</v>
      </c>
      <c r="B90" s="6">
        <v>0</v>
      </c>
      <c r="C90" s="6">
        <v>0</v>
      </c>
      <c r="D90" s="6">
        <v>0</v>
      </c>
      <c r="E90" s="6">
        <v>0</v>
      </c>
    </row>
    <row r="91" spans="1:5" ht="15.75" thickBot="1" x14ac:dyDescent="0.3">
      <c r="A91" s="8" t="s">
        <v>51</v>
      </c>
      <c r="B91" s="6">
        <v>0</v>
      </c>
      <c r="C91" s="6">
        <v>0</v>
      </c>
      <c r="D91" s="6">
        <v>0</v>
      </c>
      <c r="E91" s="6">
        <v>0</v>
      </c>
    </row>
    <row r="92" spans="1:5" ht="15.75" thickBot="1" x14ac:dyDescent="0.3">
      <c r="A92" s="21" t="s">
        <v>33</v>
      </c>
      <c r="B92" s="22">
        <f>IF(B60-B59=0,0,"Error")</f>
        <v>0</v>
      </c>
      <c r="C92" s="22">
        <f>IF(C60-C59=0,0,"Error")</f>
        <v>0</v>
      </c>
      <c r="D92" s="22">
        <f>IF(D60-D59=0,0,"Error")</f>
        <v>0</v>
      </c>
      <c r="E92" s="22">
        <f>IF(E60-E59=0,0,"Error")</f>
        <v>0</v>
      </c>
    </row>
  </sheetData>
  <mergeCells count="19">
    <mergeCell ref="A24:A25"/>
    <mergeCell ref="A19:E19"/>
    <mergeCell ref="A32:E32"/>
    <mergeCell ref="A33:A34"/>
    <mergeCell ref="A8:E8"/>
    <mergeCell ref="A20:E20"/>
    <mergeCell ref="B21:E21"/>
    <mergeCell ref="B22:E22"/>
    <mergeCell ref="B23:E23"/>
    <mergeCell ref="A9:E11"/>
    <mergeCell ref="B12:E12"/>
    <mergeCell ref="A13:A14"/>
    <mergeCell ref="B16:E16"/>
    <mergeCell ref="A17:E17"/>
    <mergeCell ref="A3:E3"/>
    <mergeCell ref="B5:E5"/>
    <mergeCell ref="B6:E6"/>
    <mergeCell ref="B7:E7"/>
    <mergeCell ref="A2:E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E917"/>
  <sheetViews>
    <sheetView view="pageBreakPreview" topLeftCell="A868" zoomScale="60" zoomScaleNormal="164" workbookViewId="0">
      <selection activeCell="A906" sqref="A906"/>
    </sheetView>
  </sheetViews>
  <sheetFormatPr defaultRowHeight="15" x14ac:dyDescent="0.25"/>
  <cols>
    <col min="1" max="1" width="28.5703125" style="65" customWidth="1"/>
    <col min="2" max="5" width="11.7109375" style="65" customWidth="1"/>
    <col min="6" max="16384" width="9.140625" style="65"/>
  </cols>
  <sheetData>
    <row r="2" spans="1:5" ht="31.5" customHeight="1" x14ac:dyDescent="0.25">
      <c r="A2" s="520" t="s">
        <v>34</v>
      </c>
      <c r="B2" s="520"/>
      <c r="C2" s="520"/>
      <c r="D2" s="520"/>
      <c r="E2" s="520"/>
    </row>
    <row r="3" spans="1:5" ht="18" customHeight="1" x14ac:dyDescent="0.25">
      <c r="A3" s="297" t="s">
        <v>47</v>
      </c>
      <c r="B3" s="297"/>
      <c r="C3" s="297"/>
      <c r="D3" s="297"/>
      <c r="E3" s="297"/>
    </row>
    <row r="4" spans="1:5" ht="15.75" thickBot="1" x14ac:dyDescent="0.3"/>
    <row r="5" spans="1:5" ht="15.75" thickBot="1" x14ac:dyDescent="0.3">
      <c r="A5" s="14" t="s">
        <v>22</v>
      </c>
      <c r="B5" s="368" t="s">
        <v>432</v>
      </c>
      <c r="C5" s="368"/>
      <c r="D5" s="368"/>
      <c r="E5" s="368"/>
    </row>
    <row r="6" spans="1:5" ht="15.75" thickBot="1" x14ac:dyDescent="0.3">
      <c r="A6" s="14" t="s">
        <v>4</v>
      </c>
      <c r="B6" s="385" t="s">
        <v>431</v>
      </c>
      <c r="C6" s="370"/>
      <c r="D6" s="370"/>
      <c r="E6" s="371"/>
    </row>
    <row r="7" spans="1:5" ht="15.75" thickBot="1" x14ac:dyDescent="0.3">
      <c r="A7" s="14" t="s">
        <v>27</v>
      </c>
      <c r="B7" s="372" t="s">
        <v>5</v>
      </c>
      <c r="C7" s="373"/>
      <c r="D7" s="373"/>
      <c r="E7" s="374"/>
    </row>
    <row r="8" spans="1:5" ht="15.75" thickBot="1" x14ac:dyDescent="0.3">
      <c r="A8" s="327" t="s">
        <v>8</v>
      </c>
      <c r="B8" s="328"/>
      <c r="C8" s="328"/>
      <c r="D8" s="328"/>
      <c r="E8" s="329"/>
    </row>
    <row r="9" spans="1:5" x14ac:dyDescent="0.25">
      <c r="A9" s="463" t="s">
        <v>430</v>
      </c>
      <c r="B9" s="464"/>
      <c r="C9" s="464"/>
      <c r="D9" s="464"/>
      <c r="E9" s="465"/>
    </row>
    <row r="10" spans="1:5" ht="36.75" customHeight="1" x14ac:dyDescent="0.25">
      <c r="A10" s="466"/>
      <c r="B10" s="467"/>
      <c r="C10" s="467"/>
      <c r="D10" s="467"/>
      <c r="E10" s="468"/>
    </row>
    <row r="11" spans="1:5" ht="15.75" thickBot="1" x14ac:dyDescent="0.3">
      <c r="A11" s="469"/>
      <c r="B11" s="470"/>
      <c r="C11" s="470"/>
      <c r="D11" s="470"/>
      <c r="E11" s="471"/>
    </row>
    <row r="12" spans="1:5" ht="38.25" customHeight="1" thickBot="1" x14ac:dyDescent="0.3">
      <c r="A12" s="13" t="s">
        <v>11</v>
      </c>
      <c r="B12" s="347" t="s">
        <v>429</v>
      </c>
      <c r="C12" s="472"/>
      <c r="D12" s="472"/>
      <c r="E12" s="473"/>
    </row>
    <row r="13" spans="1:5" ht="23.25" customHeight="1" x14ac:dyDescent="0.25">
      <c r="A13" s="359" t="s">
        <v>12</v>
      </c>
      <c r="B13" s="68">
        <v>2018</v>
      </c>
      <c r="C13" s="68">
        <v>2019</v>
      </c>
      <c r="D13" s="68">
        <v>2020</v>
      </c>
      <c r="E13" s="68">
        <v>2021</v>
      </c>
    </row>
    <row r="14" spans="1:5" ht="15.75" thickBot="1" x14ac:dyDescent="0.3">
      <c r="A14" s="360"/>
      <c r="B14" s="69" t="s">
        <v>6</v>
      </c>
      <c r="C14" s="69" t="s">
        <v>7</v>
      </c>
      <c r="D14" s="69" t="s">
        <v>7</v>
      </c>
      <c r="E14" s="69" t="s">
        <v>7</v>
      </c>
    </row>
    <row r="15" spans="1:5" ht="15.75" thickBot="1" x14ac:dyDescent="0.3">
      <c r="A15" s="121" t="s">
        <v>428</v>
      </c>
      <c r="B15" s="120">
        <v>1</v>
      </c>
      <c r="C15" s="120">
        <v>1</v>
      </c>
      <c r="D15" s="120">
        <v>1</v>
      </c>
      <c r="E15" s="120">
        <v>1</v>
      </c>
    </row>
    <row r="16" spans="1:5" ht="15.75" thickBot="1" x14ac:dyDescent="0.3">
      <c r="A16" s="121" t="s">
        <v>427</v>
      </c>
      <c r="B16" s="120">
        <v>1</v>
      </c>
      <c r="C16" s="120">
        <v>1</v>
      </c>
      <c r="D16" s="120">
        <v>1</v>
      </c>
      <c r="E16" s="120">
        <v>1</v>
      </c>
    </row>
    <row r="17" spans="1:5" ht="15.75" thickBot="1" x14ac:dyDescent="0.3">
      <c r="A17" s="121" t="s">
        <v>426</v>
      </c>
      <c r="B17" s="120">
        <v>0.03</v>
      </c>
      <c r="C17" s="120" t="s">
        <v>375</v>
      </c>
      <c r="D17" s="120" t="s">
        <v>375</v>
      </c>
      <c r="E17" s="120" t="s">
        <v>375</v>
      </c>
    </row>
    <row r="18" spans="1:5" ht="15.75" thickBot="1" x14ac:dyDescent="0.3">
      <c r="A18" s="121" t="s">
        <v>425</v>
      </c>
      <c r="B18" s="120">
        <v>0.15</v>
      </c>
      <c r="C18" s="120">
        <v>0.15</v>
      </c>
      <c r="D18" s="120">
        <v>0.15</v>
      </c>
      <c r="E18" s="120">
        <v>0.15</v>
      </c>
    </row>
    <row r="19" spans="1:5" ht="24.75" customHeight="1" thickBot="1" x14ac:dyDescent="0.3">
      <c r="A19" s="12" t="s">
        <v>13</v>
      </c>
      <c r="B19" s="474" t="s">
        <v>424</v>
      </c>
      <c r="C19" s="475"/>
      <c r="D19" s="475"/>
      <c r="E19" s="476"/>
    </row>
    <row r="20" spans="1:5" ht="23.25" customHeight="1" thickBot="1" x14ac:dyDescent="0.3">
      <c r="A20" s="395" t="s">
        <v>14</v>
      </c>
      <c r="B20" s="396"/>
      <c r="C20" s="396"/>
      <c r="D20" s="396"/>
      <c r="E20" s="397"/>
    </row>
    <row r="21" spans="1:5" ht="23.25" thickBot="1" x14ac:dyDescent="0.3">
      <c r="A21" s="139" t="s">
        <v>423</v>
      </c>
      <c r="B21" s="120">
        <v>0.8</v>
      </c>
      <c r="C21" s="120" t="s">
        <v>375</v>
      </c>
      <c r="D21" s="120" t="s">
        <v>375</v>
      </c>
      <c r="E21" s="120" t="s">
        <v>375</v>
      </c>
    </row>
    <row r="22" spans="1:5" ht="23.25" thickBot="1" x14ac:dyDescent="0.3">
      <c r="A22" s="139" t="s">
        <v>422</v>
      </c>
      <c r="B22" s="120">
        <v>0.7</v>
      </c>
      <c r="C22" s="120" t="s">
        <v>375</v>
      </c>
      <c r="D22" s="120" t="s">
        <v>375</v>
      </c>
      <c r="E22" s="120" t="s">
        <v>375</v>
      </c>
    </row>
    <row r="23" spans="1:5" ht="23.25" thickBot="1" x14ac:dyDescent="0.3">
      <c r="A23" s="139" t="s">
        <v>421</v>
      </c>
      <c r="B23" s="120">
        <v>1</v>
      </c>
      <c r="C23" s="120">
        <v>1</v>
      </c>
      <c r="D23" s="120">
        <v>1</v>
      </c>
      <c r="E23" s="120">
        <v>1</v>
      </c>
    </row>
    <row r="24" spans="1:5" ht="15.75" thickBot="1" x14ac:dyDescent="0.3">
      <c r="A24" s="353" t="s">
        <v>30</v>
      </c>
      <c r="B24" s="354"/>
      <c r="C24" s="354"/>
      <c r="D24" s="354"/>
      <c r="E24" s="355"/>
    </row>
    <row r="25" spans="1:5" ht="15.75" thickBot="1" x14ac:dyDescent="0.3">
      <c r="A25" s="350" t="s">
        <v>38</v>
      </c>
      <c r="B25" s="351"/>
      <c r="C25" s="351"/>
      <c r="D25" s="351"/>
      <c r="E25" s="352"/>
    </row>
    <row r="26" spans="1:5" ht="23.25" customHeight="1" thickBot="1" x14ac:dyDescent="0.3">
      <c r="A26" s="17" t="s">
        <v>28</v>
      </c>
      <c r="B26" s="457" t="s">
        <v>484</v>
      </c>
      <c r="C26" s="458"/>
      <c r="D26" s="458"/>
      <c r="E26" s="459"/>
    </row>
    <row r="27" spans="1:5" ht="31.5" customHeight="1" thickBot="1" x14ac:dyDescent="0.3">
      <c r="A27" s="81" t="s">
        <v>10</v>
      </c>
      <c r="B27" s="442" t="s">
        <v>420</v>
      </c>
      <c r="C27" s="443"/>
      <c r="D27" s="443"/>
      <c r="E27" s="444"/>
    </row>
    <row r="28" spans="1:5" ht="15.75" thickBot="1" x14ac:dyDescent="0.3">
      <c r="A28" s="81" t="s">
        <v>15</v>
      </c>
      <c r="B28" s="426" t="s">
        <v>366</v>
      </c>
      <c r="C28" s="427"/>
      <c r="D28" s="427"/>
      <c r="E28" s="428"/>
    </row>
    <row r="29" spans="1:5" ht="12.75" customHeight="1" x14ac:dyDescent="0.25">
      <c r="A29" s="359"/>
      <c r="B29" s="15">
        <v>2018</v>
      </c>
      <c r="C29" s="15">
        <v>2019</v>
      </c>
      <c r="D29" s="15">
        <v>2020</v>
      </c>
      <c r="E29" s="15">
        <v>2021</v>
      </c>
    </row>
    <row r="30" spans="1:5" ht="9" customHeight="1" thickBot="1" x14ac:dyDescent="0.3">
      <c r="A30" s="360"/>
      <c r="B30" s="16" t="s">
        <v>6</v>
      </c>
      <c r="C30" s="16" t="s">
        <v>7</v>
      </c>
      <c r="D30" s="16" t="s">
        <v>7</v>
      </c>
      <c r="E30" s="16" t="s">
        <v>7</v>
      </c>
    </row>
    <row r="31" spans="1:5" ht="15.75" thickBot="1" x14ac:dyDescent="0.3">
      <c r="A31" s="81" t="s">
        <v>9</v>
      </c>
      <c r="B31" s="4">
        <v>911</v>
      </c>
      <c r="C31" s="4">
        <v>911</v>
      </c>
      <c r="D31" s="4">
        <v>911</v>
      </c>
      <c r="E31" s="4">
        <v>911</v>
      </c>
    </row>
    <row r="32" spans="1:5" ht="15.75" thickBot="1" x14ac:dyDescent="0.3">
      <c r="A32" s="81" t="s">
        <v>16</v>
      </c>
      <c r="B32" s="4">
        <f>B61</f>
        <v>1891402</v>
      </c>
      <c r="C32" s="4">
        <f>C61</f>
        <v>2434237</v>
      </c>
      <c r="D32" s="4">
        <f>D61</f>
        <v>3211737</v>
      </c>
      <c r="E32" s="4">
        <f>E61</f>
        <v>3139327</v>
      </c>
    </row>
    <row r="33" spans="1:5" ht="15.75" thickBot="1" x14ac:dyDescent="0.3">
      <c r="A33" s="81" t="s">
        <v>24</v>
      </c>
      <c r="B33" s="4">
        <f>B32/B31</f>
        <v>2076.1822173435785</v>
      </c>
      <c r="C33" s="4">
        <f>C32/C31</f>
        <v>2672.0493962678374</v>
      </c>
      <c r="D33" s="4">
        <f>D32/D31</f>
        <v>3525.5071350164653</v>
      </c>
      <c r="E33" s="4">
        <f>E32/E31</f>
        <v>3446.0230515916573</v>
      </c>
    </row>
    <row r="34" spans="1:5" ht="15.75" thickBot="1" x14ac:dyDescent="0.3">
      <c r="A34" s="81" t="s">
        <v>17</v>
      </c>
      <c r="B34" s="78" t="s">
        <v>23</v>
      </c>
      <c r="C34" s="5">
        <f t="shared" ref="C34:E36" si="0">C31/B31-1</f>
        <v>0</v>
      </c>
      <c r="D34" s="5">
        <f t="shared" si="0"/>
        <v>0</v>
      </c>
      <c r="E34" s="5">
        <f t="shared" si="0"/>
        <v>0</v>
      </c>
    </row>
    <row r="35" spans="1:5" ht="15.75" thickBot="1" x14ac:dyDescent="0.3">
      <c r="A35" s="81" t="s">
        <v>18</v>
      </c>
      <c r="B35" s="78" t="s">
        <v>23</v>
      </c>
      <c r="C35" s="5">
        <f t="shared" si="0"/>
        <v>0.28700138838808464</v>
      </c>
      <c r="D35" s="5">
        <f t="shared" si="0"/>
        <v>0.31940193169358611</v>
      </c>
      <c r="E35" s="5">
        <f t="shared" si="0"/>
        <v>-2.2545432580563074E-2</v>
      </c>
    </row>
    <row r="36" spans="1:5" ht="15.75" thickBot="1" x14ac:dyDescent="0.3">
      <c r="A36" s="81" t="s">
        <v>19</v>
      </c>
      <c r="B36" s="78" t="s">
        <v>23</v>
      </c>
      <c r="C36" s="5">
        <f t="shared" si="0"/>
        <v>0.28700138838808464</v>
      </c>
      <c r="D36" s="5">
        <f t="shared" si="0"/>
        <v>0.31940193169358611</v>
      </c>
      <c r="E36" s="5">
        <f t="shared" si="0"/>
        <v>-2.2545432580563074E-2</v>
      </c>
    </row>
    <row r="37" spans="1:5" ht="15.75" thickBot="1" x14ac:dyDescent="0.3">
      <c r="A37" s="356" t="s">
        <v>32</v>
      </c>
      <c r="B37" s="357"/>
      <c r="C37" s="357"/>
      <c r="D37" s="357"/>
      <c r="E37" s="358"/>
    </row>
    <row r="38" spans="1:5" ht="12.75" customHeight="1" x14ac:dyDescent="0.25">
      <c r="A38" s="359"/>
      <c r="B38" s="15">
        <v>2018</v>
      </c>
      <c r="C38" s="15">
        <v>2019</v>
      </c>
      <c r="D38" s="15">
        <v>2020</v>
      </c>
      <c r="E38" s="15">
        <v>2021</v>
      </c>
    </row>
    <row r="39" spans="1:5" ht="9" customHeight="1" thickBot="1" x14ac:dyDescent="0.3">
      <c r="A39" s="360"/>
      <c r="B39" s="16" t="s">
        <v>6</v>
      </c>
      <c r="C39" s="16" t="s">
        <v>7</v>
      </c>
      <c r="D39" s="16" t="s">
        <v>7</v>
      </c>
      <c r="E39" s="16" t="s">
        <v>7</v>
      </c>
    </row>
    <row r="40" spans="1:5" ht="15.75" thickBot="1" x14ac:dyDescent="0.3">
      <c r="A40" s="1" t="s">
        <v>0</v>
      </c>
      <c r="B40" s="6">
        <f>B41</f>
        <v>380405</v>
      </c>
      <c r="C40" s="6">
        <f>C41</f>
        <v>398805</v>
      </c>
      <c r="D40" s="6">
        <f>D41</f>
        <v>398805</v>
      </c>
      <c r="E40" s="6">
        <f>E41</f>
        <v>398805</v>
      </c>
    </row>
    <row r="41" spans="1:5" ht="15.75" thickBot="1" x14ac:dyDescent="0.3">
      <c r="A41" s="8" t="s">
        <v>43</v>
      </c>
      <c r="B41" s="9">
        <v>380405</v>
      </c>
      <c r="C41" s="9">
        <v>398805</v>
      </c>
      <c r="D41" s="9">
        <v>398805</v>
      </c>
      <c r="E41" s="9">
        <v>398805</v>
      </c>
    </row>
    <row r="42" spans="1:5" ht="15.75" thickBot="1" x14ac:dyDescent="0.3">
      <c r="A42" s="8" t="s">
        <v>44</v>
      </c>
      <c r="B42" s="9"/>
      <c r="C42" s="10"/>
      <c r="D42" s="10"/>
      <c r="E42" s="10"/>
    </row>
    <row r="43" spans="1:5" ht="24.75" thickBot="1" x14ac:dyDescent="0.3">
      <c r="A43" s="1" t="s">
        <v>29</v>
      </c>
      <c r="B43" s="6">
        <f>B44</f>
        <v>46447</v>
      </c>
      <c r="C43" s="6">
        <f>C44</f>
        <v>59342</v>
      </c>
      <c r="D43" s="6">
        <f>D44</f>
        <v>59342</v>
      </c>
      <c r="E43" s="6">
        <f>E44</f>
        <v>59342</v>
      </c>
    </row>
    <row r="44" spans="1:5" ht="15.75" thickBot="1" x14ac:dyDescent="0.3">
      <c r="A44" s="8" t="s">
        <v>43</v>
      </c>
      <c r="B44" s="9">
        <v>46447</v>
      </c>
      <c r="C44" s="6">
        <v>59342</v>
      </c>
      <c r="D44" s="6">
        <v>59342</v>
      </c>
      <c r="E44" s="6">
        <v>59342</v>
      </c>
    </row>
    <row r="45" spans="1:5" ht="15.75" thickBot="1" x14ac:dyDescent="0.3">
      <c r="A45" s="8" t="s">
        <v>44</v>
      </c>
      <c r="B45" s="9"/>
      <c r="C45" s="6"/>
      <c r="D45" s="6"/>
      <c r="E45" s="6"/>
    </row>
    <row r="46" spans="1:5" ht="15.75" thickBot="1" x14ac:dyDescent="0.3">
      <c r="A46" s="1" t="s">
        <v>1</v>
      </c>
      <c r="B46" s="9">
        <f>B47</f>
        <v>1440550</v>
      </c>
      <c r="C46" s="9">
        <f>C47</f>
        <v>1952090</v>
      </c>
      <c r="D46" s="9">
        <f>D47</f>
        <v>2729590</v>
      </c>
      <c r="E46" s="9">
        <f>E47</f>
        <v>2657180</v>
      </c>
    </row>
    <row r="47" spans="1:5" ht="15.75" thickBot="1" x14ac:dyDescent="0.3">
      <c r="A47" s="8" t="s">
        <v>43</v>
      </c>
      <c r="B47" s="9">
        <v>1440550</v>
      </c>
      <c r="C47" s="6">
        <v>1952090</v>
      </c>
      <c r="D47" s="6">
        <v>2729590</v>
      </c>
      <c r="E47" s="6">
        <v>2657180</v>
      </c>
    </row>
    <row r="48" spans="1:5" ht="15.75" thickBot="1" x14ac:dyDescent="0.3">
      <c r="A48" s="8" t="s">
        <v>44</v>
      </c>
      <c r="B48" s="9"/>
      <c r="C48" s="6"/>
      <c r="D48" s="6"/>
      <c r="E48" s="6"/>
    </row>
    <row r="49" spans="1:5" ht="15.75" thickBot="1" x14ac:dyDescent="0.3">
      <c r="A49" s="1" t="s">
        <v>2</v>
      </c>
      <c r="B49" s="9"/>
      <c r="C49" s="6"/>
      <c r="D49" s="6"/>
      <c r="E49" s="6"/>
    </row>
    <row r="50" spans="1:5" ht="15.75" thickBot="1" x14ac:dyDescent="0.3">
      <c r="A50" s="8" t="s">
        <v>43</v>
      </c>
      <c r="B50" s="9"/>
      <c r="C50" s="6"/>
      <c r="D50" s="6"/>
      <c r="E50" s="6"/>
    </row>
    <row r="51" spans="1:5" ht="15.75" thickBot="1" x14ac:dyDescent="0.3">
      <c r="A51" s="8" t="s">
        <v>44</v>
      </c>
      <c r="B51" s="9"/>
      <c r="C51" s="6"/>
      <c r="D51" s="6"/>
      <c r="E51" s="6"/>
    </row>
    <row r="52" spans="1:5" ht="15.75" thickBot="1" x14ac:dyDescent="0.3">
      <c r="A52" s="1" t="s">
        <v>25</v>
      </c>
      <c r="B52" s="9"/>
      <c r="C52" s="6"/>
      <c r="D52" s="6"/>
      <c r="E52" s="6"/>
    </row>
    <row r="53" spans="1:5" ht="15.75" thickBot="1" x14ac:dyDescent="0.3">
      <c r="A53" s="8" t="s">
        <v>43</v>
      </c>
      <c r="B53" s="9"/>
      <c r="C53" s="6"/>
      <c r="D53" s="6"/>
      <c r="E53" s="6"/>
    </row>
    <row r="54" spans="1:5" ht="15.75" thickBot="1" x14ac:dyDescent="0.3">
      <c r="A54" s="8" t="s">
        <v>44</v>
      </c>
      <c r="B54" s="9"/>
      <c r="C54" s="6"/>
      <c r="D54" s="6"/>
      <c r="E54" s="6"/>
    </row>
    <row r="55" spans="1:5" ht="15.75" thickBot="1" x14ac:dyDescent="0.3">
      <c r="A55" s="1" t="s">
        <v>26</v>
      </c>
      <c r="B55" s="9"/>
      <c r="C55" s="6"/>
      <c r="D55" s="6"/>
      <c r="E55" s="6"/>
    </row>
    <row r="56" spans="1:5" ht="15.75" thickBot="1" x14ac:dyDescent="0.3">
      <c r="A56" s="8" t="s">
        <v>43</v>
      </c>
      <c r="B56" s="9"/>
      <c r="C56" s="6"/>
      <c r="D56" s="6"/>
      <c r="E56" s="6"/>
    </row>
    <row r="57" spans="1:5" ht="15.75" thickBot="1" x14ac:dyDescent="0.3">
      <c r="A57" s="8" t="s">
        <v>44</v>
      </c>
      <c r="B57" s="9"/>
      <c r="C57" s="6"/>
      <c r="D57" s="6"/>
      <c r="E57" s="6"/>
    </row>
    <row r="58" spans="1:5" ht="24.75" thickBot="1" x14ac:dyDescent="0.3">
      <c r="A58" s="1" t="s">
        <v>3</v>
      </c>
      <c r="B58" s="9">
        <f>B59</f>
        <v>24000</v>
      </c>
      <c r="C58" s="9">
        <f>C59</f>
        <v>24000</v>
      </c>
      <c r="D58" s="9">
        <f>D59</f>
        <v>24000</v>
      </c>
      <c r="E58" s="9">
        <f>E59</f>
        <v>24000</v>
      </c>
    </row>
    <row r="59" spans="1:5" ht="15.75" thickBot="1" x14ac:dyDescent="0.3">
      <c r="A59" s="8" t="s">
        <v>43</v>
      </c>
      <c r="B59" s="9">
        <v>24000</v>
      </c>
      <c r="C59" s="9">
        <v>24000</v>
      </c>
      <c r="D59" s="9">
        <v>24000</v>
      </c>
      <c r="E59" s="9">
        <v>24000</v>
      </c>
    </row>
    <row r="60" spans="1:5" ht="15.75" thickBot="1" x14ac:dyDescent="0.3">
      <c r="A60" s="8" t="s">
        <v>44</v>
      </c>
      <c r="B60" s="9"/>
      <c r="C60" s="28"/>
      <c r="D60" s="26"/>
      <c r="E60" s="26"/>
    </row>
    <row r="61" spans="1:5" ht="15.75" thickBot="1" x14ac:dyDescent="0.3">
      <c r="A61" s="18" t="s">
        <v>31</v>
      </c>
      <c r="B61" s="9">
        <f>B58+B55+B52+B49+B46+B43+B40</f>
        <v>1891402</v>
      </c>
      <c r="C61" s="9">
        <f>C58+C55+C52+C49+C46+C43+C40</f>
        <v>2434237</v>
      </c>
      <c r="D61" s="9">
        <f>D58+D55+D52+D49+D46+D43+D40</f>
        <v>3211737</v>
      </c>
      <c r="E61" s="9">
        <f>E58+E55+E52+E49+E46+E43+E40</f>
        <v>3139327</v>
      </c>
    </row>
    <row r="62" spans="1:5" ht="15.75" thickBot="1" x14ac:dyDescent="0.3">
      <c r="A62" s="21" t="s">
        <v>33</v>
      </c>
      <c r="B62" s="22">
        <f>IF(B61-B32=0,0,"Error")</f>
        <v>0</v>
      </c>
      <c r="C62" s="22">
        <f>IF(C61-C32=0,0,"Error")</f>
        <v>0</v>
      </c>
      <c r="D62" s="22">
        <f>IF(D61-D32=0,0,"Error")</f>
        <v>0</v>
      </c>
      <c r="E62" s="22">
        <f>IF(E61-E32=0,0,"Error")</f>
        <v>0</v>
      </c>
    </row>
    <row r="63" spans="1:5" ht="15.75" thickBot="1" x14ac:dyDescent="0.3">
      <c r="A63" s="36" t="s">
        <v>48</v>
      </c>
      <c r="B63" s="380" t="s">
        <v>419</v>
      </c>
      <c r="C63" s="380"/>
      <c r="D63" s="380"/>
      <c r="E63" s="381"/>
    </row>
    <row r="64" spans="1:5" ht="33" customHeight="1" thickBot="1" x14ac:dyDescent="0.3">
      <c r="A64" s="81" t="s">
        <v>10</v>
      </c>
      <c r="B64" s="414" t="s">
        <v>418</v>
      </c>
      <c r="C64" s="415"/>
      <c r="D64" s="415"/>
      <c r="E64" s="416"/>
    </row>
    <row r="65" spans="1:5" ht="15.75" thickBot="1" x14ac:dyDescent="0.3">
      <c r="A65" s="81" t="s">
        <v>15</v>
      </c>
      <c r="B65" s="426" t="s">
        <v>366</v>
      </c>
      <c r="C65" s="427"/>
      <c r="D65" s="427"/>
      <c r="E65" s="428"/>
    </row>
    <row r="66" spans="1:5" ht="12.75" customHeight="1" x14ac:dyDescent="0.25">
      <c r="A66" s="359"/>
      <c r="B66" s="15">
        <v>2018</v>
      </c>
      <c r="C66" s="15">
        <v>2019</v>
      </c>
      <c r="D66" s="15">
        <v>2020</v>
      </c>
      <c r="E66" s="15">
        <v>2021</v>
      </c>
    </row>
    <row r="67" spans="1:5" ht="9" customHeight="1" thickBot="1" x14ac:dyDescent="0.3">
      <c r="A67" s="360"/>
      <c r="B67" s="16" t="s">
        <v>6</v>
      </c>
      <c r="C67" s="16" t="s">
        <v>7</v>
      </c>
      <c r="D67" s="16" t="s">
        <v>7</v>
      </c>
      <c r="E67" s="16" t="s">
        <v>7</v>
      </c>
    </row>
    <row r="68" spans="1:5" ht="15.75" thickBot="1" x14ac:dyDescent="0.3">
      <c r="A68" s="81" t="s">
        <v>9</v>
      </c>
      <c r="B68" s="78">
        <v>733</v>
      </c>
      <c r="C68" s="78">
        <v>733</v>
      </c>
      <c r="D68" s="78">
        <v>733</v>
      </c>
      <c r="E68" s="78">
        <v>733</v>
      </c>
    </row>
    <row r="69" spans="1:5" ht="15.75" thickBot="1" x14ac:dyDescent="0.3">
      <c r="A69" s="81" t="s">
        <v>16</v>
      </c>
      <c r="B69" s="4">
        <f>B98</f>
        <v>596843</v>
      </c>
      <c r="C69" s="4">
        <f>C98</f>
        <v>625843</v>
      </c>
      <c r="D69" s="4">
        <f>D98</f>
        <v>635843</v>
      </c>
      <c r="E69" s="4">
        <f>E98</f>
        <v>645843</v>
      </c>
    </row>
    <row r="70" spans="1:5" ht="15.75" thickBot="1" x14ac:dyDescent="0.3">
      <c r="A70" s="81" t="s">
        <v>24</v>
      </c>
      <c r="B70" s="4">
        <f>B69/B68</f>
        <v>814.24693042291949</v>
      </c>
      <c r="C70" s="4">
        <f>C69/C68</f>
        <v>853.81036834924964</v>
      </c>
      <c r="D70" s="4">
        <f>D69/D68</f>
        <v>867.45293315143249</v>
      </c>
      <c r="E70" s="4">
        <f>E69/E68</f>
        <v>881.09549795361534</v>
      </c>
    </row>
    <row r="71" spans="1:5" ht="15.75" thickBot="1" x14ac:dyDescent="0.3">
      <c r="A71" s="81" t="s">
        <v>17</v>
      </c>
      <c r="B71" s="78"/>
      <c r="C71" s="5">
        <f t="shared" ref="C71:E73" si="1">C68/B68-1</f>
        <v>0</v>
      </c>
      <c r="D71" s="5">
        <f t="shared" si="1"/>
        <v>0</v>
      </c>
      <c r="E71" s="5">
        <f t="shared" si="1"/>
        <v>0</v>
      </c>
    </row>
    <row r="72" spans="1:5" ht="15.75" thickBot="1" x14ac:dyDescent="0.3">
      <c r="A72" s="81" t="s">
        <v>18</v>
      </c>
      <c r="B72" s="78"/>
      <c r="C72" s="5">
        <f t="shared" si="1"/>
        <v>4.8588992415090626E-2</v>
      </c>
      <c r="D72" s="5">
        <f t="shared" si="1"/>
        <v>1.5978448268974876E-2</v>
      </c>
      <c r="E72" s="5">
        <f t="shared" si="1"/>
        <v>1.5727152771989328E-2</v>
      </c>
    </row>
    <row r="73" spans="1:5" ht="15.75" thickBot="1" x14ac:dyDescent="0.3">
      <c r="A73" s="81" t="s">
        <v>19</v>
      </c>
      <c r="B73" s="78"/>
      <c r="C73" s="5">
        <f t="shared" si="1"/>
        <v>4.8588992415090848E-2</v>
      </c>
      <c r="D73" s="5">
        <f t="shared" si="1"/>
        <v>1.5978448268974876E-2</v>
      </c>
      <c r="E73" s="5">
        <f t="shared" si="1"/>
        <v>1.5727152771989328E-2</v>
      </c>
    </row>
    <row r="74" spans="1:5" ht="24.75" customHeight="1" thickBot="1" x14ac:dyDescent="0.3">
      <c r="A74" s="356" t="s">
        <v>73</v>
      </c>
      <c r="B74" s="357"/>
      <c r="C74" s="357"/>
      <c r="D74" s="357"/>
      <c r="E74" s="358"/>
    </row>
    <row r="75" spans="1:5" ht="12.75" customHeight="1" x14ac:dyDescent="0.25">
      <c r="A75" s="359"/>
      <c r="B75" s="15">
        <v>2018</v>
      </c>
      <c r="C75" s="15">
        <v>2019</v>
      </c>
      <c r="D75" s="15">
        <v>2020</v>
      </c>
      <c r="E75" s="15">
        <v>2021</v>
      </c>
    </row>
    <row r="76" spans="1:5" ht="9" customHeight="1" thickBot="1" x14ac:dyDescent="0.3">
      <c r="A76" s="360"/>
      <c r="B76" s="16" t="s">
        <v>6</v>
      </c>
      <c r="C76" s="16" t="s">
        <v>7</v>
      </c>
      <c r="D76" s="16" t="s">
        <v>7</v>
      </c>
      <c r="E76" s="16" t="s">
        <v>7</v>
      </c>
    </row>
    <row r="77" spans="1:5" ht="24.75" customHeight="1" thickBot="1" x14ac:dyDescent="0.3">
      <c r="A77" s="1" t="s">
        <v>0</v>
      </c>
      <c r="B77" s="6">
        <f>B78</f>
        <v>416319</v>
      </c>
      <c r="C77" s="6">
        <f>C78</f>
        <v>416319</v>
      </c>
      <c r="D77" s="6">
        <f>D78</f>
        <v>416319</v>
      </c>
      <c r="E77" s="6">
        <f>E78</f>
        <v>416319</v>
      </c>
    </row>
    <row r="78" spans="1:5" ht="38.25" customHeight="1" thickBot="1" x14ac:dyDescent="0.3">
      <c r="A78" s="8" t="s">
        <v>43</v>
      </c>
      <c r="B78" s="9">
        <v>416319</v>
      </c>
      <c r="C78" s="9">
        <v>416319</v>
      </c>
      <c r="D78" s="9">
        <v>416319</v>
      </c>
      <c r="E78" s="9">
        <v>416319</v>
      </c>
    </row>
    <row r="79" spans="1:5" ht="24.75" customHeight="1" thickBot="1" x14ac:dyDescent="0.3">
      <c r="A79" s="8" t="s">
        <v>44</v>
      </c>
      <c r="B79" s="9"/>
      <c r="C79" s="10"/>
      <c r="D79" s="10"/>
      <c r="E79" s="10"/>
    </row>
    <row r="80" spans="1:5" ht="24.75" customHeight="1" thickBot="1" x14ac:dyDescent="0.3">
      <c r="A80" s="1" t="s">
        <v>29</v>
      </c>
      <c r="B80" s="6">
        <f>B81</f>
        <v>69524</v>
      </c>
      <c r="C80" s="6">
        <f>C81</f>
        <v>59524</v>
      </c>
      <c r="D80" s="6">
        <f>D81</f>
        <v>59524</v>
      </c>
      <c r="E80" s="6">
        <f>E81</f>
        <v>59524</v>
      </c>
    </row>
    <row r="81" spans="1:5" ht="15.75" thickBot="1" x14ac:dyDescent="0.3">
      <c r="A81" s="8" t="s">
        <v>43</v>
      </c>
      <c r="B81" s="9">
        <v>69524</v>
      </c>
      <c r="C81" s="9">
        <v>59524</v>
      </c>
      <c r="D81" s="9">
        <v>59524</v>
      </c>
      <c r="E81" s="9">
        <v>59524</v>
      </c>
    </row>
    <row r="82" spans="1:5" ht="15.75" thickBot="1" x14ac:dyDescent="0.3">
      <c r="A82" s="8" t="s">
        <v>44</v>
      </c>
      <c r="B82" s="9"/>
      <c r="C82" s="6"/>
      <c r="D82" s="6"/>
      <c r="E82" s="6"/>
    </row>
    <row r="83" spans="1:5" ht="24.75" customHeight="1" thickBot="1" x14ac:dyDescent="0.3">
      <c r="A83" s="1" t="s">
        <v>1</v>
      </c>
      <c r="B83" s="9">
        <f>B84</f>
        <v>111000</v>
      </c>
      <c r="C83" s="9">
        <f>C84</f>
        <v>150000</v>
      </c>
      <c r="D83" s="9">
        <f>D84</f>
        <v>160000</v>
      </c>
      <c r="E83" s="9">
        <f>E84</f>
        <v>170000</v>
      </c>
    </row>
    <row r="84" spans="1:5" ht="15.75" thickBot="1" x14ac:dyDescent="0.3">
      <c r="A84" s="8" t="s">
        <v>43</v>
      </c>
      <c r="B84" s="9">
        <v>111000</v>
      </c>
      <c r="C84" s="9">
        <v>150000</v>
      </c>
      <c r="D84" s="9">
        <v>160000</v>
      </c>
      <c r="E84" s="9">
        <v>170000</v>
      </c>
    </row>
    <row r="85" spans="1:5" ht="15.75" thickBot="1" x14ac:dyDescent="0.3">
      <c r="A85" s="8" t="s">
        <v>44</v>
      </c>
      <c r="B85" s="9"/>
      <c r="C85" s="6"/>
      <c r="D85" s="6"/>
      <c r="E85" s="6"/>
    </row>
    <row r="86" spans="1:5" ht="15.75" thickBot="1" x14ac:dyDescent="0.3">
      <c r="A86" s="1" t="s">
        <v>2</v>
      </c>
      <c r="B86" s="9"/>
      <c r="C86" s="6"/>
      <c r="D86" s="6"/>
      <c r="E86" s="6"/>
    </row>
    <row r="87" spans="1:5" ht="15.75" thickBot="1" x14ac:dyDescent="0.3">
      <c r="A87" s="8" t="s">
        <v>43</v>
      </c>
      <c r="B87" s="9"/>
      <c r="C87" s="6"/>
      <c r="D87" s="6"/>
      <c r="E87" s="6"/>
    </row>
    <row r="88" spans="1:5" ht="15.75" thickBot="1" x14ac:dyDescent="0.3">
      <c r="A88" s="8" t="s">
        <v>44</v>
      </c>
      <c r="B88" s="9"/>
      <c r="C88" s="6"/>
      <c r="D88" s="6"/>
      <c r="E88" s="6"/>
    </row>
    <row r="89" spans="1:5" ht="15.75" thickBot="1" x14ac:dyDescent="0.3">
      <c r="A89" s="1" t="s">
        <v>25</v>
      </c>
      <c r="B89" s="9"/>
      <c r="C89" s="6"/>
      <c r="D89" s="6"/>
      <c r="E89" s="6"/>
    </row>
    <row r="90" spans="1:5" ht="15.75" thickBot="1" x14ac:dyDescent="0.3">
      <c r="A90" s="8" t="s">
        <v>43</v>
      </c>
      <c r="B90" s="9"/>
      <c r="C90" s="6"/>
      <c r="D90" s="6"/>
      <c r="E90" s="6"/>
    </row>
    <row r="91" spans="1:5" ht="15.75" thickBot="1" x14ac:dyDescent="0.3">
      <c r="A91" s="8" t="s">
        <v>44</v>
      </c>
      <c r="B91" s="9"/>
      <c r="C91" s="6"/>
      <c r="D91" s="6"/>
      <c r="E91" s="6"/>
    </row>
    <row r="92" spans="1:5" ht="15.75" thickBot="1" x14ac:dyDescent="0.3">
      <c r="A92" s="1" t="s">
        <v>26</v>
      </c>
      <c r="B92" s="9"/>
      <c r="C92" s="6"/>
      <c r="D92" s="6"/>
      <c r="E92" s="6"/>
    </row>
    <row r="93" spans="1:5" ht="15.75" thickBot="1" x14ac:dyDescent="0.3">
      <c r="A93" s="8" t="s">
        <v>43</v>
      </c>
      <c r="B93" s="9"/>
      <c r="C93" s="6"/>
      <c r="D93" s="6"/>
      <c r="E93" s="6"/>
    </row>
    <row r="94" spans="1:5" ht="15.75" thickBot="1" x14ac:dyDescent="0.3">
      <c r="A94" s="8" t="s">
        <v>44</v>
      </c>
      <c r="B94" s="9"/>
      <c r="C94" s="6"/>
      <c r="D94" s="6"/>
      <c r="E94" s="6"/>
    </row>
    <row r="95" spans="1:5" ht="24.75" thickBot="1" x14ac:dyDescent="0.3">
      <c r="A95" s="1" t="s">
        <v>3</v>
      </c>
      <c r="B95" s="9"/>
      <c r="C95" s="6"/>
      <c r="D95" s="6"/>
      <c r="E95" s="6"/>
    </row>
    <row r="96" spans="1:5" ht="15.75" thickBot="1" x14ac:dyDescent="0.3">
      <c r="A96" s="8" t="s">
        <v>43</v>
      </c>
      <c r="B96" s="9"/>
      <c r="C96" s="6"/>
      <c r="D96" s="6"/>
      <c r="E96" s="6"/>
    </row>
    <row r="97" spans="1:5" ht="15.75" thickBot="1" x14ac:dyDescent="0.3">
      <c r="A97" s="8" t="s">
        <v>44</v>
      </c>
      <c r="B97" s="9"/>
      <c r="C97" s="6"/>
      <c r="D97" s="6"/>
      <c r="E97" s="6"/>
    </row>
    <row r="98" spans="1:5" ht="15.75" thickBot="1" x14ac:dyDescent="0.3">
      <c r="A98" s="20" t="s">
        <v>74</v>
      </c>
      <c r="B98" s="9">
        <f>B95+B92+B89+B86+B83+B80+B77</f>
        <v>596843</v>
      </c>
      <c r="C98" s="9">
        <f>C95+C92+C89+C86+C83+C80+C77</f>
        <v>625843</v>
      </c>
      <c r="D98" s="9">
        <f>D95+D92+D89+D86+D83+D80+D77</f>
        <v>635843</v>
      </c>
      <c r="E98" s="9">
        <f>E95+E92+E89+E86+E83+E80+E77</f>
        <v>645843</v>
      </c>
    </row>
    <row r="99" spans="1:5" ht="17.25" customHeight="1" thickBot="1" x14ac:dyDescent="0.3">
      <c r="A99" s="21" t="s">
        <v>33</v>
      </c>
      <c r="B99" s="22">
        <f>IF(B98-B69=0,0,"Error")</f>
        <v>0</v>
      </c>
      <c r="C99" s="22">
        <f>IF(C98-C69=0,0,"Error")</f>
        <v>0</v>
      </c>
      <c r="D99" s="22">
        <f>IF(D98-D69=0,0,"Error")</f>
        <v>0</v>
      </c>
      <c r="E99" s="22">
        <f>IF(E98-E69=0,0,"Error")</f>
        <v>0</v>
      </c>
    </row>
    <row r="100" spans="1:5" ht="15.75" thickBot="1" x14ac:dyDescent="0.3">
      <c r="A100" s="36" t="s">
        <v>64</v>
      </c>
      <c r="B100" s="394" t="s">
        <v>417</v>
      </c>
      <c r="C100" s="365"/>
      <c r="D100" s="365"/>
      <c r="E100" s="366"/>
    </row>
    <row r="101" spans="1:5" ht="69.75" customHeight="1" thickBot="1" x14ac:dyDescent="0.3">
      <c r="A101" s="81" t="s">
        <v>10</v>
      </c>
      <c r="B101" s="436" t="s">
        <v>416</v>
      </c>
      <c r="C101" s="437"/>
      <c r="D101" s="437"/>
      <c r="E101" s="438"/>
    </row>
    <row r="102" spans="1:5" ht="15.75" thickBot="1" x14ac:dyDescent="0.3">
      <c r="A102" s="81" t="s">
        <v>15</v>
      </c>
      <c r="B102" s="324" t="s">
        <v>263</v>
      </c>
      <c r="C102" s="325"/>
      <c r="D102" s="325"/>
      <c r="E102" s="326"/>
    </row>
    <row r="103" spans="1:5" ht="12.75" customHeight="1" x14ac:dyDescent="0.25">
      <c r="A103" s="359"/>
      <c r="B103" s="15">
        <v>2018</v>
      </c>
      <c r="C103" s="15">
        <v>2019</v>
      </c>
      <c r="D103" s="15">
        <v>2020</v>
      </c>
      <c r="E103" s="15">
        <v>2021</v>
      </c>
    </row>
    <row r="104" spans="1:5" ht="9" customHeight="1" thickBot="1" x14ac:dyDescent="0.3">
      <c r="A104" s="360"/>
      <c r="B104" s="16" t="s">
        <v>6</v>
      </c>
      <c r="C104" s="16" t="s">
        <v>7</v>
      </c>
      <c r="D104" s="16" t="s">
        <v>7</v>
      </c>
      <c r="E104" s="16" t="s">
        <v>7</v>
      </c>
    </row>
    <row r="105" spans="1:5" ht="15.75" thickBot="1" x14ac:dyDescent="0.3">
      <c r="A105" s="81" t="s">
        <v>9</v>
      </c>
      <c r="B105" s="30">
        <v>69</v>
      </c>
      <c r="C105" s="30">
        <v>69</v>
      </c>
      <c r="D105" s="30">
        <v>69</v>
      </c>
      <c r="E105" s="30">
        <v>69</v>
      </c>
    </row>
    <row r="106" spans="1:5" ht="15.75" thickBot="1" x14ac:dyDescent="0.3">
      <c r="A106" s="81" t="s">
        <v>16</v>
      </c>
      <c r="B106" s="4">
        <f>B135</f>
        <v>70500</v>
      </c>
      <c r="C106" s="4">
        <f>C135</f>
        <v>68200</v>
      </c>
      <c r="D106" s="4">
        <f>D135</f>
        <v>71700</v>
      </c>
      <c r="E106" s="4">
        <f>E135</f>
        <v>71700</v>
      </c>
    </row>
    <row r="107" spans="1:5" ht="15.75" thickBot="1" x14ac:dyDescent="0.3">
      <c r="A107" s="81" t="s">
        <v>24</v>
      </c>
      <c r="B107" s="4">
        <f>B106/B105</f>
        <v>1021.7391304347826</v>
      </c>
      <c r="C107" s="4">
        <f>C106/C105</f>
        <v>988.40579710144925</v>
      </c>
      <c r="D107" s="4">
        <f>D106/D105</f>
        <v>1039.1304347826087</v>
      </c>
      <c r="E107" s="4">
        <f>E106/E105</f>
        <v>1039.1304347826087</v>
      </c>
    </row>
    <row r="108" spans="1:5" ht="15.75" thickBot="1" x14ac:dyDescent="0.3">
      <c r="A108" s="81" t="s">
        <v>17</v>
      </c>
      <c r="B108" s="78"/>
      <c r="C108" s="5">
        <f t="shared" ref="C108:E110" si="2">C105/B105-1</f>
        <v>0</v>
      </c>
      <c r="D108" s="5">
        <f t="shared" si="2"/>
        <v>0</v>
      </c>
      <c r="E108" s="5">
        <f t="shared" si="2"/>
        <v>0</v>
      </c>
    </row>
    <row r="109" spans="1:5" ht="15.75" thickBot="1" x14ac:dyDescent="0.3">
      <c r="A109" s="81" t="s">
        <v>18</v>
      </c>
      <c r="B109" s="78"/>
      <c r="C109" s="5">
        <f t="shared" si="2"/>
        <v>-3.2624113475177352E-2</v>
      </c>
      <c r="D109" s="5">
        <f t="shared" si="2"/>
        <v>5.1319648093841597E-2</v>
      </c>
      <c r="E109" s="5">
        <f t="shared" si="2"/>
        <v>0</v>
      </c>
    </row>
    <row r="110" spans="1:5" ht="15.75" thickBot="1" x14ac:dyDescent="0.3">
      <c r="A110" s="81" t="s">
        <v>19</v>
      </c>
      <c r="B110" s="78"/>
      <c r="C110" s="5">
        <f t="shared" si="2"/>
        <v>-3.2624113475177352E-2</v>
      </c>
      <c r="D110" s="5">
        <f t="shared" si="2"/>
        <v>5.1319648093841819E-2</v>
      </c>
      <c r="E110" s="5">
        <f t="shared" si="2"/>
        <v>0</v>
      </c>
    </row>
    <row r="111" spans="1:5" ht="24.75" customHeight="1" thickBot="1" x14ac:dyDescent="0.3">
      <c r="A111" s="356" t="s">
        <v>75</v>
      </c>
      <c r="B111" s="357"/>
      <c r="C111" s="357"/>
      <c r="D111" s="357"/>
      <c r="E111" s="358"/>
    </row>
    <row r="112" spans="1:5" ht="12.75" customHeight="1" x14ac:dyDescent="0.25">
      <c r="A112" s="359"/>
      <c r="B112" s="15">
        <v>2018</v>
      </c>
      <c r="C112" s="15">
        <v>2019</v>
      </c>
      <c r="D112" s="15">
        <v>2020</v>
      </c>
      <c r="E112" s="15">
        <v>2021</v>
      </c>
    </row>
    <row r="113" spans="1:5" ht="9" customHeight="1" thickBot="1" x14ac:dyDescent="0.3">
      <c r="A113" s="360"/>
      <c r="B113" s="16" t="s">
        <v>6</v>
      </c>
      <c r="C113" s="16" t="s">
        <v>7</v>
      </c>
      <c r="D113" s="16" t="s">
        <v>7</v>
      </c>
      <c r="E113" s="16" t="s">
        <v>7</v>
      </c>
    </row>
    <row r="114" spans="1:5" ht="24.75" customHeight="1" thickBot="1" x14ac:dyDescent="0.3">
      <c r="A114" s="1" t="s">
        <v>0</v>
      </c>
      <c r="B114" s="6">
        <f>B115+B116</f>
        <v>49000</v>
      </c>
      <c r="C114" s="6">
        <f>C115+C116</f>
        <v>48500</v>
      </c>
      <c r="D114" s="6">
        <f>D115+D116</f>
        <v>48500</v>
      </c>
      <c r="E114" s="6">
        <f>E115+E116</f>
        <v>48500</v>
      </c>
    </row>
    <row r="115" spans="1:5" ht="15.75" thickBot="1" x14ac:dyDescent="0.3">
      <c r="A115" s="8" t="s">
        <v>43</v>
      </c>
      <c r="B115" s="9">
        <v>49000</v>
      </c>
      <c r="C115" s="137">
        <v>48500</v>
      </c>
      <c r="D115" s="137">
        <v>48500</v>
      </c>
      <c r="E115" s="137">
        <v>48500</v>
      </c>
    </row>
    <row r="116" spans="1:5" ht="15.75" thickBot="1" x14ac:dyDescent="0.3">
      <c r="A116" s="8" t="s">
        <v>44</v>
      </c>
      <c r="B116" s="9"/>
      <c r="C116" s="10"/>
      <c r="D116" s="10"/>
      <c r="E116" s="10"/>
    </row>
    <row r="117" spans="1:5" ht="24.75" customHeight="1" thickBot="1" x14ac:dyDescent="0.3">
      <c r="A117" s="1" t="s">
        <v>29</v>
      </c>
      <c r="B117" s="6">
        <f>B118+B119</f>
        <v>8300</v>
      </c>
      <c r="C117" s="6">
        <f>C118+C119</f>
        <v>8000</v>
      </c>
      <c r="D117" s="6">
        <f>D118+D119</f>
        <v>8000</v>
      </c>
      <c r="E117" s="6">
        <f>E118+E119</f>
        <v>8000</v>
      </c>
    </row>
    <row r="118" spans="1:5" ht="15.75" thickBot="1" x14ac:dyDescent="0.3">
      <c r="A118" s="8" t="s">
        <v>43</v>
      </c>
      <c r="B118" s="9">
        <v>8300</v>
      </c>
      <c r="C118" s="6">
        <v>8000</v>
      </c>
      <c r="D118" s="6">
        <v>8000</v>
      </c>
      <c r="E118" s="6">
        <v>8000</v>
      </c>
    </row>
    <row r="119" spans="1:5" ht="15.75" thickBot="1" x14ac:dyDescent="0.3">
      <c r="A119" s="8" t="s">
        <v>44</v>
      </c>
      <c r="B119" s="9"/>
      <c r="C119" s="6"/>
      <c r="D119" s="6"/>
      <c r="E119" s="6"/>
    </row>
    <row r="120" spans="1:5" ht="24.75" customHeight="1" thickBot="1" x14ac:dyDescent="0.3">
      <c r="A120" s="1" t="s">
        <v>1</v>
      </c>
      <c r="B120" s="31">
        <f>B121+B122</f>
        <v>13000</v>
      </c>
      <c r="C120" s="31">
        <f>C121+C122</f>
        <v>11500</v>
      </c>
      <c r="D120" s="31">
        <f>D121+D122</f>
        <v>15000</v>
      </c>
      <c r="E120" s="31">
        <f>E121+E122</f>
        <v>15000</v>
      </c>
    </row>
    <row r="121" spans="1:5" ht="15.75" thickBot="1" x14ac:dyDescent="0.3">
      <c r="A121" s="8" t="s">
        <v>43</v>
      </c>
      <c r="B121" s="9">
        <v>13000</v>
      </c>
      <c r="C121" s="6">
        <v>11500</v>
      </c>
      <c r="D121" s="6">
        <v>15000</v>
      </c>
      <c r="E121" s="6">
        <v>15000</v>
      </c>
    </row>
    <row r="122" spans="1:5" ht="15.75" thickBot="1" x14ac:dyDescent="0.3">
      <c r="A122" s="8" t="s">
        <v>44</v>
      </c>
      <c r="B122" s="9"/>
      <c r="C122" s="6"/>
      <c r="D122" s="6"/>
      <c r="E122" s="6"/>
    </row>
    <row r="123" spans="1:5" ht="15.75" thickBot="1" x14ac:dyDescent="0.3">
      <c r="A123" s="1" t="s">
        <v>2</v>
      </c>
      <c r="B123" s="9"/>
      <c r="C123" s="6"/>
      <c r="D123" s="6"/>
      <c r="E123" s="6"/>
    </row>
    <row r="124" spans="1:5" ht="15.75" thickBot="1" x14ac:dyDescent="0.3">
      <c r="A124" s="8" t="s">
        <v>43</v>
      </c>
      <c r="B124" s="9"/>
      <c r="C124" s="6"/>
      <c r="D124" s="6"/>
      <c r="E124" s="6"/>
    </row>
    <row r="125" spans="1:5" ht="15.75" thickBot="1" x14ac:dyDescent="0.3">
      <c r="A125" s="8" t="s">
        <v>44</v>
      </c>
      <c r="B125" s="9"/>
      <c r="C125" s="6"/>
      <c r="D125" s="6"/>
      <c r="E125" s="6"/>
    </row>
    <row r="126" spans="1:5" ht="15.75" thickBot="1" x14ac:dyDescent="0.3">
      <c r="A126" s="1" t="s">
        <v>25</v>
      </c>
      <c r="B126" s="9"/>
      <c r="C126" s="6"/>
      <c r="D126" s="6"/>
      <c r="E126" s="6"/>
    </row>
    <row r="127" spans="1:5" ht="15.75" thickBot="1" x14ac:dyDescent="0.3">
      <c r="A127" s="8" t="s">
        <v>43</v>
      </c>
      <c r="B127" s="9"/>
      <c r="C127" s="6"/>
      <c r="D127" s="6"/>
      <c r="E127" s="6"/>
    </row>
    <row r="128" spans="1:5" ht="15" customHeight="1" thickBot="1" x14ac:dyDescent="0.3">
      <c r="A128" s="8" t="s">
        <v>44</v>
      </c>
      <c r="B128" s="9"/>
      <c r="C128" s="6"/>
      <c r="D128" s="6"/>
      <c r="E128" s="6"/>
    </row>
    <row r="129" spans="1:5" ht="15.75" thickBot="1" x14ac:dyDescent="0.3">
      <c r="A129" s="1" t="s">
        <v>26</v>
      </c>
      <c r="B129" s="9">
        <v>0</v>
      </c>
      <c r="C129" s="6">
        <v>0</v>
      </c>
      <c r="D129" s="6">
        <v>0</v>
      </c>
      <c r="E129" s="6">
        <v>0</v>
      </c>
    </row>
    <row r="130" spans="1:5" ht="15.75" thickBot="1" x14ac:dyDescent="0.3">
      <c r="A130" s="8" t="s">
        <v>43</v>
      </c>
      <c r="B130" s="9"/>
      <c r="C130" s="6"/>
      <c r="D130" s="6"/>
      <c r="E130" s="6"/>
    </row>
    <row r="131" spans="1:5" ht="15.75" thickBot="1" x14ac:dyDescent="0.3">
      <c r="A131" s="8" t="s">
        <v>44</v>
      </c>
      <c r="B131" s="9"/>
      <c r="C131" s="6"/>
      <c r="D131" s="6"/>
      <c r="E131" s="6"/>
    </row>
    <row r="132" spans="1:5" ht="24.75" thickBot="1" x14ac:dyDescent="0.3">
      <c r="A132" s="1" t="s">
        <v>3</v>
      </c>
      <c r="B132" s="9">
        <f>B133+B134</f>
        <v>200</v>
      </c>
      <c r="C132" s="9">
        <f>C133+C134</f>
        <v>200</v>
      </c>
      <c r="D132" s="9">
        <f>D133+D134</f>
        <v>200</v>
      </c>
      <c r="E132" s="9">
        <f>E133+E134</f>
        <v>200</v>
      </c>
    </row>
    <row r="133" spans="1:5" ht="15.75" thickBot="1" x14ac:dyDescent="0.3">
      <c r="A133" s="8" t="s">
        <v>43</v>
      </c>
      <c r="B133" s="9">
        <v>200</v>
      </c>
      <c r="C133" s="9">
        <v>200</v>
      </c>
      <c r="D133" s="9">
        <v>200</v>
      </c>
      <c r="E133" s="9">
        <v>200</v>
      </c>
    </row>
    <row r="134" spans="1:5" ht="15.75" thickBot="1" x14ac:dyDescent="0.3">
      <c r="A134" s="8" t="s">
        <v>44</v>
      </c>
      <c r="B134" s="9"/>
      <c r="C134" s="6"/>
      <c r="D134" s="6"/>
      <c r="E134" s="6"/>
    </row>
    <row r="135" spans="1:5" ht="15.75" thickBot="1" x14ac:dyDescent="0.3">
      <c r="A135" s="20" t="s">
        <v>76</v>
      </c>
      <c r="B135" s="9">
        <f>B132+B129+B126+B123+B120+B117+B114</f>
        <v>70500</v>
      </c>
      <c r="C135" s="9">
        <f>C132+C129+C126+C123+C120+C117+C114</f>
        <v>68200</v>
      </c>
      <c r="D135" s="9">
        <f>D132+D129+D126+D123+D120+D117+D114</f>
        <v>71700</v>
      </c>
      <c r="E135" s="9">
        <f>E132+E129+E126+E123+E120+E117+E114</f>
        <v>71700</v>
      </c>
    </row>
    <row r="136" spans="1:5" ht="17.25" customHeight="1" thickBot="1" x14ac:dyDescent="0.3">
      <c r="A136" s="21" t="s">
        <v>33</v>
      </c>
      <c r="B136" s="22">
        <f>IF(B135-B106=0,0,"Error")</f>
        <v>0</v>
      </c>
      <c r="C136" s="22">
        <f>IF(C135-C106=0,0,"Error")</f>
        <v>0</v>
      </c>
      <c r="D136" s="22">
        <f>IF(D135-D106=0,0,"Error")</f>
        <v>0</v>
      </c>
      <c r="E136" s="22">
        <f>IF(E135-E106=0,0,"Error")</f>
        <v>0</v>
      </c>
    </row>
    <row r="137" spans="1:5" ht="15.75" customHeight="1" thickBot="1" x14ac:dyDescent="0.3">
      <c r="A137" s="36" t="s">
        <v>108</v>
      </c>
      <c r="B137" s="382" t="s">
        <v>415</v>
      </c>
      <c r="C137" s="383"/>
      <c r="D137" s="383"/>
      <c r="E137" s="384"/>
    </row>
    <row r="138" spans="1:5" ht="24.75" customHeight="1" thickBot="1" x14ac:dyDescent="0.3">
      <c r="A138" s="81" t="s">
        <v>10</v>
      </c>
      <c r="B138" s="405" t="s">
        <v>414</v>
      </c>
      <c r="C138" s="406"/>
      <c r="D138" s="406"/>
      <c r="E138" s="407"/>
    </row>
    <row r="139" spans="1:5" ht="15.75" thickBot="1" x14ac:dyDescent="0.3">
      <c r="A139" s="81" t="s">
        <v>15</v>
      </c>
      <c r="B139" s="426" t="s">
        <v>413</v>
      </c>
      <c r="C139" s="427"/>
      <c r="D139" s="427"/>
      <c r="E139" s="428"/>
    </row>
    <row r="140" spans="1:5" ht="12.75" customHeight="1" x14ac:dyDescent="0.25">
      <c r="A140" s="359"/>
      <c r="B140" s="15">
        <v>2018</v>
      </c>
      <c r="C140" s="15">
        <v>2019</v>
      </c>
      <c r="D140" s="15">
        <v>2020</v>
      </c>
      <c r="E140" s="15">
        <v>2021</v>
      </c>
    </row>
    <row r="141" spans="1:5" ht="9" customHeight="1" thickBot="1" x14ac:dyDescent="0.3">
      <c r="A141" s="360"/>
      <c r="B141" s="16" t="s">
        <v>6</v>
      </c>
      <c r="C141" s="16" t="s">
        <v>7</v>
      </c>
      <c r="D141" s="16" t="s">
        <v>7</v>
      </c>
      <c r="E141" s="16" t="s">
        <v>7</v>
      </c>
    </row>
    <row r="142" spans="1:5" ht="15.75" thickBot="1" x14ac:dyDescent="0.3">
      <c r="A142" s="81" t="s">
        <v>9</v>
      </c>
      <c r="B142" s="119">
        <v>120</v>
      </c>
      <c r="C142" s="119">
        <v>130</v>
      </c>
      <c r="D142" s="119">
        <v>130</v>
      </c>
      <c r="E142" s="119">
        <v>130</v>
      </c>
    </row>
    <row r="143" spans="1:5" ht="15.75" thickBot="1" x14ac:dyDescent="0.3">
      <c r="A143" s="81" t="s">
        <v>16</v>
      </c>
      <c r="B143" s="4">
        <f>B172</f>
        <v>27050</v>
      </c>
      <c r="C143" s="4">
        <f>C172</f>
        <v>27100</v>
      </c>
      <c r="D143" s="4">
        <f>D172</f>
        <v>27400</v>
      </c>
      <c r="E143" s="4">
        <f>E172</f>
        <v>27400</v>
      </c>
    </row>
    <row r="144" spans="1:5" ht="15.75" thickBot="1" x14ac:dyDescent="0.3">
      <c r="A144" s="81" t="s">
        <v>24</v>
      </c>
      <c r="B144" s="4">
        <f>B143/B142</f>
        <v>225.41666666666666</v>
      </c>
      <c r="C144" s="4">
        <f>C143/C142</f>
        <v>208.46153846153845</v>
      </c>
      <c r="D144" s="4">
        <f>D143/D142</f>
        <v>210.76923076923077</v>
      </c>
      <c r="E144" s="4">
        <f>E143/E142</f>
        <v>210.76923076923077</v>
      </c>
    </row>
    <row r="145" spans="1:5" ht="15.75" thickBot="1" x14ac:dyDescent="0.3">
      <c r="A145" s="81" t="s">
        <v>17</v>
      </c>
      <c r="B145" s="78"/>
      <c r="C145" s="5">
        <f t="shared" ref="C145:E147" si="3">C142/B142-1</f>
        <v>8.3333333333333259E-2</v>
      </c>
      <c r="D145" s="5">
        <f t="shared" si="3"/>
        <v>0</v>
      </c>
      <c r="E145" s="5">
        <f t="shared" si="3"/>
        <v>0</v>
      </c>
    </row>
    <row r="146" spans="1:5" ht="15.75" thickBot="1" x14ac:dyDescent="0.3">
      <c r="A146" s="81" t="s">
        <v>18</v>
      </c>
      <c r="B146" s="78"/>
      <c r="C146" s="5">
        <f t="shared" si="3"/>
        <v>1.848428835489857E-3</v>
      </c>
      <c r="D146" s="5">
        <f t="shared" si="3"/>
        <v>1.1070110701107083E-2</v>
      </c>
      <c r="E146" s="5">
        <f t="shared" si="3"/>
        <v>0</v>
      </c>
    </row>
    <row r="147" spans="1:5" ht="15.75" thickBot="1" x14ac:dyDescent="0.3">
      <c r="A147" s="81" t="s">
        <v>19</v>
      </c>
      <c r="B147" s="78"/>
      <c r="C147" s="5">
        <f t="shared" si="3"/>
        <v>-7.5216834921086329E-2</v>
      </c>
      <c r="D147" s="5">
        <f t="shared" si="3"/>
        <v>1.1070110701107083E-2</v>
      </c>
      <c r="E147" s="5">
        <f t="shared" si="3"/>
        <v>0</v>
      </c>
    </row>
    <row r="148" spans="1:5" ht="24.75" customHeight="1" thickBot="1" x14ac:dyDescent="0.3">
      <c r="A148" s="356" t="s">
        <v>412</v>
      </c>
      <c r="B148" s="357"/>
      <c r="C148" s="357"/>
      <c r="D148" s="357"/>
      <c r="E148" s="358"/>
    </row>
    <row r="149" spans="1:5" ht="12.75" customHeight="1" x14ac:dyDescent="0.25">
      <c r="A149" s="359"/>
      <c r="B149" s="15">
        <v>2018</v>
      </c>
      <c r="C149" s="15">
        <v>2019</v>
      </c>
      <c r="D149" s="15">
        <v>2020</v>
      </c>
      <c r="E149" s="15">
        <v>2021</v>
      </c>
    </row>
    <row r="150" spans="1:5" ht="9" customHeight="1" thickBot="1" x14ac:dyDescent="0.3">
      <c r="A150" s="360"/>
      <c r="B150" s="16" t="s">
        <v>6</v>
      </c>
      <c r="C150" s="16" t="s">
        <v>7</v>
      </c>
      <c r="D150" s="16" t="s">
        <v>7</v>
      </c>
      <c r="E150" s="16" t="s">
        <v>7</v>
      </c>
    </row>
    <row r="151" spans="1:5" ht="24.75" customHeight="1" thickBot="1" x14ac:dyDescent="0.3">
      <c r="A151" s="1" t="s">
        <v>0</v>
      </c>
      <c r="B151" s="6">
        <f>B152+B153</f>
        <v>21000</v>
      </c>
      <c r="C151" s="6">
        <f>C152+C153</f>
        <v>21000</v>
      </c>
      <c r="D151" s="6">
        <f>D152+D153</f>
        <v>21000</v>
      </c>
      <c r="E151" s="6">
        <f>E152+E153</f>
        <v>21000</v>
      </c>
    </row>
    <row r="152" spans="1:5" ht="15.75" thickBot="1" x14ac:dyDescent="0.3">
      <c r="A152" s="8" t="s">
        <v>43</v>
      </c>
      <c r="B152" s="9">
        <v>21000</v>
      </c>
      <c r="C152" s="9">
        <v>21000</v>
      </c>
      <c r="D152" s="9">
        <v>21000</v>
      </c>
      <c r="E152" s="9">
        <v>21000</v>
      </c>
    </row>
    <row r="153" spans="1:5" ht="15.75" thickBot="1" x14ac:dyDescent="0.3">
      <c r="A153" s="8" t="s">
        <v>44</v>
      </c>
      <c r="B153" s="9"/>
      <c r="C153" s="10"/>
      <c r="D153" s="10"/>
      <c r="E153" s="10"/>
    </row>
    <row r="154" spans="1:5" ht="24.75" customHeight="1" thickBot="1" x14ac:dyDescent="0.3">
      <c r="A154" s="1" t="s">
        <v>29</v>
      </c>
      <c r="B154" s="6">
        <f>B155+B156</f>
        <v>3500</v>
      </c>
      <c r="C154" s="6">
        <f>C155+C156</f>
        <v>3500</v>
      </c>
      <c r="D154" s="6">
        <f>D155+D156</f>
        <v>3500</v>
      </c>
      <c r="E154" s="6">
        <f>E155+E156</f>
        <v>3500</v>
      </c>
    </row>
    <row r="155" spans="1:5" ht="15.75" thickBot="1" x14ac:dyDescent="0.3">
      <c r="A155" s="8" t="s">
        <v>43</v>
      </c>
      <c r="B155" s="9">
        <v>3500</v>
      </c>
      <c r="C155" s="6">
        <v>3500</v>
      </c>
      <c r="D155" s="6">
        <v>3500</v>
      </c>
      <c r="E155" s="6">
        <v>3500</v>
      </c>
    </row>
    <row r="156" spans="1:5" ht="15.75" thickBot="1" x14ac:dyDescent="0.3">
      <c r="A156" s="8" t="s">
        <v>44</v>
      </c>
      <c r="B156" s="9"/>
      <c r="C156" s="6"/>
      <c r="D156" s="6"/>
      <c r="E156" s="6"/>
    </row>
    <row r="157" spans="1:5" ht="24.75" customHeight="1" thickBot="1" x14ac:dyDescent="0.3">
      <c r="A157" s="1" t="s">
        <v>1</v>
      </c>
      <c r="B157" s="31">
        <f>B158+B159</f>
        <v>2450</v>
      </c>
      <c r="C157" s="31">
        <f>C158+C159</f>
        <v>2500</v>
      </c>
      <c r="D157" s="31">
        <f>D158+D159</f>
        <v>2800</v>
      </c>
      <c r="E157" s="31">
        <f>E158+E159</f>
        <v>2800</v>
      </c>
    </row>
    <row r="158" spans="1:5" ht="15.75" thickBot="1" x14ac:dyDescent="0.3">
      <c r="A158" s="8" t="s">
        <v>43</v>
      </c>
      <c r="B158" s="9">
        <v>2450</v>
      </c>
      <c r="C158" s="31">
        <v>2500</v>
      </c>
      <c r="D158" s="31">
        <v>2800</v>
      </c>
      <c r="E158" s="31">
        <v>2800</v>
      </c>
    </row>
    <row r="159" spans="1:5" ht="15.75" thickBot="1" x14ac:dyDescent="0.3">
      <c r="A159" s="8" t="s">
        <v>44</v>
      </c>
      <c r="B159" s="9"/>
      <c r="C159" s="6"/>
      <c r="D159" s="6"/>
      <c r="E159" s="6"/>
    </row>
    <row r="160" spans="1:5" ht="15.75" thickBot="1" x14ac:dyDescent="0.3">
      <c r="A160" s="1" t="s">
        <v>2</v>
      </c>
      <c r="B160" s="9"/>
      <c r="C160" s="6"/>
      <c r="D160" s="6"/>
      <c r="E160" s="6"/>
    </row>
    <row r="161" spans="1:5" ht="15.75" thickBot="1" x14ac:dyDescent="0.3">
      <c r="A161" s="8" t="s">
        <v>43</v>
      </c>
      <c r="B161" s="9"/>
      <c r="C161" s="6"/>
      <c r="D161" s="6"/>
      <c r="E161" s="6"/>
    </row>
    <row r="162" spans="1:5" ht="15.75" thickBot="1" x14ac:dyDescent="0.3">
      <c r="A162" s="8" t="s">
        <v>44</v>
      </c>
      <c r="B162" s="9"/>
      <c r="C162" s="6"/>
      <c r="D162" s="6"/>
      <c r="E162" s="6"/>
    </row>
    <row r="163" spans="1:5" ht="15.75" thickBot="1" x14ac:dyDescent="0.3">
      <c r="A163" s="1" t="s">
        <v>25</v>
      </c>
      <c r="B163" s="9"/>
      <c r="C163" s="6"/>
      <c r="D163" s="6"/>
      <c r="E163" s="6"/>
    </row>
    <row r="164" spans="1:5" ht="15.75" thickBot="1" x14ac:dyDescent="0.3">
      <c r="A164" s="8" t="s">
        <v>43</v>
      </c>
      <c r="B164" s="9"/>
      <c r="C164" s="6"/>
      <c r="D164" s="6"/>
      <c r="E164" s="6"/>
    </row>
    <row r="165" spans="1:5" ht="15" customHeight="1" thickBot="1" x14ac:dyDescent="0.3">
      <c r="A165" s="8" t="s">
        <v>44</v>
      </c>
      <c r="B165" s="9"/>
      <c r="C165" s="6"/>
      <c r="D165" s="6"/>
      <c r="E165" s="6"/>
    </row>
    <row r="166" spans="1:5" ht="15.75" thickBot="1" x14ac:dyDescent="0.3">
      <c r="A166" s="1" t="s">
        <v>26</v>
      </c>
      <c r="B166" s="9">
        <v>0</v>
      </c>
      <c r="C166" s="6">
        <v>0</v>
      </c>
      <c r="D166" s="6">
        <v>0</v>
      </c>
      <c r="E166" s="6">
        <v>0</v>
      </c>
    </row>
    <row r="167" spans="1:5" ht="15.75" thickBot="1" x14ac:dyDescent="0.3">
      <c r="A167" s="8" t="s">
        <v>43</v>
      </c>
      <c r="B167" s="9"/>
      <c r="C167" s="6"/>
      <c r="D167" s="6"/>
      <c r="E167" s="6"/>
    </row>
    <row r="168" spans="1:5" ht="15.75" thickBot="1" x14ac:dyDescent="0.3">
      <c r="A168" s="8" t="s">
        <v>44</v>
      </c>
      <c r="B168" s="9"/>
      <c r="C168" s="6"/>
      <c r="D168" s="6"/>
      <c r="E168" s="6"/>
    </row>
    <row r="169" spans="1:5" ht="24.75" thickBot="1" x14ac:dyDescent="0.3">
      <c r="A169" s="1" t="s">
        <v>3</v>
      </c>
      <c r="B169" s="9">
        <f>B170+B171</f>
        <v>100</v>
      </c>
      <c r="C169" s="9">
        <f>C170+C171</f>
        <v>100</v>
      </c>
      <c r="D169" s="9">
        <f>D170+D171</f>
        <v>100</v>
      </c>
      <c r="E169" s="9">
        <f>E170+E171</f>
        <v>100</v>
      </c>
    </row>
    <row r="170" spans="1:5" ht="15.75" thickBot="1" x14ac:dyDescent="0.3">
      <c r="A170" s="8" t="s">
        <v>43</v>
      </c>
      <c r="B170" s="9">
        <v>100</v>
      </c>
      <c r="C170" s="6">
        <v>100</v>
      </c>
      <c r="D170" s="6">
        <v>100</v>
      </c>
      <c r="E170" s="6">
        <v>100</v>
      </c>
    </row>
    <row r="171" spans="1:5" ht="15.75" thickBot="1" x14ac:dyDescent="0.3">
      <c r="A171" s="8" t="s">
        <v>44</v>
      </c>
      <c r="B171" s="9"/>
      <c r="C171" s="6"/>
      <c r="D171" s="6"/>
      <c r="E171" s="6"/>
    </row>
    <row r="172" spans="1:5" ht="15.75" thickBot="1" x14ac:dyDescent="0.3">
      <c r="A172" s="20" t="s">
        <v>92</v>
      </c>
      <c r="B172" s="9">
        <f>B169+B166+B163+B160+B157+B154+B151</f>
        <v>27050</v>
      </c>
      <c r="C172" s="9">
        <f>C169+C166+C163+C160+C157+C154+C151</f>
        <v>27100</v>
      </c>
      <c r="D172" s="9">
        <f>D169+D166+D163+D160+D157+D154+D151</f>
        <v>27400</v>
      </c>
      <c r="E172" s="9">
        <f>E169+E166+E163+E160+E157+E154+E151</f>
        <v>27400</v>
      </c>
    </row>
    <row r="173" spans="1:5" ht="17.25" customHeight="1" thickBot="1" x14ac:dyDescent="0.3">
      <c r="A173" s="21" t="s">
        <v>33</v>
      </c>
      <c r="B173" s="22">
        <f>IF(B172-B143=0,0,"Error")</f>
        <v>0</v>
      </c>
      <c r="C173" s="22">
        <f>IF(C172-C143=0,0,"Error")</f>
        <v>0</v>
      </c>
      <c r="D173" s="22">
        <f>IF(D172-D143=0,0,"Error")</f>
        <v>0</v>
      </c>
      <c r="E173" s="22">
        <f>IF(E172-E143=0,0,"Error")</f>
        <v>0</v>
      </c>
    </row>
    <row r="174" spans="1:5" ht="24.75" customHeight="1" thickBot="1" x14ac:dyDescent="0.3">
      <c r="A174" s="36" t="s">
        <v>110</v>
      </c>
      <c r="B174" s="439" t="s">
        <v>411</v>
      </c>
      <c r="C174" s="440"/>
      <c r="D174" s="440"/>
      <c r="E174" s="441"/>
    </row>
    <row r="175" spans="1:5" ht="26.25" customHeight="1" thickBot="1" x14ac:dyDescent="0.3">
      <c r="A175" s="81" t="s">
        <v>10</v>
      </c>
      <c r="B175" s="442" t="s">
        <v>410</v>
      </c>
      <c r="C175" s="443"/>
      <c r="D175" s="443"/>
      <c r="E175" s="444"/>
    </row>
    <row r="176" spans="1:5" ht="15.75" thickBot="1" x14ac:dyDescent="0.3">
      <c r="A176" s="81" t="s">
        <v>15</v>
      </c>
      <c r="B176" s="426" t="s">
        <v>409</v>
      </c>
      <c r="C176" s="427"/>
      <c r="D176" s="427"/>
      <c r="E176" s="428"/>
    </row>
    <row r="177" spans="1:5" ht="12.75" customHeight="1" x14ac:dyDescent="0.25">
      <c r="A177" s="359"/>
      <c r="B177" s="147">
        <v>2018</v>
      </c>
      <c r="C177" s="147">
        <v>2019</v>
      </c>
      <c r="D177" s="147">
        <v>2020</v>
      </c>
      <c r="E177" s="147">
        <v>2021</v>
      </c>
    </row>
    <row r="178" spans="1:5" ht="9" customHeight="1" thickBot="1" x14ac:dyDescent="0.3">
      <c r="A178" s="360"/>
      <c r="B178" s="146" t="s">
        <v>6</v>
      </c>
      <c r="C178" s="146" t="s">
        <v>7</v>
      </c>
      <c r="D178" s="146" t="s">
        <v>7</v>
      </c>
      <c r="E178" s="146" t="s">
        <v>7</v>
      </c>
    </row>
    <row r="179" spans="1:5" ht="15.75" thickBot="1" x14ac:dyDescent="0.3">
      <c r="A179" s="81" t="s">
        <v>9</v>
      </c>
      <c r="B179" s="119">
        <v>161</v>
      </c>
      <c r="C179" s="119">
        <v>161</v>
      </c>
      <c r="D179" s="119">
        <v>161</v>
      </c>
      <c r="E179" s="119">
        <v>161</v>
      </c>
    </row>
    <row r="180" spans="1:5" ht="15.75" thickBot="1" x14ac:dyDescent="0.3">
      <c r="A180" s="81" t="s">
        <v>16</v>
      </c>
      <c r="B180" s="4">
        <f>B209</f>
        <v>418600</v>
      </c>
      <c r="C180" s="4">
        <f>C209</f>
        <v>417500</v>
      </c>
      <c r="D180" s="4">
        <f>D209</f>
        <v>418000</v>
      </c>
      <c r="E180" s="4">
        <f>E209</f>
        <v>418000</v>
      </c>
    </row>
    <row r="181" spans="1:5" ht="15.75" thickBot="1" x14ac:dyDescent="0.3">
      <c r="A181" s="81" t="s">
        <v>24</v>
      </c>
      <c r="B181" s="4">
        <f>B180/B179</f>
        <v>2600</v>
      </c>
      <c r="C181" s="4">
        <f>C180/C179</f>
        <v>2593.1677018633541</v>
      </c>
      <c r="D181" s="4">
        <f>D180/D179</f>
        <v>2596.2732919254659</v>
      </c>
      <c r="E181" s="4">
        <f>E180/E179</f>
        <v>2596.2732919254659</v>
      </c>
    </row>
    <row r="182" spans="1:5" ht="15.75" thickBot="1" x14ac:dyDescent="0.3">
      <c r="A182" s="81" t="s">
        <v>17</v>
      </c>
      <c r="B182" s="78"/>
      <c r="C182" s="5">
        <f t="shared" ref="C182:E184" si="4">C179/B179-1</f>
        <v>0</v>
      </c>
      <c r="D182" s="5">
        <f t="shared" si="4"/>
        <v>0</v>
      </c>
      <c r="E182" s="5">
        <f t="shared" si="4"/>
        <v>0</v>
      </c>
    </row>
    <row r="183" spans="1:5" ht="15.75" thickBot="1" x14ac:dyDescent="0.3">
      <c r="A183" s="81" t="s">
        <v>18</v>
      </c>
      <c r="B183" s="78"/>
      <c r="C183" s="5">
        <f t="shared" si="4"/>
        <v>-2.6278069756330291E-3</v>
      </c>
      <c r="D183" s="5">
        <f t="shared" si="4"/>
        <v>1.1976047904191933E-3</v>
      </c>
      <c r="E183" s="5">
        <f t="shared" si="4"/>
        <v>0</v>
      </c>
    </row>
    <row r="184" spans="1:5" ht="15.75" thickBot="1" x14ac:dyDescent="0.3">
      <c r="A184" s="81" t="s">
        <v>19</v>
      </c>
      <c r="B184" s="78"/>
      <c r="C184" s="5">
        <f t="shared" si="4"/>
        <v>-2.6278069756330291E-3</v>
      </c>
      <c r="D184" s="5">
        <f t="shared" si="4"/>
        <v>1.1976047904191933E-3</v>
      </c>
      <c r="E184" s="5">
        <f t="shared" si="4"/>
        <v>0</v>
      </c>
    </row>
    <row r="185" spans="1:5" ht="24.75" customHeight="1" thickBot="1" x14ac:dyDescent="0.3">
      <c r="A185" s="356" t="s">
        <v>408</v>
      </c>
      <c r="B185" s="357"/>
      <c r="C185" s="357"/>
      <c r="D185" s="357"/>
      <c r="E185" s="358"/>
    </row>
    <row r="186" spans="1:5" ht="12.75" customHeight="1" x14ac:dyDescent="0.25">
      <c r="A186" s="359"/>
      <c r="B186" s="15">
        <v>2018</v>
      </c>
      <c r="C186" s="15">
        <v>2019</v>
      </c>
      <c r="D186" s="15">
        <v>2020</v>
      </c>
      <c r="E186" s="15">
        <v>2021</v>
      </c>
    </row>
    <row r="187" spans="1:5" ht="9" customHeight="1" thickBot="1" x14ac:dyDescent="0.3">
      <c r="A187" s="360"/>
      <c r="B187" s="16" t="s">
        <v>6</v>
      </c>
      <c r="C187" s="16" t="s">
        <v>7</v>
      </c>
      <c r="D187" s="16" t="s">
        <v>7</v>
      </c>
      <c r="E187" s="16" t="s">
        <v>7</v>
      </c>
    </row>
    <row r="188" spans="1:5" ht="24.75" customHeight="1" thickBot="1" x14ac:dyDescent="0.3">
      <c r="A188" s="1" t="s">
        <v>0</v>
      </c>
      <c r="B188" s="6">
        <f>B189+B190</f>
        <v>111600</v>
      </c>
      <c r="C188" s="6">
        <f>C189+C190</f>
        <v>111000</v>
      </c>
      <c r="D188" s="6">
        <f>D189+D190</f>
        <v>111000</v>
      </c>
      <c r="E188" s="6">
        <f>E189+E190</f>
        <v>111000</v>
      </c>
    </row>
    <row r="189" spans="1:5" ht="15.75" thickBot="1" x14ac:dyDescent="0.3">
      <c r="A189" s="8" t="s">
        <v>43</v>
      </c>
      <c r="B189" s="9">
        <v>111600</v>
      </c>
      <c r="C189" s="9">
        <v>111000</v>
      </c>
      <c r="D189" s="9">
        <v>111000</v>
      </c>
      <c r="E189" s="9">
        <v>111000</v>
      </c>
    </row>
    <row r="190" spans="1:5" ht="15.75" thickBot="1" x14ac:dyDescent="0.3">
      <c r="A190" s="8" t="s">
        <v>44</v>
      </c>
      <c r="B190" s="9"/>
      <c r="C190" s="10"/>
      <c r="D190" s="10"/>
      <c r="E190" s="10"/>
    </row>
    <row r="191" spans="1:5" ht="24.75" customHeight="1" thickBot="1" x14ac:dyDescent="0.3">
      <c r="A191" s="1" t="s">
        <v>29</v>
      </c>
      <c r="B191" s="6">
        <f>B192+B193</f>
        <v>18700</v>
      </c>
      <c r="C191" s="6">
        <f>C192+C193</f>
        <v>18500</v>
      </c>
      <c r="D191" s="6">
        <f>D192+D193</f>
        <v>18500</v>
      </c>
      <c r="E191" s="6">
        <f>E192+E193</f>
        <v>18500</v>
      </c>
    </row>
    <row r="192" spans="1:5" ht="15.75" thickBot="1" x14ac:dyDescent="0.3">
      <c r="A192" s="8" t="s">
        <v>43</v>
      </c>
      <c r="B192" s="9">
        <v>18700</v>
      </c>
      <c r="C192" s="9">
        <v>18500</v>
      </c>
      <c r="D192" s="9">
        <v>18500</v>
      </c>
      <c r="E192" s="9">
        <v>18500</v>
      </c>
    </row>
    <row r="193" spans="1:5" ht="15.75" thickBot="1" x14ac:dyDescent="0.3">
      <c r="A193" s="8" t="s">
        <v>44</v>
      </c>
      <c r="B193" s="9"/>
      <c r="C193" s="6"/>
      <c r="D193" s="6"/>
      <c r="E193" s="6"/>
    </row>
    <row r="194" spans="1:5" ht="24.75" customHeight="1" thickBot="1" x14ac:dyDescent="0.3">
      <c r="A194" s="1" t="s">
        <v>1</v>
      </c>
      <c r="B194" s="31">
        <f>B195+B196</f>
        <v>8300</v>
      </c>
      <c r="C194" s="31">
        <f>C195+C196</f>
        <v>8000</v>
      </c>
      <c r="D194" s="31">
        <f>D195+D196</f>
        <v>8500</v>
      </c>
      <c r="E194" s="31">
        <f>E195+E196</f>
        <v>8500</v>
      </c>
    </row>
    <row r="195" spans="1:5" ht="15.75" thickBot="1" x14ac:dyDescent="0.3">
      <c r="A195" s="8" t="s">
        <v>43</v>
      </c>
      <c r="B195" s="9">
        <v>8300</v>
      </c>
      <c r="C195" s="9">
        <v>8000</v>
      </c>
      <c r="D195" s="9">
        <v>8500</v>
      </c>
      <c r="E195" s="9">
        <v>8500</v>
      </c>
    </row>
    <row r="196" spans="1:5" ht="15.75" thickBot="1" x14ac:dyDescent="0.3">
      <c r="A196" s="8" t="s">
        <v>44</v>
      </c>
      <c r="B196" s="9"/>
      <c r="C196" s="6"/>
      <c r="D196" s="6"/>
      <c r="E196" s="6"/>
    </row>
    <row r="197" spans="1:5" ht="15.75" thickBot="1" x14ac:dyDescent="0.3">
      <c r="A197" s="1" t="s">
        <v>2</v>
      </c>
      <c r="B197" s="9"/>
      <c r="C197" s="6"/>
      <c r="D197" s="6"/>
      <c r="E197" s="6"/>
    </row>
    <row r="198" spans="1:5" ht="15.75" thickBot="1" x14ac:dyDescent="0.3">
      <c r="A198" s="8" t="s">
        <v>43</v>
      </c>
      <c r="B198" s="9"/>
      <c r="C198" s="6"/>
      <c r="D198" s="6"/>
      <c r="E198" s="6"/>
    </row>
    <row r="199" spans="1:5" ht="15.75" thickBot="1" x14ac:dyDescent="0.3">
      <c r="A199" s="8" t="s">
        <v>44</v>
      </c>
      <c r="B199" s="9"/>
      <c r="C199" s="6"/>
      <c r="D199" s="6"/>
      <c r="E199" s="6"/>
    </row>
    <row r="200" spans="1:5" ht="15.75" thickBot="1" x14ac:dyDescent="0.3">
      <c r="A200" s="1" t="s">
        <v>25</v>
      </c>
      <c r="B200" s="9"/>
      <c r="C200" s="6"/>
      <c r="D200" s="6"/>
      <c r="E200" s="6"/>
    </row>
    <row r="201" spans="1:5" ht="15.75" thickBot="1" x14ac:dyDescent="0.3">
      <c r="A201" s="8" t="s">
        <v>43</v>
      </c>
      <c r="B201" s="9"/>
      <c r="C201" s="6"/>
      <c r="D201" s="6"/>
      <c r="E201" s="6"/>
    </row>
    <row r="202" spans="1:5" ht="15" customHeight="1" thickBot="1" x14ac:dyDescent="0.3">
      <c r="A202" s="8" t="s">
        <v>44</v>
      </c>
      <c r="B202" s="9"/>
      <c r="C202" s="6"/>
      <c r="D202" s="6"/>
      <c r="E202" s="6"/>
    </row>
    <row r="203" spans="1:5" ht="15.75" thickBot="1" x14ac:dyDescent="0.3">
      <c r="A203" s="1" t="s">
        <v>26</v>
      </c>
      <c r="B203" s="9">
        <v>0</v>
      </c>
      <c r="C203" s="6">
        <v>0</v>
      </c>
      <c r="D203" s="6">
        <v>0</v>
      </c>
      <c r="E203" s="6">
        <v>0</v>
      </c>
    </row>
    <row r="204" spans="1:5" ht="15.75" thickBot="1" x14ac:dyDescent="0.3">
      <c r="A204" s="8" t="s">
        <v>43</v>
      </c>
      <c r="B204" s="9"/>
      <c r="C204" s="6"/>
      <c r="D204" s="6"/>
      <c r="E204" s="6"/>
    </row>
    <row r="205" spans="1:5" ht="15.75" thickBot="1" x14ac:dyDescent="0.3">
      <c r="A205" s="8" t="s">
        <v>44</v>
      </c>
      <c r="B205" s="9"/>
      <c r="C205" s="6"/>
      <c r="D205" s="6"/>
      <c r="E205" s="6"/>
    </row>
    <row r="206" spans="1:5" ht="24.75" thickBot="1" x14ac:dyDescent="0.3">
      <c r="A206" s="1" t="s">
        <v>3</v>
      </c>
      <c r="B206" s="9">
        <f>B207+B208</f>
        <v>280000</v>
      </c>
      <c r="C206" s="9">
        <f>C207+C208</f>
        <v>280000</v>
      </c>
      <c r="D206" s="9">
        <f>D207+D208</f>
        <v>280000</v>
      </c>
      <c r="E206" s="9">
        <f>E207+E208</f>
        <v>280000</v>
      </c>
    </row>
    <row r="207" spans="1:5" ht="15.75" thickBot="1" x14ac:dyDescent="0.3">
      <c r="A207" s="8" t="s">
        <v>43</v>
      </c>
      <c r="B207" s="9">
        <v>280000</v>
      </c>
      <c r="C207" s="9">
        <v>280000</v>
      </c>
      <c r="D207" s="9">
        <v>280000</v>
      </c>
      <c r="E207" s="9">
        <v>280000</v>
      </c>
    </row>
    <row r="208" spans="1:5" ht="15.75" thickBot="1" x14ac:dyDescent="0.3">
      <c r="A208" s="8" t="s">
        <v>44</v>
      </c>
      <c r="B208" s="9"/>
      <c r="C208" s="6"/>
      <c r="D208" s="6"/>
      <c r="E208" s="6"/>
    </row>
    <row r="209" spans="1:5" ht="15.75" thickBot="1" x14ac:dyDescent="0.3">
      <c r="A209" s="20" t="s">
        <v>98</v>
      </c>
      <c r="B209" s="9">
        <f>B206+B203+B200+B197+B194+B191+B188</f>
        <v>418600</v>
      </c>
      <c r="C209" s="9">
        <f>C206+C203+C200+C197+C194+C191+C188</f>
        <v>417500</v>
      </c>
      <c r="D209" s="9">
        <f>D206+D203+D200+D197+D194+D191+D188</f>
        <v>418000</v>
      </c>
      <c r="E209" s="9">
        <f>E206+E203+E200+E197+E194+E191+E188</f>
        <v>418000</v>
      </c>
    </row>
    <row r="210" spans="1:5" ht="17.25" customHeight="1" thickBot="1" x14ac:dyDescent="0.3">
      <c r="A210" s="21" t="s">
        <v>33</v>
      </c>
      <c r="B210" s="22">
        <f>IF(B209-B180=0,0,"Error")</f>
        <v>0</v>
      </c>
      <c r="C210" s="22">
        <f>IF(C209-C180=0,0,"Error")</f>
        <v>0</v>
      </c>
      <c r="D210" s="22">
        <f>IF(D209-D180=0,0,"Error")</f>
        <v>0</v>
      </c>
      <c r="E210" s="22">
        <f>IF(E209-E180=0,0,"Error")</f>
        <v>0</v>
      </c>
    </row>
    <row r="211" spans="1:5" ht="17.25" customHeight="1" thickBot="1" x14ac:dyDescent="0.3">
      <c r="A211" s="36" t="s">
        <v>99</v>
      </c>
      <c r="B211" s="442" t="s">
        <v>407</v>
      </c>
      <c r="C211" s="443"/>
      <c r="D211" s="443"/>
      <c r="E211" s="444"/>
    </row>
    <row r="212" spans="1:5" ht="57.75" customHeight="1" thickBot="1" x14ac:dyDescent="0.3">
      <c r="A212" s="81" t="s">
        <v>10</v>
      </c>
      <c r="B212" s="460" t="s">
        <v>406</v>
      </c>
      <c r="C212" s="461"/>
      <c r="D212" s="461"/>
      <c r="E212" s="462"/>
    </row>
    <row r="213" spans="1:5" ht="15.75" thickBot="1" x14ac:dyDescent="0.3">
      <c r="A213" s="81" t="s">
        <v>15</v>
      </c>
      <c r="B213" s="451" t="s">
        <v>263</v>
      </c>
      <c r="C213" s="452"/>
      <c r="D213" s="452"/>
      <c r="E213" s="453"/>
    </row>
    <row r="214" spans="1:5" ht="12.75" customHeight="1" x14ac:dyDescent="0.25">
      <c r="A214" s="359"/>
      <c r="B214" s="15">
        <v>2018</v>
      </c>
      <c r="C214" s="15">
        <v>2019</v>
      </c>
      <c r="D214" s="15">
        <v>2020</v>
      </c>
      <c r="E214" s="15">
        <v>2021</v>
      </c>
    </row>
    <row r="215" spans="1:5" ht="9" customHeight="1" thickBot="1" x14ac:dyDescent="0.3">
      <c r="A215" s="360"/>
      <c r="B215" s="16" t="s">
        <v>6</v>
      </c>
      <c r="C215" s="16" t="s">
        <v>7</v>
      </c>
      <c r="D215" s="16" t="s">
        <v>7</v>
      </c>
      <c r="E215" s="16" t="s">
        <v>7</v>
      </c>
    </row>
    <row r="216" spans="1:5" ht="15.75" thickBot="1" x14ac:dyDescent="0.3">
      <c r="A216" s="81" t="s">
        <v>9</v>
      </c>
      <c r="B216" s="30">
        <v>39</v>
      </c>
      <c r="C216" s="30">
        <v>39</v>
      </c>
      <c r="D216" s="30">
        <v>39</v>
      </c>
      <c r="E216" s="30">
        <v>39</v>
      </c>
    </row>
    <row r="217" spans="1:5" ht="15.75" thickBot="1" x14ac:dyDescent="0.3">
      <c r="A217" s="81" t="s">
        <v>16</v>
      </c>
      <c r="B217" s="4">
        <f>B246</f>
        <v>43095</v>
      </c>
      <c r="C217" s="4">
        <f>C246</f>
        <v>40900</v>
      </c>
      <c r="D217" s="4">
        <f>D246</f>
        <v>41100</v>
      </c>
      <c r="E217" s="4">
        <f>E246</f>
        <v>41100</v>
      </c>
    </row>
    <row r="218" spans="1:5" ht="15.75" thickBot="1" x14ac:dyDescent="0.3">
      <c r="A218" s="81" t="s">
        <v>24</v>
      </c>
      <c r="B218" s="4">
        <f>B217/B216</f>
        <v>1105</v>
      </c>
      <c r="C218" s="4">
        <f>C217/C216</f>
        <v>1048.7179487179487</v>
      </c>
      <c r="D218" s="4">
        <f>D217/D216</f>
        <v>1053.8461538461538</v>
      </c>
      <c r="E218" s="4">
        <f>E217/E216</f>
        <v>1053.8461538461538</v>
      </c>
    </row>
    <row r="219" spans="1:5" ht="15.75" thickBot="1" x14ac:dyDescent="0.3">
      <c r="A219" s="81" t="s">
        <v>17</v>
      </c>
      <c r="B219" s="78"/>
      <c r="C219" s="5">
        <f t="shared" ref="C219:E221" si="5">C216/B216-1</f>
        <v>0</v>
      </c>
      <c r="D219" s="5">
        <f t="shared" si="5"/>
        <v>0</v>
      </c>
      <c r="E219" s="5">
        <f t="shared" si="5"/>
        <v>0</v>
      </c>
    </row>
    <row r="220" spans="1:5" ht="15.75" thickBot="1" x14ac:dyDescent="0.3">
      <c r="A220" s="81" t="s">
        <v>18</v>
      </c>
      <c r="B220" s="78"/>
      <c r="C220" s="5">
        <f t="shared" si="5"/>
        <v>-5.0933983060679866E-2</v>
      </c>
      <c r="D220" s="5">
        <f t="shared" si="5"/>
        <v>4.8899755501221609E-3</v>
      </c>
      <c r="E220" s="5">
        <f t="shared" si="5"/>
        <v>0</v>
      </c>
    </row>
    <row r="221" spans="1:5" ht="15.75" thickBot="1" x14ac:dyDescent="0.3">
      <c r="A221" s="81" t="s">
        <v>19</v>
      </c>
      <c r="B221" s="78"/>
      <c r="C221" s="5">
        <f t="shared" si="5"/>
        <v>-5.0933983060679866E-2</v>
      </c>
      <c r="D221" s="5">
        <f t="shared" si="5"/>
        <v>4.8899755501221609E-3</v>
      </c>
      <c r="E221" s="5">
        <f t="shared" si="5"/>
        <v>0</v>
      </c>
    </row>
    <row r="222" spans="1:5" ht="24.75" customHeight="1" thickBot="1" x14ac:dyDescent="0.3">
      <c r="A222" s="356" t="s">
        <v>405</v>
      </c>
      <c r="B222" s="357"/>
      <c r="C222" s="357"/>
      <c r="D222" s="357"/>
      <c r="E222" s="358"/>
    </row>
    <row r="223" spans="1:5" ht="12.75" customHeight="1" x14ac:dyDescent="0.25">
      <c r="A223" s="359"/>
      <c r="B223" s="15">
        <v>2018</v>
      </c>
      <c r="C223" s="15">
        <v>2019</v>
      </c>
      <c r="D223" s="15">
        <v>2020</v>
      </c>
      <c r="E223" s="15">
        <v>2021</v>
      </c>
    </row>
    <row r="224" spans="1:5" ht="9" customHeight="1" thickBot="1" x14ac:dyDescent="0.3">
      <c r="A224" s="360"/>
      <c r="B224" s="16" t="s">
        <v>6</v>
      </c>
      <c r="C224" s="16" t="s">
        <v>7</v>
      </c>
      <c r="D224" s="16" t="s">
        <v>7</v>
      </c>
      <c r="E224" s="16" t="s">
        <v>7</v>
      </c>
    </row>
    <row r="225" spans="1:5" ht="24.75" customHeight="1" thickBot="1" x14ac:dyDescent="0.3">
      <c r="A225" s="1" t="s">
        <v>0</v>
      </c>
      <c r="B225" s="6">
        <f>B226+B227</f>
        <v>34100</v>
      </c>
      <c r="C225" s="6">
        <f>C226+C227</f>
        <v>32000</v>
      </c>
      <c r="D225" s="6">
        <f>D226+D227</f>
        <v>32000</v>
      </c>
      <c r="E225" s="6">
        <f>E226+E227</f>
        <v>32000</v>
      </c>
    </row>
    <row r="226" spans="1:5" ht="15.75" thickBot="1" x14ac:dyDescent="0.3">
      <c r="A226" s="8" t="s">
        <v>43</v>
      </c>
      <c r="B226" s="9">
        <v>34100</v>
      </c>
      <c r="C226" s="137">
        <v>32000</v>
      </c>
      <c r="D226" s="137">
        <v>32000</v>
      </c>
      <c r="E226" s="137">
        <v>32000</v>
      </c>
    </row>
    <row r="227" spans="1:5" ht="15.75" thickBot="1" x14ac:dyDescent="0.3">
      <c r="A227" s="8" t="s">
        <v>44</v>
      </c>
      <c r="B227" s="9"/>
      <c r="C227" s="10"/>
      <c r="D227" s="10"/>
      <c r="E227" s="10"/>
    </row>
    <row r="228" spans="1:5" ht="24.75" customHeight="1" thickBot="1" x14ac:dyDescent="0.3">
      <c r="A228" s="1" t="s">
        <v>29</v>
      </c>
      <c r="B228" s="6">
        <f>B229+B230</f>
        <v>5695</v>
      </c>
      <c r="C228" s="6">
        <f>C229+C230</f>
        <v>5400</v>
      </c>
      <c r="D228" s="6">
        <f>D229+D230</f>
        <v>5400</v>
      </c>
      <c r="E228" s="6">
        <f>E229+E230</f>
        <v>5400</v>
      </c>
    </row>
    <row r="229" spans="1:5" ht="15.75" thickBot="1" x14ac:dyDescent="0.3">
      <c r="A229" s="8" t="s">
        <v>43</v>
      </c>
      <c r="B229" s="9">
        <v>5695</v>
      </c>
      <c r="C229" s="6">
        <v>5400</v>
      </c>
      <c r="D229" s="6">
        <v>5400</v>
      </c>
      <c r="E229" s="6">
        <v>5400</v>
      </c>
    </row>
    <row r="230" spans="1:5" ht="15.75" thickBot="1" x14ac:dyDescent="0.3">
      <c r="A230" s="8" t="s">
        <v>44</v>
      </c>
      <c r="B230" s="9"/>
      <c r="C230" s="6"/>
      <c r="D230" s="6"/>
      <c r="E230" s="6"/>
    </row>
    <row r="231" spans="1:5" ht="24.75" customHeight="1" thickBot="1" x14ac:dyDescent="0.3">
      <c r="A231" s="1" t="s">
        <v>1</v>
      </c>
      <c r="B231" s="31">
        <f>B232+B233</f>
        <v>3200</v>
      </c>
      <c r="C231" s="31">
        <f>C232+C233</f>
        <v>3400</v>
      </c>
      <c r="D231" s="31">
        <f>D232+D233</f>
        <v>3600</v>
      </c>
      <c r="E231" s="31">
        <f>E232+E233</f>
        <v>3600</v>
      </c>
    </row>
    <row r="232" spans="1:5" ht="15.75" thickBot="1" x14ac:dyDescent="0.3">
      <c r="A232" s="8" t="s">
        <v>43</v>
      </c>
      <c r="B232" s="9">
        <v>3200</v>
      </c>
      <c r="C232" s="6">
        <v>3400</v>
      </c>
      <c r="D232" s="6">
        <v>3600</v>
      </c>
      <c r="E232" s="6">
        <v>3600</v>
      </c>
    </row>
    <row r="233" spans="1:5" ht="15.75" thickBot="1" x14ac:dyDescent="0.3">
      <c r="A233" s="8" t="s">
        <v>44</v>
      </c>
      <c r="B233" s="9"/>
      <c r="C233" s="6"/>
      <c r="D233" s="6"/>
      <c r="E233" s="6"/>
    </row>
    <row r="234" spans="1:5" ht="15.75" thickBot="1" x14ac:dyDescent="0.3">
      <c r="A234" s="1" t="s">
        <v>2</v>
      </c>
      <c r="B234" s="9"/>
      <c r="C234" s="6"/>
      <c r="D234" s="6"/>
      <c r="E234" s="6"/>
    </row>
    <row r="235" spans="1:5" ht="15.75" thickBot="1" x14ac:dyDescent="0.3">
      <c r="A235" s="8" t="s">
        <v>43</v>
      </c>
      <c r="B235" s="9"/>
      <c r="C235" s="6"/>
      <c r="D235" s="6"/>
      <c r="E235" s="6"/>
    </row>
    <row r="236" spans="1:5" ht="15.75" thickBot="1" x14ac:dyDescent="0.3">
      <c r="A236" s="8" t="s">
        <v>44</v>
      </c>
      <c r="B236" s="9"/>
      <c r="C236" s="6"/>
      <c r="D236" s="6"/>
      <c r="E236" s="6"/>
    </row>
    <row r="237" spans="1:5" ht="15.75" thickBot="1" x14ac:dyDescent="0.3">
      <c r="A237" s="1" t="s">
        <v>25</v>
      </c>
      <c r="B237" s="9"/>
      <c r="C237" s="6"/>
      <c r="D237" s="6"/>
      <c r="E237" s="6"/>
    </row>
    <row r="238" spans="1:5" ht="15.75" thickBot="1" x14ac:dyDescent="0.3">
      <c r="A238" s="8" t="s">
        <v>43</v>
      </c>
      <c r="B238" s="9"/>
      <c r="C238" s="6"/>
      <c r="D238" s="6"/>
      <c r="E238" s="6"/>
    </row>
    <row r="239" spans="1:5" ht="15" customHeight="1" thickBot="1" x14ac:dyDescent="0.3">
      <c r="A239" s="8" t="s">
        <v>44</v>
      </c>
      <c r="B239" s="9"/>
      <c r="C239" s="6"/>
      <c r="D239" s="6"/>
      <c r="E239" s="6"/>
    </row>
    <row r="240" spans="1:5" ht="15.75" thickBot="1" x14ac:dyDescent="0.3">
      <c r="A240" s="1" t="s">
        <v>26</v>
      </c>
      <c r="B240" s="9">
        <v>0</v>
      </c>
      <c r="C240" s="6">
        <v>0</v>
      </c>
      <c r="D240" s="6">
        <v>0</v>
      </c>
      <c r="E240" s="6">
        <v>0</v>
      </c>
    </row>
    <row r="241" spans="1:5" ht="15.75" thickBot="1" x14ac:dyDescent="0.3">
      <c r="A241" s="8" t="s">
        <v>43</v>
      </c>
      <c r="B241" s="9"/>
      <c r="C241" s="6"/>
      <c r="D241" s="6"/>
      <c r="E241" s="6"/>
    </row>
    <row r="242" spans="1:5" ht="15.75" thickBot="1" x14ac:dyDescent="0.3">
      <c r="A242" s="8" t="s">
        <v>44</v>
      </c>
      <c r="B242" s="9"/>
      <c r="C242" s="6"/>
      <c r="D242" s="6"/>
      <c r="E242" s="6"/>
    </row>
    <row r="243" spans="1:5" ht="24.75" thickBot="1" x14ac:dyDescent="0.3">
      <c r="A243" s="1" t="s">
        <v>3</v>
      </c>
      <c r="B243" s="9">
        <f>B244+B245</f>
        <v>100</v>
      </c>
      <c r="C243" s="9">
        <f>C244+C245</f>
        <v>100</v>
      </c>
      <c r="D243" s="9">
        <f>D244+D245</f>
        <v>100</v>
      </c>
      <c r="E243" s="9">
        <f>E244+E245</f>
        <v>100</v>
      </c>
    </row>
    <row r="244" spans="1:5" ht="15.75" thickBot="1" x14ac:dyDescent="0.3">
      <c r="A244" s="8" t="s">
        <v>43</v>
      </c>
      <c r="B244" s="9">
        <v>100</v>
      </c>
      <c r="C244" s="6">
        <v>100</v>
      </c>
      <c r="D244" s="6">
        <v>100</v>
      </c>
      <c r="E244" s="6">
        <v>100</v>
      </c>
    </row>
    <row r="245" spans="1:5" ht="15.75" thickBot="1" x14ac:dyDescent="0.3">
      <c r="A245" s="8" t="s">
        <v>44</v>
      </c>
      <c r="B245" s="9"/>
      <c r="C245" s="6"/>
      <c r="D245" s="6"/>
      <c r="E245" s="6"/>
    </row>
    <row r="246" spans="1:5" ht="15.75" thickBot="1" x14ac:dyDescent="0.3">
      <c r="A246" s="20" t="s">
        <v>113</v>
      </c>
      <c r="B246" s="9">
        <f>B243+B240+B237+B234+B231+B228+B225</f>
        <v>43095</v>
      </c>
      <c r="C246" s="9">
        <f>C243+C240+C237+C234+C231+C228+C225</f>
        <v>40900</v>
      </c>
      <c r="D246" s="9">
        <f>D243+D240+D237+D234+D231+D228+D225</f>
        <v>41100</v>
      </c>
      <c r="E246" s="9">
        <f>E243+E240+E237+E234+E231+E228+E225</f>
        <v>41100</v>
      </c>
    </row>
    <row r="247" spans="1:5" ht="17.25" customHeight="1" thickBot="1" x14ac:dyDescent="0.3">
      <c r="A247" s="21" t="s">
        <v>33</v>
      </c>
      <c r="B247" s="22">
        <f>IF(B246-B217=0,0,"Error")</f>
        <v>0</v>
      </c>
      <c r="C247" s="22">
        <f>IF(C246-C217=0,0,"Error")</f>
        <v>0</v>
      </c>
      <c r="D247" s="22">
        <f>IF(D246-D217=0,0,"Error")</f>
        <v>0</v>
      </c>
      <c r="E247" s="22">
        <f>IF(E246-E217=0,0,"Error")</f>
        <v>0</v>
      </c>
    </row>
    <row r="248" spans="1:5" ht="20.25" customHeight="1" thickBot="1" x14ac:dyDescent="0.3">
      <c r="A248" s="36" t="s">
        <v>103</v>
      </c>
      <c r="B248" s="448" t="s">
        <v>404</v>
      </c>
      <c r="C248" s="449"/>
      <c r="D248" s="449"/>
      <c r="E248" s="450"/>
    </row>
    <row r="249" spans="1:5" ht="32.25" customHeight="1" thickBot="1" x14ac:dyDescent="0.3">
      <c r="A249" s="81" t="s">
        <v>10</v>
      </c>
      <c r="B249" s="414" t="s">
        <v>403</v>
      </c>
      <c r="C249" s="415"/>
      <c r="D249" s="415"/>
      <c r="E249" s="416"/>
    </row>
    <row r="250" spans="1:5" ht="15.75" thickBot="1" x14ac:dyDescent="0.3">
      <c r="A250" s="81" t="s">
        <v>15</v>
      </c>
      <c r="B250" s="451" t="s">
        <v>402</v>
      </c>
      <c r="C250" s="452"/>
      <c r="D250" s="452"/>
      <c r="E250" s="453"/>
    </row>
    <row r="251" spans="1:5" ht="12.75" customHeight="1" x14ac:dyDescent="0.25">
      <c r="A251" s="359"/>
      <c r="B251" s="15">
        <v>2018</v>
      </c>
      <c r="C251" s="15">
        <v>2019</v>
      </c>
      <c r="D251" s="15">
        <v>2020</v>
      </c>
      <c r="E251" s="15">
        <v>2021</v>
      </c>
    </row>
    <row r="252" spans="1:5" ht="9" customHeight="1" thickBot="1" x14ac:dyDescent="0.3">
      <c r="A252" s="360"/>
      <c r="B252" s="16" t="s">
        <v>6</v>
      </c>
      <c r="C252" s="16" t="s">
        <v>7</v>
      </c>
      <c r="D252" s="16" t="s">
        <v>7</v>
      </c>
      <c r="E252" s="16" t="s">
        <v>7</v>
      </c>
    </row>
    <row r="253" spans="1:5" ht="15.75" thickBot="1" x14ac:dyDescent="0.3">
      <c r="A253" s="81" t="s">
        <v>9</v>
      </c>
      <c r="B253" s="30">
        <v>90</v>
      </c>
      <c r="C253" s="30">
        <v>90</v>
      </c>
      <c r="D253" s="30">
        <v>90</v>
      </c>
      <c r="E253" s="30">
        <v>90</v>
      </c>
    </row>
    <row r="254" spans="1:5" ht="15.75" thickBot="1" x14ac:dyDescent="0.3">
      <c r="A254" s="81" t="s">
        <v>16</v>
      </c>
      <c r="B254" s="4">
        <f>B283</f>
        <v>28100</v>
      </c>
      <c r="C254" s="4">
        <f>C283</f>
        <v>28100</v>
      </c>
      <c r="D254" s="4">
        <f>D283</f>
        <v>28600</v>
      </c>
      <c r="E254" s="4">
        <f>E283</f>
        <v>29100</v>
      </c>
    </row>
    <row r="255" spans="1:5" ht="15.75" thickBot="1" x14ac:dyDescent="0.3">
      <c r="A255" s="81" t="s">
        <v>24</v>
      </c>
      <c r="B255" s="4">
        <f>B254/B253</f>
        <v>312.22222222222223</v>
      </c>
      <c r="C255" s="4">
        <f>C254/C253</f>
        <v>312.22222222222223</v>
      </c>
      <c r="D255" s="4">
        <f>D254/D253</f>
        <v>317.77777777777777</v>
      </c>
      <c r="E255" s="4">
        <f>E254/E253</f>
        <v>323.33333333333331</v>
      </c>
    </row>
    <row r="256" spans="1:5" ht="15.75" thickBot="1" x14ac:dyDescent="0.3">
      <c r="A256" s="81" t="s">
        <v>17</v>
      </c>
      <c r="B256" s="78"/>
      <c r="C256" s="5">
        <f t="shared" ref="C256:E258" si="6">C253/B253-1</f>
        <v>0</v>
      </c>
      <c r="D256" s="5">
        <f t="shared" si="6"/>
        <v>0</v>
      </c>
      <c r="E256" s="5">
        <f t="shared" si="6"/>
        <v>0</v>
      </c>
    </row>
    <row r="257" spans="1:5" ht="15.75" thickBot="1" x14ac:dyDescent="0.3">
      <c r="A257" s="81" t="s">
        <v>18</v>
      </c>
      <c r="B257" s="78"/>
      <c r="C257" s="5">
        <f t="shared" si="6"/>
        <v>0</v>
      </c>
      <c r="D257" s="5">
        <f t="shared" si="6"/>
        <v>1.7793594306049876E-2</v>
      </c>
      <c r="E257" s="5">
        <f t="shared" si="6"/>
        <v>1.7482517482517501E-2</v>
      </c>
    </row>
    <row r="258" spans="1:5" ht="15.75" thickBot="1" x14ac:dyDescent="0.3">
      <c r="A258" s="81" t="s">
        <v>19</v>
      </c>
      <c r="B258" s="78"/>
      <c r="C258" s="5">
        <f t="shared" si="6"/>
        <v>0</v>
      </c>
      <c r="D258" s="5">
        <f t="shared" si="6"/>
        <v>1.7793594306049876E-2</v>
      </c>
      <c r="E258" s="5">
        <f t="shared" si="6"/>
        <v>1.7482517482517501E-2</v>
      </c>
    </row>
    <row r="259" spans="1:5" ht="24.75" customHeight="1" thickBot="1" x14ac:dyDescent="0.3">
      <c r="A259" s="356" t="s">
        <v>401</v>
      </c>
      <c r="B259" s="357"/>
      <c r="C259" s="357"/>
      <c r="D259" s="357"/>
      <c r="E259" s="358"/>
    </row>
    <row r="260" spans="1:5" ht="12.75" customHeight="1" x14ac:dyDescent="0.25">
      <c r="A260" s="359"/>
      <c r="B260" s="15">
        <v>2018</v>
      </c>
      <c r="C260" s="15">
        <v>2019</v>
      </c>
      <c r="D260" s="15">
        <v>2020</v>
      </c>
      <c r="E260" s="15">
        <v>2021</v>
      </c>
    </row>
    <row r="261" spans="1:5" ht="9" customHeight="1" thickBot="1" x14ac:dyDescent="0.3">
      <c r="A261" s="360"/>
      <c r="B261" s="16" t="s">
        <v>6</v>
      </c>
      <c r="C261" s="16" t="s">
        <v>7</v>
      </c>
      <c r="D261" s="16" t="s">
        <v>7</v>
      </c>
      <c r="E261" s="16" t="s">
        <v>7</v>
      </c>
    </row>
    <row r="262" spans="1:5" ht="24.75" customHeight="1" thickBot="1" x14ac:dyDescent="0.3">
      <c r="A262" s="1" t="s">
        <v>0</v>
      </c>
      <c r="B262" s="6">
        <f>B263+B264</f>
        <v>18100</v>
      </c>
      <c r="C262" s="6">
        <f>C263+C264</f>
        <v>18100</v>
      </c>
      <c r="D262" s="6">
        <f>D263+D264</f>
        <v>18100</v>
      </c>
      <c r="E262" s="6">
        <f>E263+E264</f>
        <v>18100</v>
      </c>
    </row>
    <row r="263" spans="1:5" ht="15.75" thickBot="1" x14ac:dyDescent="0.3">
      <c r="A263" s="8" t="s">
        <v>43</v>
      </c>
      <c r="B263" s="9">
        <v>18100</v>
      </c>
      <c r="C263" s="137">
        <v>18100</v>
      </c>
      <c r="D263" s="137">
        <v>18100</v>
      </c>
      <c r="E263" s="137">
        <v>18100</v>
      </c>
    </row>
    <row r="264" spans="1:5" ht="15.75" thickBot="1" x14ac:dyDescent="0.3">
      <c r="A264" s="8" t="s">
        <v>44</v>
      </c>
      <c r="B264" s="9"/>
      <c r="C264" s="10"/>
      <c r="D264" s="10"/>
      <c r="E264" s="10"/>
    </row>
    <row r="265" spans="1:5" ht="24.75" customHeight="1" thickBot="1" x14ac:dyDescent="0.3">
      <c r="A265" s="1" t="s">
        <v>29</v>
      </c>
      <c r="B265" s="6">
        <f>B266+B267</f>
        <v>2900</v>
      </c>
      <c r="C265" s="6">
        <f>C266+C267</f>
        <v>2900</v>
      </c>
      <c r="D265" s="6">
        <f>D266+D267</f>
        <v>2900</v>
      </c>
      <c r="E265" s="6">
        <f>E266+E267</f>
        <v>2900</v>
      </c>
    </row>
    <row r="266" spans="1:5" ht="15.75" thickBot="1" x14ac:dyDescent="0.3">
      <c r="A266" s="8" t="s">
        <v>43</v>
      </c>
      <c r="B266" s="9">
        <v>2900</v>
      </c>
      <c r="C266" s="9">
        <v>2900</v>
      </c>
      <c r="D266" s="9">
        <v>2900</v>
      </c>
      <c r="E266" s="9">
        <v>2900</v>
      </c>
    </row>
    <row r="267" spans="1:5" ht="15.75" thickBot="1" x14ac:dyDescent="0.3">
      <c r="A267" s="8" t="s">
        <v>44</v>
      </c>
      <c r="B267" s="9"/>
      <c r="C267" s="6"/>
      <c r="D267" s="6"/>
      <c r="E267" s="6"/>
    </row>
    <row r="268" spans="1:5" ht="24.75" customHeight="1" thickBot="1" x14ac:dyDescent="0.3">
      <c r="A268" s="1" t="s">
        <v>1</v>
      </c>
      <c r="B268" s="31">
        <f>B269+B270</f>
        <v>7000</v>
      </c>
      <c r="C268" s="31">
        <f>C269+C270</f>
        <v>7000</v>
      </c>
      <c r="D268" s="31">
        <f>D269+D270</f>
        <v>7500</v>
      </c>
      <c r="E268" s="31">
        <f>E269+E270</f>
        <v>8000</v>
      </c>
    </row>
    <row r="269" spans="1:5" ht="15.75" thickBot="1" x14ac:dyDescent="0.3">
      <c r="A269" s="8" t="s">
        <v>43</v>
      </c>
      <c r="B269" s="9">
        <v>7000</v>
      </c>
      <c r="C269" s="6">
        <v>7000</v>
      </c>
      <c r="D269" s="6">
        <v>7500</v>
      </c>
      <c r="E269" s="6">
        <v>8000</v>
      </c>
    </row>
    <row r="270" spans="1:5" ht="15.75" thickBot="1" x14ac:dyDescent="0.3">
      <c r="A270" s="8" t="s">
        <v>44</v>
      </c>
      <c r="B270" s="9"/>
      <c r="C270" s="6"/>
      <c r="D270" s="6"/>
      <c r="E270" s="6"/>
    </row>
    <row r="271" spans="1:5" ht="15.75" thickBot="1" x14ac:dyDescent="0.3">
      <c r="A271" s="1" t="s">
        <v>2</v>
      </c>
      <c r="B271" s="9"/>
      <c r="C271" s="6"/>
      <c r="D271" s="6"/>
      <c r="E271" s="6"/>
    </row>
    <row r="272" spans="1:5" ht="15.75" thickBot="1" x14ac:dyDescent="0.3">
      <c r="A272" s="8" t="s">
        <v>43</v>
      </c>
      <c r="B272" s="9"/>
      <c r="C272" s="6"/>
      <c r="D272" s="6"/>
      <c r="E272" s="6"/>
    </row>
    <row r="273" spans="1:5" ht="15.75" thickBot="1" x14ac:dyDescent="0.3">
      <c r="A273" s="8" t="s">
        <v>44</v>
      </c>
      <c r="B273" s="9"/>
      <c r="C273" s="6"/>
      <c r="D273" s="6"/>
      <c r="E273" s="6"/>
    </row>
    <row r="274" spans="1:5" ht="15.75" thickBot="1" x14ac:dyDescent="0.3">
      <c r="A274" s="1" t="s">
        <v>25</v>
      </c>
      <c r="B274" s="9"/>
      <c r="C274" s="6"/>
      <c r="D274" s="6"/>
      <c r="E274" s="6"/>
    </row>
    <row r="275" spans="1:5" ht="15.75" thickBot="1" x14ac:dyDescent="0.3">
      <c r="A275" s="8" t="s">
        <v>43</v>
      </c>
      <c r="B275" s="9"/>
      <c r="C275" s="6"/>
      <c r="D275" s="6"/>
      <c r="E275" s="6"/>
    </row>
    <row r="276" spans="1:5" ht="15" customHeight="1" thickBot="1" x14ac:dyDescent="0.3">
      <c r="A276" s="8" t="s">
        <v>44</v>
      </c>
      <c r="B276" s="9"/>
      <c r="C276" s="6"/>
      <c r="D276" s="6"/>
      <c r="E276" s="6"/>
    </row>
    <row r="277" spans="1:5" ht="15.75" thickBot="1" x14ac:dyDescent="0.3">
      <c r="A277" s="1" t="s">
        <v>26</v>
      </c>
      <c r="B277" s="9">
        <v>0</v>
      </c>
      <c r="C277" s="6">
        <v>0</v>
      </c>
      <c r="D277" s="6">
        <v>0</v>
      </c>
      <c r="E277" s="6">
        <v>0</v>
      </c>
    </row>
    <row r="278" spans="1:5" ht="15.75" thickBot="1" x14ac:dyDescent="0.3">
      <c r="A278" s="8" t="s">
        <v>43</v>
      </c>
      <c r="B278" s="9"/>
      <c r="C278" s="6"/>
      <c r="D278" s="6"/>
      <c r="E278" s="6"/>
    </row>
    <row r="279" spans="1:5" ht="15.75" thickBot="1" x14ac:dyDescent="0.3">
      <c r="A279" s="8" t="s">
        <v>44</v>
      </c>
      <c r="B279" s="9"/>
      <c r="C279" s="6"/>
      <c r="D279" s="6"/>
      <c r="E279" s="6"/>
    </row>
    <row r="280" spans="1:5" ht="24.75" thickBot="1" x14ac:dyDescent="0.3">
      <c r="A280" s="1" t="s">
        <v>3</v>
      </c>
      <c r="B280" s="9">
        <f>B281+B282</f>
        <v>100</v>
      </c>
      <c r="C280" s="9">
        <f>C281+C282</f>
        <v>100</v>
      </c>
      <c r="D280" s="9">
        <f>D281+D282</f>
        <v>100</v>
      </c>
      <c r="E280" s="9">
        <f>E281+E282</f>
        <v>100</v>
      </c>
    </row>
    <row r="281" spans="1:5" ht="15.75" thickBot="1" x14ac:dyDescent="0.3">
      <c r="A281" s="8" t="s">
        <v>43</v>
      </c>
      <c r="B281" s="9">
        <v>100</v>
      </c>
      <c r="C281" s="9">
        <v>100</v>
      </c>
      <c r="D281" s="9">
        <v>100</v>
      </c>
      <c r="E281" s="9">
        <v>100</v>
      </c>
    </row>
    <row r="282" spans="1:5" ht="15.75" thickBot="1" x14ac:dyDescent="0.3">
      <c r="A282" s="8" t="s">
        <v>44</v>
      </c>
      <c r="B282" s="9"/>
      <c r="C282" s="6"/>
      <c r="D282" s="6"/>
      <c r="E282" s="6"/>
    </row>
    <row r="283" spans="1:5" ht="15.75" thickBot="1" x14ac:dyDescent="0.3">
      <c r="A283" s="20" t="s">
        <v>107</v>
      </c>
      <c r="B283" s="9">
        <f>B280+B277+B274+B271+B268+B265+B262</f>
        <v>28100</v>
      </c>
      <c r="C283" s="9">
        <f>C280+C277+C274+C271+C268+C265+C262</f>
        <v>28100</v>
      </c>
      <c r="D283" s="9">
        <f>D280+D277+D274+D271+D268+D265+D262</f>
        <v>28600</v>
      </c>
      <c r="E283" s="9">
        <f>E280+E277+E274+E271+E268+E265+E262</f>
        <v>29100</v>
      </c>
    </row>
    <row r="284" spans="1:5" ht="17.25" customHeight="1" thickBot="1" x14ac:dyDescent="0.3">
      <c r="A284" s="21" t="s">
        <v>33</v>
      </c>
      <c r="B284" s="22">
        <f>IF(B283-B254=0,0,"Error")</f>
        <v>0</v>
      </c>
      <c r="C284" s="22">
        <f>IF(C283-C254=0,0,"Error")</f>
        <v>0</v>
      </c>
      <c r="D284" s="22">
        <f>IF(D283-D254=0,0,"Error")</f>
        <v>0</v>
      </c>
      <c r="E284" s="22">
        <f>IF(E283-E254=0,0,"Error")</f>
        <v>0</v>
      </c>
    </row>
    <row r="285" spans="1:5" ht="15.75" thickBot="1" x14ac:dyDescent="0.3">
      <c r="A285" s="36" t="s">
        <v>292</v>
      </c>
      <c r="B285" s="379" t="s">
        <v>400</v>
      </c>
      <c r="C285" s="380"/>
      <c r="D285" s="380"/>
      <c r="E285" s="381"/>
    </row>
    <row r="286" spans="1:5" ht="78" customHeight="1" thickBot="1" x14ac:dyDescent="0.3">
      <c r="A286" s="81" t="s">
        <v>10</v>
      </c>
      <c r="B286" s="414" t="s">
        <v>399</v>
      </c>
      <c r="C286" s="415"/>
      <c r="D286" s="415"/>
      <c r="E286" s="416"/>
    </row>
    <row r="287" spans="1:5" ht="15.75" thickBot="1" x14ac:dyDescent="0.3">
      <c r="A287" s="81" t="s">
        <v>15</v>
      </c>
      <c r="B287" s="379" t="s">
        <v>398</v>
      </c>
      <c r="C287" s="380"/>
      <c r="D287" s="380"/>
      <c r="E287" s="381"/>
    </row>
    <row r="288" spans="1:5" ht="12.75" customHeight="1" x14ac:dyDescent="0.25">
      <c r="A288" s="359"/>
      <c r="B288" s="15">
        <v>2018</v>
      </c>
      <c r="C288" s="15">
        <v>2019</v>
      </c>
      <c r="D288" s="15">
        <v>2020</v>
      </c>
      <c r="E288" s="15">
        <v>2021</v>
      </c>
    </row>
    <row r="289" spans="1:5" ht="9" customHeight="1" thickBot="1" x14ac:dyDescent="0.3">
      <c r="A289" s="360"/>
      <c r="B289" s="16" t="s">
        <v>6</v>
      </c>
      <c r="C289" s="16" t="s">
        <v>7</v>
      </c>
      <c r="D289" s="16" t="s">
        <v>7</v>
      </c>
      <c r="E289" s="16" t="s">
        <v>7</v>
      </c>
    </row>
    <row r="290" spans="1:5" ht="15.75" thickBot="1" x14ac:dyDescent="0.3">
      <c r="A290" s="81" t="s">
        <v>9</v>
      </c>
      <c r="B290" s="30">
        <v>2400</v>
      </c>
      <c r="C290" s="30">
        <v>2400</v>
      </c>
      <c r="D290" s="30">
        <v>2400</v>
      </c>
      <c r="E290" s="30">
        <v>2400</v>
      </c>
    </row>
    <row r="291" spans="1:5" ht="15.75" thickBot="1" x14ac:dyDescent="0.3">
      <c r="A291" s="81" t="s">
        <v>16</v>
      </c>
      <c r="B291" s="4">
        <f>B320</f>
        <v>58300</v>
      </c>
      <c r="C291" s="4">
        <f>C320</f>
        <v>58300</v>
      </c>
      <c r="D291" s="4">
        <f>D320</f>
        <v>58800</v>
      </c>
      <c r="E291" s="4">
        <f>E320</f>
        <v>59300</v>
      </c>
    </row>
    <row r="292" spans="1:5" ht="15.75" thickBot="1" x14ac:dyDescent="0.3">
      <c r="A292" s="81" t="s">
        <v>24</v>
      </c>
      <c r="B292" s="4">
        <f>B291/B290</f>
        <v>24.291666666666668</v>
      </c>
      <c r="C292" s="4">
        <f>C291/C290</f>
        <v>24.291666666666668</v>
      </c>
      <c r="D292" s="4">
        <f>D291/D290</f>
        <v>24.5</v>
      </c>
      <c r="E292" s="4">
        <f>E291/E290</f>
        <v>24.708333333333332</v>
      </c>
    </row>
    <row r="293" spans="1:5" ht="15.75" thickBot="1" x14ac:dyDescent="0.3">
      <c r="A293" s="81" t="s">
        <v>17</v>
      </c>
      <c r="B293" s="78"/>
      <c r="C293" s="5">
        <f t="shared" ref="C293:E295" si="7">C290/B290-1</f>
        <v>0</v>
      </c>
      <c r="D293" s="5">
        <f t="shared" si="7"/>
        <v>0</v>
      </c>
      <c r="E293" s="5">
        <f t="shared" si="7"/>
        <v>0</v>
      </c>
    </row>
    <row r="294" spans="1:5" ht="15.75" thickBot="1" x14ac:dyDescent="0.3">
      <c r="A294" s="81" t="s">
        <v>18</v>
      </c>
      <c r="B294" s="78"/>
      <c r="C294" s="5">
        <f t="shared" si="7"/>
        <v>0</v>
      </c>
      <c r="D294" s="5">
        <f t="shared" si="7"/>
        <v>8.5763293310463506E-3</v>
      </c>
      <c r="E294" s="5">
        <f t="shared" si="7"/>
        <v>8.5034013605442826E-3</v>
      </c>
    </row>
    <row r="295" spans="1:5" ht="15.75" thickBot="1" x14ac:dyDescent="0.3">
      <c r="A295" s="81" t="s">
        <v>19</v>
      </c>
      <c r="B295" s="78"/>
      <c r="C295" s="5">
        <f t="shared" si="7"/>
        <v>0</v>
      </c>
      <c r="D295" s="5">
        <f t="shared" si="7"/>
        <v>8.5763293310463506E-3</v>
      </c>
      <c r="E295" s="5">
        <f t="shared" si="7"/>
        <v>8.5034013605440606E-3</v>
      </c>
    </row>
    <row r="296" spans="1:5" ht="24.75" customHeight="1" thickBot="1" x14ac:dyDescent="0.3">
      <c r="A296" s="356" t="s">
        <v>397</v>
      </c>
      <c r="B296" s="357"/>
      <c r="C296" s="357"/>
      <c r="D296" s="357"/>
      <c r="E296" s="358"/>
    </row>
    <row r="297" spans="1:5" ht="12.75" customHeight="1" x14ac:dyDescent="0.25">
      <c r="A297" s="359"/>
      <c r="B297" s="15">
        <v>2018</v>
      </c>
      <c r="C297" s="15">
        <v>2019</v>
      </c>
      <c r="D297" s="15">
        <v>2020</v>
      </c>
      <c r="E297" s="15">
        <v>2021</v>
      </c>
    </row>
    <row r="298" spans="1:5" ht="9" customHeight="1" thickBot="1" x14ac:dyDescent="0.3">
      <c r="A298" s="360"/>
      <c r="B298" s="16" t="s">
        <v>6</v>
      </c>
      <c r="C298" s="16" t="s">
        <v>7</v>
      </c>
      <c r="D298" s="16" t="s">
        <v>7</v>
      </c>
      <c r="E298" s="16" t="s">
        <v>7</v>
      </c>
    </row>
    <row r="299" spans="1:5" ht="24.75" customHeight="1" thickBot="1" x14ac:dyDescent="0.3">
      <c r="A299" s="1" t="s">
        <v>0</v>
      </c>
      <c r="B299" s="6">
        <f>B300+B301</f>
        <v>43000</v>
      </c>
      <c r="C299" s="6">
        <f>C300+C301</f>
        <v>43000</v>
      </c>
      <c r="D299" s="6">
        <f>D300+D301</f>
        <v>43000</v>
      </c>
      <c r="E299" s="6">
        <f>E300+E301</f>
        <v>43000</v>
      </c>
    </row>
    <row r="300" spans="1:5" ht="15.75" thickBot="1" x14ac:dyDescent="0.3">
      <c r="A300" s="8" t="s">
        <v>43</v>
      </c>
      <c r="B300" s="9">
        <v>43000</v>
      </c>
      <c r="C300" s="9">
        <v>43000</v>
      </c>
      <c r="D300" s="9">
        <v>43000</v>
      </c>
      <c r="E300" s="9">
        <v>43000</v>
      </c>
    </row>
    <row r="301" spans="1:5" ht="15.75" thickBot="1" x14ac:dyDescent="0.3">
      <c r="A301" s="8" t="s">
        <v>44</v>
      </c>
      <c r="B301" s="9"/>
      <c r="C301" s="10"/>
      <c r="D301" s="10"/>
      <c r="E301" s="10"/>
    </row>
    <row r="302" spans="1:5" ht="24.75" customHeight="1" thickBot="1" x14ac:dyDescent="0.3">
      <c r="A302" s="1" t="s">
        <v>29</v>
      </c>
      <c r="B302" s="6">
        <f>B303+B304</f>
        <v>7200</v>
      </c>
      <c r="C302" s="6">
        <f>C303+C304</f>
        <v>7200</v>
      </c>
      <c r="D302" s="6">
        <f>D303+D304</f>
        <v>7200</v>
      </c>
      <c r="E302" s="6">
        <f>E303+E304</f>
        <v>7200</v>
      </c>
    </row>
    <row r="303" spans="1:5" ht="15.75" thickBot="1" x14ac:dyDescent="0.3">
      <c r="A303" s="8" t="s">
        <v>43</v>
      </c>
      <c r="B303" s="9">
        <v>7200</v>
      </c>
      <c r="C303" s="9">
        <v>7200</v>
      </c>
      <c r="D303" s="9">
        <v>7200</v>
      </c>
      <c r="E303" s="9">
        <v>7200</v>
      </c>
    </row>
    <row r="304" spans="1:5" ht="15.75" thickBot="1" x14ac:dyDescent="0.3">
      <c r="A304" s="8" t="s">
        <v>44</v>
      </c>
      <c r="B304" s="9"/>
      <c r="C304" s="6"/>
      <c r="D304" s="6"/>
      <c r="E304" s="6"/>
    </row>
    <row r="305" spans="1:5" ht="24.75" customHeight="1" thickBot="1" x14ac:dyDescent="0.3">
      <c r="A305" s="1" t="s">
        <v>1</v>
      </c>
      <c r="B305" s="31">
        <f>B306+B307</f>
        <v>8000</v>
      </c>
      <c r="C305" s="31">
        <f>C306+C307</f>
        <v>8000</v>
      </c>
      <c r="D305" s="31">
        <f>D306+D307</f>
        <v>8500</v>
      </c>
      <c r="E305" s="31">
        <f>E306+E307</f>
        <v>9000</v>
      </c>
    </row>
    <row r="306" spans="1:5" ht="15.75" thickBot="1" x14ac:dyDescent="0.3">
      <c r="A306" s="8" t="s">
        <v>43</v>
      </c>
      <c r="B306" s="9">
        <v>8000</v>
      </c>
      <c r="C306" s="6">
        <v>8000</v>
      </c>
      <c r="D306" s="6">
        <v>8500</v>
      </c>
      <c r="E306" s="6">
        <v>9000</v>
      </c>
    </row>
    <row r="307" spans="1:5" ht="15.75" thickBot="1" x14ac:dyDescent="0.3">
      <c r="A307" s="8" t="s">
        <v>44</v>
      </c>
      <c r="B307" s="9"/>
      <c r="C307" s="6"/>
      <c r="D307" s="6"/>
      <c r="E307" s="6"/>
    </row>
    <row r="308" spans="1:5" ht="15.75" thickBot="1" x14ac:dyDescent="0.3">
      <c r="A308" s="1" t="s">
        <v>2</v>
      </c>
      <c r="B308" s="9"/>
      <c r="C308" s="6"/>
      <c r="D308" s="6"/>
      <c r="E308" s="6"/>
    </row>
    <row r="309" spans="1:5" ht="15.75" thickBot="1" x14ac:dyDescent="0.3">
      <c r="A309" s="8" t="s">
        <v>43</v>
      </c>
      <c r="B309" s="9"/>
      <c r="C309" s="6"/>
      <c r="D309" s="6"/>
      <c r="E309" s="6"/>
    </row>
    <row r="310" spans="1:5" ht="15.75" thickBot="1" x14ac:dyDescent="0.3">
      <c r="A310" s="8" t="s">
        <v>44</v>
      </c>
      <c r="B310" s="9"/>
      <c r="C310" s="6"/>
      <c r="D310" s="6"/>
      <c r="E310" s="6"/>
    </row>
    <row r="311" spans="1:5" ht="15.75" thickBot="1" x14ac:dyDescent="0.3">
      <c r="A311" s="1" t="s">
        <v>25</v>
      </c>
      <c r="B311" s="9"/>
      <c r="C311" s="6"/>
      <c r="D311" s="6"/>
      <c r="E311" s="6"/>
    </row>
    <row r="312" spans="1:5" ht="15.75" thickBot="1" x14ac:dyDescent="0.3">
      <c r="A312" s="8" t="s">
        <v>43</v>
      </c>
      <c r="B312" s="9"/>
      <c r="C312" s="6"/>
      <c r="D312" s="6"/>
      <c r="E312" s="6"/>
    </row>
    <row r="313" spans="1:5" ht="15" customHeight="1" thickBot="1" x14ac:dyDescent="0.3">
      <c r="A313" s="8" t="s">
        <v>44</v>
      </c>
      <c r="B313" s="9"/>
      <c r="C313" s="6"/>
      <c r="D313" s="6"/>
      <c r="E313" s="6"/>
    </row>
    <row r="314" spans="1:5" ht="15.75" thickBot="1" x14ac:dyDescent="0.3">
      <c r="A314" s="1" t="s">
        <v>26</v>
      </c>
      <c r="B314" s="9">
        <v>0</v>
      </c>
      <c r="C314" s="6">
        <v>0</v>
      </c>
      <c r="D314" s="6">
        <v>0</v>
      </c>
      <c r="E314" s="6">
        <v>0</v>
      </c>
    </row>
    <row r="315" spans="1:5" ht="15.75" thickBot="1" x14ac:dyDescent="0.3">
      <c r="A315" s="8" t="s">
        <v>43</v>
      </c>
      <c r="B315" s="9"/>
      <c r="C315" s="6"/>
      <c r="D315" s="6"/>
      <c r="E315" s="6"/>
    </row>
    <row r="316" spans="1:5" ht="15.75" thickBot="1" x14ac:dyDescent="0.3">
      <c r="A316" s="8" t="s">
        <v>44</v>
      </c>
      <c r="B316" s="9"/>
      <c r="C316" s="6"/>
      <c r="D316" s="6"/>
      <c r="E316" s="6"/>
    </row>
    <row r="317" spans="1:5" ht="24.75" thickBot="1" x14ac:dyDescent="0.3">
      <c r="A317" s="1" t="s">
        <v>3</v>
      </c>
      <c r="B317" s="9">
        <f>B318+B319</f>
        <v>100</v>
      </c>
      <c r="C317" s="9">
        <f>C318+C319</f>
        <v>100</v>
      </c>
      <c r="D317" s="9">
        <f>D318+D319</f>
        <v>100</v>
      </c>
      <c r="E317" s="9">
        <f>E318+E319</f>
        <v>100</v>
      </c>
    </row>
    <row r="318" spans="1:5" ht="15.75" thickBot="1" x14ac:dyDescent="0.3">
      <c r="A318" s="8" t="s">
        <v>43</v>
      </c>
      <c r="B318" s="9">
        <v>100</v>
      </c>
      <c r="C318" s="6">
        <v>100</v>
      </c>
      <c r="D318" s="6">
        <v>100</v>
      </c>
      <c r="E318" s="6">
        <v>100</v>
      </c>
    </row>
    <row r="319" spans="1:5" ht="15.75" thickBot="1" x14ac:dyDescent="0.3">
      <c r="A319" s="8" t="s">
        <v>44</v>
      </c>
      <c r="B319" s="9"/>
      <c r="C319" s="6"/>
      <c r="D319" s="6"/>
      <c r="E319" s="6"/>
    </row>
    <row r="320" spans="1:5" ht="15.75" thickBot="1" x14ac:dyDescent="0.3">
      <c r="A320" s="20" t="s">
        <v>117</v>
      </c>
      <c r="B320" s="9">
        <f>B317+B314+B311+B308+B305+B302+B299</f>
        <v>58300</v>
      </c>
      <c r="C320" s="9">
        <f>C317+C314+C311+C308+C305+C302+C299</f>
        <v>58300</v>
      </c>
      <c r="D320" s="9">
        <f>D317+D314+D311+D308+D305+D302+D299</f>
        <v>58800</v>
      </c>
      <c r="E320" s="9">
        <f>E317+E314+E311+E308+E305+E302+E299</f>
        <v>59300</v>
      </c>
    </row>
    <row r="321" spans="1:5" ht="17.25" customHeight="1" thickBot="1" x14ac:dyDescent="0.3">
      <c r="A321" s="21" t="s">
        <v>33</v>
      </c>
      <c r="B321" s="22">
        <f>IF(B320-B291=0,0,"Error")</f>
        <v>0</v>
      </c>
      <c r="C321" s="22">
        <f>IF(C320-C291=0,0,"Error")</f>
        <v>0</v>
      </c>
      <c r="D321" s="22">
        <f>IF(D320-D291=0,0,"Error")</f>
        <v>0</v>
      </c>
      <c r="E321" s="22">
        <f>IF(E320-E291=0,0,"Error")</f>
        <v>0</v>
      </c>
    </row>
    <row r="322" spans="1:5" ht="15.75" thickBot="1" x14ac:dyDescent="0.3">
      <c r="A322" s="350" t="s">
        <v>93</v>
      </c>
      <c r="B322" s="351"/>
      <c r="C322" s="351"/>
      <c r="D322" s="351"/>
      <c r="E322" s="352"/>
    </row>
    <row r="323" spans="1:5" ht="15.75" thickBot="1" x14ac:dyDescent="0.3">
      <c r="A323" s="350" t="s">
        <v>37</v>
      </c>
      <c r="B323" s="351"/>
      <c r="C323" s="351"/>
      <c r="D323" s="351"/>
      <c r="E323" s="352"/>
    </row>
    <row r="324" spans="1:5" ht="15.75" thickBot="1" x14ac:dyDescent="0.3">
      <c r="A324" s="102" t="s">
        <v>178</v>
      </c>
      <c r="B324" s="454" t="s">
        <v>396</v>
      </c>
      <c r="C324" s="455"/>
      <c r="D324" s="455"/>
      <c r="E324" s="456"/>
    </row>
    <row r="325" spans="1:5" ht="38.25" customHeight="1" thickBot="1" x14ac:dyDescent="0.3">
      <c r="A325" s="102" t="s">
        <v>289</v>
      </c>
      <c r="B325" s="102" t="s">
        <v>395</v>
      </c>
      <c r="C325" s="106" t="s">
        <v>45</v>
      </c>
      <c r="D325" s="429"/>
      <c r="E325" s="430"/>
    </row>
    <row r="326" spans="1:5" ht="15.75" thickBot="1" x14ac:dyDescent="0.3">
      <c r="A326" s="135"/>
      <c r="B326" s="375"/>
      <c r="C326" s="431"/>
      <c r="D326" s="377"/>
      <c r="E326" s="378"/>
    </row>
    <row r="327" spans="1:5" ht="28.5" customHeight="1" thickBot="1" x14ac:dyDescent="0.3">
      <c r="A327" s="81" t="s">
        <v>10</v>
      </c>
      <c r="B327" s="405" t="s">
        <v>394</v>
      </c>
      <c r="C327" s="406"/>
      <c r="D327" s="406"/>
      <c r="E327" s="407"/>
    </row>
    <row r="328" spans="1:5" ht="15.75" thickBot="1" x14ac:dyDescent="0.3">
      <c r="A328" s="81" t="s">
        <v>15</v>
      </c>
      <c r="B328" s="324" t="s">
        <v>91</v>
      </c>
      <c r="C328" s="325"/>
      <c r="D328" s="325"/>
      <c r="E328" s="326"/>
    </row>
    <row r="329" spans="1:5" ht="12.75" customHeight="1" x14ac:dyDescent="0.25">
      <c r="A329" s="359"/>
      <c r="B329" s="15">
        <v>2018</v>
      </c>
      <c r="C329" s="15">
        <v>2019</v>
      </c>
      <c r="D329" s="15">
        <v>2020</v>
      </c>
      <c r="E329" s="15">
        <v>2021</v>
      </c>
    </row>
    <row r="330" spans="1:5" ht="9" customHeight="1" thickBot="1" x14ac:dyDescent="0.3">
      <c r="A330" s="360"/>
      <c r="B330" s="16" t="s">
        <v>6</v>
      </c>
      <c r="C330" s="16" t="s">
        <v>7</v>
      </c>
      <c r="D330" s="16" t="s">
        <v>7</v>
      </c>
      <c r="E330" s="16" t="s">
        <v>7</v>
      </c>
    </row>
    <row r="331" spans="1:5" ht="15.75" thickBot="1" x14ac:dyDescent="0.3">
      <c r="A331" s="81" t="s">
        <v>9</v>
      </c>
      <c r="B331" s="4"/>
      <c r="C331" s="4"/>
      <c r="D331" s="4">
        <v>4</v>
      </c>
      <c r="E331" s="4">
        <v>10</v>
      </c>
    </row>
    <row r="332" spans="1:5" ht="15.75" thickBot="1" x14ac:dyDescent="0.3">
      <c r="A332" s="81" t="s">
        <v>16</v>
      </c>
      <c r="B332" s="4">
        <f>B350</f>
        <v>0</v>
      </c>
      <c r="C332" s="4">
        <f>C350</f>
        <v>0</v>
      </c>
      <c r="D332" s="4">
        <f>D350</f>
        <v>947500</v>
      </c>
      <c r="E332" s="4">
        <f>E350</f>
        <v>1772500</v>
      </c>
    </row>
    <row r="333" spans="1:5" ht="15.75" thickBot="1" x14ac:dyDescent="0.3">
      <c r="A333" s="81" t="s">
        <v>24</v>
      </c>
      <c r="B333" s="4" t="e">
        <f>B332/B331</f>
        <v>#DIV/0!</v>
      </c>
      <c r="C333" s="4" t="e">
        <f>C332/C331</f>
        <v>#DIV/0!</v>
      </c>
      <c r="D333" s="4">
        <f>D332/D331</f>
        <v>236875</v>
      </c>
      <c r="E333" s="4">
        <f>E332/E331</f>
        <v>177250</v>
      </c>
    </row>
    <row r="334" spans="1:5" ht="15.75" thickBot="1" x14ac:dyDescent="0.3">
      <c r="A334" s="81" t="s">
        <v>17</v>
      </c>
      <c r="B334" s="78" t="s">
        <v>23</v>
      </c>
      <c r="C334" s="5" t="e">
        <f t="shared" ref="C334:E336" si="8">C331/B331-1</f>
        <v>#DIV/0!</v>
      </c>
      <c r="D334" s="5" t="e">
        <f t="shared" si="8"/>
        <v>#DIV/0!</v>
      </c>
      <c r="E334" s="5">
        <f t="shared" si="8"/>
        <v>1.5</v>
      </c>
    </row>
    <row r="335" spans="1:5" ht="15.75" thickBot="1" x14ac:dyDescent="0.3">
      <c r="A335" s="81" t="s">
        <v>18</v>
      </c>
      <c r="B335" s="78" t="s">
        <v>23</v>
      </c>
      <c r="C335" s="5" t="e">
        <f t="shared" si="8"/>
        <v>#DIV/0!</v>
      </c>
      <c r="D335" s="5" t="e">
        <f t="shared" si="8"/>
        <v>#DIV/0!</v>
      </c>
      <c r="E335" s="5">
        <f t="shared" si="8"/>
        <v>0.87071240105540904</v>
      </c>
    </row>
    <row r="336" spans="1:5" ht="15.75" thickBot="1" x14ac:dyDescent="0.3">
      <c r="A336" s="81" t="s">
        <v>19</v>
      </c>
      <c r="B336" s="78" t="s">
        <v>23</v>
      </c>
      <c r="C336" s="5" t="e">
        <f t="shared" si="8"/>
        <v>#DIV/0!</v>
      </c>
      <c r="D336" s="5" t="e">
        <f t="shared" si="8"/>
        <v>#DIV/0!</v>
      </c>
      <c r="E336" s="5">
        <f t="shared" si="8"/>
        <v>-0.25171503957783636</v>
      </c>
    </row>
    <row r="337" spans="1:5" ht="15.75" thickBot="1" x14ac:dyDescent="0.3">
      <c r="A337" s="356" t="s">
        <v>393</v>
      </c>
      <c r="B337" s="357"/>
      <c r="C337" s="357"/>
      <c r="D337" s="357"/>
      <c r="E337" s="358"/>
    </row>
    <row r="338" spans="1:5" ht="12.75" customHeight="1" x14ac:dyDescent="0.25">
      <c r="A338" s="359"/>
      <c r="B338" s="15">
        <v>2018</v>
      </c>
      <c r="C338" s="15">
        <v>2019</v>
      </c>
      <c r="D338" s="15">
        <v>2020</v>
      </c>
      <c r="E338" s="15">
        <v>2021</v>
      </c>
    </row>
    <row r="339" spans="1:5" ht="9" customHeight="1" thickBot="1" x14ac:dyDescent="0.3">
      <c r="A339" s="360"/>
      <c r="B339" s="16" t="s">
        <v>6</v>
      </c>
      <c r="C339" s="16" t="s">
        <v>7</v>
      </c>
      <c r="D339" s="16" t="s">
        <v>7</v>
      </c>
      <c r="E339" s="16" t="s">
        <v>7</v>
      </c>
    </row>
    <row r="340" spans="1:5" ht="15.75" thickBot="1" x14ac:dyDescent="0.3">
      <c r="A340" s="1" t="s">
        <v>35</v>
      </c>
      <c r="B340" s="6">
        <f>B341+B342+B343+B344</f>
        <v>0</v>
      </c>
      <c r="C340" s="6">
        <f>C341+C342+C343+C344</f>
        <v>0</v>
      </c>
      <c r="D340" s="6">
        <f>D341+D342+D343+D344</f>
        <v>0</v>
      </c>
      <c r="E340" s="6">
        <f>E341+E342+E343+E344</f>
        <v>0</v>
      </c>
    </row>
    <row r="341" spans="1:5" ht="15.75" thickBot="1" x14ac:dyDescent="0.3">
      <c r="A341" s="8" t="s">
        <v>43</v>
      </c>
      <c r="B341" s="6"/>
      <c r="C341" s="6"/>
      <c r="D341" s="6"/>
      <c r="E341" s="6"/>
    </row>
    <row r="342" spans="1:5" ht="15.75" thickBot="1" x14ac:dyDescent="0.3">
      <c r="A342" s="8" t="s">
        <v>49</v>
      </c>
      <c r="B342" s="6"/>
      <c r="C342" s="6"/>
      <c r="D342" s="6"/>
      <c r="E342" s="6"/>
    </row>
    <row r="343" spans="1:5" ht="15.75" thickBot="1" x14ac:dyDescent="0.3">
      <c r="A343" s="8" t="s">
        <v>50</v>
      </c>
      <c r="B343" s="6"/>
      <c r="C343" s="6"/>
      <c r="D343" s="6"/>
      <c r="E343" s="6"/>
    </row>
    <row r="344" spans="1:5" ht="15.75" thickBot="1" x14ac:dyDescent="0.3">
      <c r="A344" s="8" t="s">
        <v>51</v>
      </c>
      <c r="B344" s="6"/>
      <c r="C344" s="6"/>
      <c r="D344" s="6"/>
      <c r="E344" s="6"/>
    </row>
    <row r="345" spans="1:5" ht="15.75" thickBot="1" x14ac:dyDescent="0.3">
      <c r="A345" s="1" t="s">
        <v>36</v>
      </c>
      <c r="B345" s="9">
        <f>B346+B347+B348+B349</f>
        <v>0</v>
      </c>
      <c r="C345" s="9">
        <f>C346+C347+C348+C349</f>
        <v>0</v>
      </c>
      <c r="D345" s="9">
        <f>D346+D347+D348+D349</f>
        <v>947500</v>
      </c>
      <c r="E345" s="9">
        <f>E346+E347+E348+E349</f>
        <v>1772500</v>
      </c>
    </row>
    <row r="346" spans="1:5" ht="15.75" thickBot="1" x14ac:dyDescent="0.3">
      <c r="A346" s="8" t="s">
        <v>43</v>
      </c>
      <c r="B346" s="9"/>
      <c r="C346" s="6"/>
      <c r="D346" s="6">
        <v>947500</v>
      </c>
      <c r="E346" s="6">
        <v>1772500</v>
      </c>
    </row>
    <row r="347" spans="1:5" ht="15.75" thickBot="1" x14ac:dyDescent="0.3">
      <c r="A347" s="8" t="s">
        <v>49</v>
      </c>
      <c r="B347" s="9"/>
      <c r="C347" s="6"/>
      <c r="D347" s="6"/>
      <c r="E347" s="6"/>
    </row>
    <row r="348" spans="1:5" ht="15.75" thickBot="1" x14ac:dyDescent="0.3">
      <c r="A348" s="8" t="s">
        <v>50</v>
      </c>
      <c r="B348" s="9"/>
      <c r="C348" s="6"/>
      <c r="D348" s="6"/>
      <c r="E348" s="6"/>
    </row>
    <row r="349" spans="1:5" ht="15.75" thickBot="1" x14ac:dyDescent="0.3">
      <c r="A349" s="8" t="s">
        <v>51</v>
      </c>
      <c r="B349" s="9"/>
      <c r="C349" s="6"/>
      <c r="D349" s="6"/>
      <c r="E349" s="6"/>
    </row>
    <row r="350" spans="1:5" ht="15.75" thickBot="1" x14ac:dyDescent="0.3">
      <c r="A350" s="35" t="s">
        <v>120</v>
      </c>
      <c r="B350" s="9">
        <f>B340+B345</f>
        <v>0</v>
      </c>
      <c r="C350" s="9">
        <f>C340+C345</f>
        <v>0</v>
      </c>
      <c r="D350" s="9">
        <f>D340+D345</f>
        <v>947500</v>
      </c>
      <c r="E350" s="9">
        <f>E340+E345</f>
        <v>1772500</v>
      </c>
    </row>
    <row r="351" spans="1:5" ht="34.5" thickBot="1" x14ac:dyDescent="0.3">
      <c r="A351" s="17" t="s">
        <v>121</v>
      </c>
      <c r="B351" s="17" t="s">
        <v>392</v>
      </c>
      <c r="C351" s="33" t="s">
        <v>45</v>
      </c>
      <c r="D351" s="377"/>
      <c r="E351" s="378"/>
    </row>
    <row r="352" spans="1:5" ht="38.25" customHeight="1" thickBot="1" x14ac:dyDescent="0.3">
      <c r="A352" s="81" t="s">
        <v>10</v>
      </c>
      <c r="B352" s="405" t="s">
        <v>391</v>
      </c>
      <c r="C352" s="406"/>
      <c r="D352" s="406"/>
      <c r="E352" s="407"/>
    </row>
    <row r="353" spans="1:5" ht="15.75" thickBot="1" x14ac:dyDescent="0.3">
      <c r="A353" s="81" t="s">
        <v>15</v>
      </c>
      <c r="B353" s="324" t="s">
        <v>390</v>
      </c>
      <c r="C353" s="325"/>
      <c r="D353" s="325"/>
      <c r="E353" s="326"/>
    </row>
    <row r="354" spans="1:5" ht="12.75" customHeight="1" x14ac:dyDescent="0.25">
      <c r="A354" s="359"/>
      <c r="B354" s="15">
        <v>2018</v>
      </c>
      <c r="C354" s="15">
        <v>2019</v>
      </c>
      <c r="D354" s="15">
        <v>2020</v>
      </c>
      <c r="E354" s="15">
        <v>2021</v>
      </c>
    </row>
    <row r="355" spans="1:5" ht="9" customHeight="1" thickBot="1" x14ac:dyDescent="0.3">
      <c r="A355" s="360"/>
      <c r="B355" s="16" t="s">
        <v>6</v>
      </c>
      <c r="C355" s="16" t="s">
        <v>7</v>
      </c>
      <c r="D355" s="16" t="s">
        <v>7</v>
      </c>
      <c r="E355" s="16" t="s">
        <v>7</v>
      </c>
    </row>
    <row r="356" spans="1:5" ht="15.75" thickBot="1" x14ac:dyDescent="0.3">
      <c r="A356" s="81" t="s">
        <v>9</v>
      </c>
      <c r="B356" s="81"/>
      <c r="C356" s="81"/>
      <c r="D356" s="78">
        <v>12</v>
      </c>
      <c r="E356" s="81"/>
    </row>
    <row r="357" spans="1:5" ht="15.75" thickBot="1" x14ac:dyDescent="0.3">
      <c r="A357" s="81" t="s">
        <v>16</v>
      </c>
      <c r="B357" s="4">
        <f>B375</f>
        <v>0</v>
      </c>
      <c r="C357" s="4">
        <f>C375</f>
        <v>0</v>
      </c>
      <c r="D357" s="4">
        <f>D375</f>
        <v>48000</v>
      </c>
      <c r="E357" s="4">
        <f>E375</f>
        <v>0</v>
      </c>
    </row>
    <row r="358" spans="1:5" ht="15.75" thickBot="1" x14ac:dyDescent="0.3">
      <c r="A358" s="81" t="s">
        <v>24</v>
      </c>
      <c r="B358" s="4" t="e">
        <f>B357/B356</f>
        <v>#DIV/0!</v>
      </c>
      <c r="C358" s="4" t="e">
        <f>C357/C356</f>
        <v>#DIV/0!</v>
      </c>
      <c r="D358" s="4">
        <f>D357/D356</f>
        <v>4000</v>
      </c>
      <c r="E358" s="4" t="e">
        <f>E357/E356</f>
        <v>#DIV/0!</v>
      </c>
    </row>
    <row r="359" spans="1:5" ht="15.75" thickBot="1" x14ac:dyDescent="0.3">
      <c r="A359" s="81" t="s">
        <v>17</v>
      </c>
      <c r="B359" s="78" t="s">
        <v>23</v>
      </c>
      <c r="C359" s="5" t="e">
        <f t="shared" ref="C359:E361" si="9">C356/B356-1</f>
        <v>#DIV/0!</v>
      </c>
      <c r="D359" s="5" t="e">
        <f t="shared" si="9"/>
        <v>#DIV/0!</v>
      </c>
      <c r="E359" s="5">
        <f t="shared" si="9"/>
        <v>-1</v>
      </c>
    </row>
    <row r="360" spans="1:5" ht="15.75" thickBot="1" x14ac:dyDescent="0.3">
      <c r="A360" s="81" t="s">
        <v>18</v>
      </c>
      <c r="B360" s="78" t="s">
        <v>23</v>
      </c>
      <c r="C360" s="5" t="e">
        <f t="shared" si="9"/>
        <v>#DIV/0!</v>
      </c>
      <c r="D360" s="5" t="e">
        <f t="shared" si="9"/>
        <v>#DIV/0!</v>
      </c>
      <c r="E360" s="5">
        <f t="shared" si="9"/>
        <v>-1</v>
      </c>
    </row>
    <row r="361" spans="1:5" ht="15.75" thickBot="1" x14ac:dyDescent="0.3">
      <c r="A361" s="81" t="s">
        <v>19</v>
      </c>
      <c r="B361" s="78" t="s">
        <v>23</v>
      </c>
      <c r="C361" s="5" t="e">
        <f t="shared" si="9"/>
        <v>#DIV/0!</v>
      </c>
      <c r="D361" s="5" t="e">
        <f t="shared" si="9"/>
        <v>#DIV/0!</v>
      </c>
      <c r="E361" s="5" t="e">
        <f t="shared" si="9"/>
        <v>#DIV/0!</v>
      </c>
    </row>
    <row r="362" spans="1:5" ht="15.75" thickBot="1" x14ac:dyDescent="0.3">
      <c r="A362" s="356" t="s">
        <v>389</v>
      </c>
      <c r="B362" s="357"/>
      <c r="C362" s="357"/>
      <c r="D362" s="357"/>
      <c r="E362" s="358"/>
    </row>
    <row r="363" spans="1:5" ht="12.75" customHeight="1" x14ac:dyDescent="0.25">
      <c r="A363" s="359"/>
      <c r="B363" s="15">
        <v>2018</v>
      </c>
      <c r="C363" s="15">
        <v>2019</v>
      </c>
      <c r="D363" s="15">
        <v>2020</v>
      </c>
      <c r="E363" s="15">
        <v>2021</v>
      </c>
    </row>
    <row r="364" spans="1:5" ht="9" customHeight="1" thickBot="1" x14ac:dyDescent="0.3">
      <c r="A364" s="360"/>
      <c r="B364" s="16" t="s">
        <v>6</v>
      </c>
      <c r="C364" s="16" t="s">
        <v>7</v>
      </c>
      <c r="D364" s="16" t="s">
        <v>7</v>
      </c>
      <c r="E364" s="16" t="s">
        <v>7</v>
      </c>
    </row>
    <row r="365" spans="1:5" ht="15.75" thickBot="1" x14ac:dyDescent="0.3">
      <c r="A365" s="1" t="s">
        <v>35</v>
      </c>
      <c r="B365" s="6">
        <f>B366+B367+B368+B369</f>
        <v>0</v>
      </c>
      <c r="C365" s="6">
        <f>C366+C367+C368+C369</f>
        <v>0</v>
      </c>
      <c r="D365" s="6">
        <f>D366+D367+D368+D369</f>
        <v>0</v>
      </c>
      <c r="E365" s="6">
        <f>E366+E367+E368+E369</f>
        <v>0</v>
      </c>
    </row>
    <row r="366" spans="1:5" ht="15.75" thickBot="1" x14ac:dyDescent="0.3">
      <c r="A366" s="8" t="s">
        <v>43</v>
      </c>
      <c r="B366" s="6"/>
      <c r="C366" s="6"/>
      <c r="D366" s="6"/>
      <c r="E366" s="6"/>
    </row>
    <row r="367" spans="1:5" ht="15.75" thickBot="1" x14ac:dyDescent="0.3">
      <c r="A367" s="8" t="s">
        <v>49</v>
      </c>
      <c r="B367" s="6"/>
      <c r="C367" s="6"/>
      <c r="D367" s="6"/>
      <c r="E367" s="6"/>
    </row>
    <row r="368" spans="1:5" ht="15.75" thickBot="1" x14ac:dyDescent="0.3">
      <c r="A368" s="8" t="s">
        <v>50</v>
      </c>
      <c r="B368" s="6"/>
      <c r="C368" s="6"/>
      <c r="D368" s="6"/>
      <c r="E368" s="6"/>
    </row>
    <row r="369" spans="1:5" ht="15.75" thickBot="1" x14ac:dyDescent="0.3">
      <c r="A369" s="8" t="s">
        <v>51</v>
      </c>
      <c r="B369" s="6"/>
      <c r="C369" s="6"/>
      <c r="D369" s="6"/>
      <c r="E369" s="6"/>
    </row>
    <row r="370" spans="1:5" ht="15.75" thickBot="1" x14ac:dyDescent="0.3">
      <c r="A370" s="1" t="s">
        <v>36</v>
      </c>
      <c r="B370" s="9">
        <f>B371+B372+B373+B374</f>
        <v>0</v>
      </c>
      <c r="C370" s="9">
        <f>C371+C372+C373+C374</f>
        <v>0</v>
      </c>
      <c r="D370" s="9">
        <f>D371+D372+D373+D374</f>
        <v>48000</v>
      </c>
      <c r="E370" s="9">
        <f>E371+E372+E373+E374</f>
        <v>0</v>
      </c>
    </row>
    <row r="371" spans="1:5" ht="15.75" thickBot="1" x14ac:dyDescent="0.3">
      <c r="A371" s="8" t="s">
        <v>43</v>
      </c>
      <c r="B371" s="9"/>
      <c r="C371" s="6"/>
      <c r="D371" s="6">
        <v>48000</v>
      </c>
      <c r="E371" s="6"/>
    </row>
    <row r="372" spans="1:5" ht="15.75" thickBot="1" x14ac:dyDescent="0.3">
      <c r="A372" s="8" t="s">
        <v>49</v>
      </c>
      <c r="B372" s="9"/>
      <c r="C372" s="6"/>
      <c r="D372" s="6"/>
      <c r="E372" s="6"/>
    </row>
    <row r="373" spans="1:5" ht="15.75" thickBot="1" x14ac:dyDescent="0.3">
      <c r="A373" s="8" t="s">
        <v>50</v>
      </c>
      <c r="B373" s="9"/>
      <c r="C373" s="6"/>
      <c r="D373" s="6"/>
      <c r="E373" s="6"/>
    </row>
    <row r="374" spans="1:5" ht="15.75" thickBot="1" x14ac:dyDescent="0.3">
      <c r="A374" s="8" t="s">
        <v>51</v>
      </c>
      <c r="B374" s="9"/>
      <c r="C374" s="6"/>
      <c r="D374" s="6"/>
      <c r="E374" s="6"/>
    </row>
    <row r="375" spans="1:5" ht="15.75" thickBot="1" x14ac:dyDescent="0.3">
      <c r="A375" s="35" t="s">
        <v>123</v>
      </c>
      <c r="B375" s="9">
        <f>B365+B370</f>
        <v>0</v>
      </c>
      <c r="C375" s="9">
        <f>C365+C370</f>
        <v>0</v>
      </c>
      <c r="D375" s="9">
        <f>D365+D370</f>
        <v>48000</v>
      </c>
      <c r="E375" s="9">
        <f>E365+E370</f>
        <v>0</v>
      </c>
    </row>
    <row r="376" spans="1:5" ht="45.75" thickBot="1" x14ac:dyDescent="0.3">
      <c r="A376" s="17" t="s">
        <v>124</v>
      </c>
      <c r="B376" s="134" t="s">
        <v>388</v>
      </c>
      <c r="C376" s="133" t="s">
        <v>45</v>
      </c>
      <c r="D376" s="132"/>
      <c r="E376" s="131"/>
    </row>
    <row r="377" spans="1:5" ht="32.25" customHeight="1" thickBot="1" x14ac:dyDescent="0.3">
      <c r="A377" s="81" t="s">
        <v>10</v>
      </c>
      <c r="B377" s="405" t="s">
        <v>387</v>
      </c>
      <c r="C377" s="406"/>
      <c r="D377" s="406"/>
      <c r="E377" s="407"/>
    </row>
    <row r="378" spans="1:5" ht="15.75" thickBot="1" x14ac:dyDescent="0.3">
      <c r="A378" s="81" t="s">
        <v>15</v>
      </c>
      <c r="B378" s="324" t="s">
        <v>173</v>
      </c>
      <c r="C378" s="325"/>
      <c r="D378" s="325"/>
      <c r="E378" s="326"/>
    </row>
    <row r="379" spans="1:5" ht="12.75" customHeight="1" x14ac:dyDescent="0.25">
      <c r="A379" s="359"/>
      <c r="B379" s="15">
        <v>2018</v>
      </c>
      <c r="C379" s="15">
        <v>2019</v>
      </c>
      <c r="D379" s="15">
        <v>2020</v>
      </c>
      <c r="E379" s="15">
        <v>2021</v>
      </c>
    </row>
    <row r="380" spans="1:5" ht="9" customHeight="1" thickBot="1" x14ac:dyDescent="0.3">
      <c r="A380" s="360"/>
      <c r="B380" s="16" t="s">
        <v>6</v>
      </c>
      <c r="C380" s="16" t="s">
        <v>7</v>
      </c>
      <c r="D380" s="16" t="s">
        <v>7</v>
      </c>
      <c r="E380" s="16" t="s">
        <v>7</v>
      </c>
    </row>
    <row r="381" spans="1:5" ht="15.75" thickBot="1" x14ac:dyDescent="0.3">
      <c r="A381" s="81" t="s">
        <v>9</v>
      </c>
      <c r="B381" s="81"/>
      <c r="C381" s="81"/>
      <c r="D381" s="78">
        <v>116</v>
      </c>
      <c r="E381" s="81"/>
    </row>
    <row r="382" spans="1:5" ht="15.75" thickBot="1" x14ac:dyDescent="0.3">
      <c r="A382" s="81" t="s">
        <v>16</v>
      </c>
      <c r="B382" s="4">
        <f>B400</f>
        <v>0</v>
      </c>
      <c r="C382" s="4">
        <f>C400</f>
        <v>0</v>
      </c>
      <c r="D382" s="4">
        <f>D400</f>
        <v>25000</v>
      </c>
      <c r="E382" s="4">
        <f>E400</f>
        <v>0</v>
      </c>
    </row>
    <row r="383" spans="1:5" ht="15.75" thickBot="1" x14ac:dyDescent="0.3">
      <c r="A383" s="81" t="s">
        <v>24</v>
      </c>
      <c r="B383" s="4" t="e">
        <f>B382/B381</f>
        <v>#DIV/0!</v>
      </c>
      <c r="C383" s="4" t="e">
        <f>C382/C381</f>
        <v>#DIV/0!</v>
      </c>
      <c r="D383" s="4">
        <f>D382/D381</f>
        <v>215.51724137931035</v>
      </c>
      <c r="E383" s="4" t="e">
        <f>E382/E381</f>
        <v>#DIV/0!</v>
      </c>
    </row>
    <row r="384" spans="1:5" ht="15.75" thickBot="1" x14ac:dyDescent="0.3">
      <c r="A384" s="81" t="s">
        <v>17</v>
      </c>
      <c r="B384" s="78" t="s">
        <v>23</v>
      </c>
      <c r="C384" s="5" t="e">
        <f t="shared" ref="C384:E386" si="10">C381/B381-1</f>
        <v>#DIV/0!</v>
      </c>
      <c r="D384" s="5" t="e">
        <f t="shared" si="10"/>
        <v>#DIV/0!</v>
      </c>
      <c r="E384" s="5">
        <f t="shared" si="10"/>
        <v>-1</v>
      </c>
    </row>
    <row r="385" spans="1:5" ht="15.75" thickBot="1" x14ac:dyDescent="0.3">
      <c r="A385" s="81" t="s">
        <v>18</v>
      </c>
      <c r="B385" s="78" t="s">
        <v>23</v>
      </c>
      <c r="C385" s="5" t="e">
        <f t="shared" si="10"/>
        <v>#DIV/0!</v>
      </c>
      <c r="D385" s="5" t="e">
        <f t="shared" si="10"/>
        <v>#DIV/0!</v>
      </c>
      <c r="E385" s="5">
        <f t="shared" si="10"/>
        <v>-1</v>
      </c>
    </row>
    <row r="386" spans="1:5" ht="15.75" thickBot="1" x14ac:dyDescent="0.3">
      <c r="A386" s="81" t="s">
        <v>19</v>
      </c>
      <c r="B386" s="78" t="s">
        <v>23</v>
      </c>
      <c r="C386" s="5" t="e">
        <f t="shared" si="10"/>
        <v>#DIV/0!</v>
      </c>
      <c r="D386" s="5" t="e">
        <f t="shared" si="10"/>
        <v>#DIV/0!</v>
      </c>
      <c r="E386" s="5" t="e">
        <f t="shared" si="10"/>
        <v>#DIV/0!</v>
      </c>
    </row>
    <row r="387" spans="1:5" ht="15.75" thickBot="1" x14ac:dyDescent="0.3">
      <c r="A387" s="356" t="s">
        <v>386</v>
      </c>
      <c r="B387" s="357"/>
      <c r="C387" s="357"/>
      <c r="D387" s="357"/>
      <c r="E387" s="358"/>
    </row>
    <row r="388" spans="1:5" ht="12.75" customHeight="1" x14ac:dyDescent="0.25">
      <c r="A388" s="359"/>
      <c r="B388" s="15">
        <v>2018</v>
      </c>
      <c r="C388" s="15">
        <v>2019</v>
      </c>
      <c r="D388" s="15">
        <v>2020</v>
      </c>
      <c r="E388" s="15">
        <v>2021</v>
      </c>
    </row>
    <row r="389" spans="1:5" ht="9" customHeight="1" thickBot="1" x14ac:dyDescent="0.3">
      <c r="A389" s="360"/>
      <c r="B389" s="16" t="s">
        <v>6</v>
      </c>
      <c r="C389" s="16" t="s">
        <v>7</v>
      </c>
      <c r="D389" s="16" t="s">
        <v>7</v>
      </c>
      <c r="E389" s="16" t="s">
        <v>7</v>
      </c>
    </row>
    <row r="390" spans="1:5" ht="15.75" thickBot="1" x14ac:dyDescent="0.3">
      <c r="A390" s="1" t="s">
        <v>35</v>
      </c>
      <c r="B390" s="6">
        <f>B391+B392+B393+B394</f>
        <v>0</v>
      </c>
      <c r="C390" s="6">
        <f>C391+C392+C393+C394</f>
        <v>0</v>
      </c>
      <c r="D390" s="6">
        <f>D391+D392+D393+D394</f>
        <v>0</v>
      </c>
      <c r="E390" s="6">
        <f>E391+E392+E393+E394</f>
        <v>0</v>
      </c>
    </row>
    <row r="391" spans="1:5" ht="15.75" thickBot="1" x14ac:dyDescent="0.3">
      <c r="A391" s="8" t="s">
        <v>43</v>
      </c>
      <c r="B391" s="6"/>
      <c r="C391" s="6"/>
      <c r="D391" s="6"/>
      <c r="E391" s="6"/>
    </row>
    <row r="392" spans="1:5" ht="15.75" thickBot="1" x14ac:dyDescent="0.3">
      <c r="A392" s="8" t="s">
        <v>49</v>
      </c>
      <c r="B392" s="6"/>
      <c r="C392" s="6"/>
      <c r="D392" s="6"/>
      <c r="E392" s="6"/>
    </row>
    <row r="393" spans="1:5" ht="15.75" thickBot="1" x14ac:dyDescent="0.3">
      <c r="A393" s="8" t="s">
        <v>50</v>
      </c>
      <c r="B393" s="6"/>
      <c r="C393" s="6"/>
      <c r="D393" s="6"/>
      <c r="E393" s="6"/>
    </row>
    <row r="394" spans="1:5" ht="15.75" thickBot="1" x14ac:dyDescent="0.3">
      <c r="A394" s="8" t="s">
        <v>51</v>
      </c>
      <c r="B394" s="6"/>
      <c r="C394" s="6"/>
      <c r="D394" s="6"/>
      <c r="E394" s="6"/>
    </row>
    <row r="395" spans="1:5" ht="15.75" thickBot="1" x14ac:dyDescent="0.3">
      <c r="A395" s="1" t="s">
        <v>36</v>
      </c>
      <c r="B395" s="9">
        <f>B396+B397+B398+B399</f>
        <v>0</v>
      </c>
      <c r="C395" s="9">
        <f>C396+C397+C398+C399</f>
        <v>0</v>
      </c>
      <c r="D395" s="9">
        <f>D396+D397+D398+D399</f>
        <v>25000</v>
      </c>
      <c r="E395" s="9">
        <f>E396+E397+E398+E399</f>
        <v>0</v>
      </c>
    </row>
    <row r="396" spans="1:5" ht="15.75" thickBot="1" x14ac:dyDescent="0.3">
      <c r="A396" s="8" t="s">
        <v>43</v>
      </c>
      <c r="B396" s="9"/>
      <c r="C396" s="6"/>
      <c r="D396" s="6">
        <v>25000</v>
      </c>
      <c r="E396" s="6"/>
    </row>
    <row r="397" spans="1:5" ht="15.75" thickBot="1" x14ac:dyDescent="0.3">
      <c r="A397" s="8" t="s">
        <v>49</v>
      </c>
      <c r="B397" s="9"/>
      <c r="C397" s="6"/>
      <c r="D397" s="6"/>
      <c r="E397" s="6"/>
    </row>
    <row r="398" spans="1:5" ht="15.75" thickBot="1" x14ac:dyDescent="0.3">
      <c r="A398" s="8" t="s">
        <v>50</v>
      </c>
      <c r="B398" s="9"/>
      <c r="C398" s="6"/>
      <c r="D398" s="6"/>
      <c r="E398" s="6"/>
    </row>
    <row r="399" spans="1:5" ht="15.75" thickBot="1" x14ac:dyDescent="0.3">
      <c r="A399" s="8" t="s">
        <v>51</v>
      </c>
      <c r="B399" s="9"/>
      <c r="C399" s="6"/>
      <c r="D399" s="6"/>
      <c r="E399" s="6"/>
    </row>
    <row r="400" spans="1:5" ht="15.75" thickBot="1" x14ac:dyDescent="0.3">
      <c r="A400" s="18" t="s">
        <v>126</v>
      </c>
      <c r="B400" s="9">
        <f>B390+B395</f>
        <v>0</v>
      </c>
      <c r="C400" s="9">
        <f>C390+C395</f>
        <v>0</v>
      </c>
      <c r="D400" s="9">
        <f>D390+D395</f>
        <v>25000</v>
      </c>
      <c r="E400" s="9">
        <f>E390+E395</f>
        <v>0</v>
      </c>
    </row>
    <row r="401" spans="1:5" ht="34.5" thickBot="1" x14ac:dyDescent="0.3">
      <c r="A401" s="102" t="s">
        <v>279</v>
      </c>
      <c r="B401" s="145" t="s">
        <v>385</v>
      </c>
      <c r="C401" s="100" t="s">
        <v>45</v>
      </c>
      <c r="D401" s="99"/>
      <c r="E401" s="98"/>
    </row>
    <row r="402" spans="1:5" ht="17.25" customHeight="1" thickBot="1" x14ac:dyDescent="0.3">
      <c r="A402" s="81" t="s">
        <v>10</v>
      </c>
      <c r="B402" s="414" t="s">
        <v>385</v>
      </c>
      <c r="C402" s="415"/>
      <c r="D402" s="415"/>
      <c r="E402" s="416"/>
    </row>
    <row r="403" spans="1:5" ht="15.75" thickBot="1" x14ac:dyDescent="0.3">
      <c r="A403" s="81" t="s">
        <v>15</v>
      </c>
      <c r="B403" s="324" t="s">
        <v>91</v>
      </c>
      <c r="C403" s="325"/>
      <c r="D403" s="325"/>
      <c r="E403" s="326"/>
    </row>
    <row r="404" spans="1:5" ht="12.75" customHeight="1" x14ac:dyDescent="0.25">
      <c r="A404" s="359"/>
      <c r="B404" s="15">
        <v>2018</v>
      </c>
      <c r="C404" s="15">
        <v>2019</v>
      </c>
      <c r="D404" s="15">
        <v>2020</v>
      </c>
      <c r="E404" s="15">
        <v>2021</v>
      </c>
    </row>
    <row r="405" spans="1:5" ht="9" customHeight="1" thickBot="1" x14ac:dyDescent="0.3">
      <c r="A405" s="360"/>
      <c r="B405" s="16" t="s">
        <v>6</v>
      </c>
      <c r="C405" s="16" t="s">
        <v>7</v>
      </c>
      <c r="D405" s="16" t="s">
        <v>7</v>
      </c>
      <c r="E405" s="16" t="s">
        <v>7</v>
      </c>
    </row>
    <row r="406" spans="1:5" ht="15.75" thickBot="1" x14ac:dyDescent="0.3">
      <c r="A406" s="81" t="s">
        <v>9</v>
      </c>
      <c r="B406" s="81"/>
      <c r="C406" s="81"/>
      <c r="D406" s="81"/>
      <c r="E406" s="78">
        <v>1</v>
      </c>
    </row>
    <row r="407" spans="1:5" ht="15.75" thickBot="1" x14ac:dyDescent="0.3">
      <c r="A407" s="81" t="s">
        <v>16</v>
      </c>
      <c r="B407" s="4">
        <f>B425</f>
        <v>0</v>
      </c>
      <c r="C407" s="4">
        <f>C425</f>
        <v>0</v>
      </c>
      <c r="D407" s="4">
        <f>D425</f>
        <v>0</v>
      </c>
      <c r="E407" s="4">
        <f>E425</f>
        <v>50000</v>
      </c>
    </row>
    <row r="408" spans="1:5" ht="15.75" thickBot="1" x14ac:dyDescent="0.3">
      <c r="A408" s="81" t="s">
        <v>24</v>
      </c>
      <c r="B408" s="4" t="e">
        <f>B407/B406</f>
        <v>#DIV/0!</v>
      </c>
      <c r="C408" s="4" t="e">
        <f>C407/C406</f>
        <v>#DIV/0!</v>
      </c>
      <c r="D408" s="4" t="e">
        <f>D407/D406</f>
        <v>#DIV/0!</v>
      </c>
      <c r="E408" s="4">
        <f>E407/E406</f>
        <v>50000</v>
      </c>
    </row>
    <row r="409" spans="1:5" ht="15.75" thickBot="1" x14ac:dyDescent="0.3">
      <c r="A409" s="81" t="s">
        <v>17</v>
      </c>
      <c r="B409" s="78" t="s">
        <v>23</v>
      </c>
      <c r="C409" s="5" t="e">
        <f t="shared" ref="C409:E411" si="11">C406/B406-1</f>
        <v>#DIV/0!</v>
      </c>
      <c r="D409" s="5" t="e">
        <f t="shared" si="11"/>
        <v>#DIV/0!</v>
      </c>
      <c r="E409" s="5" t="e">
        <f t="shared" si="11"/>
        <v>#DIV/0!</v>
      </c>
    </row>
    <row r="410" spans="1:5" ht="15.75" thickBot="1" x14ac:dyDescent="0.3">
      <c r="A410" s="81" t="s">
        <v>18</v>
      </c>
      <c r="B410" s="78" t="s">
        <v>23</v>
      </c>
      <c r="C410" s="5" t="e">
        <f t="shared" si="11"/>
        <v>#DIV/0!</v>
      </c>
      <c r="D410" s="5" t="e">
        <f t="shared" si="11"/>
        <v>#DIV/0!</v>
      </c>
      <c r="E410" s="5" t="e">
        <f t="shared" si="11"/>
        <v>#DIV/0!</v>
      </c>
    </row>
    <row r="411" spans="1:5" ht="15.75" thickBot="1" x14ac:dyDescent="0.3">
      <c r="A411" s="81" t="s">
        <v>19</v>
      </c>
      <c r="B411" s="78" t="s">
        <v>23</v>
      </c>
      <c r="C411" s="5" t="e">
        <f t="shared" si="11"/>
        <v>#DIV/0!</v>
      </c>
      <c r="D411" s="5" t="e">
        <f t="shared" si="11"/>
        <v>#DIV/0!</v>
      </c>
      <c r="E411" s="5" t="e">
        <f t="shared" si="11"/>
        <v>#DIV/0!</v>
      </c>
    </row>
    <row r="412" spans="1:5" ht="15.75" thickBot="1" x14ac:dyDescent="0.3">
      <c r="A412" s="356" t="s">
        <v>277</v>
      </c>
      <c r="B412" s="357"/>
      <c r="C412" s="357"/>
      <c r="D412" s="357"/>
      <c r="E412" s="358"/>
    </row>
    <row r="413" spans="1:5" ht="12.75" customHeight="1" x14ac:dyDescent="0.25">
      <c r="A413" s="359"/>
      <c r="B413" s="15">
        <v>2018</v>
      </c>
      <c r="C413" s="15">
        <v>2019</v>
      </c>
      <c r="D413" s="15">
        <v>2020</v>
      </c>
      <c r="E413" s="15">
        <v>2021</v>
      </c>
    </row>
    <row r="414" spans="1:5" ht="9" customHeight="1" thickBot="1" x14ac:dyDescent="0.3">
      <c r="A414" s="360"/>
      <c r="B414" s="16" t="s">
        <v>6</v>
      </c>
      <c r="C414" s="16" t="s">
        <v>7</v>
      </c>
      <c r="D414" s="16" t="s">
        <v>7</v>
      </c>
      <c r="E414" s="16" t="s">
        <v>7</v>
      </c>
    </row>
    <row r="415" spans="1:5" ht="15.75" thickBot="1" x14ac:dyDescent="0.3">
      <c r="A415" s="1" t="s">
        <v>35</v>
      </c>
      <c r="B415" s="6">
        <f>B416+B417+B418+B419</f>
        <v>0</v>
      </c>
      <c r="C415" s="6">
        <f>C416+C417+C418+C419</f>
        <v>0</v>
      </c>
      <c r="D415" s="6">
        <f>D416+D417+D418+D419</f>
        <v>0</v>
      </c>
      <c r="E415" s="6">
        <f>E416+E417+E418+E419</f>
        <v>0</v>
      </c>
    </row>
    <row r="416" spans="1:5" ht="15.75" thickBot="1" x14ac:dyDescent="0.3">
      <c r="A416" s="8" t="s">
        <v>43</v>
      </c>
      <c r="B416" s="6"/>
      <c r="C416" s="6"/>
      <c r="D416" s="6"/>
      <c r="E416" s="6"/>
    </row>
    <row r="417" spans="1:5" ht="15.75" thickBot="1" x14ac:dyDescent="0.3">
      <c r="A417" s="8" t="s">
        <v>49</v>
      </c>
      <c r="B417" s="6"/>
      <c r="C417" s="6"/>
      <c r="D417" s="6"/>
      <c r="E417" s="6"/>
    </row>
    <row r="418" spans="1:5" ht="15.75" thickBot="1" x14ac:dyDescent="0.3">
      <c r="A418" s="8" t="s">
        <v>50</v>
      </c>
      <c r="B418" s="6"/>
      <c r="C418" s="6"/>
      <c r="D418" s="6"/>
      <c r="E418" s="6"/>
    </row>
    <row r="419" spans="1:5" ht="15.75" thickBot="1" x14ac:dyDescent="0.3">
      <c r="A419" s="8" t="s">
        <v>51</v>
      </c>
      <c r="B419" s="6"/>
      <c r="C419" s="6"/>
      <c r="D419" s="6"/>
      <c r="E419" s="6"/>
    </row>
    <row r="420" spans="1:5" ht="15.75" thickBot="1" x14ac:dyDescent="0.3">
      <c r="A420" s="1" t="s">
        <v>36</v>
      </c>
      <c r="B420" s="9">
        <f>B421+B422+B423+B424</f>
        <v>0</v>
      </c>
      <c r="C420" s="9">
        <f>C421+C422+C423+C424</f>
        <v>0</v>
      </c>
      <c r="D420" s="9">
        <f>D421+D422+D423+D424</f>
        <v>0</v>
      </c>
      <c r="E420" s="9">
        <f>E421+E422+E423+E424</f>
        <v>50000</v>
      </c>
    </row>
    <row r="421" spans="1:5" ht="15.75" thickBot="1" x14ac:dyDescent="0.3">
      <c r="A421" s="8" t="s">
        <v>43</v>
      </c>
      <c r="B421" s="9"/>
      <c r="C421" s="9"/>
      <c r="D421" s="9"/>
      <c r="E421" s="9">
        <v>50000</v>
      </c>
    </row>
    <row r="422" spans="1:5" ht="15.75" thickBot="1" x14ac:dyDescent="0.3">
      <c r="A422" s="8" t="s">
        <v>49</v>
      </c>
      <c r="B422" s="9"/>
      <c r="C422" s="9"/>
      <c r="D422" s="9"/>
      <c r="E422" s="9"/>
    </row>
    <row r="423" spans="1:5" ht="15.75" thickBot="1" x14ac:dyDescent="0.3">
      <c r="A423" s="8" t="s">
        <v>50</v>
      </c>
      <c r="B423" s="9"/>
      <c r="C423" s="9"/>
      <c r="D423" s="9"/>
      <c r="E423" s="9"/>
    </row>
    <row r="424" spans="1:5" ht="15.75" thickBot="1" x14ac:dyDescent="0.3">
      <c r="A424" s="8" t="s">
        <v>51</v>
      </c>
      <c r="B424" s="9"/>
      <c r="C424" s="9"/>
      <c r="D424" s="9"/>
      <c r="E424" s="9"/>
    </row>
    <row r="425" spans="1:5" ht="15.75" thickBot="1" x14ac:dyDescent="0.3">
      <c r="A425" s="18" t="s">
        <v>276</v>
      </c>
      <c r="B425" s="9">
        <f>B415+B420</f>
        <v>0</v>
      </c>
      <c r="C425" s="9">
        <f>C415+C420</f>
        <v>0</v>
      </c>
      <c r="D425" s="9">
        <f>D415+D420</f>
        <v>0</v>
      </c>
      <c r="E425" s="9">
        <f>E415+E420</f>
        <v>50000</v>
      </c>
    </row>
    <row r="426" spans="1:5" ht="15.75" thickBot="1" x14ac:dyDescent="0.3">
      <c r="A426" s="23"/>
      <c r="B426" s="24"/>
      <c r="C426" s="24"/>
      <c r="D426" s="24"/>
      <c r="E426" s="24"/>
    </row>
    <row r="427" spans="1:5" ht="25.5" customHeight="1" thickBot="1" x14ac:dyDescent="0.3">
      <c r="A427" s="144" t="s">
        <v>178</v>
      </c>
      <c r="B427" s="375" t="s">
        <v>384</v>
      </c>
      <c r="C427" s="377"/>
      <c r="D427" s="377"/>
      <c r="E427" s="378"/>
    </row>
    <row r="428" spans="1:5" ht="48.75" thickBot="1" x14ac:dyDescent="0.3">
      <c r="A428" s="17" t="s">
        <v>275</v>
      </c>
      <c r="B428" s="143" t="s">
        <v>383</v>
      </c>
      <c r="C428" s="133" t="s">
        <v>45</v>
      </c>
      <c r="D428" s="132"/>
      <c r="E428" s="131"/>
    </row>
    <row r="429" spans="1:5" ht="17.25" customHeight="1" thickBot="1" x14ac:dyDescent="0.3">
      <c r="A429" s="81" t="s">
        <v>10</v>
      </c>
      <c r="B429" s="395" t="s">
        <v>383</v>
      </c>
      <c r="C429" s="396"/>
      <c r="D429" s="396"/>
      <c r="E429" s="397"/>
    </row>
    <row r="430" spans="1:5" ht="15.75" thickBot="1" x14ac:dyDescent="0.3">
      <c r="A430" s="81" t="s">
        <v>15</v>
      </c>
      <c r="B430" s="324" t="s">
        <v>154</v>
      </c>
      <c r="C430" s="325"/>
      <c r="D430" s="325"/>
      <c r="E430" s="326"/>
    </row>
    <row r="431" spans="1:5" ht="12.75" customHeight="1" x14ac:dyDescent="0.25">
      <c r="A431" s="359"/>
      <c r="B431" s="15">
        <v>2018</v>
      </c>
      <c r="C431" s="15">
        <v>2019</v>
      </c>
      <c r="D431" s="15">
        <v>2020</v>
      </c>
      <c r="E431" s="15">
        <v>2021</v>
      </c>
    </row>
    <row r="432" spans="1:5" ht="9" customHeight="1" thickBot="1" x14ac:dyDescent="0.3">
      <c r="A432" s="360"/>
      <c r="B432" s="16" t="s">
        <v>6</v>
      </c>
      <c r="C432" s="16" t="s">
        <v>7</v>
      </c>
      <c r="D432" s="16" t="s">
        <v>7</v>
      </c>
      <c r="E432" s="16" t="s">
        <v>7</v>
      </c>
    </row>
    <row r="433" spans="1:5" ht="15.75" thickBot="1" x14ac:dyDescent="0.3">
      <c r="A433" s="81" t="s">
        <v>9</v>
      </c>
      <c r="B433" s="81"/>
      <c r="C433" s="80">
        <v>280</v>
      </c>
      <c r="D433" s="81"/>
      <c r="E433" s="81"/>
    </row>
    <row r="434" spans="1:5" ht="15.75" thickBot="1" x14ac:dyDescent="0.3">
      <c r="A434" s="81" t="s">
        <v>16</v>
      </c>
      <c r="B434" s="4">
        <f>B452</f>
        <v>0</v>
      </c>
      <c r="C434" s="4">
        <f>C452</f>
        <v>27000</v>
      </c>
      <c r="D434" s="4">
        <f>D452</f>
        <v>0</v>
      </c>
      <c r="E434" s="4">
        <f>E452</f>
        <v>0</v>
      </c>
    </row>
    <row r="435" spans="1:5" ht="15.75" thickBot="1" x14ac:dyDescent="0.3">
      <c r="A435" s="81" t="s">
        <v>24</v>
      </c>
      <c r="B435" s="4" t="e">
        <f>B434/B433</f>
        <v>#DIV/0!</v>
      </c>
      <c r="C435" s="4">
        <f>C434/C433</f>
        <v>96.428571428571431</v>
      </c>
      <c r="D435" s="4" t="e">
        <f>D434/D433</f>
        <v>#DIV/0!</v>
      </c>
      <c r="E435" s="4" t="e">
        <f>E434/E433</f>
        <v>#DIV/0!</v>
      </c>
    </row>
    <row r="436" spans="1:5" ht="15.75" thickBot="1" x14ac:dyDescent="0.3">
      <c r="A436" s="81" t="s">
        <v>17</v>
      </c>
      <c r="B436" s="78" t="s">
        <v>23</v>
      </c>
      <c r="C436" s="5" t="e">
        <f t="shared" ref="C436:E438" si="12">C433/B433-1</f>
        <v>#DIV/0!</v>
      </c>
      <c r="D436" s="5">
        <f t="shared" si="12"/>
        <v>-1</v>
      </c>
      <c r="E436" s="5" t="e">
        <f t="shared" si="12"/>
        <v>#DIV/0!</v>
      </c>
    </row>
    <row r="437" spans="1:5" ht="15.75" thickBot="1" x14ac:dyDescent="0.3">
      <c r="A437" s="81" t="s">
        <v>18</v>
      </c>
      <c r="B437" s="78" t="s">
        <v>23</v>
      </c>
      <c r="C437" s="5" t="e">
        <f t="shared" si="12"/>
        <v>#DIV/0!</v>
      </c>
      <c r="D437" s="5">
        <f t="shared" si="12"/>
        <v>-1</v>
      </c>
      <c r="E437" s="5" t="e">
        <f t="shared" si="12"/>
        <v>#DIV/0!</v>
      </c>
    </row>
    <row r="438" spans="1:5" ht="15.75" thickBot="1" x14ac:dyDescent="0.3">
      <c r="A438" s="81" t="s">
        <v>19</v>
      </c>
      <c r="B438" s="78" t="s">
        <v>23</v>
      </c>
      <c r="C438" s="5" t="e">
        <f t="shared" si="12"/>
        <v>#DIV/0!</v>
      </c>
      <c r="D438" s="5" t="e">
        <f t="shared" si="12"/>
        <v>#DIV/0!</v>
      </c>
      <c r="E438" s="5" t="e">
        <f t="shared" si="12"/>
        <v>#DIV/0!</v>
      </c>
    </row>
    <row r="439" spans="1:5" ht="15.75" thickBot="1" x14ac:dyDescent="0.3">
      <c r="A439" s="356" t="s">
        <v>273</v>
      </c>
      <c r="B439" s="357"/>
      <c r="C439" s="357"/>
      <c r="D439" s="357"/>
      <c r="E439" s="358"/>
    </row>
    <row r="440" spans="1:5" ht="12.75" customHeight="1" x14ac:dyDescent="0.25">
      <c r="A440" s="359"/>
      <c r="B440" s="15">
        <v>2018</v>
      </c>
      <c r="C440" s="15">
        <v>2019</v>
      </c>
      <c r="D440" s="15">
        <v>2020</v>
      </c>
      <c r="E440" s="15">
        <v>2021</v>
      </c>
    </row>
    <row r="441" spans="1:5" ht="9" customHeight="1" thickBot="1" x14ac:dyDescent="0.3">
      <c r="A441" s="360"/>
      <c r="B441" s="16" t="s">
        <v>6</v>
      </c>
      <c r="C441" s="16" t="s">
        <v>7</v>
      </c>
      <c r="D441" s="16" t="s">
        <v>7</v>
      </c>
      <c r="E441" s="16" t="s">
        <v>7</v>
      </c>
    </row>
    <row r="442" spans="1:5" ht="15.75" thickBot="1" x14ac:dyDescent="0.3">
      <c r="A442" s="1" t="s">
        <v>35</v>
      </c>
      <c r="B442" s="6">
        <f>B443+B444+B445+B446</f>
        <v>0</v>
      </c>
      <c r="C442" s="6">
        <f>C443+C444+C445+C446</f>
        <v>0</v>
      </c>
      <c r="D442" s="6">
        <f>D443+D444+D445+D446</f>
        <v>0</v>
      </c>
      <c r="E442" s="6">
        <f>E443+E444+E445+E446</f>
        <v>0</v>
      </c>
    </row>
    <row r="443" spans="1:5" ht="15.75" thickBot="1" x14ac:dyDescent="0.3">
      <c r="A443" s="8" t="s">
        <v>43</v>
      </c>
      <c r="B443" s="6"/>
      <c r="C443" s="6"/>
      <c r="D443" s="6"/>
      <c r="E443" s="6"/>
    </row>
    <row r="444" spans="1:5" ht="15.75" thickBot="1" x14ac:dyDescent="0.3">
      <c r="A444" s="8" t="s">
        <v>49</v>
      </c>
      <c r="B444" s="6"/>
      <c r="C444" s="6"/>
      <c r="D444" s="6"/>
      <c r="E444" s="6"/>
    </row>
    <row r="445" spans="1:5" ht="15.75" thickBot="1" x14ac:dyDescent="0.3">
      <c r="A445" s="8" t="s">
        <v>50</v>
      </c>
      <c r="B445" s="6"/>
      <c r="C445" s="6"/>
      <c r="D445" s="6"/>
      <c r="E445" s="6"/>
    </row>
    <row r="446" spans="1:5" ht="15.75" thickBot="1" x14ac:dyDescent="0.3">
      <c r="A446" s="8" t="s">
        <v>51</v>
      </c>
      <c r="B446" s="6"/>
      <c r="C446" s="6"/>
      <c r="D446" s="6"/>
      <c r="E446" s="6"/>
    </row>
    <row r="447" spans="1:5" ht="15.75" thickBot="1" x14ac:dyDescent="0.3">
      <c r="A447" s="1" t="s">
        <v>36</v>
      </c>
      <c r="B447" s="9">
        <f>B448+B449+B450+B451</f>
        <v>0</v>
      </c>
      <c r="C447" s="9">
        <f>C448+C449+C450+C451</f>
        <v>27000</v>
      </c>
      <c r="D447" s="9">
        <f>D448+D449+D450+D451</f>
        <v>0</v>
      </c>
      <c r="E447" s="9">
        <f>E448+E449+E450+E451</f>
        <v>0</v>
      </c>
    </row>
    <row r="448" spans="1:5" ht="15.75" thickBot="1" x14ac:dyDescent="0.3">
      <c r="A448" s="8" t="s">
        <v>43</v>
      </c>
      <c r="B448" s="9"/>
      <c r="C448" s="9">
        <v>27000</v>
      </c>
      <c r="D448" s="9"/>
      <c r="E448" s="9"/>
    </row>
    <row r="449" spans="1:5" ht="15.75" thickBot="1" x14ac:dyDescent="0.3">
      <c r="A449" s="8" t="s">
        <v>49</v>
      </c>
      <c r="B449" s="9"/>
      <c r="C449" s="9"/>
      <c r="D449" s="9"/>
      <c r="E449" s="9"/>
    </row>
    <row r="450" spans="1:5" ht="15.75" thickBot="1" x14ac:dyDescent="0.3">
      <c r="A450" s="8" t="s">
        <v>50</v>
      </c>
      <c r="B450" s="9"/>
      <c r="C450" s="9"/>
      <c r="D450" s="9"/>
      <c r="E450" s="9"/>
    </row>
    <row r="451" spans="1:5" ht="15.75" thickBot="1" x14ac:dyDescent="0.3">
      <c r="A451" s="8" t="s">
        <v>51</v>
      </c>
      <c r="B451" s="9"/>
      <c r="C451" s="9"/>
      <c r="D451" s="9"/>
      <c r="E451" s="9"/>
    </row>
    <row r="452" spans="1:5" ht="15.75" thickBot="1" x14ac:dyDescent="0.3">
      <c r="A452" s="18" t="s">
        <v>272</v>
      </c>
      <c r="B452" s="9">
        <f>B442+B447</f>
        <v>0</v>
      </c>
      <c r="C452" s="9">
        <f>C442+C447</f>
        <v>27000</v>
      </c>
      <c r="D452" s="9">
        <f>D442+D447</f>
        <v>0</v>
      </c>
      <c r="E452" s="9">
        <f>E442+E447</f>
        <v>0</v>
      </c>
    </row>
    <row r="453" spans="1:5" ht="15.75" thickBot="1" x14ac:dyDescent="0.3">
      <c r="A453" s="23"/>
      <c r="B453" s="24"/>
      <c r="C453" s="24"/>
      <c r="D453" s="24"/>
      <c r="E453" s="24"/>
    </row>
    <row r="454" spans="1:5" ht="57" thickBot="1" x14ac:dyDescent="0.3">
      <c r="A454" s="17" t="s">
        <v>265</v>
      </c>
      <c r="B454" s="134" t="s">
        <v>382</v>
      </c>
      <c r="C454" s="133" t="s">
        <v>45</v>
      </c>
      <c r="D454" s="132"/>
      <c r="E454" s="131"/>
    </row>
    <row r="455" spans="1:5" ht="17.25" customHeight="1" thickBot="1" x14ac:dyDescent="0.3">
      <c r="A455" s="81" t="s">
        <v>10</v>
      </c>
      <c r="B455" s="395" t="s">
        <v>381</v>
      </c>
      <c r="C455" s="396"/>
      <c r="D455" s="396"/>
      <c r="E455" s="397"/>
    </row>
    <row r="456" spans="1:5" ht="15.75" thickBot="1" x14ac:dyDescent="0.3">
      <c r="A456" s="81" t="s">
        <v>15</v>
      </c>
      <c r="B456" s="324" t="s">
        <v>154</v>
      </c>
      <c r="C456" s="325"/>
      <c r="D456" s="325"/>
      <c r="E456" s="326"/>
    </row>
    <row r="457" spans="1:5" ht="12.75" customHeight="1" x14ac:dyDescent="0.25">
      <c r="A457" s="359"/>
      <c r="B457" s="15">
        <v>2018</v>
      </c>
      <c r="C457" s="15">
        <v>2019</v>
      </c>
      <c r="D457" s="15">
        <v>2020</v>
      </c>
      <c r="E457" s="15">
        <v>2021</v>
      </c>
    </row>
    <row r="458" spans="1:5" ht="9" customHeight="1" thickBot="1" x14ac:dyDescent="0.3">
      <c r="A458" s="360"/>
      <c r="B458" s="16" t="s">
        <v>6</v>
      </c>
      <c r="C458" s="16" t="s">
        <v>7</v>
      </c>
      <c r="D458" s="16" t="s">
        <v>7</v>
      </c>
      <c r="E458" s="16" t="s">
        <v>7</v>
      </c>
    </row>
    <row r="459" spans="1:5" ht="15.75" thickBot="1" x14ac:dyDescent="0.3">
      <c r="A459" s="81" t="s">
        <v>9</v>
      </c>
      <c r="B459" s="81"/>
      <c r="C459" s="81"/>
      <c r="D459" s="80">
        <v>6000</v>
      </c>
      <c r="E459" s="81"/>
    </row>
    <row r="460" spans="1:5" ht="15.75" thickBot="1" x14ac:dyDescent="0.3">
      <c r="A460" s="81" t="s">
        <v>16</v>
      </c>
      <c r="B460" s="4">
        <f>B478</f>
        <v>0</v>
      </c>
      <c r="C460" s="4">
        <f>C478</f>
        <v>0</v>
      </c>
      <c r="D460" s="4">
        <f>D478</f>
        <v>42000</v>
      </c>
      <c r="E460" s="4">
        <f>E478</f>
        <v>0</v>
      </c>
    </row>
    <row r="461" spans="1:5" ht="15.75" thickBot="1" x14ac:dyDescent="0.3">
      <c r="A461" s="81" t="s">
        <v>24</v>
      </c>
      <c r="B461" s="4" t="e">
        <f>B460/B459</f>
        <v>#DIV/0!</v>
      </c>
      <c r="C461" s="4" t="e">
        <f>C460/C459</f>
        <v>#DIV/0!</v>
      </c>
      <c r="D461" s="4">
        <f>D460/D459</f>
        <v>7</v>
      </c>
      <c r="E461" s="4" t="e">
        <f>E460/E459</f>
        <v>#DIV/0!</v>
      </c>
    </row>
    <row r="462" spans="1:5" ht="15.75" thickBot="1" x14ac:dyDescent="0.3">
      <c r="A462" s="81" t="s">
        <v>17</v>
      </c>
      <c r="B462" s="78" t="s">
        <v>23</v>
      </c>
      <c r="C462" s="5" t="e">
        <f t="shared" ref="C462:E464" si="13">C459/B459-1</f>
        <v>#DIV/0!</v>
      </c>
      <c r="D462" s="5" t="e">
        <f t="shared" si="13"/>
        <v>#DIV/0!</v>
      </c>
      <c r="E462" s="5">
        <f t="shared" si="13"/>
        <v>-1</v>
      </c>
    </row>
    <row r="463" spans="1:5" ht="15.75" thickBot="1" x14ac:dyDescent="0.3">
      <c r="A463" s="81" t="s">
        <v>18</v>
      </c>
      <c r="B463" s="78" t="s">
        <v>23</v>
      </c>
      <c r="C463" s="5" t="e">
        <f t="shared" si="13"/>
        <v>#DIV/0!</v>
      </c>
      <c r="D463" s="5" t="e">
        <f t="shared" si="13"/>
        <v>#DIV/0!</v>
      </c>
      <c r="E463" s="5">
        <f t="shared" si="13"/>
        <v>-1</v>
      </c>
    </row>
    <row r="464" spans="1:5" ht="15.75" thickBot="1" x14ac:dyDescent="0.3">
      <c r="A464" s="81" t="s">
        <v>19</v>
      </c>
      <c r="B464" s="78" t="s">
        <v>23</v>
      </c>
      <c r="C464" s="5" t="e">
        <f t="shared" si="13"/>
        <v>#DIV/0!</v>
      </c>
      <c r="D464" s="5" t="e">
        <f t="shared" si="13"/>
        <v>#DIV/0!</v>
      </c>
      <c r="E464" s="5" t="e">
        <f t="shared" si="13"/>
        <v>#DIV/0!</v>
      </c>
    </row>
    <row r="465" spans="1:5" ht="15.75" thickBot="1" x14ac:dyDescent="0.3">
      <c r="A465" s="356" t="s">
        <v>262</v>
      </c>
      <c r="B465" s="357"/>
      <c r="C465" s="357"/>
      <c r="D465" s="357"/>
      <c r="E465" s="358"/>
    </row>
    <row r="466" spans="1:5" ht="12.75" customHeight="1" x14ac:dyDescent="0.25">
      <c r="A466" s="359"/>
      <c r="B466" s="15">
        <v>2018</v>
      </c>
      <c r="C466" s="15">
        <v>2019</v>
      </c>
      <c r="D466" s="15">
        <v>2020</v>
      </c>
      <c r="E466" s="15">
        <v>2021</v>
      </c>
    </row>
    <row r="467" spans="1:5" ht="9" customHeight="1" thickBot="1" x14ac:dyDescent="0.3">
      <c r="A467" s="360"/>
      <c r="B467" s="16" t="s">
        <v>6</v>
      </c>
      <c r="C467" s="16" t="s">
        <v>7</v>
      </c>
      <c r="D467" s="16" t="s">
        <v>7</v>
      </c>
      <c r="E467" s="16" t="s">
        <v>7</v>
      </c>
    </row>
    <row r="468" spans="1:5" ht="15.75" thickBot="1" x14ac:dyDescent="0.3">
      <c r="A468" s="1" t="s">
        <v>35</v>
      </c>
      <c r="B468" s="6">
        <f>B469+B470+B471+B472</f>
        <v>0</v>
      </c>
      <c r="C468" s="6">
        <f>C469+C470+C471+C472</f>
        <v>0</v>
      </c>
      <c r="D468" s="6">
        <f>D469+D470+D471+D472</f>
        <v>0</v>
      </c>
      <c r="E468" s="6">
        <f>E469+E470+E471+E472</f>
        <v>0</v>
      </c>
    </row>
    <row r="469" spans="1:5" ht="15.75" thickBot="1" x14ac:dyDescent="0.3">
      <c r="A469" s="8" t="s">
        <v>43</v>
      </c>
      <c r="B469" s="6"/>
      <c r="C469" s="6"/>
      <c r="D469" s="6"/>
      <c r="E469" s="6"/>
    </row>
    <row r="470" spans="1:5" ht="15.75" thickBot="1" x14ac:dyDescent="0.3">
      <c r="A470" s="8" t="s">
        <v>49</v>
      </c>
      <c r="B470" s="6"/>
      <c r="C470" s="6"/>
      <c r="D470" s="6"/>
      <c r="E470" s="6"/>
    </row>
    <row r="471" spans="1:5" ht="15.75" thickBot="1" x14ac:dyDescent="0.3">
      <c r="A471" s="8" t="s">
        <v>50</v>
      </c>
      <c r="B471" s="6"/>
      <c r="C471" s="6"/>
      <c r="D471" s="6"/>
      <c r="E471" s="6"/>
    </row>
    <row r="472" spans="1:5" ht="15.75" thickBot="1" x14ac:dyDescent="0.3">
      <c r="A472" s="8" t="s">
        <v>51</v>
      </c>
      <c r="B472" s="6"/>
      <c r="C472" s="6"/>
      <c r="D472" s="6"/>
      <c r="E472" s="6"/>
    </row>
    <row r="473" spans="1:5" ht="15.75" thickBot="1" x14ac:dyDescent="0.3">
      <c r="A473" s="1" t="s">
        <v>36</v>
      </c>
      <c r="B473" s="9">
        <f>B474+B475+B476+B477</f>
        <v>0</v>
      </c>
      <c r="C473" s="9">
        <f>C474+C475+C476+C477</f>
        <v>0</v>
      </c>
      <c r="D473" s="9">
        <f>D474+D475+D476+D477</f>
        <v>42000</v>
      </c>
      <c r="E473" s="9">
        <f>E474+E475+E476+E477</f>
        <v>0</v>
      </c>
    </row>
    <row r="474" spans="1:5" ht="15.75" thickBot="1" x14ac:dyDescent="0.3">
      <c r="A474" s="8" t="s">
        <v>43</v>
      </c>
      <c r="B474" s="9"/>
      <c r="C474" s="9"/>
      <c r="D474" s="9">
        <v>42000</v>
      </c>
      <c r="E474" s="9"/>
    </row>
    <row r="475" spans="1:5" ht="15.75" thickBot="1" x14ac:dyDescent="0.3">
      <c r="A475" s="8" t="s">
        <v>49</v>
      </c>
      <c r="B475" s="9"/>
      <c r="C475" s="9"/>
      <c r="D475" s="9"/>
      <c r="E475" s="9"/>
    </row>
    <row r="476" spans="1:5" ht="15.75" thickBot="1" x14ac:dyDescent="0.3">
      <c r="A476" s="8" t="s">
        <v>50</v>
      </c>
      <c r="B476" s="9"/>
      <c r="C476" s="9"/>
      <c r="D476" s="9"/>
      <c r="E476" s="9"/>
    </row>
    <row r="477" spans="1:5" ht="15.75" thickBot="1" x14ac:dyDescent="0.3">
      <c r="A477" s="8" t="s">
        <v>51</v>
      </c>
      <c r="B477" s="9"/>
      <c r="C477" s="9"/>
      <c r="D477" s="9"/>
      <c r="E477" s="9"/>
    </row>
    <row r="478" spans="1:5" ht="15.75" thickBot="1" x14ac:dyDescent="0.3">
      <c r="A478" s="18" t="s">
        <v>261</v>
      </c>
      <c r="B478" s="9">
        <f>B468+B473</f>
        <v>0</v>
      </c>
      <c r="C478" s="9">
        <f>C468+C473</f>
        <v>0</v>
      </c>
      <c r="D478" s="9">
        <f>D468+D473</f>
        <v>42000</v>
      </c>
      <c r="E478" s="9">
        <f>E468+E473</f>
        <v>0</v>
      </c>
    </row>
    <row r="479" spans="1:5" ht="15.75" thickBot="1" x14ac:dyDescent="0.3">
      <c r="A479" s="23"/>
      <c r="B479" s="24"/>
      <c r="C479" s="24"/>
      <c r="D479" s="24"/>
      <c r="E479" s="24"/>
    </row>
    <row r="480" spans="1:5" ht="22.5" customHeight="1" thickBot="1" x14ac:dyDescent="0.3">
      <c r="A480" s="12" t="s">
        <v>70</v>
      </c>
      <c r="B480" s="408" t="s">
        <v>380</v>
      </c>
      <c r="C480" s="409"/>
      <c r="D480" s="409"/>
      <c r="E480" s="410"/>
    </row>
    <row r="481" spans="1:5" ht="15.75" customHeight="1" thickBot="1" x14ac:dyDescent="0.3">
      <c r="A481" s="395" t="s">
        <v>379</v>
      </c>
      <c r="B481" s="396"/>
      <c r="C481" s="396"/>
      <c r="D481" s="396"/>
      <c r="E481" s="397"/>
    </row>
    <row r="482" spans="1:5" ht="36.75" customHeight="1" thickBot="1" x14ac:dyDescent="0.3">
      <c r="A482" s="142" t="s">
        <v>378</v>
      </c>
      <c r="B482" s="140">
        <v>0.8</v>
      </c>
      <c r="C482" s="140" t="s">
        <v>375</v>
      </c>
      <c r="D482" s="140" t="s">
        <v>376</v>
      </c>
      <c r="E482" s="140" t="s">
        <v>375</v>
      </c>
    </row>
    <row r="483" spans="1:5" ht="28.5" customHeight="1" thickBot="1" x14ac:dyDescent="0.3">
      <c r="A483" s="141" t="s">
        <v>377</v>
      </c>
      <c r="B483" s="140">
        <v>0.9</v>
      </c>
      <c r="C483" s="140" t="s">
        <v>375</v>
      </c>
      <c r="D483" s="140" t="s">
        <v>376</v>
      </c>
      <c r="E483" s="140" t="s">
        <v>375</v>
      </c>
    </row>
    <row r="484" spans="1:5" ht="13.5" customHeight="1" thickBot="1" x14ac:dyDescent="0.3">
      <c r="A484" s="445" t="s">
        <v>374</v>
      </c>
      <c r="B484" s="446"/>
      <c r="C484" s="446"/>
      <c r="D484" s="446"/>
      <c r="E484" s="447"/>
    </row>
    <row r="485" spans="1:5" ht="15.75" thickBot="1" x14ac:dyDescent="0.3">
      <c r="A485" s="36" t="s">
        <v>260</v>
      </c>
      <c r="B485" s="282" t="s">
        <v>373</v>
      </c>
      <c r="C485" s="283"/>
      <c r="D485" s="283"/>
      <c r="E485" s="284"/>
    </row>
    <row r="486" spans="1:5" ht="26.25" customHeight="1" thickBot="1" x14ac:dyDescent="0.3">
      <c r="A486" s="81" t="s">
        <v>10</v>
      </c>
      <c r="B486" s="282" t="s">
        <v>372</v>
      </c>
      <c r="C486" s="283"/>
      <c r="D486" s="283"/>
      <c r="E486" s="284"/>
    </row>
    <row r="487" spans="1:5" ht="15.75" thickBot="1" x14ac:dyDescent="0.3">
      <c r="A487" s="81" t="s">
        <v>15</v>
      </c>
      <c r="B487" s="324" t="s">
        <v>366</v>
      </c>
      <c r="C487" s="325"/>
      <c r="D487" s="325"/>
      <c r="E487" s="326"/>
    </row>
    <row r="488" spans="1:5" ht="12.75" customHeight="1" x14ac:dyDescent="0.25">
      <c r="A488" s="359"/>
      <c r="B488" s="15">
        <v>2018</v>
      </c>
      <c r="C488" s="15">
        <v>2019</v>
      </c>
      <c r="D488" s="15">
        <v>2020</v>
      </c>
      <c r="E488" s="15">
        <v>2021</v>
      </c>
    </row>
    <row r="489" spans="1:5" ht="9" customHeight="1" thickBot="1" x14ac:dyDescent="0.3">
      <c r="A489" s="360"/>
      <c r="B489" s="16" t="s">
        <v>6</v>
      </c>
      <c r="C489" s="16" t="s">
        <v>7</v>
      </c>
      <c r="D489" s="16" t="s">
        <v>7</v>
      </c>
      <c r="E489" s="16" t="s">
        <v>7</v>
      </c>
    </row>
    <row r="490" spans="1:5" ht="15.75" thickBot="1" x14ac:dyDescent="0.3">
      <c r="A490" s="81" t="s">
        <v>9</v>
      </c>
      <c r="B490" s="30">
        <v>250</v>
      </c>
      <c r="C490" s="30">
        <v>250</v>
      </c>
      <c r="D490" s="30">
        <v>250</v>
      </c>
      <c r="E490" s="30">
        <v>250</v>
      </c>
    </row>
    <row r="491" spans="1:5" ht="15.75" thickBot="1" x14ac:dyDescent="0.3">
      <c r="A491" s="81" t="s">
        <v>16</v>
      </c>
      <c r="B491" s="4">
        <f>B520</f>
        <v>293100</v>
      </c>
      <c r="C491" s="4">
        <f>C520</f>
        <v>293500</v>
      </c>
      <c r="D491" s="4">
        <f>D520</f>
        <v>304500</v>
      </c>
      <c r="E491" s="4">
        <f>E520</f>
        <v>304500</v>
      </c>
    </row>
    <row r="492" spans="1:5" ht="15.75" thickBot="1" x14ac:dyDescent="0.3">
      <c r="A492" s="81" t="s">
        <v>24</v>
      </c>
      <c r="B492" s="4">
        <f>B491/B490</f>
        <v>1172.4000000000001</v>
      </c>
      <c r="C492" s="4">
        <f>C491/C490</f>
        <v>1174</v>
      </c>
      <c r="D492" s="4">
        <f>D491/D490</f>
        <v>1218</v>
      </c>
      <c r="E492" s="4">
        <f>E491/E490</f>
        <v>1218</v>
      </c>
    </row>
    <row r="493" spans="1:5" ht="15.75" thickBot="1" x14ac:dyDescent="0.3">
      <c r="A493" s="81" t="s">
        <v>17</v>
      </c>
      <c r="B493" s="78"/>
      <c r="C493" s="5">
        <f t="shared" ref="C493:E495" si="14">C490/B490-1</f>
        <v>0</v>
      </c>
      <c r="D493" s="5">
        <f t="shared" si="14"/>
        <v>0</v>
      </c>
      <c r="E493" s="5">
        <f t="shared" si="14"/>
        <v>0</v>
      </c>
    </row>
    <row r="494" spans="1:5" ht="15.75" thickBot="1" x14ac:dyDescent="0.3">
      <c r="A494" s="81" t="s">
        <v>18</v>
      </c>
      <c r="B494" s="78"/>
      <c r="C494" s="5">
        <f t="shared" si="14"/>
        <v>1.3647219379051556E-3</v>
      </c>
      <c r="D494" s="5">
        <f t="shared" si="14"/>
        <v>3.7478705281090319E-2</v>
      </c>
      <c r="E494" s="5">
        <f t="shared" si="14"/>
        <v>0</v>
      </c>
    </row>
    <row r="495" spans="1:5" ht="15.75" thickBot="1" x14ac:dyDescent="0.3">
      <c r="A495" s="81" t="s">
        <v>19</v>
      </c>
      <c r="B495" s="78"/>
      <c r="C495" s="5">
        <f t="shared" si="14"/>
        <v>1.3647219379051556E-3</v>
      </c>
      <c r="D495" s="5">
        <f t="shared" si="14"/>
        <v>3.7478705281090319E-2</v>
      </c>
      <c r="E495" s="5">
        <f t="shared" si="14"/>
        <v>0</v>
      </c>
    </row>
    <row r="496" spans="1:5" ht="24.75" customHeight="1" thickBot="1" x14ac:dyDescent="0.3">
      <c r="A496" s="356" t="s">
        <v>257</v>
      </c>
      <c r="B496" s="357"/>
      <c r="C496" s="357"/>
      <c r="D496" s="357"/>
      <c r="E496" s="358"/>
    </row>
    <row r="497" spans="1:5" ht="12.75" customHeight="1" x14ac:dyDescent="0.25">
      <c r="A497" s="359"/>
      <c r="B497" s="15">
        <v>2018</v>
      </c>
      <c r="C497" s="15">
        <v>2019</v>
      </c>
      <c r="D497" s="15">
        <v>2020</v>
      </c>
      <c r="E497" s="15">
        <v>2021</v>
      </c>
    </row>
    <row r="498" spans="1:5" ht="9" customHeight="1" thickBot="1" x14ac:dyDescent="0.3">
      <c r="A498" s="360"/>
      <c r="B498" s="16" t="s">
        <v>6</v>
      </c>
      <c r="C498" s="16" t="s">
        <v>7</v>
      </c>
      <c r="D498" s="16" t="s">
        <v>7</v>
      </c>
      <c r="E498" s="16" t="s">
        <v>7</v>
      </c>
    </row>
    <row r="499" spans="1:5" ht="24.75" customHeight="1" thickBot="1" x14ac:dyDescent="0.3">
      <c r="A499" s="1" t="s">
        <v>0</v>
      </c>
      <c r="B499" s="6">
        <f>B500+B501</f>
        <v>209000</v>
      </c>
      <c r="C499" s="6">
        <f>C500+C501</f>
        <v>207000</v>
      </c>
      <c r="D499" s="6">
        <f>D500+D501</f>
        <v>207000</v>
      </c>
      <c r="E499" s="6">
        <f>E500+E501</f>
        <v>207000</v>
      </c>
    </row>
    <row r="500" spans="1:5" ht="15.75" thickBot="1" x14ac:dyDescent="0.3">
      <c r="A500" s="8" t="s">
        <v>43</v>
      </c>
      <c r="B500" s="9">
        <v>209000</v>
      </c>
      <c r="C500" s="9">
        <v>207000</v>
      </c>
      <c r="D500" s="9">
        <v>207000</v>
      </c>
      <c r="E500" s="9">
        <v>207000</v>
      </c>
    </row>
    <row r="501" spans="1:5" ht="15.75" thickBot="1" x14ac:dyDescent="0.3">
      <c r="A501" s="8" t="s">
        <v>44</v>
      </c>
      <c r="B501" s="9"/>
      <c r="C501" s="10"/>
      <c r="D501" s="10"/>
      <c r="E501" s="10"/>
    </row>
    <row r="502" spans="1:5" ht="24.75" customHeight="1" thickBot="1" x14ac:dyDescent="0.3">
      <c r="A502" s="1" t="s">
        <v>29</v>
      </c>
      <c r="B502" s="6">
        <f>B503+B504</f>
        <v>35000</v>
      </c>
      <c r="C502" s="6">
        <f>C503+C504</f>
        <v>35000</v>
      </c>
      <c r="D502" s="6">
        <f>D503+D504</f>
        <v>35000</v>
      </c>
      <c r="E502" s="6">
        <f>E503+E504</f>
        <v>35000</v>
      </c>
    </row>
    <row r="503" spans="1:5" ht="15.75" thickBot="1" x14ac:dyDescent="0.3">
      <c r="A503" s="8" t="s">
        <v>43</v>
      </c>
      <c r="B503" s="9">
        <v>35000</v>
      </c>
      <c r="C503" s="9">
        <v>35000</v>
      </c>
      <c r="D503" s="9">
        <v>35000</v>
      </c>
      <c r="E503" s="9">
        <v>35000</v>
      </c>
    </row>
    <row r="504" spans="1:5" ht="15.75" thickBot="1" x14ac:dyDescent="0.3">
      <c r="A504" s="8" t="s">
        <v>44</v>
      </c>
      <c r="B504" s="9"/>
      <c r="C504" s="6"/>
      <c r="D504" s="6"/>
      <c r="E504" s="6"/>
    </row>
    <row r="505" spans="1:5" ht="24.75" customHeight="1" thickBot="1" x14ac:dyDescent="0.3">
      <c r="A505" s="1" t="s">
        <v>1</v>
      </c>
      <c r="B505" s="31">
        <f>B506+B507</f>
        <v>46600</v>
      </c>
      <c r="C505" s="31">
        <f>C506+C507</f>
        <v>49000</v>
      </c>
      <c r="D505" s="31">
        <f>D506+D507</f>
        <v>60000</v>
      </c>
      <c r="E505" s="31">
        <f>E506+E507</f>
        <v>60000</v>
      </c>
    </row>
    <row r="506" spans="1:5" ht="15.75" thickBot="1" x14ac:dyDescent="0.3">
      <c r="A506" s="8" t="s">
        <v>43</v>
      </c>
      <c r="B506" s="9">
        <v>46600</v>
      </c>
      <c r="C506" s="118">
        <v>49000</v>
      </c>
      <c r="D506" s="118">
        <v>60000</v>
      </c>
      <c r="E506" s="118">
        <v>60000</v>
      </c>
    </row>
    <row r="507" spans="1:5" ht="15.75" thickBot="1" x14ac:dyDescent="0.3">
      <c r="A507" s="8" t="s">
        <v>44</v>
      </c>
      <c r="B507" s="9"/>
      <c r="C507" s="6"/>
      <c r="D507" s="6"/>
      <c r="E507" s="6"/>
    </row>
    <row r="508" spans="1:5" ht="15.75" thickBot="1" x14ac:dyDescent="0.3">
      <c r="A508" s="1" t="s">
        <v>2</v>
      </c>
      <c r="B508" s="9"/>
      <c r="C508" s="6"/>
      <c r="D508" s="6"/>
      <c r="E508" s="6"/>
    </row>
    <row r="509" spans="1:5" ht="15.75" thickBot="1" x14ac:dyDescent="0.3">
      <c r="A509" s="8" t="s">
        <v>43</v>
      </c>
      <c r="B509" s="9"/>
      <c r="C509" s="6"/>
      <c r="D509" s="6"/>
      <c r="E509" s="6"/>
    </row>
    <row r="510" spans="1:5" ht="15.75" thickBot="1" x14ac:dyDescent="0.3">
      <c r="A510" s="8" t="s">
        <v>44</v>
      </c>
      <c r="B510" s="9"/>
      <c r="C510" s="6"/>
      <c r="D510" s="6"/>
      <c r="E510" s="6"/>
    </row>
    <row r="511" spans="1:5" ht="15.75" thickBot="1" x14ac:dyDescent="0.3">
      <c r="A511" s="1" t="s">
        <v>25</v>
      </c>
      <c r="B511" s="9"/>
      <c r="C511" s="6"/>
      <c r="D511" s="6"/>
      <c r="E511" s="6"/>
    </row>
    <row r="512" spans="1:5" ht="15.75" thickBot="1" x14ac:dyDescent="0.3">
      <c r="A512" s="8" t="s">
        <v>43</v>
      </c>
      <c r="B512" s="9"/>
      <c r="C512" s="6"/>
      <c r="D512" s="6"/>
      <c r="E512" s="6"/>
    </row>
    <row r="513" spans="1:5" ht="15" customHeight="1" thickBot="1" x14ac:dyDescent="0.3">
      <c r="A513" s="8" t="s">
        <v>44</v>
      </c>
      <c r="B513" s="9"/>
      <c r="C513" s="6"/>
      <c r="D513" s="6"/>
      <c r="E513" s="6"/>
    </row>
    <row r="514" spans="1:5" ht="15.75" thickBot="1" x14ac:dyDescent="0.3">
      <c r="A514" s="1" t="s">
        <v>26</v>
      </c>
      <c r="B514" s="9">
        <v>0</v>
      </c>
      <c r="C514" s="6">
        <v>0</v>
      </c>
      <c r="D514" s="6">
        <v>0</v>
      </c>
      <c r="E514" s="6">
        <v>0</v>
      </c>
    </row>
    <row r="515" spans="1:5" ht="15.75" thickBot="1" x14ac:dyDescent="0.3">
      <c r="A515" s="8" t="s">
        <v>43</v>
      </c>
      <c r="B515" s="9"/>
      <c r="C515" s="6"/>
      <c r="D515" s="6"/>
      <c r="E515" s="6"/>
    </row>
    <row r="516" spans="1:5" ht="15.75" thickBot="1" x14ac:dyDescent="0.3">
      <c r="A516" s="8" t="s">
        <v>44</v>
      </c>
      <c r="B516" s="9"/>
      <c r="C516" s="6"/>
      <c r="D516" s="6"/>
      <c r="E516" s="6"/>
    </row>
    <row r="517" spans="1:5" ht="24.75" thickBot="1" x14ac:dyDescent="0.3">
      <c r="A517" s="1" t="s">
        <v>3</v>
      </c>
      <c r="B517" s="9">
        <f>B518+B519</f>
        <v>2500</v>
      </c>
      <c r="C517" s="9">
        <f>C518+C519</f>
        <v>2500</v>
      </c>
      <c r="D517" s="9">
        <f>D518+D519</f>
        <v>2500</v>
      </c>
      <c r="E517" s="9">
        <f>E518+E519</f>
        <v>2500</v>
      </c>
    </row>
    <row r="518" spans="1:5" ht="15.75" thickBot="1" x14ac:dyDescent="0.3">
      <c r="A518" s="8" t="s">
        <v>43</v>
      </c>
      <c r="B518" s="9">
        <v>2500</v>
      </c>
      <c r="C518" s="9">
        <v>2500</v>
      </c>
      <c r="D518" s="9">
        <v>2500</v>
      </c>
      <c r="E518" s="9">
        <v>2500</v>
      </c>
    </row>
    <row r="519" spans="1:5" ht="15.75" thickBot="1" x14ac:dyDescent="0.3">
      <c r="A519" s="8" t="s">
        <v>44</v>
      </c>
      <c r="B519" s="9"/>
      <c r="C519" s="6"/>
      <c r="D519" s="6"/>
      <c r="E519" s="6"/>
    </row>
    <row r="520" spans="1:5" ht="15.75" thickBot="1" x14ac:dyDescent="0.3">
      <c r="A520" s="20" t="s">
        <v>256</v>
      </c>
      <c r="B520" s="9">
        <f>B517+B514+B511+B508+B505+B502+B499</f>
        <v>293100</v>
      </c>
      <c r="C520" s="9">
        <f>C517+C514+C511+C508+C505+C502+C499</f>
        <v>293500</v>
      </c>
      <c r="D520" s="9">
        <f>D517+D514+D511+D508+D505+D502+D499</f>
        <v>304500</v>
      </c>
      <c r="E520" s="9">
        <f>E517+E514+E511+E508+E505+E502+E499</f>
        <v>304500</v>
      </c>
    </row>
    <row r="521" spans="1:5" ht="17.25" customHeight="1" thickBot="1" x14ac:dyDescent="0.3">
      <c r="A521" s="21" t="s">
        <v>33</v>
      </c>
      <c r="B521" s="22">
        <f>IF(B520-B491=0,0,"Error")</f>
        <v>0</v>
      </c>
      <c r="C521" s="22">
        <f>IF(C520-C491=0,0,"Error")</f>
        <v>0</v>
      </c>
      <c r="D521" s="22">
        <f>IF(D520-D491=0,0,"Error")</f>
        <v>0</v>
      </c>
      <c r="E521" s="22">
        <f>IF(E520-E491=0,0,"Error")</f>
        <v>0</v>
      </c>
    </row>
    <row r="522" spans="1:5" ht="21.75" customHeight="1" thickBot="1" x14ac:dyDescent="0.3">
      <c r="A522" s="36" t="s">
        <v>255</v>
      </c>
      <c r="B522" s="394" t="s">
        <v>371</v>
      </c>
      <c r="C522" s="365"/>
      <c r="D522" s="365"/>
      <c r="E522" s="366"/>
    </row>
    <row r="523" spans="1:5" ht="59.25" customHeight="1" thickBot="1" x14ac:dyDescent="0.3">
      <c r="A523" s="81" t="s">
        <v>10</v>
      </c>
      <c r="B523" s="395" t="s">
        <v>370</v>
      </c>
      <c r="C523" s="396"/>
      <c r="D523" s="396"/>
      <c r="E523" s="397"/>
    </row>
    <row r="524" spans="1:5" ht="15.75" thickBot="1" x14ac:dyDescent="0.3">
      <c r="A524" s="81" t="s">
        <v>15</v>
      </c>
      <c r="B524" s="324" t="s">
        <v>366</v>
      </c>
      <c r="C524" s="325"/>
      <c r="D524" s="325"/>
      <c r="E524" s="326"/>
    </row>
    <row r="525" spans="1:5" ht="12.75" customHeight="1" x14ac:dyDescent="0.25">
      <c r="A525" s="359"/>
      <c r="B525" s="15">
        <v>2018</v>
      </c>
      <c r="C525" s="15">
        <v>2019</v>
      </c>
      <c r="D525" s="15">
        <v>2020</v>
      </c>
      <c r="E525" s="15">
        <v>2021</v>
      </c>
    </row>
    <row r="526" spans="1:5" ht="9" customHeight="1" thickBot="1" x14ac:dyDescent="0.3">
      <c r="A526" s="360"/>
      <c r="B526" s="16" t="s">
        <v>6</v>
      </c>
      <c r="C526" s="16" t="s">
        <v>7</v>
      </c>
      <c r="D526" s="16" t="s">
        <v>7</v>
      </c>
      <c r="E526" s="16" t="s">
        <v>7</v>
      </c>
    </row>
    <row r="527" spans="1:5" ht="15.75" thickBot="1" x14ac:dyDescent="0.3">
      <c r="A527" s="81" t="s">
        <v>9</v>
      </c>
      <c r="B527" s="30">
        <v>24</v>
      </c>
      <c r="C527" s="30">
        <v>24</v>
      </c>
      <c r="D527" s="30">
        <v>24</v>
      </c>
      <c r="E527" s="30">
        <v>24</v>
      </c>
    </row>
    <row r="528" spans="1:5" ht="15.75" thickBot="1" x14ac:dyDescent="0.3">
      <c r="A528" s="81" t="s">
        <v>16</v>
      </c>
      <c r="B528" s="4">
        <f>B557</f>
        <v>28400</v>
      </c>
      <c r="C528" s="4">
        <f>C557</f>
        <v>28630</v>
      </c>
      <c r="D528" s="4">
        <f>D557</f>
        <v>28630</v>
      </c>
      <c r="E528" s="4">
        <f>E557</f>
        <v>28630</v>
      </c>
    </row>
    <row r="529" spans="1:5" ht="15.75" thickBot="1" x14ac:dyDescent="0.3">
      <c r="A529" s="81" t="s">
        <v>24</v>
      </c>
      <c r="B529" s="4">
        <f>B528/B527</f>
        <v>1183.3333333333333</v>
      </c>
      <c r="C529" s="4">
        <f>C528/C527</f>
        <v>1192.9166666666667</v>
      </c>
      <c r="D529" s="4">
        <f>D528/D527</f>
        <v>1192.9166666666667</v>
      </c>
      <c r="E529" s="4">
        <f>E528/E527</f>
        <v>1192.9166666666667</v>
      </c>
    </row>
    <row r="530" spans="1:5" ht="15.75" thickBot="1" x14ac:dyDescent="0.3">
      <c r="A530" s="81" t="s">
        <v>17</v>
      </c>
      <c r="B530" s="78"/>
      <c r="C530" s="5">
        <f t="shared" ref="C530:E532" si="15">C527/B527-1</f>
        <v>0</v>
      </c>
      <c r="D530" s="5">
        <f t="shared" si="15"/>
        <v>0</v>
      </c>
      <c r="E530" s="5">
        <f t="shared" si="15"/>
        <v>0</v>
      </c>
    </row>
    <row r="531" spans="1:5" ht="15.75" thickBot="1" x14ac:dyDescent="0.3">
      <c r="A531" s="81" t="s">
        <v>18</v>
      </c>
      <c r="B531" s="78"/>
      <c r="C531" s="5">
        <f t="shared" si="15"/>
        <v>8.0985915492957083E-3</v>
      </c>
      <c r="D531" s="5">
        <f t="shared" si="15"/>
        <v>0</v>
      </c>
      <c r="E531" s="5">
        <f t="shared" si="15"/>
        <v>0</v>
      </c>
    </row>
    <row r="532" spans="1:5" ht="15.75" thickBot="1" x14ac:dyDescent="0.3">
      <c r="A532" s="81" t="s">
        <v>19</v>
      </c>
      <c r="B532" s="78"/>
      <c r="C532" s="5">
        <f t="shared" si="15"/>
        <v>8.0985915492959304E-3</v>
      </c>
      <c r="D532" s="5">
        <f t="shared" si="15"/>
        <v>0</v>
      </c>
      <c r="E532" s="5">
        <f t="shared" si="15"/>
        <v>0</v>
      </c>
    </row>
    <row r="533" spans="1:5" ht="24.75" customHeight="1" thickBot="1" x14ac:dyDescent="0.3">
      <c r="A533" s="356" t="s">
        <v>251</v>
      </c>
      <c r="B533" s="357"/>
      <c r="C533" s="357"/>
      <c r="D533" s="357"/>
      <c r="E533" s="358"/>
    </row>
    <row r="534" spans="1:5" ht="12.75" customHeight="1" x14ac:dyDescent="0.25">
      <c r="A534" s="359"/>
      <c r="B534" s="15">
        <v>2018</v>
      </c>
      <c r="C534" s="15">
        <v>2019</v>
      </c>
      <c r="D534" s="15">
        <v>2020</v>
      </c>
      <c r="E534" s="15">
        <v>2021</v>
      </c>
    </row>
    <row r="535" spans="1:5" ht="9" customHeight="1" thickBot="1" x14ac:dyDescent="0.3">
      <c r="A535" s="360"/>
      <c r="B535" s="16" t="s">
        <v>6</v>
      </c>
      <c r="C535" s="16" t="s">
        <v>7</v>
      </c>
      <c r="D535" s="16" t="s">
        <v>7</v>
      </c>
      <c r="E535" s="16" t="s">
        <v>7</v>
      </c>
    </row>
    <row r="536" spans="1:5" ht="24.75" customHeight="1" thickBot="1" x14ac:dyDescent="0.3">
      <c r="A536" s="1" t="s">
        <v>0</v>
      </c>
      <c r="B536" s="6">
        <f>B537+B538</f>
        <v>22500</v>
      </c>
      <c r="C536" s="6">
        <f>C537+C538</f>
        <v>22500</v>
      </c>
      <c r="D536" s="6">
        <f>D537+D538</f>
        <v>22500</v>
      </c>
      <c r="E536" s="6">
        <f>E537+E538</f>
        <v>22500</v>
      </c>
    </row>
    <row r="537" spans="1:5" ht="15.75" thickBot="1" x14ac:dyDescent="0.3">
      <c r="A537" s="8" t="s">
        <v>43</v>
      </c>
      <c r="B537" s="9">
        <v>22500</v>
      </c>
      <c r="C537" s="9">
        <v>22500</v>
      </c>
      <c r="D537" s="9">
        <v>22500</v>
      </c>
      <c r="E537" s="9">
        <v>22500</v>
      </c>
    </row>
    <row r="538" spans="1:5" ht="15.75" thickBot="1" x14ac:dyDescent="0.3">
      <c r="A538" s="8" t="s">
        <v>44</v>
      </c>
      <c r="B538" s="9"/>
      <c r="C538" s="10"/>
      <c r="D538" s="10"/>
      <c r="E538" s="10"/>
    </row>
    <row r="539" spans="1:5" ht="24.75" customHeight="1" thickBot="1" x14ac:dyDescent="0.3">
      <c r="A539" s="1" t="s">
        <v>29</v>
      </c>
      <c r="B539" s="6">
        <f>B540+B541</f>
        <v>4000</v>
      </c>
      <c r="C539" s="6">
        <f>C540+C541</f>
        <v>4000</v>
      </c>
      <c r="D539" s="6">
        <f>D540+D541</f>
        <v>4000</v>
      </c>
      <c r="E539" s="6">
        <f>E540+E541</f>
        <v>4000</v>
      </c>
    </row>
    <row r="540" spans="1:5" ht="15.75" thickBot="1" x14ac:dyDescent="0.3">
      <c r="A540" s="8" t="s">
        <v>43</v>
      </c>
      <c r="B540" s="9">
        <v>4000</v>
      </c>
      <c r="C540" s="9">
        <v>4000</v>
      </c>
      <c r="D540" s="9">
        <v>4000</v>
      </c>
      <c r="E540" s="9">
        <v>4000</v>
      </c>
    </row>
    <row r="541" spans="1:5" ht="15.75" thickBot="1" x14ac:dyDescent="0.3">
      <c r="A541" s="8" t="s">
        <v>44</v>
      </c>
      <c r="B541" s="9"/>
      <c r="C541" s="6"/>
      <c r="D541" s="6"/>
      <c r="E541" s="6"/>
    </row>
    <row r="542" spans="1:5" ht="24.75" customHeight="1" thickBot="1" x14ac:dyDescent="0.3">
      <c r="A542" s="1" t="s">
        <v>1</v>
      </c>
      <c r="B542" s="31">
        <f>B543+B544</f>
        <v>1800</v>
      </c>
      <c r="C542" s="31">
        <f>C543+C544</f>
        <v>2030</v>
      </c>
      <c r="D542" s="31">
        <f>D543+D544</f>
        <v>2030</v>
      </c>
      <c r="E542" s="31">
        <f>E543+E544</f>
        <v>2030</v>
      </c>
    </row>
    <row r="543" spans="1:5" ht="15.75" thickBot="1" x14ac:dyDescent="0.3">
      <c r="A543" s="8" t="s">
        <v>43</v>
      </c>
      <c r="B543" s="9">
        <v>1800</v>
      </c>
      <c r="C543" s="32">
        <v>2030</v>
      </c>
      <c r="D543" s="32">
        <v>2030</v>
      </c>
      <c r="E543" s="32">
        <v>2030</v>
      </c>
    </row>
    <row r="544" spans="1:5" ht="15.75" thickBot="1" x14ac:dyDescent="0.3">
      <c r="A544" s="8" t="s">
        <v>44</v>
      </c>
      <c r="B544" s="9"/>
      <c r="C544" s="6"/>
      <c r="D544" s="6"/>
      <c r="E544" s="6"/>
    </row>
    <row r="545" spans="1:5" ht="15.75" thickBot="1" x14ac:dyDescent="0.3">
      <c r="A545" s="1" t="s">
        <v>2</v>
      </c>
      <c r="B545" s="9"/>
      <c r="C545" s="6"/>
      <c r="D545" s="6"/>
      <c r="E545" s="6"/>
    </row>
    <row r="546" spans="1:5" ht="15.75" thickBot="1" x14ac:dyDescent="0.3">
      <c r="A546" s="8" t="s">
        <v>43</v>
      </c>
      <c r="B546" s="9"/>
      <c r="C546" s="6"/>
      <c r="D546" s="6"/>
      <c r="E546" s="6"/>
    </row>
    <row r="547" spans="1:5" ht="15.75" thickBot="1" x14ac:dyDescent="0.3">
      <c r="A547" s="8" t="s">
        <v>44</v>
      </c>
      <c r="B547" s="9"/>
      <c r="C547" s="6"/>
      <c r="D547" s="6"/>
      <c r="E547" s="6"/>
    </row>
    <row r="548" spans="1:5" ht="15.75" thickBot="1" x14ac:dyDescent="0.3">
      <c r="A548" s="1" t="s">
        <v>25</v>
      </c>
      <c r="B548" s="9"/>
      <c r="C548" s="6"/>
      <c r="D548" s="6"/>
      <c r="E548" s="6"/>
    </row>
    <row r="549" spans="1:5" ht="15.75" thickBot="1" x14ac:dyDescent="0.3">
      <c r="A549" s="8" t="s">
        <v>43</v>
      </c>
      <c r="B549" s="9"/>
      <c r="C549" s="6"/>
      <c r="D549" s="6"/>
      <c r="E549" s="6"/>
    </row>
    <row r="550" spans="1:5" ht="15" customHeight="1" thickBot="1" x14ac:dyDescent="0.3">
      <c r="A550" s="8" t="s">
        <v>44</v>
      </c>
      <c r="B550" s="9"/>
      <c r="C550" s="6"/>
      <c r="D550" s="6"/>
      <c r="E550" s="6"/>
    </row>
    <row r="551" spans="1:5" ht="15.75" thickBot="1" x14ac:dyDescent="0.3">
      <c r="A551" s="1" t="s">
        <v>26</v>
      </c>
      <c r="B551" s="9">
        <v>0</v>
      </c>
      <c r="C551" s="6">
        <v>0</v>
      </c>
      <c r="D551" s="6">
        <v>0</v>
      </c>
      <c r="E551" s="6">
        <v>0</v>
      </c>
    </row>
    <row r="552" spans="1:5" ht="15.75" thickBot="1" x14ac:dyDescent="0.3">
      <c r="A552" s="8" t="s">
        <v>43</v>
      </c>
      <c r="B552" s="9"/>
      <c r="C552" s="6"/>
      <c r="D552" s="6"/>
      <c r="E552" s="6"/>
    </row>
    <row r="553" spans="1:5" ht="15.75" thickBot="1" x14ac:dyDescent="0.3">
      <c r="A553" s="8" t="s">
        <v>44</v>
      </c>
      <c r="B553" s="9"/>
      <c r="C553" s="6"/>
      <c r="D553" s="6"/>
      <c r="E553" s="6"/>
    </row>
    <row r="554" spans="1:5" ht="24.75" thickBot="1" x14ac:dyDescent="0.3">
      <c r="A554" s="1" t="s">
        <v>3</v>
      </c>
      <c r="B554" s="9">
        <f>B555+B556</f>
        <v>100</v>
      </c>
      <c r="C554" s="9">
        <f>C555+C556</f>
        <v>100</v>
      </c>
      <c r="D554" s="9">
        <f>D555+D556</f>
        <v>100</v>
      </c>
      <c r="E554" s="9">
        <f>E555+E556</f>
        <v>100</v>
      </c>
    </row>
    <row r="555" spans="1:5" ht="15.75" thickBot="1" x14ac:dyDescent="0.3">
      <c r="A555" s="8" t="s">
        <v>43</v>
      </c>
      <c r="B555" s="9">
        <v>100</v>
      </c>
      <c r="C555" s="9">
        <v>100</v>
      </c>
      <c r="D555" s="9">
        <v>100</v>
      </c>
      <c r="E555" s="9">
        <v>100</v>
      </c>
    </row>
    <row r="556" spans="1:5" ht="15.75" thickBot="1" x14ac:dyDescent="0.3">
      <c r="A556" s="8" t="s">
        <v>44</v>
      </c>
      <c r="B556" s="9"/>
      <c r="C556" s="6"/>
      <c r="D556" s="6"/>
      <c r="E556" s="6"/>
    </row>
    <row r="557" spans="1:5" ht="15.75" thickBot="1" x14ac:dyDescent="0.3">
      <c r="A557" s="20" t="s">
        <v>369</v>
      </c>
      <c r="B557" s="9">
        <f>B536+B539+B542+B554</f>
        <v>28400</v>
      </c>
      <c r="C557" s="9">
        <f>C536+C539+C542+C554</f>
        <v>28630</v>
      </c>
      <c r="D557" s="9">
        <f>D536+D539+D542+D554</f>
        <v>28630</v>
      </c>
      <c r="E557" s="9">
        <f>E536+E539+E542+E554</f>
        <v>28630</v>
      </c>
    </row>
    <row r="558" spans="1:5" ht="17.25" customHeight="1" thickBot="1" x14ac:dyDescent="0.3">
      <c r="A558" s="21" t="s">
        <v>33</v>
      </c>
      <c r="B558" s="22">
        <f>IF(B557-B528=0,0,"Error")</f>
        <v>0</v>
      </c>
      <c r="C558" s="22">
        <f>IF(C557-C528=0,0,"Error")</f>
        <v>0</v>
      </c>
      <c r="D558" s="22">
        <f>IF(D557-D528=0,0,"Error")</f>
        <v>0</v>
      </c>
      <c r="E558" s="22">
        <f>IF(E557-E528=0,0,"Error")</f>
        <v>0</v>
      </c>
    </row>
    <row r="559" spans="1:5" ht="21.75" customHeight="1" thickBot="1" x14ac:dyDescent="0.3">
      <c r="A559" s="36" t="s">
        <v>248</v>
      </c>
      <c r="B559" s="405" t="s">
        <v>368</v>
      </c>
      <c r="C559" s="406"/>
      <c r="D559" s="406"/>
      <c r="E559" s="407"/>
    </row>
    <row r="560" spans="1:5" ht="59.25" customHeight="1" thickBot="1" x14ac:dyDescent="0.3">
      <c r="A560" s="81" t="s">
        <v>10</v>
      </c>
      <c r="B560" s="405" t="s">
        <v>367</v>
      </c>
      <c r="C560" s="406"/>
      <c r="D560" s="406"/>
      <c r="E560" s="407"/>
    </row>
    <row r="561" spans="1:5" ht="15.75" thickBot="1" x14ac:dyDescent="0.3">
      <c r="A561" s="81" t="s">
        <v>15</v>
      </c>
      <c r="B561" s="324" t="s">
        <v>366</v>
      </c>
      <c r="C561" s="325"/>
      <c r="D561" s="325"/>
      <c r="E561" s="326"/>
    </row>
    <row r="562" spans="1:5" ht="12.75" customHeight="1" x14ac:dyDescent="0.25">
      <c r="A562" s="359"/>
      <c r="B562" s="15">
        <v>2018</v>
      </c>
      <c r="C562" s="15">
        <v>2019</v>
      </c>
      <c r="D562" s="15">
        <v>2020</v>
      </c>
      <c r="E562" s="15">
        <v>2021</v>
      </c>
    </row>
    <row r="563" spans="1:5" ht="9" customHeight="1" thickBot="1" x14ac:dyDescent="0.3">
      <c r="A563" s="360"/>
      <c r="B563" s="16" t="s">
        <v>6</v>
      </c>
      <c r="C563" s="16" t="s">
        <v>7</v>
      </c>
      <c r="D563" s="16" t="s">
        <v>7</v>
      </c>
      <c r="E563" s="16" t="s">
        <v>7</v>
      </c>
    </row>
    <row r="564" spans="1:5" ht="15.75" thickBot="1" x14ac:dyDescent="0.3">
      <c r="A564" s="81" t="s">
        <v>9</v>
      </c>
      <c r="B564" s="30">
        <v>479</v>
      </c>
      <c r="C564" s="30">
        <v>479</v>
      </c>
      <c r="D564" s="30">
        <v>479</v>
      </c>
      <c r="E564" s="30">
        <v>479</v>
      </c>
    </row>
    <row r="565" spans="1:5" ht="15.75" thickBot="1" x14ac:dyDescent="0.3">
      <c r="A565" s="81" t="s">
        <v>16</v>
      </c>
      <c r="B565" s="4">
        <f>B594</f>
        <v>428400</v>
      </c>
      <c r="C565" s="4">
        <f>C594</f>
        <v>417800</v>
      </c>
      <c r="D565" s="4">
        <f>D594</f>
        <v>1133800</v>
      </c>
      <c r="E565" s="4">
        <f>E594</f>
        <v>1153800</v>
      </c>
    </row>
    <row r="566" spans="1:5" ht="15.75" thickBot="1" x14ac:dyDescent="0.3">
      <c r="A566" s="81" t="s">
        <v>24</v>
      </c>
      <c r="B566" s="4">
        <f>B565/B564</f>
        <v>894.36325678496871</v>
      </c>
      <c r="C566" s="4">
        <f>C565/C564</f>
        <v>872.2338204592902</v>
      </c>
      <c r="D566" s="4">
        <f>D565/D564</f>
        <v>2367.0146137787056</v>
      </c>
      <c r="E566" s="4">
        <f>E565/E564</f>
        <v>2408.7682672233818</v>
      </c>
    </row>
    <row r="567" spans="1:5" ht="15.75" thickBot="1" x14ac:dyDescent="0.3">
      <c r="A567" s="81" t="s">
        <v>17</v>
      </c>
      <c r="B567" s="78"/>
      <c r="C567" s="5">
        <f t="shared" ref="C567:E569" si="16">C564/B564-1</f>
        <v>0</v>
      </c>
      <c r="D567" s="5">
        <f t="shared" si="16"/>
        <v>0</v>
      </c>
      <c r="E567" s="5">
        <f t="shared" si="16"/>
        <v>0</v>
      </c>
    </row>
    <row r="568" spans="1:5" ht="15.75" thickBot="1" x14ac:dyDescent="0.3">
      <c r="A568" s="81" t="s">
        <v>18</v>
      </c>
      <c r="B568" s="78"/>
      <c r="C568" s="5">
        <f t="shared" si="16"/>
        <v>-2.474323062558359E-2</v>
      </c>
      <c r="D568" s="5">
        <f t="shared" si="16"/>
        <v>1.7137386309238871</v>
      </c>
      <c r="E568" s="5">
        <f t="shared" si="16"/>
        <v>1.7639795378373568E-2</v>
      </c>
    </row>
    <row r="569" spans="1:5" ht="15.75" thickBot="1" x14ac:dyDescent="0.3">
      <c r="A569" s="81" t="s">
        <v>19</v>
      </c>
      <c r="B569" s="78"/>
      <c r="C569" s="5">
        <f t="shared" si="16"/>
        <v>-2.474323062558359E-2</v>
      </c>
      <c r="D569" s="5">
        <f t="shared" si="16"/>
        <v>1.7137386309238867</v>
      </c>
      <c r="E569" s="5">
        <f t="shared" si="16"/>
        <v>1.7639795378373568E-2</v>
      </c>
    </row>
    <row r="570" spans="1:5" ht="24.75" customHeight="1" thickBot="1" x14ac:dyDescent="0.3">
      <c r="A570" s="356" t="s">
        <v>365</v>
      </c>
      <c r="B570" s="357"/>
      <c r="C570" s="357"/>
      <c r="D570" s="357"/>
      <c r="E570" s="358"/>
    </row>
    <row r="571" spans="1:5" ht="12.75" customHeight="1" x14ac:dyDescent="0.25">
      <c r="A571" s="359"/>
      <c r="B571" s="15">
        <v>2018</v>
      </c>
      <c r="C571" s="15">
        <v>2019</v>
      </c>
      <c r="D571" s="15">
        <v>2020</v>
      </c>
      <c r="E571" s="15">
        <v>2021</v>
      </c>
    </row>
    <row r="572" spans="1:5" ht="9" customHeight="1" thickBot="1" x14ac:dyDescent="0.3">
      <c r="A572" s="360"/>
      <c r="B572" s="16" t="s">
        <v>6</v>
      </c>
      <c r="C572" s="16" t="s">
        <v>7</v>
      </c>
      <c r="D572" s="16" t="s">
        <v>7</v>
      </c>
      <c r="E572" s="16" t="s">
        <v>7</v>
      </c>
    </row>
    <row r="573" spans="1:5" ht="24.75" customHeight="1" thickBot="1" x14ac:dyDescent="0.3">
      <c r="A573" s="1" t="s">
        <v>0</v>
      </c>
      <c r="B573" s="6">
        <f>B574+B575</f>
        <v>302000</v>
      </c>
      <c r="C573" s="6">
        <f>C574+C575</f>
        <v>297000</v>
      </c>
      <c r="D573" s="6">
        <f>D574+D575</f>
        <v>297000</v>
      </c>
      <c r="E573" s="6">
        <f>E574+E575</f>
        <v>297000</v>
      </c>
    </row>
    <row r="574" spans="1:5" ht="15.75" thickBot="1" x14ac:dyDescent="0.3">
      <c r="A574" s="8" t="s">
        <v>43</v>
      </c>
      <c r="B574" s="9">
        <v>302000</v>
      </c>
      <c r="C574" s="137">
        <v>297000</v>
      </c>
      <c r="D574" s="137">
        <v>297000</v>
      </c>
      <c r="E574" s="137">
        <v>297000</v>
      </c>
    </row>
    <row r="575" spans="1:5" ht="15.75" thickBot="1" x14ac:dyDescent="0.3">
      <c r="A575" s="8" t="s">
        <v>44</v>
      </c>
      <c r="B575" s="9"/>
      <c r="C575" s="10"/>
      <c r="D575" s="10"/>
      <c r="E575" s="10"/>
    </row>
    <row r="576" spans="1:5" ht="24.75" customHeight="1" thickBot="1" x14ac:dyDescent="0.3">
      <c r="A576" s="1" t="s">
        <v>29</v>
      </c>
      <c r="B576" s="6">
        <f>B577+B578</f>
        <v>50100</v>
      </c>
      <c r="C576" s="6">
        <f>C577+C578</f>
        <v>50000</v>
      </c>
      <c r="D576" s="6">
        <f>D577+D578</f>
        <v>50000</v>
      </c>
      <c r="E576" s="6">
        <f>E577+E578</f>
        <v>50000</v>
      </c>
    </row>
    <row r="577" spans="1:5" ht="15.75" thickBot="1" x14ac:dyDescent="0.3">
      <c r="A577" s="8" t="s">
        <v>43</v>
      </c>
      <c r="B577" s="9">
        <v>50100</v>
      </c>
      <c r="C577" s="6">
        <v>50000</v>
      </c>
      <c r="D577" s="6">
        <v>50000</v>
      </c>
      <c r="E577" s="6">
        <v>50000</v>
      </c>
    </row>
    <row r="578" spans="1:5" ht="15.75" thickBot="1" x14ac:dyDescent="0.3">
      <c r="A578" s="8" t="s">
        <v>44</v>
      </c>
      <c r="B578" s="9"/>
      <c r="C578" s="6"/>
      <c r="D578" s="6"/>
      <c r="E578" s="6"/>
    </row>
    <row r="579" spans="1:5" ht="24.75" customHeight="1" thickBot="1" x14ac:dyDescent="0.3">
      <c r="A579" s="1" t="s">
        <v>1</v>
      </c>
      <c r="B579" s="31">
        <f>B580+B581</f>
        <v>69500</v>
      </c>
      <c r="C579" s="31">
        <f>C580+C581</f>
        <v>64000</v>
      </c>
      <c r="D579" s="31">
        <f>D580+D581</f>
        <v>780000</v>
      </c>
      <c r="E579" s="31">
        <f>E580+E581</f>
        <v>800000</v>
      </c>
    </row>
    <row r="580" spans="1:5" ht="15.75" thickBot="1" x14ac:dyDescent="0.3">
      <c r="A580" s="8" t="s">
        <v>43</v>
      </c>
      <c r="B580" s="9">
        <v>69500</v>
      </c>
      <c r="C580" s="6">
        <v>64000</v>
      </c>
      <c r="D580" s="6">
        <v>780000</v>
      </c>
      <c r="E580" s="6">
        <v>800000</v>
      </c>
    </row>
    <row r="581" spans="1:5" ht="15.75" thickBot="1" x14ac:dyDescent="0.3">
      <c r="A581" s="8" t="s">
        <v>44</v>
      </c>
      <c r="B581" s="9"/>
      <c r="C581" s="6"/>
      <c r="D581" s="6"/>
      <c r="E581" s="6"/>
    </row>
    <row r="582" spans="1:5" ht="15.75" thickBot="1" x14ac:dyDescent="0.3">
      <c r="A582" s="1" t="s">
        <v>2</v>
      </c>
      <c r="B582" s="9"/>
      <c r="C582" s="6"/>
      <c r="D582" s="6"/>
      <c r="E582" s="6"/>
    </row>
    <row r="583" spans="1:5" ht="15.75" thickBot="1" x14ac:dyDescent="0.3">
      <c r="A583" s="8" t="s">
        <v>43</v>
      </c>
      <c r="B583" s="9"/>
      <c r="C583" s="6"/>
      <c r="D583" s="6"/>
      <c r="E583" s="6"/>
    </row>
    <row r="584" spans="1:5" ht="15.75" thickBot="1" x14ac:dyDescent="0.3">
      <c r="A584" s="8" t="s">
        <v>44</v>
      </c>
      <c r="B584" s="9"/>
      <c r="C584" s="6"/>
      <c r="D584" s="6"/>
      <c r="E584" s="6"/>
    </row>
    <row r="585" spans="1:5" ht="15.75" thickBot="1" x14ac:dyDescent="0.3">
      <c r="A585" s="1" t="s">
        <v>25</v>
      </c>
      <c r="B585" s="9"/>
      <c r="C585" s="6"/>
      <c r="D585" s="6"/>
      <c r="E585" s="6"/>
    </row>
    <row r="586" spans="1:5" ht="15.75" thickBot="1" x14ac:dyDescent="0.3">
      <c r="A586" s="8" t="s">
        <v>43</v>
      </c>
      <c r="B586" s="9"/>
      <c r="C586" s="6"/>
      <c r="D586" s="6"/>
      <c r="E586" s="6"/>
    </row>
    <row r="587" spans="1:5" ht="15" customHeight="1" thickBot="1" x14ac:dyDescent="0.3">
      <c r="A587" s="8" t="s">
        <v>44</v>
      </c>
      <c r="B587" s="9"/>
      <c r="C587" s="6"/>
      <c r="D587" s="6"/>
      <c r="E587" s="6"/>
    </row>
    <row r="588" spans="1:5" ht="15.75" thickBot="1" x14ac:dyDescent="0.3">
      <c r="A588" s="1" t="s">
        <v>26</v>
      </c>
      <c r="B588" s="9">
        <v>0</v>
      </c>
      <c r="C588" s="6">
        <v>0</v>
      </c>
      <c r="D588" s="6">
        <v>0</v>
      </c>
      <c r="E588" s="6">
        <v>0</v>
      </c>
    </row>
    <row r="589" spans="1:5" ht="15.75" thickBot="1" x14ac:dyDescent="0.3">
      <c r="A589" s="8" t="s">
        <v>43</v>
      </c>
      <c r="B589" s="9"/>
      <c r="C589" s="6"/>
      <c r="D589" s="6"/>
      <c r="E589" s="6"/>
    </row>
    <row r="590" spans="1:5" ht="15.75" thickBot="1" x14ac:dyDescent="0.3">
      <c r="A590" s="8" t="s">
        <v>44</v>
      </c>
      <c r="B590" s="9"/>
      <c r="C590" s="6"/>
      <c r="D590" s="6"/>
      <c r="E590" s="6"/>
    </row>
    <row r="591" spans="1:5" ht="24.75" thickBot="1" x14ac:dyDescent="0.3">
      <c r="A591" s="1" t="s">
        <v>3</v>
      </c>
      <c r="B591" s="9">
        <f>B592+B593</f>
        <v>6800</v>
      </c>
      <c r="C591" s="9">
        <f>C592+C593</f>
        <v>6800</v>
      </c>
      <c r="D591" s="9">
        <f>D592+D593</f>
        <v>6800</v>
      </c>
      <c r="E591" s="9">
        <f>E592+E593</f>
        <v>6800</v>
      </c>
    </row>
    <row r="592" spans="1:5" ht="15.75" thickBot="1" x14ac:dyDescent="0.3">
      <c r="A592" s="8" t="s">
        <v>43</v>
      </c>
      <c r="B592" s="9">
        <v>6800</v>
      </c>
      <c r="C592" s="9">
        <v>6800</v>
      </c>
      <c r="D592" s="9">
        <v>6800</v>
      </c>
      <c r="E592" s="9">
        <v>6800</v>
      </c>
    </row>
    <row r="593" spans="1:5" ht="15.75" thickBot="1" x14ac:dyDescent="0.3">
      <c r="A593" s="8" t="s">
        <v>44</v>
      </c>
      <c r="B593" s="9"/>
      <c r="C593" s="6"/>
      <c r="D593" s="6"/>
      <c r="E593" s="6"/>
    </row>
    <row r="594" spans="1:5" ht="15.75" thickBot="1" x14ac:dyDescent="0.3">
      <c r="A594" s="20" t="s">
        <v>243</v>
      </c>
      <c r="B594" s="9">
        <f>B591+B588+B585+B582+B579+B576+B573</f>
        <v>428400</v>
      </c>
      <c r="C594" s="9">
        <f>C591+C588+C585+C582+C579+C576+C573</f>
        <v>417800</v>
      </c>
      <c r="D594" s="9">
        <f>D591+D588+D585+D582+D579+D576+D573</f>
        <v>1133800</v>
      </c>
      <c r="E594" s="9">
        <f>E591+E588+E585+E582+E579+E576+E573</f>
        <v>1153800</v>
      </c>
    </row>
    <row r="595" spans="1:5" ht="17.25" customHeight="1" thickBot="1" x14ac:dyDescent="0.3">
      <c r="A595" s="21" t="s">
        <v>33</v>
      </c>
      <c r="B595" s="22">
        <f>IF(B594-B565=0,0,"Error")</f>
        <v>0</v>
      </c>
      <c r="C595" s="22">
        <f>IF(C594-C565=0,0,"Error")</f>
        <v>0</v>
      </c>
      <c r="D595" s="22">
        <f>IF(D594-D565=0,0,"Error")</f>
        <v>0</v>
      </c>
      <c r="E595" s="22">
        <f>IF(E594-E565=0,0,"Error")</f>
        <v>0</v>
      </c>
    </row>
    <row r="596" spans="1:5" ht="22.5" customHeight="1" thickBot="1" x14ac:dyDescent="0.3">
      <c r="A596" s="12" t="s">
        <v>226</v>
      </c>
      <c r="B596" s="408" t="s">
        <v>364</v>
      </c>
      <c r="C596" s="409"/>
      <c r="D596" s="409"/>
      <c r="E596" s="410"/>
    </row>
    <row r="597" spans="1:5" ht="15.75" customHeight="1" thickBot="1" x14ac:dyDescent="0.3">
      <c r="A597" s="395" t="s">
        <v>363</v>
      </c>
      <c r="B597" s="396"/>
      <c r="C597" s="396"/>
      <c r="D597" s="396"/>
      <c r="E597" s="397"/>
    </row>
    <row r="598" spans="1:5" ht="36.75" customHeight="1" thickBot="1" x14ac:dyDescent="0.3">
      <c r="A598" s="139" t="s">
        <v>362</v>
      </c>
      <c r="B598" s="138" t="s">
        <v>222</v>
      </c>
      <c r="C598" s="138" t="s">
        <v>221</v>
      </c>
      <c r="D598" s="138" t="s">
        <v>221</v>
      </c>
      <c r="E598" s="138" t="s">
        <v>221</v>
      </c>
    </row>
    <row r="599" spans="1:5" ht="15.75" thickBot="1" x14ac:dyDescent="0.3">
      <c r="A599" s="36" t="s">
        <v>242</v>
      </c>
      <c r="B599" s="411" t="s">
        <v>361</v>
      </c>
      <c r="C599" s="412"/>
      <c r="D599" s="412"/>
      <c r="E599" s="413"/>
    </row>
    <row r="600" spans="1:5" ht="61.5" customHeight="1" thickBot="1" x14ac:dyDescent="0.3">
      <c r="A600" s="81" t="s">
        <v>10</v>
      </c>
      <c r="B600" s="401" t="s">
        <v>360</v>
      </c>
      <c r="C600" s="477"/>
      <c r="D600" s="477"/>
      <c r="E600" s="478"/>
    </row>
    <row r="601" spans="1:5" ht="15.75" thickBot="1" x14ac:dyDescent="0.3">
      <c r="A601" s="81" t="s">
        <v>15</v>
      </c>
      <c r="B601" s="324" t="s">
        <v>263</v>
      </c>
      <c r="C601" s="325"/>
      <c r="D601" s="325"/>
      <c r="E601" s="326"/>
    </row>
    <row r="602" spans="1:5" ht="12.75" customHeight="1" x14ac:dyDescent="0.25">
      <c r="A602" s="359"/>
      <c r="B602" s="15">
        <v>2018</v>
      </c>
      <c r="C602" s="15">
        <v>2019</v>
      </c>
      <c r="D602" s="15">
        <v>2020</v>
      </c>
      <c r="E602" s="15">
        <v>2021</v>
      </c>
    </row>
    <row r="603" spans="1:5" ht="9" customHeight="1" thickBot="1" x14ac:dyDescent="0.3">
      <c r="A603" s="360"/>
      <c r="B603" s="16" t="s">
        <v>6</v>
      </c>
      <c r="C603" s="16" t="s">
        <v>7</v>
      </c>
      <c r="D603" s="16" t="s">
        <v>7</v>
      </c>
      <c r="E603" s="16" t="s">
        <v>7</v>
      </c>
    </row>
    <row r="604" spans="1:5" ht="15.75" thickBot="1" x14ac:dyDescent="0.3">
      <c r="A604" s="81" t="s">
        <v>9</v>
      </c>
      <c r="B604" s="30">
        <v>235</v>
      </c>
      <c r="C604" s="30">
        <v>235</v>
      </c>
      <c r="D604" s="30">
        <v>235</v>
      </c>
      <c r="E604" s="30">
        <v>235</v>
      </c>
    </row>
    <row r="605" spans="1:5" ht="15.75" thickBot="1" x14ac:dyDescent="0.3">
      <c r="A605" s="81" t="s">
        <v>16</v>
      </c>
      <c r="B605" s="4">
        <f>B634</f>
        <v>288000</v>
      </c>
      <c r="C605" s="4">
        <f>C634</f>
        <v>276800</v>
      </c>
      <c r="D605" s="4">
        <f>D634</f>
        <v>291800</v>
      </c>
      <c r="E605" s="4">
        <f>E634</f>
        <v>291800</v>
      </c>
    </row>
    <row r="606" spans="1:5" ht="15.75" thickBot="1" x14ac:dyDescent="0.3">
      <c r="A606" s="81" t="s">
        <v>24</v>
      </c>
      <c r="B606" s="4">
        <f>B605/B604</f>
        <v>1225.5319148936171</v>
      </c>
      <c r="C606" s="4">
        <f>C605/C604</f>
        <v>1177.872340425532</v>
      </c>
      <c r="D606" s="4">
        <f>D605/D604</f>
        <v>1241.7021276595744</v>
      </c>
      <c r="E606" s="4">
        <f>E605/E604</f>
        <v>1241.7021276595744</v>
      </c>
    </row>
    <row r="607" spans="1:5" ht="15.75" thickBot="1" x14ac:dyDescent="0.3">
      <c r="A607" s="81" t="s">
        <v>17</v>
      </c>
      <c r="B607" s="78"/>
      <c r="C607" s="5">
        <f t="shared" ref="C607:E609" si="17">C604/B604-1</f>
        <v>0</v>
      </c>
      <c r="D607" s="5">
        <f t="shared" si="17"/>
        <v>0</v>
      </c>
      <c r="E607" s="5">
        <f t="shared" si="17"/>
        <v>0</v>
      </c>
    </row>
    <row r="608" spans="1:5" ht="15.75" thickBot="1" x14ac:dyDescent="0.3">
      <c r="A608" s="81" t="s">
        <v>18</v>
      </c>
      <c r="B608" s="78"/>
      <c r="C608" s="5">
        <f t="shared" si="17"/>
        <v>-3.8888888888888862E-2</v>
      </c>
      <c r="D608" s="5">
        <f t="shared" si="17"/>
        <v>5.4190751445086782E-2</v>
      </c>
      <c r="E608" s="5">
        <f t="shared" si="17"/>
        <v>0</v>
      </c>
    </row>
    <row r="609" spans="1:5" ht="15.75" thickBot="1" x14ac:dyDescent="0.3">
      <c r="A609" s="81" t="s">
        <v>19</v>
      </c>
      <c r="B609" s="78"/>
      <c r="C609" s="5">
        <f t="shared" si="17"/>
        <v>-3.8888888888888862E-2</v>
      </c>
      <c r="D609" s="5">
        <f t="shared" si="17"/>
        <v>5.419075144508656E-2</v>
      </c>
      <c r="E609" s="5">
        <f t="shared" si="17"/>
        <v>0</v>
      </c>
    </row>
    <row r="610" spans="1:5" ht="24.75" customHeight="1" thickBot="1" x14ac:dyDescent="0.3">
      <c r="A610" s="356" t="s">
        <v>359</v>
      </c>
      <c r="B610" s="357"/>
      <c r="C610" s="357"/>
      <c r="D610" s="357"/>
      <c r="E610" s="358"/>
    </row>
    <row r="611" spans="1:5" ht="12.75" customHeight="1" x14ac:dyDescent="0.25">
      <c r="A611" s="359"/>
      <c r="B611" s="15">
        <v>2018</v>
      </c>
      <c r="C611" s="15">
        <v>2019</v>
      </c>
      <c r="D611" s="15">
        <v>2020</v>
      </c>
      <c r="E611" s="15">
        <v>2021</v>
      </c>
    </row>
    <row r="612" spans="1:5" ht="9" customHeight="1" thickBot="1" x14ac:dyDescent="0.3">
      <c r="A612" s="360"/>
      <c r="B612" s="16" t="s">
        <v>6</v>
      </c>
      <c r="C612" s="16" t="s">
        <v>7</v>
      </c>
      <c r="D612" s="16" t="s">
        <v>7</v>
      </c>
      <c r="E612" s="16" t="s">
        <v>7</v>
      </c>
    </row>
    <row r="613" spans="1:5" ht="24.75" customHeight="1" thickBot="1" x14ac:dyDescent="0.3">
      <c r="A613" s="1" t="s">
        <v>0</v>
      </c>
      <c r="B613" s="6">
        <f>B614+B615</f>
        <v>161000</v>
      </c>
      <c r="C613" s="6">
        <f>C614+C615</f>
        <v>157800</v>
      </c>
      <c r="D613" s="6">
        <f>D614+D615</f>
        <v>157800</v>
      </c>
      <c r="E613" s="6">
        <f>E614+E615</f>
        <v>157800</v>
      </c>
    </row>
    <row r="614" spans="1:5" ht="15.75" thickBot="1" x14ac:dyDescent="0.3">
      <c r="A614" s="8" t="s">
        <v>43</v>
      </c>
      <c r="B614" s="9">
        <v>161000</v>
      </c>
      <c r="C614" s="137">
        <v>157800</v>
      </c>
      <c r="D614" s="137">
        <v>157800</v>
      </c>
      <c r="E614" s="137">
        <v>157800</v>
      </c>
    </row>
    <row r="615" spans="1:5" ht="15.75" thickBot="1" x14ac:dyDescent="0.3">
      <c r="A615" s="8" t="s">
        <v>44</v>
      </c>
      <c r="B615" s="9"/>
      <c r="C615" s="10"/>
      <c r="D615" s="10"/>
      <c r="E615" s="10"/>
    </row>
    <row r="616" spans="1:5" ht="24.75" customHeight="1" thickBot="1" x14ac:dyDescent="0.3">
      <c r="A616" s="1" t="s">
        <v>29</v>
      </c>
      <c r="B616" s="6">
        <f>B617+B618</f>
        <v>27000</v>
      </c>
      <c r="C616" s="6">
        <f>C617+C618</f>
        <v>27000</v>
      </c>
      <c r="D616" s="6">
        <f>D617+D618</f>
        <v>27000</v>
      </c>
      <c r="E616" s="6">
        <f>E617+E618</f>
        <v>27000</v>
      </c>
    </row>
    <row r="617" spans="1:5" ht="15.75" thickBot="1" x14ac:dyDescent="0.3">
      <c r="A617" s="8" t="s">
        <v>43</v>
      </c>
      <c r="B617" s="9">
        <v>27000</v>
      </c>
      <c r="C617" s="6">
        <v>27000</v>
      </c>
      <c r="D617" s="6">
        <v>27000</v>
      </c>
      <c r="E617" s="6">
        <v>27000</v>
      </c>
    </row>
    <row r="618" spans="1:5" ht="15.75" thickBot="1" x14ac:dyDescent="0.3">
      <c r="A618" s="8" t="s">
        <v>44</v>
      </c>
      <c r="B618" s="9"/>
      <c r="C618" s="6"/>
      <c r="D618" s="6"/>
      <c r="E618" s="6"/>
    </row>
    <row r="619" spans="1:5" ht="24.75" customHeight="1" thickBot="1" x14ac:dyDescent="0.3">
      <c r="A619" s="1" t="s">
        <v>1</v>
      </c>
      <c r="B619" s="31">
        <f>B620+B621</f>
        <v>98000</v>
      </c>
      <c r="C619" s="31">
        <f>C620+C621</f>
        <v>90000</v>
      </c>
      <c r="D619" s="31">
        <f>D620+D621</f>
        <v>105000</v>
      </c>
      <c r="E619" s="31">
        <f>E620+E621</f>
        <v>105000</v>
      </c>
    </row>
    <row r="620" spans="1:5" ht="15.75" thickBot="1" x14ac:dyDescent="0.3">
      <c r="A620" s="8" t="s">
        <v>43</v>
      </c>
      <c r="B620" s="9">
        <v>98000</v>
      </c>
      <c r="C620" s="9">
        <v>90000</v>
      </c>
      <c r="D620" s="9">
        <v>105000</v>
      </c>
      <c r="E620" s="9">
        <v>105000</v>
      </c>
    </row>
    <row r="621" spans="1:5" ht="15.75" thickBot="1" x14ac:dyDescent="0.3">
      <c r="A621" s="8" t="s">
        <v>44</v>
      </c>
      <c r="B621" s="9"/>
      <c r="C621" s="6"/>
      <c r="D621" s="6"/>
      <c r="E621" s="6"/>
    </row>
    <row r="622" spans="1:5" ht="15.75" thickBot="1" x14ac:dyDescent="0.3">
      <c r="A622" s="1" t="s">
        <v>2</v>
      </c>
      <c r="B622" s="9"/>
      <c r="C622" s="6"/>
      <c r="D622" s="6"/>
      <c r="E622" s="6"/>
    </row>
    <row r="623" spans="1:5" ht="15.75" thickBot="1" x14ac:dyDescent="0.3">
      <c r="A623" s="8" t="s">
        <v>43</v>
      </c>
      <c r="B623" s="9"/>
      <c r="C623" s="6"/>
      <c r="D623" s="6"/>
      <c r="E623" s="6"/>
    </row>
    <row r="624" spans="1:5" ht="15.75" thickBot="1" x14ac:dyDescent="0.3">
      <c r="A624" s="8" t="s">
        <v>44</v>
      </c>
      <c r="B624" s="9"/>
      <c r="C624" s="6"/>
      <c r="D624" s="6"/>
      <c r="E624" s="6"/>
    </row>
    <row r="625" spans="1:5" ht="15.75" thickBot="1" x14ac:dyDescent="0.3">
      <c r="A625" s="1" t="s">
        <v>25</v>
      </c>
      <c r="B625" s="9"/>
      <c r="C625" s="6"/>
      <c r="D625" s="6"/>
      <c r="E625" s="6"/>
    </row>
    <row r="626" spans="1:5" ht="15.75" thickBot="1" x14ac:dyDescent="0.3">
      <c r="A626" s="8" t="s">
        <v>43</v>
      </c>
      <c r="B626" s="9"/>
      <c r="C626" s="6"/>
      <c r="D626" s="6"/>
      <c r="E626" s="6"/>
    </row>
    <row r="627" spans="1:5" ht="15" customHeight="1" thickBot="1" x14ac:dyDescent="0.3">
      <c r="A627" s="8" t="s">
        <v>44</v>
      </c>
      <c r="B627" s="9"/>
      <c r="C627" s="6"/>
      <c r="D627" s="6"/>
      <c r="E627" s="6"/>
    </row>
    <row r="628" spans="1:5" ht="15.75" thickBot="1" x14ac:dyDescent="0.3">
      <c r="A628" s="1" t="s">
        <v>26</v>
      </c>
      <c r="B628" s="9">
        <v>0</v>
      </c>
      <c r="C628" s="6">
        <v>0</v>
      </c>
      <c r="D628" s="6">
        <v>0</v>
      </c>
      <c r="E628" s="6">
        <v>0</v>
      </c>
    </row>
    <row r="629" spans="1:5" ht="15.75" thickBot="1" x14ac:dyDescent="0.3">
      <c r="A629" s="8" t="s">
        <v>43</v>
      </c>
      <c r="B629" s="9"/>
      <c r="C629" s="6"/>
      <c r="D629" s="6"/>
      <c r="E629" s="6"/>
    </row>
    <row r="630" spans="1:5" ht="15.75" thickBot="1" x14ac:dyDescent="0.3">
      <c r="A630" s="8" t="s">
        <v>44</v>
      </c>
      <c r="B630" s="9"/>
      <c r="C630" s="6"/>
      <c r="D630" s="6"/>
      <c r="E630" s="6"/>
    </row>
    <row r="631" spans="1:5" ht="24.75" thickBot="1" x14ac:dyDescent="0.3">
      <c r="A631" s="1" t="s">
        <v>3</v>
      </c>
      <c r="B631" s="9">
        <f>B632+B633</f>
        <v>2000</v>
      </c>
      <c r="C631" s="9">
        <f>C632+C633</f>
        <v>2000</v>
      </c>
      <c r="D631" s="9">
        <f>D632+D633</f>
        <v>2000</v>
      </c>
      <c r="E631" s="9">
        <f>E632+E633</f>
        <v>2000</v>
      </c>
    </row>
    <row r="632" spans="1:5" ht="15.75" thickBot="1" x14ac:dyDescent="0.3">
      <c r="A632" s="8" t="s">
        <v>43</v>
      </c>
      <c r="B632" s="9">
        <v>2000</v>
      </c>
      <c r="C632" s="9">
        <v>2000</v>
      </c>
      <c r="D632" s="9">
        <v>2000</v>
      </c>
      <c r="E632" s="9">
        <v>2000</v>
      </c>
    </row>
    <row r="633" spans="1:5" ht="15.75" thickBot="1" x14ac:dyDescent="0.3">
      <c r="A633" s="8" t="s">
        <v>44</v>
      </c>
      <c r="B633" s="9"/>
      <c r="C633" s="6"/>
      <c r="D633" s="6"/>
      <c r="E633" s="6"/>
    </row>
    <row r="634" spans="1:5" ht="15.75" thickBot="1" x14ac:dyDescent="0.3">
      <c r="A634" s="20" t="s">
        <v>358</v>
      </c>
      <c r="B634" s="9">
        <f>B631+B628+B625+B622+B619+B616+B613</f>
        <v>288000</v>
      </c>
      <c r="C634" s="9">
        <f>C631+C628+C625+C622+C619+C616+C613</f>
        <v>276800</v>
      </c>
      <c r="D634" s="9">
        <f>D631+D628+D625+D622+D619+D616+D613</f>
        <v>291800</v>
      </c>
      <c r="E634" s="9">
        <f>E631+E628+E625+E622+E619+E616+E613</f>
        <v>291800</v>
      </c>
    </row>
    <row r="635" spans="1:5" ht="17.25" customHeight="1" thickBot="1" x14ac:dyDescent="0.3">
      <c r="A635" s="21" t="s">
        <v>33</v>
      </c>
      <c r="B635" s="22">
        <f>IF(B634-B605=0,0,"Error")</f>
        <v>0</v>
      </c>
      <c r="C635" s="22">
        <f>IF(C634-C605=0,0,"Error")</f>
        <v>0</v>
      </c>
      <c r="D635" s="22">
        <f>IF(D634-D605=0,0,"Error")</f>
        <v>0</v>
      </c>
      <c r="E635" s="22">
        <f>IF(E634-E605=0,0,"Error")</f>
        <v>0</v>
      </c>
    </row>
    <row r="636" spans="1:5" ht="15.75" thickBot="1" x14ac:dyDescent="0.3">
      <c r="A636" s="36" t="s">
        <v>238</v>
      </c>
      <c r="B636" s="379" t="s">
        <v>357</v>
      </c>
      <c r="C636" s="380"/>
      <c r="D636" s="380"/>
      <c r="E636" s="381"/>
    </row>
    <row r="637" spans="1:5" ht="36.75" customHeight="1" thickBot="1" x14ac:dyDescent="0.3">
      <c r="A637" s="81" t="s">
        <v>10</v>
      </c>
      <c r="B637" s="405" t="s">
        <v>356</v>
      </c>
      <c r="C637" s="406"/>
      <c r="D637" s="406"/>
      <c r="E637" s="407"/>
    </row>
    <row r="638" spans="1:5" ht="15.75" thickBot="1" x14ac:dyDescent="0.3">
      <c r="A638" s="81" t="s">
        <v>15</v>
      </c>
      <c r="B638" s="324" t="s">
        <v>263</v>
      </c>
      <c r="C638" s="325"/>
      <c r="D638" s="325"/>
      <c r="E638" s="326"/>
    </row>
    <row r="639" spans="1:5" ht="12.75" customHeight="1" x14ac:dyDescent="0.25">
      <c r="A639" s="359"/>
      <c r="B639" s="15">
        <v>2018</v>
      </c>
      <c r="C639" s="15">
        <v>2019</v>
      </c>
      <c r="D639" s="15">
        <v>2020</v>
      </c>
      <c r="E639" s="15">
        <v>2021</v>
      </c>
    </row>
    <row r="640" spans="1:5" ht="9" customHeight="1" thickBot="1" x14ac:dyDescent="0.3">
      <c r="A640" s="360"/>
      <c r="B640" s="16" t="s">
        <v>6</v>
      </c>
      <c r="C640" s="16" t="s">
        <v>7</v>
      </c>
      <c r="D640" s="16" t="s">
        <v>7</v>
      </c>
      <c r="E640" s="16" t="s">
        <v>7</v>
      </c>
    </row>
    <row r="641" spans="1:5" ht="15.75" thickBot="1" x14ac:dyDescent="0.3">
      <c r="A641" s="81" t="s">
        <v>9</v>
      </c>
      <c r="B641" s="30">
        <v>604</v>
      </c>
      <c r="C641" s="30">
        <v>604</v>
      </c>
      <c r="D641" s="30">
        <v>604</v>
      </c>
      <c r="E641" s="30">
        <v>604</v>
      </c>
    </row>
    <row r="642" spans="1:5" ht="15.75" thickBot="1" x14ac:dyDescent="0.3">
      <c r="A642" s="81" t="s">
        <v>16</v>
      </c>
      <c r="B642" s="4">
        <f>B671</f>
        <v>563500</v>
      </c>
      <c r="C642" s="4">
        <f>C671</f>
        <v>556500</v>
      </c>
      <c r="D642" s="4">
        <f>D671</f>
        <v>571500</v>
      </c>
      <c r="E642" s="4">
        <f>E671</f>
        <v>571500</v>
      </c>
    </row>
    <row r="643" spans="1:5" ht="15.75" thickBot="1" x14ac:dyDescent="0.3">
      <c r="A643" s="81" t="s">
        <v>24</v>
      </c>
      <c r="B643" s="4">
        <f>B642/B641</f>
        <v>932.94701986754967</v>
      </c>
      <c r="C643" s="4">
        <f>C642/C641</f>
        <v>921.35761589403978</v>
      </c>
      <c r="D643" s="4">
        <f>D642/D641</f>
        <v>946.19205298013242</v>
      </c>
      <c r="E643" s="4">
        <f>E642/E641</f>
        <v>946.19205298013242</v>
      </c>
    </row>
    <row r="644" spans="1:5" ht="15.75" thickBot="1" x14ac:dyDescent="0.3">
      <c r="A644" s="81" t="s">
        <v>17</v>
      </c>
      <c r="B644" s="78"/>
      <c r="C644" s="5">
        <f t="shared" ref="C644:E646" si="18">C641/B641-1</f>
        <v>0</v>
      </c>
      <c r="D644" s="5">
        <f t="shared" si="18"/>
        <v>0</v>
      </c>
      <c r="E644" s="5">
        <f t="shared" si="18"/>
        <v>0</v>
      </c>
    </row>
    <row r="645" spans="1:5" ht="15.75" thickBot="1" x14ac:dyDescent="0.3">
      <c r="A645" s="81" t="s">
        <v>18</v>
      </c>
      <c r="B645" s="78"/>
      <c r="C645" s="5">
        <f t="shared" si="18"/>
        <v>-1.2422360248447228E-2</v>
      </c>
      <c r="D645" s="5">
        <f t="shared" si="18"/>
        <v>2.695417789757415E-2</v>
      </c>
      <c r="E645" s="5">
        <f t="shared" si="18"/>
        <v>0</v>
      </c>
    </row>
    <row r="646" spans="1:5" ht="15.75" thickBot="1" x14ac:dyDescent="0.3">
      <c r="A646" s="81" t="s">
        <v>19</v>
      </c>
      <c r="B646" s="78"/>
      <c r="C646" s="5">
        <f t="shared" si="18"/>
        <v>-1.2422360248447117E-2</v>
      </c>
      <c r="D646" s="5">
        <f t="shared" si="18"/>
        <v>2.6954177897573928E-2</v>
      </c>
      <c r="E646" s="5">
        <f t="shared" si="18"/>
        <v>0</v>
      </c>
    </row>
    <row r="647" spans="1:5" ht="24.75" customHeight="1" thickBot="1" x14ac:dyDescent="0.3">
      <c r="A647" s="356" t="s">
        <v>355</v>
      </c>
      <c r="B647" s="357"/>
      <c r="C647" s="357"/>
      <c r="D647" s="357"/>
      <c r="E647" s="358"/>
    </row>
    <row r="648" spans="1:5" ht="12.75" customHeight="1" x14ac:dyDescent="0.25">
      <c r="A648" s="359"/>
      <c r="B648" s="15">
        <v>2018</v>
      </c>
      <c r="C648" s="15">
        <v>2019</v>
      </c>
      <c r="D648" s="15">
        <v>2020</v>
      </c>
      <c r="E648" s="15">
        <v>2021</v>
      </c>
    </row>
    <row r="649" spans="1:5" ht="9" customHeight="1" thickBot="1" x14ac:dyDescent="0.3">
      <c r="A649" s="360"/>
      <c r="B649" s="16" t="s">
        <v>6</v>
      </c>
      <c r="C649" s="16" t="s">
        <v>7</v>
      </c>
      <c r="D649" s="16" t="s">
        <v>7</v>
      </c>
      <c r="E649" s="16" t="s">
        <v>7</v>
      </c>
    </row>
    <row r="650" spans="1:5" ht="24.75" customHeight="1" thickBot="1" x14ac:dyDescent="0.3">
      <c r="A650" s="1" t="s">
        <v>0</v>
      </c>
      <c r="B650" s="6">
        <f>B651+B652</f>
        <v>355000</v>
      </c>
      <c r="C650" s="6">
        <f>C651+C652</f>
        <v>350000</v>
      </c>
      <c r="D650" s="6">
        <f>D651+D652</f>
        <v>350000</v>
      </c>
      <c r="E650" s="6">
        <f>E651+E652</f>
        <v>350000</v>
      </c>
    </row>
    <row r="651" spans="1:5" ht="15.75" thickBot="1" x14ac:dyDescent="0.3">
      <c r="A651" s="8" t="s">
        <v>43</v>
      </c>
      <c r="B651" s="9">
        <v>355000</v>
      </c>
      <c r="C651" s="9">
        <v>350000</v>
      </c>
      <c r="D651" s="9">
        <v>350000</v>
      </c>
      <c r="E651" s="9">
        <v>350000</v>
      </c>
    </row>
    <row r="652" spans="1:5" ht="15.75" thickBot="1" x14ac:dyDescent="0.3">
      <c r="A652" s="8" t="s">
        <v>44</v>
      </c>
      <c r="B652" s="9"/>
      <c r="C652" s="10"/>
      <c r="D652" s="10"/>
      <c r="E652" s="10"/>
    </row>
    <row r="653" spans="1:5" ht="24.75" customHeight="1" thickBot="1" x14ac:dyDescent="0.3">
      <c r="A653" s="1" t="s">
        <v>29</v>
      </c>
      <c r="B653" s="6">
        <f>B654+B655</f>
        <v>60000</v>
      </c>
      <c r="C653" s="6">
        <f>C654+C655</f>
        <v>58000</v>
      </c>
      <c r="D653" s="6">
        <f>D654+D655</f>
        <v>58000</v>
      </c>
      <c r="E653" s="6">
        <f>E654+E655</f>
        <v>58000</v>
      </c>
    </row>
    <row r="654" spans="1:5" ht="15.75" thickBot="1" x14ac:dyDescent="0.3">
      <c r="A654" s="8" t="s">
        <v>43</v>
      </c>
      <c r="B654" s="9">
        <v>60000</v>
      </c>
      <c r="C654" s="9">
        <v>58000</v>
      </c>
      <c r="D654" s="9">
        <v>58000</v>
      </c>
      <c r="E654" s="9">
        <v>58000</v>
      </c>
    </row>
    <row r="655" spans="1:5" ht="15.75" thickBot="1" x14ac:dyDescent="0.3">
      <c r="A655" s="8" t="s">
        <v>44</v>
      </c>
      <c r="B655" s="9"/>
      <c r="C655" s="6"/>
      <c r="D655" s="6"/>
      <c r="E655" s="6"/>
    </row>
    <row r="656" spans="1:5" ht="24.75" customHeight="1" thickBot="1" x14ac:dyDescent="0.3">
      <c r="A656" s="1" t="s">
        <v>1</v>
      </c>
      <c r="B656" s="31">
        <f>B657+B658</f>
        <v>145000</v>
      </c>
      <c r="C656" s="31">
        <f>C657+C658</f>
        <v>145000</v>
      </c>
      <c r="D656" s="31">
        <f>D657+D658</f>
        <v>160000</v>
      </c>
      <c r="E656" s="31">
        <f>E657+E658</f>
        <v>160000</v>
      </c>
    </row>
    <row r="657" spans="1:5" ht="15.75" thickBot="1" x14ac:dyDescent="0.3">
      <c r="A657" s="8" t="s">
        <v>43</v>
      </c>
      <c r="B657" s="9">
        <v>145000</v>
      </c>
      <c r="C657" s="31">
        <v>145000</v>
      </c>
      <c r="D657" s="31">
        <v>160000</v>
      </c>
      <c r="E657" s="31">
        <v>160000</v>
      </c>
    </row>
    <row r="658" spans="1:5" ht="15.75" thickBot="1" x14ac:dyDescent="0.3">
      <c r="A658" s="8" t="s">
        <v>44</v>
      </c>
      <c r="B658" s="9"/>
      <c r="C658" s="6"/>
      <c r="D658" s="6"/>
      <c r="E658" s="6"/>
    </row>
    <row r="659" spans="1:5" ht="15.75" thickBot="1" x14ac:dyDescent="0.3">
      <c r="A659" s="1" t="s">
        <v>2</v>
      </c>
      <c r="B659" s="9"/>
      <c r="C659" s="6"/>
      <c r="D659" s="6"/>
      <c r="E659" s="6"/>
    </row>
    <row r="660" spans="1:5" ht="15.75" thickBot="1" x14ac:dyDescent="0.3">
      <c r="A660" s="8" t="s">
        <v>43</v>
      </c>
      <c r="B660" s="9"/>
      <c r="C660" s="6"/>
      <c r="D660" s="6"/>
      <c r="E660" s="6"/>
    </row>
    <row r="661" spans="1:5" ht="15.75" thickBot="1" x14ac:dyDescent="0.3">
      <c r="A661" s="8" t="s">
        <v>44</v>
      </c>
      <c r="B661" s="9"/>
      <c r="C661" s="6"/>
      <c r="D661" s="6"/>
      <c r="E661" s="6"/>
    </row>
    <row r="662" spans="1:5" ht="15.75" thickBot="1" x14ac:dyDescent="0.3">
      <c r="A662" s="1" t="s">
        <v>25</v>
      </c>
      <c r="B662" s="9"/>
      <c r="C662" s="6"/>
      <c r="D662" s="6"/>
      <c r="E662" s="6"/>
    </row>
    <row r="663" spans="1:5" ht="15.75" thickBot="1" x14ac:dyDescent="0.3">
      <c r="A663" s="8" t="s">
        <v>43</v>
      </c>
      <c r="B663" s="9"/>
      <c r="C663" s="6"/>
      <c r="D663" s="6"/>
      <c r="E663" s="6"/>
    </row>
    <row r="664" spans="1:5" ht="15" customHeight="1" thickBot="1" x14ac:dyDescent="0.3">
      <c r="A664" s="8" t="s">
        <v>44</v>
      </c>
      <c r="B664" s="9"/>
      <c r="C664" s="6"/>
      <c r="D664" s="6"/>
      <c r="E664" s="6"/>
    </row>
    <row r="665" spans="1:5" ht="15.75" thickBot="1" x14ac:dyDescent="0.3">
      <c r="A665" s="1" t="s">
        <v>26</v>
      </c>
      <c r="B665" s="9">
        <v>0</v>
      </c>
      <c r="C665" s="6">
        <v>0</v>
      </c>
      <c r="D665" s="6">
        <v>0</v>
      </c>
      <c r="E665" s="6">
        <v>0</v>
      </c>
    </row>
    <row r="666" spans="1:5" ht="15.75" thickBot="1" x14ac:dyDescent="0.3">
      <c r="A666" s="8" t="s">
        <v>43</v>
      </c>
      <c r="B666" s="9"/>
      <c r="C666" s="6"/>
      <c r="D666" s="6"/>
      <c r="E666" s="6"/>
    </row>
    <row r="667" spans="1:5" ht="15.75" thickBot="1" x14ac:dyDescent="0.3">
      <c r="A667" s="8" t="s">
        <v>44</v>
      </c>
      <c r="B667" s="9"/>
      <c r="C667" s="6"/>
      <c r="D667" s="6"/>
      <c r="E667" s="6"/>
    </row>
    <row r="668" spans="1:5" ht="24.75" thickBot="1" x14ac:dyDescent="0.3">
      <c r="A668" s="1" t="s">
        <v>3</v>
      </c>
      <c r="B668" s="9">
        <f>B669+B670</f>
        <v>3500</v>
      </c>
      <c r="C668" s="9">
        <f>C669+C670</f>
        <v>3500</v>
      </c>
      <c r="D668" s="9">
        <f>D669+D670</f>
        <v>3500</v>
      </c>
      <c r="E668" s="9">
        <f>E669+E670</f>
        <v>3500</v>
      </c>
    </row>
    <row r="669" spans="1:5" ht="15.75" thickBot="1" x14ac:dyDescent="0.3">
      <c r="A669" s="8" t="s">
        <v>43</v>
      </c>
      <c r="B669" s="9">
        <v>3500</v>
      </c>
      <c r="C669" s="9">
        <v>3500</v>
      </c>
      <c r="D669" s="9">
        <v>3500</v>
      </c>
      <c r="E669" s="9">
        <v>3500</v>
      </c>
    </row>
    <row r="670" spans="1:5" ht="15.75" thickBot="1" x14ac:dyDescent="0.3">
      <c r="A670" s="8" t="s">
        <v>44</v>
      </c>
      <c r="B670" s="9"/>
      <c r="C670" s="6"/>
      <c r="D670" s="6"/>
      <c r="E670" s="6"/>
    </row>
    <row r="671" spans="1:5" ht="15.75" thickBot="1" x14ac:dyDescent="0.3">
      <c r="A671" s="20" t="s">
        <v>354</v>
      </c>
      <c r="B671" s="9">
        <f>B668+B665+B662+B659+B656+B653+B650</f>
        <v>563500</v>
      </c>
      <c r="C671" s="9">
        <f>C668+C665+C662+C659+C656+C653+C650</f>
        <v>556500</v>
      </c>
      <c r="D671" s="9">
        <f>D668+D665+D662+D659+D656+D653+D650</f>
        <v>571500</v>
      </c>
      <c r="E671" s="9">
        <f>E668+E665+E662+E659+E656+E653+E650</f>
        <v>571500</v>
      </c>
    </row>
    <row r="672" spans="1:5" ht="17.25" customHeight="1" thickBot="1" x14ac:dyDescent="0.3">
      <c r="A672" s="21" t="s">
        <v>33</v>
      </c>
      <c r="B672" s="22">
        <f>IF(B671-B642=0,0,"Error")</f>
        <v>0</v>
      </c>
      <c r="C672" s="22">
        <f>IF(C671-C642=0,0,"Error")</f>
        <v>0</v>
      </c>
      <c r="D672" s="22">
        <f>IF(D671-D642=0,0,"Error")</f>
        <v>0</v>
      </c>
      <c r="E672" s="22">
        <f>IF(E671-E642=0,0,"Error")</f>
        <v>0</v>
      </c>
    </row>
    <row r="673" spans="1:5" ht="15.75" thickBot="1" x14ac:dyDescent="0.3">
      <c r="A673" s="350" t="s">
        <v>93</v>
      </c>
      <c r="B673" s="351"/>
      <c r="C673" s="351"/>
      <c r="D673" s="351"/>
      <c r="E673" s="352"/>
    </row>
    <row r="674" spans="1:5" ht="15.75" thickBot="1" x14ac:dyDescent="0.3">
      <c r="A674" s="350" t="s">
        <v>37</v>
      </c>
      <c r="B674" s="351"/>
      <c r="C674" s="351"/>
      <c r="D674" s="351"/>
      <c r="E674" s="352"/>
    </row>
    <row r="675" spans="1:5" ht="15.75" thickBot="1" x14ac:dyDescent="0.3">
      <c r="A675" s="170" t="s">
        <v>485</v>
      </c>
      <c r="B675" s="351" t="s">
        <v>488</v>
      </c>
      <c r="C675" s="351"/>
      <c r="D675" s="351"/>
      <c r="E675" s="352"/>
    </row>
    <row r="676" spans="1:5" ht="45.75" customHeight="1" thickBot="1" x14ac:dyDescent="0.3">
      <c r="A676" s="17" t="s">
        <v>234</v>
      </c>
      <c r="B676" s="136" t="s">
        <v>353</v>
      </c>
      <c r="C676" s="33" t="s">
        <v>45</v>
      </c>
      <c r="D676" s="432"/>
      <c r="E676" s="430"/>
    </row>
    <row r="677" spans="1:5" ht="15.75" thickBot="1" x14ac:dyDescent="0.3">
      <c r="A677" s="135"/>
      <c r="B677" s="375"/>
      <c r="C677" s="377"/>
      <c r="D677" s="377"/>
      <c r="E677" s="378"/>
    </row>
    <row r="678" spans="1:5" ht="47.25" customHeight="1" thickBot="1" x14ac:dyDescent="0.3">
      <c r="A678" s="81" t="s">
        <v>10</v>
      </c>
      <c r="B678" s="420" t="s">
        <v>352</v>
      </c>
      <c r="C678" s="421"/>
      <c r="D678" s="421"/>
      <c r="E678" s="422"/>
    </row>
    <row r="679" spans="1:5" ht="15.75" thickBot="1" x14ac:dyDescent="0.3">
      <c r="A679" s="81" t="s">
        <v>15</v>
      </c>
      <c r="B679" s="324" t="s">
        <v>91</v>
      </c>
      <c r="C679" s="325"/>
      <c r="D679" s="325"/>
      <c r="E679" s="326"/>
    </row>
    <row r="680" spans="1:5" ht="12.75" customHeight="1" x14ac:dyDescent="0.25">
      <c r="A680" s="359"/>
      <c r="B680" s="15">
        <v>2018</v>
      </c>
      <c r="C680" s="15">
        <v>2019</v>
      </c>
      <c r="D680" s="15">
        <v>2020</v>
      </c>
      <c r="E680" s="15">
        <v>2021</v>
      </c>
    </row>
    <row r="681" spans="1:5" ht="9" customHeight="1" thickBot="1" x14ac:dyDescent="0.3">
      <c r="A681" s="360"/>
      <c r="B681" s="16" t="s">
        <v>6</v>
      </c>
      <c r="C681" s="16" t="s">
        <v>7</v>
      </c>
      <c r="D681" s="16" t="s">
        <v>7</v>
      </c>
      <c r="E681" s="16" t="s">
        <v>7</v>
      </c>
    </row>
    <row r="682" spans="1:5" ht="15.75" thickBot="1" x14ac:dyDescent="0.3">
      <c r="A682" s="81" t="s">
        <v>9</v>
      </c>
      <c r="B682" s="4">
        <v>400</v>
      </c>
      <c r="C682" s="4">
        <v>114</v>
      </c>
      <c r="D682" s="4"/>
      <c r="E682" s="4"/>
    </row>
    <row r="683" spans="1:5" ht="15.75" thickBot="1" x14ac:dyDescent="0.3">
      <c r="A683" s="81" t="s">
        <v>16</v>
      </c>
      <c r="B683" s="4">
        <f>B696</f>
        <v>35000</v>
      </c>
      <c r="C683" s="4">
        <f>C696</f>
        <v>10000</v>
      </c>
      <c r="D683" s="4">
        <f>D696</f>
        <v>0</v>
      </c>
      <c r="E683" s="4">
        <f>E696</f>
        <v>0</v>
      </c>
    </row>
    <row r="684" spans="1:5" ht="15.75" thickBot="1" x14ac:dyDescent="0.3">
      <c r="A684" s="81" t="s">
        <v>24</v>
      </c>
      <c r="B684" s="4">
        <f>B683/B682</f>
        <v>87.5</v>
      </c>
      <c r="C684" s="4">
        <f>C683/C682</f>
        <v>87.719298245614041</v>
      </c>
      <c r="D684" s="4" t="e">
        <f>D683/D682</f>
        <v>#DIV/0!</v>
      </c>
      <c r="E684" s="4" t="e">
        <f>E683/E682</f>
        <v>#DIV/0!</v>
      </c>
    </row>
    <row r="685" spans="1:5" ht="15.75" thickBot="1" x14ac:dyDescent="0.3">
      <c r="A685" s="81" t="s">
        <v>17</v>
      </c>
      <c r="B685" s="78" t="s">
        <v>23</v>
      </c>
      <c r="C685" s="5">
        <f t="shared" ref="C685:E687" si="19">C682/B682-1</f>
        <v>-0.71500000000000008</v>
      </c>
      <c r="D685" s="5">
        <f t="shared" si="19"/>
        <v>-1</v>
      </c>
      <c r="E685" s="5" t="e">
        <f t="shared" si="19"/>
        <v>#DIV/0!</v>
      </c>
    </row>
    <row r="686" spans="1:5" ht="15.75" thickBot="1" x14ac:dyDescent="0.3">
      <c r="A686" s="81" t="s">
        <v>18</v>
      </c>
      <c r="B686" s="78" t="s">
        <v>23</v>
      </c>
      <c r="C686" s="5">
        <f t="shared" si="19"/>
        <v>-0.7142857142857143</v>
      </c>
      <c r="D686" s="5">
        <f t="shared" si="19"/>
        <v>-1</v>
      </c>
      <c r="E686" s="5" t="e">
        <f t="shared" si="19"/>
        <v>#DIV/0!</v>
      </c>
    </row>
    <row r="687" spans="1:5" ht="15.75" thickBot="1" x14ac:dyDescent="0.3">
      <c r="A687" s="81" t="s">
        <v>19</v>
      </c>
      <c r="B687" s="78" t="s">
        <v>23</v>
      </c>
      <c r="C687" s="5">
        <f t="shared" si="19"/>
        <v>2.5062656641605674E-3</v>
      </c>
      <c r="D687" s="5" t="e">
        <f t="shared" si="19"/>
        <v>#DIV/0!</v>
      </c>
      <c r="E687" s="5" t="e">
        <f t="shared" si="19"/>
        <v>#DIV/0!</v>
      </c>
    </row>
    <row r="688" spans="1:5" ht="15.75" customHeight="1" thickBot="1" x14ac:dyDescent="0.3">
      <c r="A688" s="356" t="s">
        <v>351</v>
      </c>
      <c r="B688" s="357"/>
      <c r="C688" s="357"/>
      <c r="D688" s="357"/>
      <c r="E688" s="358"/>
    </row>
    <row r="689" spans="1:5" ht="12.75" customHeight="1" x14ac:dyDescent="0.25">
      <c r="A689" s="359"/>
      <c r="B689" s="15">
        <v>2018</v>
      </c>
      <c r="C689" s="15">
        <v>2019</v>
      </c>
      <c r="D689" s="15">
        <v>2020</v>
      </c>
      <c r="E689" s="15">
        <v>2021</v>
      </c>
    </row>
    <row r="690" spans="1:5" ht="9" customHeight="1" thickBot="1" x14ac:dyDescent="0.3">
      <c r="A690" s="360"/>
      <c r="B690" s="16" t="s">
        <v>6</v>
      </c>
      <c r="C690" s="16" t="s">
        <v>7</v>
      </c>
      <c r="D690" s="16" t="s">
        <v>7</v>
      </c>
      <c r="E690" s="16" t="s">
        <v>7</v>
      </c>
    </row>
    <row r="691" spans="1:5" ht="15.75" thickBot="1" x14ac:dyDescent="0.3">
      <c r="A691" s="1" t="s">
        <v>35</v>
      </c>
      <c r="B691" s="6">
        <f>B692+B693+B694+B695</f>
        <v>0</v>
      </c>
      <c r="C691" s="6">
        <f>C692+C693+C694+C695</f>
        <v>0</v>
      </c>
      <c r="D691" s="6">
        <f>D692+D693+D694+D695</f>
        <v>0</v>
      </c>
      <c r="E691" s="6">
        <f>E692+E693+E694+E695</f>
        <v>0</v>
      </c>
    </row>
    <row r="692" spans="1:5" ht="15.75" thickBot="1" x14ac:dyDescent="0.3">
      <c r="A692" s="8" t="s">
        <v>43</v>
      </c>
      <c r="B692" s="6"/>
      <c r="C692" s="6"/>
      <c r="D692" s="6"/>
      <c r="E692" s="6"/>
    </row>
    <row r="693" spans="1:5" ht="15.75" thickBot="1" x14ac:dyDescent="0.3">
      <c r="A693" s="8" t="s">
        <v>49</v>
      </c>
      <c r="B693" s="6"/>
      <c r="C693" s="6"/>
      <c r="D693" s="6"/>
      <c r="E693" s="6"/>
    </row>
    <row r="694" spans="1:5" ht="15.75" thickBot="1" x14ac:dyDescent="0.3">
      <c r="A694" s="8" t="s">
        <v>50</v>
      </c>
      <c r="B694" s="6"/>
      <c r="C694" s="6"/>
      <c r="D694" s="6"/>
      <c r="E694" s="6"/>
    </row>
    <row r="695" spans="1:5" ht="15.75" thickBot="1" x14ac:dyDescent="0.3">
      <c r="A695" s="8" t="s">
        <v>51</v>
      </c>
      <c r="B695" s="6"/>
      <c r="C695" s="6"/>
      <c r="D695" s="6"/>
      <c r="E695" s="6"/>
    </row>
    <row r="696" spans="1:5" ht="15.75" thickBot="1" x14ac:dyDescent="0.3">
      <c r="A696" s="1" t="s">
        <v>36</v>
      </c>
      <c r="B696" s="9">
        <f>B697+B698+B699+B700</f>
        <v>35000</v>
      </c>
      <c r="C696" s="9">
        <f>C697+C698+C699+C700</f>
        <v>10000</v>
      </c>
      <c r="D696" s="9">
        <f>D697+D698+D699+D700</f>
        <v>0</v>
      </c>
      <c r="E696" s="9">
        <f>E697+E698+E699+E700</f>
        <v>0</v>
      </c>
    </row>
    <row r="697" spans="1:5" ht="15.75" thickBot="1" x14ac:dyDescent="0.3">
      <c r="A697" s="8" t="s">
        <v>43</v>
      </c>
      <c r="B697" s="9">
        <v>35000</v>
      </c>
      <c r="C697" s="6">
        <v>10000</v>
      </c>
      <c r="D697" s="6"/>
      <c r="E697" s="6"/>
    </row>
    <row r="698" spans="1:5" ht="15.75" thickBot="1" x14ac:dyDescent="0.3">
      <c r="A698" s="8" t="s">
        <v>49</v>
      </c>
      <c r="B698" s="9"/>
      <c r="C698" s="6"/>
      <c r="D698" s="6"/>
      <c r="E698" s="6"/>
    </row>
    <row r="699" spans="1:5" ht="15.75" thickBot="1" x14ac:dyDescent="0.3">
      <c r="A699" s="8" t="s">
        <v>50</v>
      </c>
      <c r="B699" s="9"/>
      <c r="C699" s="6"/>
      <c r="D699" s="6"/>
      <c r="E699" s="6"/>
    </row>
    <row r="700" spans="1:5" ht="15.75" thickBot="1" x14ac:dyDescent="0.3">
      <c r="A700" s="8" t="s">
        <v>51</v>
      </c>
      <c r="B700" s="9"/>
      <c r="C700" s="6"/>
      <c r="D700" s="6"/>
      <c r="E700" s="6"/>
    </row>
    <row r="701" spans="1:5" ht="15.75" thickBot="1" x14ac:dyDescent="0.3">
      <c r="A701" s="35" t="s">
        <v>231</v>
      </c>
      <c r="B701" s="9">
        <f>B691+B696</f>
        <v>35000</v>
      </c>
      <c r="C701" s="9">
        <f>C691+C696</f>
        <v>10000</v>
      </c>
      <c r="D701" s="9">
        <f>D691+D696</f>
        <v>0</v>
      </c>
      <c r="E701" s="9">
        <f>E691+E696</f>
        <v>0</v>
      </c>
    </row>
    <row r="702" spans="1:5" ht="68.25" thickBot="1" x14ac:dyDescent="0.3">
      <c r="A702" s="17" t="s">
        <v>230</v>
      </c>
      <c r="B702" s="134" t="s">
        <v>350</v>
      </c>
      <c r="C702" s="133" t="s">
        <v>45</v>
      </c>
      <c r="D702" s="132"/>
      <c r="E702" s="131"/>
    </row>
    <row r="703" spans="1:5" ht="78.75" customHeight="1" thickBot="1" x14ac:dyDescent="0.3">
      <c r="A703" s="81" t="s">
        <v>10</v>
      </c>
      <c r="B703" s="423" t="s">
        <v>349</v>
      </c>
      <c r="C703" s="424"/>
      <c r="D703" s="424"/>
      <c r="E703" s="425"/>
    </row>
    <row r="704" spans="1:5" ht="15.75" thickBot="1" x14ac:dyDescent="0.3">
      <c r="A704" s="81" t="s">
        <v>15</v>
      </c>
      <c r="B704" s="324" t="s">
        <v>91</v>
      </c>
      <c r="C704" s="325"/>
      <c r="D704" s="325"/>
      <c r="E704" s="326"/>
    </row>
    <row r="705" spans="1:5" ht="12.75" customHeight="1" x14ac:dyDescent="0.25">
      <c r="A705" s="359"/>
      <c r="B705" s="15">
        <v>2018</v>
      </c>
      <c r="C705" s="15">
        <v>2019</v>
      </c>
      <c r="D705" s="15">
        <v>2020</v>
      </c>
      <c r="E705" s="15">
        <v>2021</v>
      </c>
    </row>
    <row r="706" spans="1:5" ht="9" customHeight="1" thickBot="1" x14ac:dyDescent="0.3">
      <c r="A706" s="360"/>
      <c r="B706" s="16" t="s">
        <v>6</v>
      </c>
      <c r="C706" s="16" t="s">
        <v>7</v>
      </c>
      <c r="D706" s="16" t="s">
        <v>7</v>
      </c>
      <c r="E706" s="16" t="s">
        <v>7</v>
      </c>
    </row>
    <row r="707" spans="1:5" ht="15.75" thickBot="1" x14ac:dyDescent="0.3">
      <c r="A707" s="81" t="s">
        <v>9</v>
      </c>
      <c r="B707" s="81"/>
      <c r="C707" s="78">
        <v>500</v>
      </c>
      <c r="D707" s="81"/>
      <c r="E707" s="81"/>
    </row>
    <row r="708" spans="1:5" ht="15.75" thickBot="1" x14ac:dyDescent="0.3">
      <c r="A708" s="81" t="s">
        <v>16</v>
      </c>
      <c r="B708" s="4">
        <f>B726</f>
        <v>0</v>
      </c>
      <c r="C708" s="30">
        <f>C726</f>
        <v>20000</v>
      </c>
      <c r="D708" s="4">
        <f>D726</f>
        <v>0</v>
      </c>
      <c r="E708" s="4">
        <f>E726</f>
        <v>0</v>
      </c>
    </row>
    <row r="709" spans="1:5" ht="15.75" thickBot="1" x14ac:dyDescent="0.3">
      <c r="A709" s="81" t="s">
        <v>24</v>
      </c>
      <c r="B709" s="4" t="e">
        <f>B708/B707</f>
        <v>#DIV/0!</v>
      </c>
      <c r="C709" s="4">
        <f>C708/C707</f>
        <v>40</v>
      </c>
      <c r="D709" s="4" t="e">
        <f>D708/D707</f>
        <v>#DIV/0!</v>
      </c>
      <c r="E709" s="4" t="e">
        <f>E708/E707</f>
        <v>#DIV/0!</v>
      </c>
    </row>
    <row r="710" spans="1:5" ht="15.75" thickBot="1" x14ac:dyDescent="0.3">
      <c r="A710" s="81" t="s">
        <v>17</v>
      </c>
      <c r="B710" s="78" t="s">
        <v>23</v>
      </c>
      <c r="C710" s="5" t="e">
        <f t="shared" ref="C710:E712" si="20">C707/B707-1</f>
        <v>#DIV/0!</v>
      </c>
      <c r="D710" s="5">
        <f t="shared" si="20"/>
        <v>-1</v>
      </c>
      <c r="E710" s="5" t="e">
        <f t="shared" si="20"/>
        <v>#DIV/0!</v>
      </c>
    </row>
    <row r="711" spans="1:5" ht="15.75" thickBot="1" x14ac:dyDescent="0.3">
      <c r="A711" s="81" t="s">
        <v>18</v>
      </c>
      <c r="B711" s="78" t="s">
        <v>23</v>
      </c>
      <c r="C711" s="5" t="e">
        <f t="shared" si="20"/>
        <v>#DIV/0!</v>
      </c>
      <c r="D711" s="5">
        <f t="shared" si="20"/>
        <v>-1</v>
      </c>
      <c r="E711" s="5" t="e">
        <f t="shared" si="20"/>
        <v>#DIV/0!</v>
      </c>
    </row>
    <row r="712" spans="1:5" ht="15.75" thickBot="1" x14ac:dyDescent="0.3">
      <c r="A712" s="81" t="s">
        <v>19</v>
      </c>
      <c r="B712" s="78" t="s">
        <v>23</v>
      </c>
      <c r="C712" s="5" t="e">
        <f t="shared" si="20"/>
        <v>#DIV/0!</v>
      </c>
      <c r="D712" s="5" t="e">
        <f t="shared" si="20"/>
        <v>#DIV/0!</v>
      </c>
      <c r="E712" s="5" t="e">
        <f t="shared" si="20"/>
        <v>#DIV/0!</v>
      </c>
    </row>
    <row r="713" spans="1:5" ht="15.75" thickBot="1" x14ac:dyDescent="0.3">
      <c r="A713" s="356" t="s">
        <v>228</v>
      </c>
      <c r="B713" s="357"/>
      <c r="C713" s="357"/>
      <c r="D713" s="357"/>
      <c r="E713" s="358"/>
    </row>
    <row r="714" spans="1:5" ht="12.75" customHeight="1" x14ac:dyDescent="0.25">
      <c r="A714" s="359"/>
      <c r="B714" s="15">
        <v>2018</v>
      </c>
      <c r="C714" s="15">
        <v>2019</v>
      </c>
      <c r="D714" s="15">
        <v>2020</v>
      </c>
      <c r="E714" s="15">
        <v>2021</v>
      </c>
    </row>
    <row r="715" spans="1:5" ht="9" customHeight="1" thickBot="1" x14ac:dyDescent="0.3">
      <c r="A715" s="360"/>
      <c r="B715" s="16" t="s">
        <v>6</v>
      </c>
      <c r="C715" s="16" t="s">
        <v>7</v>
      </c>
      <c r="D715" s="16" t="s">
        <v>7</v>
      </c>
      <c r="E715" s="16" t="s">
        <v>7</v>
      </c>
    </row>
    <row r="716" spans="1:5" ht="15.75" thickBot="1" x14ac:dyDescent="0.3">
      <c r="A716" s="1" t="s">
        <v>35</v>
      </c>
      <c r="B716" s="6">
        <f>B717+B718+B719+B720</f>
        <v>0</v>
      </c>
      <c r="C716" s="6">
        <f>C717+C718+C719+C720</f>
        <v>0</v>
      </c>
      <c r="D716" s="6">
        <f>D717+D718+D719+D720</f>
        <v>0</v>
      </c>
      <c r="E716" s="6">
        <f>E717+E718+E719+E720</f>
        <v>0</v>
      </c>
    </row>
    <row r="717" spans="1:5" ht="15.75" thickBot="1" x14ac:dyDescent="0.3">
      <c r="A717" s="8" t="s">
        <v>43</v>
      </c>
      <c r="B717" s="6"/>
      <c r="C717" s="6"/>
      <c r="D717" s="6"/>
      <c r="E717" s="6"/>
    </row>
    <row r="718" spans="1:5" ht="15.75" thickBot="1" x14ac:dyDescent="0.3">
      <c r="A718" s="8" t="s">
        <v>49</v>
      </c>
      <c r="B718" s="6"/>
      <c r="C718" s="6"/>
      <c r="D718" s="6"/>
      <c r="E718" s="6"/>
    </row>
    <row r="719" spans="1:5" ht="15.75" thickBot="1" x14ac:dyDescent="0.3">
      <c r="A719" s="8" t="s">
        <v>50</v>
      </c>
      <c r="B719" s="6"/>
      <c r="C719" s="6"/>
      <c r="D719" s="6"/>
      <c r="E719" s="6"/>
    </row>
    <row r="720" spans="1:5" ht="15.75" thickBot="1" x14ac:dyDescent="0.3">
      <c r="A720" s="8" t="s">
        <v>51</v>
      </c>
      <c r="B720" s="6"/>
      <c r="C720" s="6"/>
      <c r="D720" s="6"/>
      <c r="E720" s="6"/>
    </row>
    <row r="721" spans="1:5" ht="15.75" thickBot="1" x14ac:dyDescent="0.3">
      <c r="A721" s="1" t="s">
        <v>36</v>
      </c>
      <c r="B721" s="9">
        <f>B722+B723+B724+B725</f>
        <v>0</v>
      </c>
      <c r="C721" s="9">
        <f>C722+C723+C724+C725</f>
        <v>20000</v>
      </c>
      <c r="D721" s="9">
        <f>D722+D723+D724+D725</f>
        <v>0</v>
      </c>
      <c r="E721" s="9">
        <f>E722+E723+E724+E725</f>
        <v>0</v>
      </c>
    </row>
    <row r="722" spans="1:5" ht="15.75" thickBot="1" x14ac:dyDescent="0.3">
      <c r="A722" s="8" t="s">
        <v>43</v>
      </c>
      <c r="B722" s="9"/>
      <c r="C722" s="9">
        <v>20000</v>
      </c>
      <c r="D722" s="9"/>
      <c r="E722" s="9"/>
    </row>
    <row r="723" spans="1:5" ht="15.75" thickBot="1" x14ac:dyDescent="0.3">
      <c r="A723" s="8" t="s">
        <v>49</v>
      </c>
      <c r="B723" s="9"/>
      <c r="C723" s="9"/>
      <c r="D723" s="9"/>
      <c r="E723" s="9"/>
    </row>
    <row r="724" spans="1:5" ht="15.75" thickBot="1" x14ac:dyDescent="0.3">
      <c r="A724" s="8" t="s">
        <v>50</v>
      </c>
      <c r="B724" s="9"/>
      <c r="C724" s="9"/>
      <c r="D724" s="9"/>
      <c r="E724" s="9"/>
    </row>
    <row r="725" spans="1:5" ht="15.75" thickBot="1" x14ac:dyDescent="0.3">
      <c r="A725" s="8" t="s">
        <v>51</v>
      </c>
      <c r="B725" s="9"/>
      <c r="C725" s="9"/>
      <c r="D725" s="9"/>
      <c r="E725" s="9"/>
    </row>
    <row r="726" spans="1:5" ht="15.75" thickBot="1" x14ac:dyDescent="0.3">
      <c r="A726" s="18" t="s">
        <v>227</v>
      </c>
      <c r="B726" s="9">
        <f>B716+B721</f>
        <v>0</v>
      </c>
      <c r="C726" s="9">
        <f>C716+C721</f>
        <v>20000</v>
      </c>
      <c r="D726" s="9">
        <f>D716+D721</f>
        <v>0</v>
      </c>
      <c r="E726" s="9">
        <f>E716+E721</f>
        <v>0</v>
      </c>
    </row>
    <row r="727" spans="1:5" ht="104.25" customHeight="1" thickBot="1" x14ac:dyDescent="0.3">
      <c r="A727" s="17" t="s">
        <v>216</v>
      </c>
      <c r="B727" s="134" t="s">
        <v>348</v>
      </c>
      <c r="C727" s="133" t="s">
        <v>45</v>
      </c>
      <c r="D727" s="132"/>
      <c r="E727" s="131"/>
    </row>
    <row r="728" spans="1:5" ht="22.5" customHeight="1" thickBot="1" x14ac:dyDescent="0.3">
      <c r="A728" s="81" t="s">
        <v>10</v>
      </c>
      <c r="B728" s="414" t="s">
        <v>348</v>
      </c>
      <c r="C728" s="415"/>
      <c r="D728" s="415"/>
      <c r="E728" s="416"/>
    </row>
    <row r="729" spans="1:5" ht="15.75" thickBot="1" x14ac:dyDescent="0.3">
      <c r="A729" s="81" t="s">
        <v>15</v>
      </c>
      <c r="B729" s="324" t="s">
        <v>91</v>
      </c>
      <c r="C729" s="325"/>
      <c r="D729" s="325"/>
      <c r="E729" s="326"/>
    </row>
    <row r="730" spans="1:5" ht="12.75" customHeight="1" x14ac:dyDescent="0.25">
      <c r="A730" s="359"/>
      <c r="B730" s="15">
        <v>2018</v>
      </c>
      <c r="C730" s="15">
        <v>2019</v>
      </c>
      <c r="D730" s="15">
        <v>2020</v>
      </c>
      <c r="E730" s="15">
        <v>2021</v>
      </c>
    </row>
    <row r="731" spans="1:5" ht="9" customHeight="1" thickBot="1" x14ac:dyDescent="0.3">
      <c r="A731" s="360"/>
      <c r="B731" s="16" t="s">
        <v>6</v>
      </c>
      <c r="C731" s="16" t="s">
        <v>7</v>
      </c>
      <c r="D731" s="16" t="s">
        <v>7</v>
      </c>
      <c r="E731" s="16" t="s">
        <v>7</v>
      </c>
    </row>
    <row r="732" spans="1:5" ht="15.75" thickBot="1" x14ac:dyDescent="0.3">
      <c r="A732" s="81" t="s">
        <v>9</v>
      </c>
      <c r="B732" s="81"/>
      <c r="C732" s="78">
        <v>20</v>
      </c>
      <c r="D732" s="78">
        <v>10</v>
      </c>
      <c r="E732" s="81"/>
    </row>
    <row r="733" spans="1:5" ht="15.75" thickBot="1" x14ac:dyDescent="0.3">
      <c r="A733" s="81" t="s">
        <v>16</v>
      </c>
      <c r="B733" s="4">
        <f>B751</f>
        <v>0</v>
      </c>
      <c r="C733" s="4">
        <f>C751</f>
        <v>30000</v>
      </c>
      <c r="D733" s="4">
        <f>D751</f>
        <v>15000</v>
      </c>
      <c r="E733" s="4">
        <f>E751</f>
        <v>0</v>
      </c>
    </row>
    <row r="734" spans="1:5" ht="15.75" thickBot="1" x14ac:dyDescent="0.3">
      <c r="A734" s="81" t="s">
        <v>24</v>
      </c>
      <c r="B734" s="4" t="e">
        <f>B733/B732</f>
        <v>#DIV/0!</v>
      </c>
      <c r="C734" s="4">
        <f>C733/C732</f>
        <v>1500</v>
      </c>
      <c r="D734" s="4">
        <f>D733/D732</f>
        <v>1500</v>
      </c>
      <c r="E734" s="4" t="e">
        <f>E733/E732</f>
        <v>#DIV/0!</v>
      </c>
    </row>
    <row r="735" spans="1:5" ht="15.75" thickBot="1" x14ac:dyDescent="0.3">
      <c r="A735" s="81" t="s">
        <v>17</v>
      </c>
      <c r="B735" s="78" t="s">
        <v>23</v>
      </c>
      <c r="C735" s="5" t="e">
        <f t="shared" ref="C735:E737" si="21">C732/B732-1</f>
        <v>#DIV/0!</v>
      </c>
      <c r="D735" s="5">
        <f t="shared" si="21"/>
        <v>-0.5</v>
      </c>
      <c r="E735" s="5">
        <f t="shared" si="21"/>
        <v>-1</v>
      </c>
    </row>
    <row r="736" spans="1:5" ht="15.75" thickBot="1" x14ac:dyDescent="0.3">
      <c r="A736" s="81" t="s">
        <v>18</v>
      </c>
      <c r="B736" s="78" t="s">
        <v>23</v>
      </c>
      <c r="C736" s="5" t="e">
        <f t="shared" si="21"/>
        <v>#DIV/0!</v>
      </c>
      <c r="D736" s="5">
        <f t="shared" si="21"/>
        <v>-0.5</v>
      </c>
      <c r="E736" s="5">
        <f t="shared" si="21"/>
        <v>-1</v>
      </c>
    </row>
    <row r="737" spans="1:5" ht="15.75" thickBot="1" x14ac:dyDescent="0.3">
      <c r="A737" s="81" t="s">
        <v>19</v>
      </c>
      <c r="B737" s="78" t="s">
        <v>23</v>
      </c>
      <c r="C737" s="5" t="e">
        <f t="shared" si="21"/>
        <v>#DIV/0!</v>
      </c>
      <c r="D737" s="5">
        <f t="shared" si="21"/>
        <v>0</v>
      </c>
      <c r="E737" s="5" t="e">
        <f t="shared" si="21"/>
        <v>#DIV/0!</v>
      </c>
    </row>
    <row r="738" spans="1:5" ht="15.75" thickBot="1" x14ac:dyDescent="0.3">
      <c r="A738" s="356" t="s">
        <v>212</v>
      </c>
      <c r="B738" s="357"/>
      <c r="C738" s="357"/>
      <c r="D738" s="357"/>
      <c r="E738" s="358"/>
    </row>
    <row r="739" spans="1:5" ht="12.75" customHeight="1" x14ac:dyDescent="0.25">
      <c r="A739" s="359"/>
      <c r="B739" s="15">
        <v>2018</v>
      </c>
      <c r="C739" s="15">
        <v>2019</v>
      </c>
      <c r="D739" s="15">
        <v>2020</v>
      </c>
      <c r="E739" s="15">
        <v>2021</v>
      </c>
    </row>
    <row r="740" spans="1:5" ht="9" customHeight="1" thickBot="1" x14ac:dyDescent="0.3">
      <c r="A740" s="360"/>
      <c r="B740" s="16" t="s">
        <v>6</v>
      </c>
      <c r="C740" s="16" t="s">
        <v>7</v>
      </c>
      <c r="D740" s="16" t="s">
        <v>7</v>
      </c>
      <c r="E740" s="16" t="s">
        <v>7</v>
      </c>
    </row>
    <row r="741" spans="1:5" ht="15.75" thickBot="1" x14ac:dyDescent="0.3">
      <c r="A741" s="1" t="s">
        <v>35</v>
      </c>
      <c r="B741" s="6">
        <f>B742+B743+B744+B745</f>
        <v>0</v>
      </c>
      <c r="C741" s="6">
        <f>C742+C743+C744+C745</f>
        <v>0</v>
      </c>
      <c r="D741" s="6">
        <f>D742+D743+D744+D745</f>
        <v>0</v>
      </c>
      <c r="E741" s="6">
        <f>E742+E743+E744+E745</f>
        <v>0</v>
      </c>
    </row>
    <row r="742" spans="1:5" ht="15.75" thickBot="1" x14ac:dyDescent="0.3">
      <c r="A742" s="8" t="s">
        <v>43</v>
      </c>
      <c r="B742" s="6"/>
      <c r="C742" s="6"/>
      <c r="D742" s="6"/>
      <c r="E742" s="6"/>
    </row>
    <row r="743" spans="1:5" ht="15.75" thickBot="1" x14ac:dyDescent="0.3">
      <c r="A743" s="8" t="s">
        <v>49</v>
      </c>
      <c r="B743" s="6"/>
      <c r="C743" s="6"/>
      <c r="D743" s="6"/>
      <c r="E743" s="6"/>
    </row>
    <row r="744" spans="1:5" ht="15.75" thickBot="1" x14ac:dyDescent="0.3">
      <c r="A744" s="8" t="s">
        <v>50</v>
      </c>
      <c r="B744" s="6"/>
      <c r="C744" s="6"/>
      <c r="D744" s="6"/>
      <c r="E744" s="6"/>
    </row>
    <row r="745" spans="1:5" ht="15.75" thickBot="1" x14ac:dyDescent="0.3">
      <c r="A745" s="8" t="s">
        <v>51</v>
      </c>
      <c r="B745" s="6"/>
      <c r="C745" s="6"/>
      <c r="D745" s="6"/>
      <c r="E745" s="6"/>
    </row>
    <row r="746" spans="1:5" ht="15.75" thickBot="1" x14ac:dyDescent="0.3">
      <c r="A746" s="1" t="s">
        <v>36</v>
      </c>
      <c r="B746" s="9">
        <f>B747+B748+B749+B750</f>
        <v>0</v>
      </c>
      <c r="C746" s="9">
        <f>C747+C748+C749+C750</f>
        <v>30000</v>
      </c>
      <c r="D746" s="9">
        <f>D747+D748+D749+D750</f>
        <v>15000</v>
      </c>
      <c r="E746" s="9">
        <f>E747+E748+E749+E750</f>
        <v>0</v>
      </c>
    </row>
    <row r="747" spans="1:5" ht="15.75" thickBot="1" x14ac:dyDescent="0.3">
      <c r="A747" s="8" t="s">
        <v>43</v>
      </c>
      <c r="B747" s="9"/>
      <c r="C747" s="9">
        <v>30000</v>
      </c>
      <c r="D747" s="9">
        <v>15000</v>
      </c>
      <c r="E747" s="9"/>
    </row>
    <row r="748" spans="1:5" ht="15.75" thickBot="1" x14ac:dyDescent="0.3">
      <c r="A748" s="8" t="s">
        <v>49</v>
      </c>
      <c r="B748" s="9"/>
      <c r="C748" s="9"/>
      <c r="D748" s="9"/>
      <c r="E748" s="9"/>
    </row>
    <row r="749" spans="1:5" ht="15.75" thickBot="1" x14ac:dyDescent="0.3">
      <c r="A749" s="8" t="s">
        <v>50</v>
      </c>
      <c r="B749" s="9"/>
      <c r="C749" s="9"/>
      <c r="D749" s="9"/>
      <c r="E749" s="9"/>
    </row>
    <row r="750" spans="1:5" ht="15.75" thickBot="1" x14ac:dyDescent="0.3">
      <c r="A750" s="8" t="s">
        <v>51</v>
      </c>
      <c r="B750" s="9"/>
      <c r="C750" s="9"/>
      <c r="D750" s="9"/>
      <c r="E750" s="9"/>
    </row>
    <row r="751" spans="1:5" ht="15.75" thickBot="1" x14ac:dyDescent="0.3">
      <c r="A751" s="18" t="s">
        <v>211</v>
      </c>
      <c r="B751" s="9">
        <f>B741+B746</f>
        <v>0</v>
      </c>
      <c r="C751" s="9">
        <f>C741+C746</f>
        <v>30000</v>
      </c>
      <c r="D751" s="9">
        <f>D741+D746</f>
        <v>15000</v>
      </c>
      <c r="E751" s="9">
        <f>E741+E746</f>
        <v>0</v>
      </c>
    </row>
    <row r="752" spans="1:5" ht="15.75" thickBot="1" x14ac:dyDescent="0.3">
      <c r="A752" s="23"/>
      <c r="B752" s="24"/>
      <c r="C752" s="24"/>
      <c r="D752" s="24"/>
      <c r="E752" s="24"/>
    </row>
    <row r="753" spans="1:5" ht="15.75" thickBot="1" x14ac:dyDescent="0.3">
      <c r="A753" s="171" t="s">
        <v>486</v>
      </c>
      <c r="B753" s="417" t="s">
        <v>489</v>
      </c>
      <c r="C753" s="418"/>
      <c r="D753" s="418"/>
      <c r="E753" s="419"/>
    </row>
    <row r="754" spans="1:5" ht="57" thickBot="1" x14ac:dyDescent="0.3">
      <c r="A754" s="17" t="s">
        <v>198</v>
      </c>
      <c r="B754" s="134" t="s">
        <v>347</v>
      </c>
      <c r="C754" s="133" t="s">
        <v>45</v>
      </c>
      <c r="D754" s="132"/>
      <c r="E754" s="131"/>
    </row>
    <row r="755" spans="1:5" ht="17.25" customHeight="1" thickBot="1" x14ac:dyDescent="0.3">
      <c r="A755" s="81" t="s">
        <v>10</v>
      </c>
      <c r="B755" s="395" t="s">
        <v>347</v>
      </c>
      <c r="C755" s="396"/>
      <c r="D755" s="396"/>
      <c r="E755" s="397"/>
    </row>
    <row r="756" spans="1:5" ht="15.75" thickBot="1" x14ac:dyDescent="0.3">
      <c r="A756" s="81" t="s">
        <v>15</v>
      </c>
      <c r="B756" s="379" t="s">
        <v>91</v>
      </c>
      <c r="C756" s="380"/>
      <c r="D756" s="380"/>
      <c r="E756" s="381"/>
    </row>
    <row r="757" spans="1:5" ht="12.75" customHeight="1" x14ac:dyDescent="0.25">
      <c r="A757" s="359"/>
      <c r="B757" s="15">
        <v>2018</v>
      </c>
      <c r="C757" s="15">
        <v>2019</v>
      </c>
      <c r="D757" s="15">
        <v>2020</v>
      </c>
      <c r="E757" s="15">
        <v>2021</v>
      </c>
    </row>
    <row r="758" spans="1:5" ht="9" customHeight="1" thickBot="1" x14ac:dyDescent="0.3">
      <c r="A758" s="360"/>
      <c r="B758" s="16" t="s">
        <v>6</v>
      </c>
      <c r="C758" s="16" t="s">
        <v>7</v>
      </c>
      <c r="D758" s="16" t="s">
        <v>7</v>
      </c>
      <c r="E758" s="16" t="s">
        <v>7</v>
      </c>
    </row>
    <row r="759" spans="1:5" ht="15.75" thickBot="1" x14ac:dyDescent="0.3">
      <c r="A759" s="81" t="s">
        <v>9</v>
      </c>
      <c r="B759" s="81"/>
      <c r="C759" s="78">
        <v>38</v>
      </c>
      <c r="D759" s="81"/>
      <c r="E759" s="81"/>
    </row>
    <row r="760" spans="1:5" ht="15.75" thickBot="1" x14ac:dyDescent="0.3">
      <c r="A760" s="81" t="s">
        <v>16</v>
      </c>
      <c r="B760" s="4">
        <f>B778</f>
        <v>0</v>
      </c>
      <c r="C760" s="4">
        <f>C778</f>
        <v>20000</v>
      </c>
      <c r="D760" s="4">
        <f>D778</f>
        <v>0</v>
      </c>
      <c r="E760" s="4">
        <f>E778</f>
        <v>0</v>
      </c>
    </row>
    <row r="761" spans="1:5" ht="15.75" thickBot="1" x14ac:dyDescent="0.3">
      <c r="A761" s="81" t="s">
        <v>24</v>
      </c>
      <c r="B761" s="4" t="e">
        <f>B760/B759</f>
        <v>#DIV/0!</v>
      </c>
      <c r="C761" s="4">
        <f>C760/C759</f>
        <v>526.31578947368416</v>
      </c>
      <c r="D761" s="4" t="e">
        <f>D760/D759</f>
        <v>#DIV/0!</v>
      </c>
      <c r="E761" s="4" t="e">
        <f>E760/E759</f>
        <v>#DIV/0!</v>
      </c>
    </row>
    <row r="762" spans="1:5" ht="15.75" thickBot="1" x14ac:dyDescent="0.3">
      <c r="A762" s="81" t="s">
        <v>17</v>
      </c>
      <c r="B762" s="78" t="s">
        <v>23</v>
      </c>
      <c r="C762" s="5" t="e">
        <f t="shared" ref="C762:E764" si="22">C759/B759-1</f>
        <v>#DIV/0!</v>
      </c>
      <c r="D762" s="5">
        <f t="shared" si="22"/>
        <v>-1</v>
      </c>
      <c r="E762" s="5" t="e">
        <f t="shared" si="22"/>
        <v>#DIV/0!</v>
      </c>
    </row>
    <row r="763" spans="1:5" ht="15.75" thickBot="1" x14ac:dyDescent="0.3">
      <c r="A763" s="81" t="s">
        <v>18</v>
      </c>
      <c r="B763" s="78" t="s">
        <v>23</v>
      </c>
      <c r="C763" s="5" t="e">
        <f t="shared" si="22"/>
        <v>#DIV/0!</v>
      </c>
      <c r="D763" s="5">
        <f t="shared" si="22"/>
        <v>-1</v>
      </c>
      <c r="E763" s="5" t="e">
        <f t="shared" si="22"/>
        <v>#DIV/0!</v>
      </c>
    </row>
    <row r="764" spans="1:5" ht="15.75" thickBot="1" x14ac:dyDescent="0.3">
      <c r="A764" s="81" t="s">
        <v>19</v>
      </c>
      <c r="B764" s="78" t="s">
        <v>23</v>
      </c>
      <c r="C764" s="5" t="e">
        <f t="shared" si="22"/>
        <v>#DIV/0!</v>
      </c>
      <c r="D764" s="5" t="e">
        <f t="shared" si="22"/>
        <v>#DIV/0!</v>
      </c>
      <c r="E764" s="5" t="e">
        <f t="shared" si="22"/>
        <v>#DIV/0!</v>
      </c>
    </row>
    <row r="765" spans="1:5" ht="15.75" thickBot="1" x14ac:dyDescent="0.3">
      <c r="A765" s="356" t="s">
        <v>346</v>
      </c>
      <c r="B765" s="357"/>
      <c r="C765" s="357"/>
      <c r="D765" s="357"/>
      <c r="E765" s="358"/>
    </row>
    <row r="766" spans="1:5" ht="12.75" customHeight="1" x14ac:dyDescent="0.25">
      <c r="A766" s="359"/>
      <c r="B766" s="15">
        <v>2018</v>
      </c>
      <c r="C766" s="15">
        <v>2019</v>
      </c>
      <c r="D766" s="15">
        <v>2020</v>
      </c>
      <c r="E766" s="15">
        <v>2021</v>
      </c>
    </row>
    <row r="767" spans="1:5" ht="9" customHeight="1" thickBot="1" x14ac:dyDescent="0.3">
      <c r="A767" s="360"/>
      <c r="B767" s="16" t="s">
        <v>6</v>
      </c>
      <c r="C767" s="16" t="s">
        <v>7</v>
      </c>
      <c r="D767" s="16" t="s">
        <v>7</v>
      </c>
      <c r="E767" s="16" t="s">
        <v>7</v>
      </c>
    </row>
    <row r="768" spans="1:5" ht="15.75" thickBot="1" x14ac:dyDescent="0.3">
      <c r="A768" s="1" t="s">
        <v>35</v>
      </c>
      <c r="B768" s="6">
        <f>B769+B770+B771+B772</f>
        <v>0</v>
      </c>
      <c r="C768" s="6">
        <f>C769+C770+C771+C772</f>
        <v>0</v>
      </c>
      <c r="D768" s="6">
        <f>D769+D770+D771+D772</f>
        <v>0</v>
      </c>
      <c r="E768" s="6">
        <f>E769+E770+E771+E772</f>
        <v>0</v>
      </c>
    </row>
    <row r="769" spans="1:5" ht="15.75" thickBot="1" x14ac:dyDescent="0.3">
      <c r="A769" s="8" t="s">
        <v>43</v>
      </c>
      <c r="B769" s="6"/>
      <c r="C769" s="6"/>
      <c r="D769" s="6"/>
      <c r="E769" s="6"/>
    </row>
    <row r="770" spans="1:5" ht="15.75" thickBot="1" x14ac:dyDescent="0.3">
      <c r="A770" s="8" t="s">
        <v>49</v>
      </c>
      <c r="B770" s="6"/>
      <c r="C770" s="6"/>
      <c r="D770" s="6"/>
      <c r="E770" s="6"/>
    </row>
    <row r="771" spans="1:5" ht="15.75" thickBot="1" x14ac:dyDescent="0.3">
      <c r="A771" s="8" t="s">
        <v>50</v>
      </c>
      <c r="B771" s="6"/>
      <c r="C771" s="6"/>
      <c r="D771" s="6"/>
      <c r="E771" s="6"/>
    </row>
    <row r="772" spans="1:5" ht="15.75" thickBot="1" x14ac:dyDescent="0.3">
      <c r="A772" s="8" t="s">
        <v>51</v>
      </c>
      <c r="B772" s="6"/>
      <c r="C772" s="6"/>
      <c r="D772" s="6"/>
      <c r="E772" s="6"/>
    </row>
    <row r="773" spans="1:5" ht="15.75" thickBot="1" x14ac:dyDescent="0.3">
      <c r="A773" s="1" t="s">
        <v>36</v>
      </c>
      <c r="B773" s="9">
        <f>B774+B775+B776+B777</f>
        <v>0</v>
      </c>
      <c r="C773" s="9">
        <f>C774+C775+C776+C777</f>
        <v>20000</v>
      </c>
      <c r="D773" s="9">
        <f>D774+D775+D776+D777</f>
        <v>0</v>
      </c>
      <c r="E773" s="9">
        <f>E774+E775+E776+E777</f>
        <v>0</v>
      </c>
    </row>
    <row r="774" spans="1:5" ht="15.75" thickBot="1" x14ac:dyDescent="0.3">
      <c r="A774" s="8" t="s">
        <v>43</v>
      </c>
      <c r="B774" s="9"/>
      <c r="C774" s="9">
        <v>20000</v>
      </c>
      <c r="D774" s="9"/>
      <c r="E774" s="9"/>
    </row>
    <row r="775" spans="1:5" ht="15.75" thickBot="1" x14ac:dyDescent="0.3">
      <c r="A775" s="8" t="s">
        <v>49</v>
      </c>
      <c r="B775" s="9"/>
      <c r="C775" s="9"/>
      <c r="D775" s="9"/>
      <c r="E775" s="9"/>
    </row>
    <row r="776" spans="1:5" ht="15.75" thickBot="1" x14ac:dyDescent="0.3">
      <c r="A776" s="8" t="s">
        <v>50</v>
      </c>
      <c r="B776" s="9"/>
      <c r="C776" s="9"/>
      <c r="D776" s="9"/>
      <c r="E776" s="9"/>
    </row>
    <row r="777" spans="1:5" ht="15.75" thickBot="1" x14ac:dyDescent="0.3">
      <c r="A777" s="8" t="s">
        <v>51</v>
      </c>
      <c r="B777" s="9"/>
      <c r="C777" s="9"/>
      <c r="D777" s="9"/>
      <c r="E777" s="9"/>
    </row>
    <row r="778" spans="1:5" ht="15.75" thickBot="1" x14ac:dyDescent="0.3">
      <c r="A778" s="18" t="s">
        <v>194</v>
      </c>
      <c r="B778" s="9">
        <f>B768+B773</f>
        <v>0</v>
      </c>
      <c r="C778" s="9">
        <f>C768+C773</f>
        <v>20000</v>
      </c>
      <c r="D778" s="9">
        <f>D768+D773</f>
        <v>0</v>
      </c>
      <c r="E778" s="9">
        <f>E768+E773</f>
        <v>0</v>
      </c>
    </row>
    <row r="779" spans="1:5" ht="15.75" thickBot="1" x14ac:dyDescent="0.3">
      <c r="A779" s="171" t="s">
        <v>486</v>
      </c>
      <c r="B779" s="417" t="s">
        <v>487</v>
      </c>
      <c r="C779" s="418"/>
      <c r="D779" s="418"/>
      <c r="E779" s="419"/>
    </row>
    <row r="780" spans="1:5" ht="57" thickBot="1" x14ac:dyDescent="0.3">
      <c r="A780" s="17" t="s">
        <v>193</v>
      </c>
      <c r="B780" s="134" t="s">
        <v>345</v>
      </c>
      <c r="C780" s="133" t="s">
        <v>45</v>
      </c>
      <c r="D780" s="132" t="s">
        <v>344</v>
      </c>
      <c r="E780" s="131"/>
    </row>
    <row r="781" spans="1:5" ht="17.25" customHeight="1" thickBot="1" x14ac:dyDescent="0.3">
      <c r="A781" s="81" t="s">
        <v>10</v>
      </c>
      <c r="B781" s="395" t="s">
        <v>343</v>
      </c>
      <c r="C781" s="396"/>
      <c r="D781" s="396"/>
      <c r="E781" s="397"/>
    </row>
    <row r="782" spans="1:5" ht="15.75" thickBot="1" x14ac:dyDescent="0.3">
      <c r="A782" s="81" t="s">
        <v>15</v>
      </c>
      <c r="B782" s="324" t="s">
        <v>342</v>
      </c>
      <c r="C782" s="325"/>
      <c r="D782" s="325"/>
      <c r="E782" s="326"/>
    </row>
    <row r="783" spans="1:5" ht="12.75" customHeight="1" x14ac:dyDescent="0.25">
      <c r="A783" s="359"/>
      <c r="B783" s="15">
        <v>2018</v>
      </c>
      <c r="C783" s="15">
        <v>2019</v>
      </c>
      <c r="D783" s="15">
        <v>2020</v>
      </c>
      <c r="E783" s="15">
        <v>2021</v>
      </c>
    </row>
    <row r="784" spans="1:5" ht="9" customHeight="1" thickBot="1" x14ac:dyDescent="0.3">
      <c r="A784" s="360"/>
      <c r="B784" s="16" t="s">
        <v>6</v>
      </c>
      <c r="C784" s="16" t="s">
        <v>7</v>
      </c>
      <c r="D784" s="16" t="s">
        <v>7</v>
      </c>
      <c r="E784" s="16" t="s">
        <v>7</v>
      </c>
    </row>
    <row r="785" spans="1:5" ht="15.75" thickBot="1" x14ac:dyDescent="0.3">
      <c r="A785" s="81" t="s">
        <v>9</v>
      </c>
      <c r="B785" s="4">
        <v>5000</v>
      </c>
      <c r="C785" s="4">
        <v>3000</v>
      </c>
      <c r="D785" s="81"/>
      <c r="E785" s="81"/>
    </row>
    <row r="786" spans="1:5" ht="15.75" thickBot="1" x14ac:dyDescent="0.3">
      <c r="A786" s="81" t="s">
        <v>16</v>
      </c>
      <c r="B786" s="4">
        <f>B804</f>
        <v>20000</v>
      </c>
      <c r="C786" s="4">
        <f>C804</f>
        <v>12000</v>
      </c>
      <c r="D786" s="4">
        <f>D804</f>
        <v>0</v>
      </c>
      <c r="E786" s="4">
        <f>E804</f>
        <v>0</v>
      </c>
    </row>
    <row r="787" spans="1:5" ht="15.75" thickBot="1" x14ac:dyDescent="0.3">
      <c r="A787" s="81" t="s">
        <v>24</v>
      </c>
      <c r="B787" s="4">
        <f>B786/B785</f>
        <v>4</v>
      </c>
      <c r="C787" s="4">
        <f>C786/C785</f>
        <v>4</v>
      </c>
      <c r="D787" s="4" t="e">
        <f>D786/D785</f>
        <v>#DIV/0!</v>
      </c>
      <c r="E787" s="4" t="e">
        <f>E786/E785</f>
        <v>#DIV/0!</v>
      </c>
    </row>
    <row r="788" spans="1:5" ht="15.75" thickBot="1" x14ac:dyDescent="0.3">
      <c r="A788" s="81" t="s">
        <v>17</v>
      </c>
      <c r="B788" s="78" t="s">
        <v>23</v>
      </c>
      <c r="C788" s="5">
        <f t="shared" ref="C788:E790" si="23">C785/B785-1</f>
        <v>-0.4</v>
      </c>
      <c r="D788" s="5">
        <f t="shared" si="23"/>
        <v>-1</v>
      </c>
      <c r="E788" s="5" t="e">
        <f t="shared" si="23"/>
        <v>#DIV/0!</v>
      </c>
    </row>
    <row r="789" spans="1:5" ht="15.75" thickBot="1" x14ac:dyDescent="0.3">
      <c r="A789" s="81" t="s">
        <v>18</v>
      </c>
      <c r="B789" s="78" t="s">
        <v>23</v>
      </c>
      <c r="C789" s="5">
        <f t="shared" si="23"/>
        <v>-0.4</v>
      </c>
      <c r="D789" s="5">
        <f t="shared" si="23"/>
        <v>-1</v>
      </c>
      <c r="E789" s="5" t="e">
        <f t="shared" si="23"/>
        <v>#DIV/0!</v>
      </c>
    </row>
    <row r="790" spans="1:5" ht="15.75" thickBot="1" x14ac:dyDescent="0.3">
      <c r="A790" s="81" t="s">
        <v>19</v>
      </c>
      <c r="B790" s="78" t="s">
        <v>23</v>
      </c>
      <c r="C790" s="5">
        <f t="shared" si="23"/>
        <v>0</v>
      </c>
      <c r="D790" s="5" t="e">
        <f t="shared" si="23"/>
        <v>#DIV/0!</v>
      </c>
      <c r="E790" s="5" t="e">
        <f t="shared" si="23"/>
        <v>#DIV/0!</v>
      </c>
    </row>
    <row r="791" spans="1:5" ht="15.75" thickBot="1" x14ac:dyDescent="0.3">
      <c r="A791" s="356" t="s">
        <v>341</v>
      </c>
      <c r="B791" s="357"/>
      <c r="C791" s="357"/>
      <c r="D791" s="357"/>
      <c r="E791" s="358"/>
    </row>
    <row r="792" spans="1:5" ht="12.75" customHeight="1" x14ac:dyDescent="0.25">
      <c r="A792" s="359"/>
      <c r="B792" s="15">
        <v>2018</v>
      </c>
      <c r="C792" s="15">
        <v>2019</v>
      </c>
      <c r="D792" s="15">
        <v>2020</v>
      </c>
      <c r="E792" s="15">
        <v>2021</v>
      </c>
    </row>
    <row r="793" spans="1:5" ht="9" customHeight="1" thickBot="1" x14ac:dyDescent="0.3">
      <c r="A793" s="360"/>
      <c r="B793" s="16" t="s">
        <v>6</v>
      </c>
      <c r="C793" s="16" t="s">
        <v>7</v>
      </c>
      <c r="D793" s="16" t="s">
        <v>7</v>
      </c>
      <c r="E793" s="16" t="s">
        <v>7</v>
      </c>
    </row>
    <row r="794" spans="1:5" ht="15.75" thickBot="1" x14ac:dyDescent="0.3">
      <c r="A794" s="1" t="s">
        <v>35</v>
      </c>
      <c r="B794" s="6">
        <f>B795+B796+B797+B798</f>
        <v>0</v>
      </c>
      <c r="C794" s="6">
        <f>C795+C796+C797+C798</f>
        <v>0</v>
      </c>
      <c r="D794" s="6">
        <f>D795+D796+D797+D798</f>
        <v>0</v>
      </c>
      <c r="E794" s="6">
        <f>E795+E796+E797+E798</f>
        <v>0</v>
      </c>
    </row>
    <row r="795" spans="1:5" ht="15.75" thickBot="1" x14ac:dyDescent="0.3">
      <c r="A795" s="8" t="s">
        <v>43</v>
      </c>
      <c r="B795" s="6"/>
      <c r="C795" s="6"/>
      <c r="D795" s="6"/>
      <c r="E795" s="6"/>
    </row>
    <row r="796" spans="1:5" ht="15.75" thickBot="1" x14ac:dyDescent="0.3">
      <c r="A796" s="8" t="s">
        <v>49</v>
      </c>
      <c r="B796" s="6"/>
      <c r="C796" s="6"/>
      <c r="D796" s="6"/>
      <c r="E796" s="6"/>
    </row>
    <row r="797" spans="1:5" ht="15.75" thickBot="1" x14ac:dyDescent="0.3">
      <c r="A797" s="8" t="s">
        <v>50</v>
      </c>
      <c r="B797" s="6"/>
      <c r="C797" s="6"/>
      <c r="D797" s="6"/>
      <c r="E797" s="6"/>
    </row>
    <row r="798" spans="1:5" ht="15.75" thickBot="1" x14ac:dyDescent="0.3">
      <c r="A798" s="8" t="s">
        <v>51</v>
      </c>
      <c r="B798" s="6"/>
      <c r="C798" s="6"/>
      <c r="D798" s="6"/>
      <c r="E798" s="6"/>
    </row>
    <row r="799" spans="1:5" ht="15.75" thickBot="1" x14ac:dyDescent="0.3">
      <c r="A799" s="1" t="s">
        <v>36</v>
      </c>
      <c r="B799" s="9">
        <f>B800+B801+B802+B803</f>
        <v>20000</v>
      </c>
      <c r="C799" s="9">
        <f>C800+C801+C802+C803</f>
        <v>12000</v>
      </c>
      <c r="D799" s="9">
        <f>D800+D801+D802+D803</f>
        <v>0</v>
      </c>
      <c r="E799" s="9">
        <f>E800+E801+E802+E803</f>
        <v>0</v>
      </c>
    </row>
    <row r="800" spans="1:5" ht="15.75" thickBot="1" x14ac:dyDescent="0.3">
      <c r="A800" s="8" t="s">
        <v>43</v>
      </c>
      <c r="B800" s="9">
        <v>20000</v>
      </c>
      <c r="C800" s="9">
        <v>12000</v>
      </c>
      <c r="D800" s="9"/>
      <c r="E800" s="9"/>
    </row>
    <row r="801" spans="1:5" ht="15.75" thickBot="1" x14ac:dyDescent="0.3">
      <c r="A801" s="8" t="s">
        <v>49</v>
      </c>
      <c r="B801" s="9"/>
      <c r="C801" s="9"/>
      <c r="D801" s="9"/>
      <c r="E801" s="9"/>
    </row>
    <row r="802" spans="1:5" ht="15.75" thickBot="1" x14ac:dyDescent="0.3">
      <c r="A802" s="8" t="s">
        <v>50</v>
      </c>
      <c r="B802" s="9"/>
      <c r="C802" s="9"/>
      <c r="D802" s="9"/>
      <c r="E802" s="9"/>
    </row>
    <row r="803" spans="1:5" ht="15.75" thickBot="1" x14ac:dyDescent="0.3">
      <c r="A803" s="8" t="s">
        <v>51</v>
      </c>
      <c r="B803" s="9"/>
      <c r="C803" s="9"/>
      <c r="D803" s="9"/>
      <c r="E803" s="9"/>
    </row>
    <row r="804" spans="1:5" ht="15.75" thickBot="1" x14ac:dyDescent="0.3">
      <c r="A804" s="18" t="s">
        <v>340</v>
      </c>
      <c r="B804" s="9">
        <f>B794+B799</f>
        <v>20000</v>
      </c>
      <c r="C804" s="9">
        <f>C794+C799</f>
        <v>12000</v>
      </c>
      <c r="D804" s="9">
        <f>D794+D799</f>
        <v>0</v>
      </c>
      <c r="E804" s="9">
        <f>E794+E799</f>
        <v>0</v>
      </c>
    </row>
    <row r="805" spans="1:5" ht="15.75" thickBot="1" x14ac:dyDescent="0.3">
      <c r="A805" s="23"/>
      <c r="B805" s="24"/>
      <c r="C805" s="24"/>
      <c r="D805" s="24"/>
      <c r="E805" s="24"/>
    </row>
    <row r="806" spans="1:5" ht="57" thickBot="1" x14ac:dyDescent="0.3">
      <c r="A806" s="17" t="s">
        <v>188</v>
      </c>
      <c r="B806" s="134" t="s">
        <v>339</v>
      </c>
      <c r="C806" s="133" t="s">
        <v>45</v>
      </c>
      <c r="D806" s="132"/>
      <c r="E806" s="131"/>
    </row>
    <row r="807" spans="1:5" ht="17.25" customHeight="1" thickBot="1" x14ac:dyDescent="0.3">
      <c r="A807" s="81" t="s">
        <v>10</v>
      </c>
      <c r="B807" s="414" t="s">
        <v>339</v>
      </c>
      <c r="C807" s="415"/>
      <c r="D807" s="415"/>
      <c r="E807" s="416"/>
    </row>
    <row r="808" spans="1:5" ht="15.75" thickBot="1" x14ac:dyDescent="0.3">
      <c r="A808" s="81" t="s">
        <v>15</v>
      </c>
      <c r="B808" s="379" t="s">
        <v>154</v>
      </c>
      <c r="C808" s="380"/>
      <c r="D808" s="380"/>
      <c r="E808" s="381"/>
    </row>
    <row r="809" spans="1:5" ht="12.75" customHeight="1" x14ac:dyDescent="0.25">
      <c r="A809" s="359"/>
      <c r="B809" s="15">
        <v>2018</v>
      </c>
      <c r="C809" s="15">
        <v>2019</v>
      </c>
      <c r="D809" s="15">
        <v>2020</v>
      </c>
      <c r="E809" s="15">
        <v>2021</v>
      </c>
    </row>
    <row r="810" spans="1:5" ht="9" customHeight="1" thickBot="1" x14ac:dyDescent="0.3">
      <c r="A810" s="360"/>
      <c r="B810" s="16" t="s">
        <v>6</v>
      </c>
      <c r="C810" s="16" t="s">
        <v>7</v>
      </c>
      <c r="D810" s="16" t="s">
        <v>7</v>
      </c>
      <c r="E810" s="16" t="s">
        <v>7</v>
      </c>
    </row>
    <row r="811" spans="1:5" ht="15.75" thickBot="1" x14ac:dyDescent="0.3">
      <c r="A811" s="81" t="s">
        <v>9</v>
      </c>
      <c r="B811" s="81"/>
      <c r="C811" s="78">
        <v>1000</v>
      </c>
      <c r="D811" s="78">
        <v>1125</v>
      </c>
      <c r="E811" s="78"/>
    </row>
    <row r="812" spans="1:5" ht="15.75" thickBot="1" x14ac:dyDescent="0.3">
      <c r="A812" s="81" t="s">
        <v>16</v>
      </c>
      <c r="B812" s="4">
        <f>B830</f>
        <v>0</v>
      </c>
      <c r="C812" s="4">
        <f>C830</f>
        <v>40000</v>
      </c>
      <c r="D812" s="4">
        <f>D830</f>
        <v>45000</v>
      </c>
      <c r="E812" s="4">
        <f>E830</f>
        <v>0</v>
      </c>
    </row>
    <row r="813" spans="1:5" ht="15.75" thickBot="1" x14ac:dyDescent="0.3">
      <c r="A813" s="81" t="s">
        <v>24</v>
      </c>
      <c r="B813" s="4" t="e">
        <f>B812/B811</f>
        <v>#DIV/0!</v>
      </c>
      <c r="C813" s="4">
        <f>C812/C811</f>
        <v>40</v>
      </c>
      <c r="D813" s="4">
        <f>D812/D811</f>
        <v>40</v>
      </c>
      <c r="E813" s="4" t="e">
        <f>E812/E811</f>
        <v>#DIV/0!</v>
      </c>
    </row>
    <row r="814" spans="1:5" ht="15.75" thickBot="1" x14ac:dyDescent="0.3">
      <c r="A814" s="81" t="s">
        <v>17</v>
      </c>
      <c r="B814" s="78" t="s">
        <v>23</v>
      </c>
      <c r="C814" s="5" t="e">
        <f t="shared" ref="C814:E816" si="24">C811/B811-1</f>
        <v>#DIV/0!</v>
      </c>
      <c r="D814" s="5">
        <f t="shared" si="24"/>
        <v>0.125</v>
      </c>
      <c r="E814" s="5">
        <f t="shared" si="24"/>
        <v>-1</v>
      </c>
    </row>
    <row r="815" spans="1:5" ht="15.75" thickBot="1" x14ac:dyDescent="0.3">
      <c r="A815" s="81" t="s">
        <v>18</v>
      </c>
      <c r="B815" s="78" t="s">
        <v>23</v>
      </c>
      <c r="C815" s="5" t="e">
        <f t="shared" si="24"/>
        <v>#DIV/0!</v>
      </c>
      <c r="D815" s="5">
        <f t="shared" si="24"/>
        <v>0.125</v>
      </c>
      <c r="E815" s="5">
        <f t="shared" si="24"/>
        <v>-1</v>
      </c>
    </row>
    <row r="816" spans="1:5" ht="15.75" thickBot="1" x14ac:dyDescent="0.3">
      <c r="A816" s="81" t="s">
        <v>19</v>
      </c>
      <c r="B816" s="78" t="s">
        <v>23</v>
      </c>
      <c r="C816" s="5" t="e">
        <f t="shared" si="24"/>
        <v>#DIV/0!</v>
      </c>
      <c r="D816" s="5">
        <f t="shared" si="24"/>
        <v>0</v>
      </c>
      <c r="E816" s="5" t="e">
        <f t="shared" si="24"/>
        <v>#DIV/0!</v>
      </c>
    </row>
    <row r="817" spans="1:5" ht="15.75" thickBot="1" x14ac:dyDescent="0.3">
      <c r="A817" s="356" t="s">
        <v>338</v>
      </c>
      <c r="B817" s="357"/>
      <c r="C817" s="357"/>
      <c r="D817" s="357"/>
      <c r="E817" s="358"/>
    </row>
    <row r="818" spans="1:5" ht="12.75" customHeight="1" x14ac:dyDescent="0.25">
      <c r="A818" s="359"/>
      <c r="B818" s="15">
        <v>2018</v>
      </c>
      <c r="C818" s="15">
        <v>2019</v>
      </c>
      <c r="D818" s="15">
        <v>2020</v>
      </c>
      <c r="E818" s="15">
        <v>2021</v>
      </c>
    </row>
    <row r="819" spans="1:5" ht="9" customHeight="1" thickBot="1" x14ac:dyDescent="0.3">
      <c r="A819" s="360"/>
      <c r="B819" s="16" t="s">
        <v>6</v>
      </c>
      <c r="C819" s="16" t="s">
        <v>7</v>
      </c>
      <c r="D819" s="16" t="s">
        <v>7</v>
      </c>
      <c r="E819" s="16" t="s">
        <v>7</v>
      </c>
    </row>
    <row r="820" spans="1:5" ht="15.75" thickBot="1" x14ac:dyDescent="0.3">
      <c r="A820" s="1" t="s">
        <v>35</v>
      </c>
      <c r="B820" s="6">
        <f>B821+B822+B823+B824</f>
        <v>0</v>
      </c>
      <c r="C820" s="6">
        <f>C821+C822+C823+C824</f>
        <v>0</v>
      </c>
      <c r="D820" s="6">
        <f>D821+D822+D823+D824</f>
        <v>0</v>
      </c>
      <c r="E820" s="6">
        <f>E821+E822+E823+E824</f>
        <v>0</v>
      </c>
    </row>
    <row r="821" spans="1:5" ht="15.75" thickBot="1" x14ac:dyDescent="0.3">
      <c r="A821" s="8" t="s">
        <v>43</v>
      </c>
      <c r="B821" s="6"/>
      <c r="C821" s="6"/>
      <c r="D821" s="6"/>
      <c r="E821" s="6"/>
    </row>
    <row r="822" spans="1:5" ht="15.75" thickBot="1" x14ac:dyDescent="0.3">
      <c r="A822" s="8" t="s">
        <v>49</v>
      </c>
      <c r="B822" s="6"/>
      <c r="C822" s="6"/>
      <c r="D822" s="6"/>
      <c r="E822" s="6"/>
    </row>
    <row r="823" spans="1:5" ht="15.75" thickBot="1" x14ac:dyDescent="0.3">
      <c r="A823" s="8" t="s">
        <v>50</v>
      </c>
      <c r="B823" s="6"/>
      <c r="C823" s="6"/>
      <c r="D823" s="6"/>
      <c r="E823" s="6"/>
    </row>
    <row r="824" spans="1:5" ht="15.75" thickBot="1" x14ac:dyDescent="0.3">
      <c r="A824" s="8" t="s">
        <v>51</v>
      </c>
      <c r="B824" s="6"/>
      <c r="C824" s="6"/>
      <c r="D824" s="6"/>
      <c r="E824" s="6"/>
    </row>
    <row r="825" spans="1:5" ht="15.75" thickBot="1" x14ac:dyDescent="0.3">
      <c r="A825" s="1" t="s">
        <v>36</v>
      </c>
      <c r="B825" s="9">
        <f>B826+B827+B828+B829</f>
        <v>0</v>
      </c>
      <c r="C825" s="9">
        <f>C826+C827+C828+C829</f>
        <v>40000</v>
      </c>
      <c r="D825" s="9">
        <f>D826+D827+D828+D829</f>
        <v>45000</v>
      </c>
      <c r="E825" s="9">
        <f>E826+E827+E828+E829</f>
        <v>0</v>
      </c>
    </row>
    <row r="826" spans="1:5" ht="15.75" thickBot="1" x14ac:dyDescent="0.3">
      <c r="A826" s="8" t="s">
        <v>43</v>
      </c>
      <c r="B826" s="9"/>
      <c r="C826" s="9">
        <v>40000</v>
      </c>
      <c r="D826" s="9">
        <v>45000</v>
      </c>
      <c r="E826" s="9"/>
    </row>
    <row r="827" spans="1:5" ht="15.75" thickBot="1" x14ac:dyDescent="0.3">
      <c r="A827" s="8" t="s">
        <v>49</v>
      </c>
      <c r="B827" s="9"/>
      <c r="C827" s="9"/>
      <c r="D827" s="9"/>
      <c r="E827" s="9"/>
    </row>
    <row r="828" spans="1:5" ht="15.75" thickBot="1" x14ac:dyDescent="0.3">
      <c r="A828" s="8" t="s">
        <v>50</v>
      </c>
      <c r="B828" s="9"/>
      <c r="C828" s="9"/>
      <c r="D828" s="9"/>
      <c r="E828" s="9"/>
    </row>
    <row r="829" spans="1:5" ht="15.75" thickBot="1" x14ac:dyDescent="0.3">
      <c r="A829" s="8" t="s">
        <v>51</v>
      </c>
      <c r="B829" s="9"/>
      <c r="C829" s="9"/>
      <c r="D829" s="9"/>
      <c r="E829" s="9"/>
    </row>
    <row r="830" spans="1:5" ht="15.75" thickBot="1" x14ac:dyDescent="0.3">
      <c r="A830" s="18" t="s">
        <v>184</v>
      </c>
      <c r="B830" s="9">
        <f>B820+B825</f>
        <v>0</v>
      </c>
      <c r="C830" s="9">
        <f>C820+C825</f>
        <v>40000</v>
      </c>
      <c r="D830" s="9">
        <f>D820+D825</f>
        <v>45000</v>
      </c>
      <c r="E830" s="9">
        <f>E820+E825</f>
        <v>0</v>
      </c>
    </row>
    <row r="831" spans="1:5" ht="15.75" thickBot="1" x14ac:dyDescent="0.3">
      <c r="A831" s="23"/>
      <c r="B831" s="24"/>
      <c r="C831" s="24"/>
      <c r="D831" s="24"/>
      <c r="E831" s="24"/>
    </row>
    <row r="832" spans="1:5" ht="34.5" thickBot="1" x14ac:dyDescent="0.3">
      <c r="A832" s="17" t="s">
        <v>183</v>
      </c>
      <c r="B832" s="134" t="s">
        <v>337</v>
      </c>
      <c r="C832" s="133" t="s">
        <v>45</v>
      </c>
      <c r="D832" s="132"/>
      <c r="E832" s="131"/>
    </row>
    <row r="833" spans="1:5" ht="17.25" customHeight="1" thickBot="1" x14ac:dyDescent="0.3">
      <c r="A833" s="81" t="s">
        <v>10</v>
      </c>
      <c r="B833" s="395" t="s">
        <v>337</v>
      </c>
      <c r="C833" s="396"/>
      <c r="D833" s="396"/>
      <c r="E833" s="397"/>
    </row>
    <row r="834" spans="1:5" ht="15.75" thickBot="1" x14ac:dyDescent="0.3">
      <c r="A834" s="81" t="s">
        <v>15</v>
      </c>
      <c r="B834" s="324" t="s">
        <v>154</v>
      </c>
      <c r="C834" s="325"/>
      <c r="D834" s="325"/>
      <c r="E834" s="326"/>
    </row>
    <row r="835" spans="1:5" ht="12.75" customHeight="1" x14ac:dyDescent="0.25">
      <c r="A835" s="359"/>
      <c r="B835" s="15">
        <v>2018</v>
      </c>
      <c r="C835" s="15">
        <v>2019</v>
      </c>
      <c r="D835" s="15">
        <v>2020</v>
      </c>
      <c r="E835" s="15">
        <v>2021</v>
      </c>
    </row>
    <row r="836" spans="1:5" ht="9" customHeight="1" thickBot="1" x14ac:dyDescent="0.3">
      <c r="A836" s="360"/>
      <c r="B836" s="16" t="s">
        <v>6</v>
      </c>
      <c r="C836" s="16" t="s">
        <v>7</v>
      </c>
      <c r="D836" s="16" t="s">
        <v>7</v>
      </c>
      <c r="E836" s="16" t="s">
        <v>7</v>
      </c>
    </row>
    <row r="837" spans="1:5" ht="15.75" thickBot="1" x14ac:dyDescent="0.3">
      <c r="A837" s="81" t="s">
        <v>9</v>
      </c>
      <c r="B837" s="81"/>
      <c r="C837" s="78">
        <v>33</v>
      </c>
      <c r="D837" s="81"/>
      <c r="E837" s="81"/>
    </row>
    <row r="838" spans="1:5" ht="15.75" thickBot="1" x14ac:dyDescent="0.3">
      <c r="A838" s="81" t="s">
        <v>16</v>
      </c>
      <c r="B838" s="4">
        <f>B856</f>
        <v>0</v>
      </c>
      <c r="C838" s="4">
        <f>C856</f>
        <v>31000</v>
      </c>
      <c r="D838" s="4">
        <f>D856</f>
        <v>0</v>
      </c>
      <c r="E838" s="4">
        <f>E856</f>
        <v>0</v>
      </c>
    </row>
    <row r="839" spans="1:5" ht="15.75" thickBot="1" x14ac:dyDescent="0.3">
      <c r="A839" s="81" t="s">
        <v>24</v>
      </c>
      <c r="B839" s="4" t="e">
        <f>B838/B837</f>
        <v>#DIV/0!</v>
      </c>
      <c r="C839" s="4">
        <f>C838/C837</f>
        <v>939.39393939393938</v>
      </c>
      <c r="D839" s="4" t="e">
        <f>D838/D837</f>
        <v>#DIV/0!</v>
      </c>
      <c r="E839" s="4" t="e">
        <f>E838/E837</f>
        <v>#DIV/0!</v>
      </c>
    </row>
    <row r="840" spans="1:5" ht="15.75" thickBot="1" x14ac:dyDescent="0.3">
      <c r="A840" s="81" t="s">
        <v>17</v>
      </c>
      <c r="B840" s="78" t="s">
        <v>23</v>
      </c>
      <c r="C840" s="5" t="e">
        <f t="shared" ref="C840:E842" si="25">C837/B837-1</f>
        <v>#DIV/0!</v>
      </c>
      <c r="D840" s="5">
        <f t="shared" si="25"/>
        <v>-1</v>
      </c>
      <c r="E840" s="5" t="e">
        <f t="shared" si="25"/>
        <v>#DIV/0!</v>
      </c>
    </row>
    <row r="841" spans="1:5" ht="15.75" thickBot="1" x14ac:dyDescent="0.3">
      <c r="A841" s="81" t="s">
        <v>18</v>
      </c>
      <c r="B841" s="78" t="s">
        <v>23</v>
      </c>
      <c r="C841" s="5" t="e">
        <f t="shared" si="25"/>
        <v>#DIV/0!</v>
      </c>
      <c r="D841" s="5">
        <f t="shared" si="25"/>
        <v>-1</v>
      </c>
      <c r="E841" s="5" t="e">
        <f t="shared" si="25"/>
        <v>#DIV/0!</v>
      </c>
    </row>
    <row r="842" spans="1:5" ht="15.75" thickBot="1" x14ac:dyDescent="0.3">
      <c r="A842" s="81" t="s">
        <v>19</v>
      </c>
      <c r="B842" s="78" t="s">
        <v>23</v>
      </c>
      <c r="C842" s="5" t="e">
        <f t="shared" si="25"/>
        <v>#DIV/0!</v>
      </c>
      <c r="D842" s="5" t="e">
        <f t="shared" si="25"/>
        <v>#DIV/0!</v>
      </c>
      <c r="E842" s="5" t="e">
        <f t="shared" si="25"/>
        <v>#DIV/0!</v>
      </c>
    </row>
    <row r="843" spans="1:5" ht="15.75" thickBot="1" x14ac:dyDescent="0.3">
      <c r="A843" s="356" t="s">
        <v>336</v>
      </c>
      <c r="B843" s="357"/>
      <c r="C843" s="357"/>
      <c r="D843" s="357"/>
      <c r="E843" s="358"/>
    </row>
    <row r="844" spans="1:5" ht="12.75" customHeight="1" x14ac:dyDescent="0.25">
      <c r="A844" s="359"/>
      <c r="B844" s="15">
        <v>2018</v>
      </c>
      <c r="C844" s="15">
        <v>2019</v>
      </c>
      <c r="D844" s="15">
        <v>2020</v>
      </c>
      <c r="E844" s="15">
        <v>2021</v>
      </c>
    </row>
    <row r="845" spans="1:5" ht="9" customHeight="1" thickBot="1" x14ac:dyDescent="0.3">
      <c r="A845" s="360"/>
      <c r="B845" s="16" t="s">
        <v>6</v>
      </c>
      <c r="C845" s="16" t="s">
        <v>7</v>
      </c>
      <c r="D845" s="16" t="s">
        <v>7</v>
      </c>
      <c r="E845" s="16" t="s">
        <v>7</v>
      </c>
    </row>
    <row r="846" spans="1:5" ht="15.75" thickBot="1" x14ac:dyDescent="0.3">
      <c r="A846" s="1" t="s">
        <v>35</v>
      </c>
      <c r="B846" s="6">
        <f>B847+B848+B849+B850</f>
        <v>0</v>
      </c>
      <c r="C846" s="6">
        <f>C847+C848+C849+C850</f>
        <v>0</v>
      </c>
      <c r="D846" s="6">
        <f>D847+D848+D849+D850</f>
        <v>0</v>
      </c>
      <c r="E846" s="6">
        <f>E847+E848+E849+E850</f>
        <v>0</v>
      </c>
    </row>
    <row r="847" spans="1:5" ht="15.75" thickBot="1" x14ac:dyDescent="0.3">
      <c r="A847" s="8" t="s">
        <v>43</v>
      </c>
      <c r="B847" s="6"/>
      <c r="C847" s="6"/>
      <c r="D847" s="6"/>
      <c r="E847" s="6"/>
    </row>
    <row r="848" spans="1:5" ht="15.75" thickBot="1" x14ac:dyDescent="0.3">
      <c r="A848" s="8" t="s">
        <v>49</v>
      </c>
      <c r="B848" s="6"/>
      <c r="C848" s="6"/>
      <c r="D848" s="6"/>
      <c r="E848" s="6"/>
    </row>
    <row r="849" spans="1:5" ht="15.75" thickBot="1" x14ac:dyDescent="0.3">
      <c r="A849" s="8" t="s">
        <v>50</v>
      </c>
      <c r="B849" s="6"/>
      <c r="C849" s="6"/>
      <c r="D849" s="6"/>
      <c r="E849" s="6"/>
    </row>
    <row r="850" spans="1:5" ht="15.75" thickBot="1" x14ac:dyDescent="0.3">
      <c r="A850" s="8" t="s">
        <v>51</v>
      </c>
      <c r="B850" s="6"/>
      <c r="C850" s="6"/>
      <c r="D850" s="6"/>
      <c r="E850" s="6"/>
    </row>
    <row r="851" spans="1:5" ht="15.75" thickBot="1" x14ac:dyDescent="0.3">
      <c r="A851" s="1" t="s">
        <v>36</v>
      </c>
      <c r="B851" s="9">
        <f>B852+B853+B854+B855</f>
        <v>0</v>
      </c>
      <c r="C851" s="9">
        <f>C852+C853+C854+C855</f>
        <v>31000</v>
      </c>
      <c r="D851" s="9">
        <f>D852+D853+D854+D855</f>
        <v>0</v>
      </c>
      <c r="E851" s="9">
        <f>E852+E853+E854+E855</f>
        <v>0</v>
      </c>
    </row>
    <row r="852" spans="1:5" ht="15.75" thickBot="1" x14ac:dyDescent="0.3">
      <c r="A852" s="8" t="s">
        <v>43</v>
      </c>
      <c r="B852" s="9"/>
      <c r="C852" s="9">
        <v>31000</v>
      </c>
      <c r="D852" s="9"/>
      <c r="E852" s="9"/>
    </row>
    <row r="853" spans="1:5" ht="15.75" thickBot="1" x14ac:dyDescent="0.3">
      <c r="A853" s="8" t="s">
        <v>49</v>
      </c>
      <c r="B853" s="9"/>
      <c r="C853" s="9"/>
      <c r="D853" s="9"/>
      <c r="E853" s="9"/>
    </row>
    <row r="854" spans="1:5" ht="15.75" thickBot="1" x14ac:dyDescent="0.3">
      <c r="A854" s="8" t="s">
        <v>50</v>
      </c>
      <c r="B854" s="9"/>
      <c r="C854" s="9"/>
      <c r="D854" s="9"/>
      <c r="E854" s="9"/>
    </row>
    <row r="855" spans="1:5" ht="15.75" thickBot="1" x14ac:dyDescent="0.3">
      <c r="A855" s="8" t="s">
        <v>51</v>
      </c>
      <c r="B855" s="9"/>
      <c r="C855" s="9"/>
      <c r="D855" s="9"/>
      <c r="E855" s="9"/>
    </row>
    <row r="856" spans="1:5" ht="15.75" thickBot="1" x14ac:dyDescent="0.3">
      <c r="A856" s="18" t="s">
        <v>179</v>
      </c>
      <c r="B856" s="9">
        <f>B846+B851</f>
        <v>0</v>
      </c>
      <c r="C856" s="9">
        <f>C846+C851</f>
        <v>31000</v>
      </c>
      <c r="D856" s="9">
        <f>D846+D851</f>
        <v>0</v>
      </c>
      <c r="E856" s="9">
        <f>E846+E851</f>
        <v>0</v>
      </c>
    </row>
    <row r="857" spans="1:5" ht="15.75" thickBot="1" x14ac:dyDescent="0.3">
      <c r="A857" s="171" t="s">
        <v>485</v>
      </c>
      <c r="B857" s="417" t="s">
        <v>488</v>
      </c>
      <c r="C857" s="418"/>
      <c r="D857" s="418"/>
      <c r="E857" s="419"/>
    </row>
    <row r="858" spans="1:5" ht="73.5" customHeight="1" thickBot="1" x14ac:dyDescent="0.3">
      <c r="A858" s="17" t="s">
        <v>176</v>
      </c>
      <c r="B858" s="134" t="s">
        <v>335</v>
      </c>
      <c r="C858" s="133" t="s">
        <v>45</v>
      </c>
      <c r="D858" s="132" t="s">
        <v>334</v>
      </c>
      <c r="E858" s="131"/>
    </row>
    <row r="859" spans="1:5" ht="31.5" customHeight="1" thickBot="1" x14ac:dyDescent="0.3">
      <c r="A859" s="81" t="s">
        <v>10</v>
      </c>
      <c r="B859" s="433" t="s">
        <v>333</v>
      </c>
      <c r="C859" s="434"/>
      <c r="D859" s="434"/>
      <c r="E859" s="435"/>
    </row>
    <row r="860" spans="1:5" ht="15.75" thickBot="1" x14ac:dyDescent="0.3">
      <c r="A860" s="81" t="s">
        <v>15</v>
      </c>
      <c r="B860" s="324" t="s">
        <v>91</v>
      </c>
      <c r="C860" s="325"/>
      <c r="D860" s="325"/>
      <c r="E860" s="326"/>
    </row>
    <row r="861" spans="1:5" ht="12.75" customHeight="1" x14ac:dyDescent="0.25">
      <c r="A861" s="359"/>
      <c r="B861" s="15">
        <v>2018</v>
      </c>
      <c r="C861" s="15">
        <v>2019</v>
      </c>
      <c r="D861" s="15">
        <v>2020</v>
      </c>
      <c r="E861" s="15">
        <v>2021</v>
      </c>
    </row>
    <row r="862" spans="1:5" ht="9" customHeight="1" thickBot="1" x14ac:dyDescent="0.3">
      <c r="A862" s="360"/>
      <c r="B862" s="16" t="s">
        <v>6</v>
      </c>
      <c r="C862" s="16" t="s">
        <v>7</v>
      </c>
      <c r="D862" s="16" t="s">
        <v>7</v>
      </c>
      <c r="E862" s="16" t="s">
        <v>7</v>
      </c>
    </row>
    <row r="863" spans="1:5" ht="15.75" thickBot="1" x14ac:dyDescent="0.3">
      <c r="A863" s="81" t="s">
        <v>9</v>
      </c>
      <c r="B863" s="78">
        <v>5</v>
      </c>
      <c r="C863" s="81"/>
      <c r="D863" s="81"/>
      <c r="E863" s="81"/>
    </row>
    <row r="864" spans="1:5" ht="15.75" thickBot="1" x14ac:dyDescent="0.3">
      <c r="A864" s="81" t="s">
        <v>16</v>
      </c>
      <c r="B864" s="4">
        <f>B882</f>
        <v>8000</v>
      </c>
      <c r="C864" s="4">
        <f>C882</f>
        <v>0</v>
      </c>
      <c r="D864" s="4">
        <f>D882</f>
        <v>0</v>
      </c>
      <c r="E864" s="4">
        <f>E882</f>
        <v>0</v>
      </c>
    </row>
    <row r="865" spans="1:5" ht="15.75" thickBot="1" x14ac:dyDescent="0.3">
      <c r="A865" s="81" t="s">
        <v>24</v>
      </c>
      <c r="B865" s="4">
        <f>B864/B863</f>
        <v>1600</v>
      </c>
      <c r="C865" s="4" t="e">
        <f>C864/C863</f>
        <v>#DIV/0!</v>
      </c>
      <c r="D865" s="4" t="e">
        <f>D864/D863</f>
        <v>#DIV/0!</v>
      </c>
      <c r="E865" s="4" t="e">
        <f>E864/E863</f>
        <v>#DIV/0!</v>
      </c>
    </row>
    <row r="866" spans="1:5" ht="15.75" thickBot="1" x14ac:dyDescent="0.3">
      <c r="A866" s="81" t="s">
        <v>17</v>
      </c>
      <c r="B866" s="78" t="s">
        <v>23</v>
      </c>
      <c r="C866" s="5">
        <f t="shared" ref="C866:E868" si="26">C863/B863-1</f>
        <v>-1</v>
      </c>
      <c r="D866" s="5" t="e">
        <f t="shared" si="26"/>
        <v>#DIV/0!</v>
      </c>
      <c r="E866" s="5" t="e">
        <f t="shared" si="26"/>
        <v>#DIV/0!</v>
      </c>
    </row>
    <row r="867" spans="1:5" ht="15.75" thickBot="1" x14ac:dyDescent="0.3">
      <c r="A867" s="81" t="s">
        <v>18</v>
      </c>
      <c r="B867" s="78" t="s">
        <v>23</v>
      </c>
      <c r="C867" s="5">
        <f t="shared" si="26"/>
        <v>-1</v>
      </c>
      <c r="D867" s="5" t="e">
        <f t="shared" si="26"/>
        <v>#DIV/0!</v>
      </c>
      <c r="E867" s="5" t="e">
        <f t="shared" si="26"/>
        <v>#DIV/0!</v>
      </c>
    </row>
    <row r="868" spans="1:5" ht="15.75" thickBot="1" x14ac:dyDescent="0.3">
      <c r="A868" s="81" t="s">
        <v>19</v>
      </c>
      <c r="B868" s="78" t="s">
        <v>23</v>
      </c>
      <c r="C868" s="5" t="e">
        <f t="shared" si="26"/>
        <v>#DIV/0!</v>
      </c>
      <c r="D868" s="5" t="e">
        <f t="shared" si="26"/>
        <v>#DIV/0!</v>
      </c>
      <c r="E868" s="5" t="e">
        <f t="shared" si="26"/>
        <v>#DIV/0!</v>
      </c>
    </row>
    <row r="869" spans="1:5" ht="15.75" thickBot="1" x14ac:dyDescent="0.3">
      <c r="A869" s="356" t="s">
        <v>172</v>
      </c>
      <c r="B869" s="357"/>
      <c r="C869" s="357"/>
      <c r="D869" s="357"/>
      <c r="E869" s="358"/>
    </row>
    <row r="870" spans="1:5" ht="12.75" customHeight="1" x14ac:dyDescent="0.25">
      <c r="A870" s="359"/>
      <c r="B870" s="15">
        <v>2018</v>
      </c>
      <c r="C870" s="15">
        <v>2019</v>
      </c>
      <c r="D870" s="15">
        <v>2020</v>
      </c>
      <c r="E870" s="15">
        <v>2021</v>
      </c>
    </row>
    <row r="871" spans="1:5" ht="9" customHeight="1" thickBot="1" x14ac:dyDescent="0.3">
      <c r="A871" s="360"/>
      <c r="B871" s="16" t="s">
        <v>6</v>
      </c>
      <c r="C871" s="16" t="s">
        <v>7</v>
      </c>
      <c r="D871" s="16" t="s">
        <v>7</v>
      </c>
      <c r="E871" s="16" t="s">
        <v>7</v>
      </c>
    </row>
    <row r="872" spans="1:5" ht="15.75" thickBot="1" x14ac:dyDescent="0.3">
      <c r="A872" s="1" t="s">
        <v>35</v>
      </c>
      <c r="B872" s="6">
        <f>B873+B874+B875+B876</f>
        <v>0</v>
      </c>
      <c r="C872" s="6">
        <f>C873+C874+C875+C876</f>
        <v>0</v>
      </c>
      <c r="D872" s="6">
        <f>D873+D874+D875+D876</f>
        <v>0</v>
      </c>
      <c r="E872" s="6">
        <f>E873+E874+E875+E876</f>
        <v>0</v>
      </c>
    </row>
    <row r="873" spans="1:5" ht="15.75" thickBot="1" x14ac:dyDescent="0.3">
      <c r="A873" s="8" t="s">
        <v>43</v>
      </c>
      <c r="B873" s="6"/>
      <c r="C873" s="6"/>
      <c r="D873" s="6"/>
      <c r="E873" s="6"/>
    </row>
    <row r="874" spans="1:5" ht="15.75" thickBot="1" x14ac:dyDescent="0.3">
      <c r="A874" s="8" t="s">
        <v>49</v>
      </c>
      <c r="B874" s="6"/>
      <c r="C874" s="6"/>
      <c r="D874" s="6"/>
      <c r="E874" s="6"/>
    </row>
    <row r="875" spans="1:5" ht="15.75" thickBot="1" x14ac:dyDescent="0.3">
      <c r="A875" s="8" t="s">
        <v>50</v>
      </c>
      <c r="B875" s="6"/>
      <c r="C875" s="6"/>
      <c r="D875" s="6"/>
      <c r="E875" s="6"/>
    </row>
    <row r="876" spans="1:5" ht="15.75" thickBot="1" x14ac:dyDescent="0.3">
      <c r="A876" s="8" t="s">
        <v>51</v>
      </c>
      <c r="B876" s="6"/>
      <c r="C876" s="6"/>
      <c r="D876" s="6"/>
      <c r="E876" s="6"/>
    </row>
    <row r="877" spans="1:5" ht="15.75" thickBot="1" x14ac:dyDescent="0.3">
      <c r="A877" s="1" t="s">
        <v>36</v>
      </c>
      <c r="B877" s="9">
        <f>B878+B879+B880+B881</f>
        <v>8000</v>
      </c>
      <c r="C877" s="9">
        <f>C878+C879+C880+C881</f>
        <v>0</v>
      </c>
      <c r="D877" s="9">
        <f>D878+D879+D880+D881</f>
        <v>0</v>
      </c>
      <c r="E877" s="9">
        <f>E878+E879+E880+E881</f>
        <v>0</v>
      </c>
    </row>
    <row r="878" spans="1:5" ht="15.75" thickBot="1" x14ac:dyDescent="0.3">
      <c r="A878" s="8" t="s">
        <v>43</v>
      </c>
      <c r="B878" s="9">
        <v>8000</v>
      </c>
      <c r="C878" s="9"/>
      <c r="D878" s="9"/>
      <c r="E878" s="9"/>
    </row>
    <row r="879" spans="1:5" ht="15.75" thickBot="1" x14ac:dyDescent="0.3">
      <c r="A879" s="8" t="s">
        <v>49</v>
      </c>
      <c r="B879" s="9"/>
      <c r="C879" s="9"/>
      <c r="D879" s="9"/>
      <c r="E879" s="9"/>
    </row>
    <row r="880" spans="1:5" ht="15.75" thickBot="1" x14ac:dyDescent="0.3">
      <c r="A880" s="8" t="s">
        <v>50</v>
      </c>
      <c r="B880" s="9"/>
      <c r="C880" s="9"/>
      <c r="D880" s="9"/>
      <c r="E880" s="9"/>
    </row>
    <row r="881" spans="1:5" ht="15.75" thickBot="1" x14ac:dyDescent="0.3">
      <c r="A881" s="8" t="s">
        <v>51</v>
      </c>
      <c r="B881" s="9"/>
      <c r="C881" s="9"/>
      <c r="D881" s="9"/>
      <c r="E881" s="9"/>
    </row>
    <row r="882" spans="1:5" ht="15.75" thickBot="1" x14ac:dyDescent="0.3">
      <c r="A882" s="18" t="s">
        <v>171</v>
      </c>
      <c r="B882" s="9">
        <f>B872+B877</f>
        <v>8000</v>
      </c>
      <c r="C882" s="9">
        <f>C872+C877</f>
        <v>0</v>
      </c>
      <c r="D882" s="9">
        <f>D872+D877</f>
        <v>0</v>
      </c>
      <c r="E882" s="9">
        <f>E872+E877</f>
        <v>0</v>
      </c>
    </row>
    <row r="883" spans="1:5" ht="15.75" thickBot="1" x14ac:dyDescent="0.3">
      <c r="A883" s="23"/>
      <c r="B883" s="24"/>
      <c r="C883" s="24"/>
      <c r="D883" s="24"/>
      <c r="E883" s="24"/>
    </row>
    <row r="884" spans="1:5" ht="27" customHeight="1" thickBot="1" x14ac:dyDescent="0.3">
      <c r="A884" s="12" t="s">
        <v>41</v>
      </c>
      <c r="B884" s="130">
        <f>B32+B69+B106+B143+B180+B217+B254+B291+B332+B357+B382+B407+B434+B460+B491+B528+B565+B605+B642+B683+B708+B733+B760+B786+B812+B838+B864</f>
        <v>4798290</v>
      </c>
      <c r="C884" s="130">
        <f>C32+C69+C106+C143+C180+C217+C254+C291+C332+C357+C382+C407+C434+C460+C491+C528+C565+C605+C642+C683+C708+C733+C760+C786+C812+C838+C864</f>
        <v>5463410</v>
      </c>
      <c r="D884" s="130">
        <f>D32+D69+D106+D143+D180+D217+D254+D291+D332+D357+D382+D407+D434+D460+D491+D528+D565+D605+D642+D683+D708+D733+D760+D786+D812+D838+D864</f>
        <v>7945910</v>
      </c>
      <c r="E884" s="130">
        <f>E32+E69+E106+E143+E180+E217+E254+E291+E332+E357+E382+E407+E434+E460+E491+E528+E565+E605+E642+E683+E708+E733+E760+E786+E812+E838+E864</f>
        <v>8604500</v>
      </c>
    </row>
    <row r="885" spans="1:5" ht="24.75" thickBot="1" x14ac:dyDescent="0.3">
      <c r="A885" s="12" t="s">
        <v>42</v>
      </c>
      <c r="B885" s="130">
        <f>B886+B889+B892+B904+B912</f>
        <v>4798290</v>
      </c>
      <c r="C885" s="130">
        <f>C886+C889+C892+C904+C912</f>
        <v>5463410</v>
      </c>
      <c r="D885" s="130">
        <f>D886+D889+D892+D904+D912</f>
        <v>7945910</v>
      </c>
      <c r="E885" s="130">
        <f>E886+E889+E892+E904+E912</f>
        <v>8604500</v>
      </c>
    </row>
    <row r="886" spans="1:5" ht="15.75" thickBot="1" x14ac:dyDescent="0.3">
      <c r="A886" s="1" t="s">
        <v>0</v>
      </c>
      <c r="B886" s="19">
        <f>B887+B888</f>
        <v>2123024</v>
      </c>
      <c r="C886" s="19">
        <f>C887+C888</f>
        <v>2123024</v>
      </c>
      <c r="D886" s="19">
        <f>D887+D888</f>
        <v>2123024</v>
      </c>
      <c r="E886" s="19">
        <f>E887+E888</f>
        <v>2123024</v>
      </c>
    </row>
    <row r="887" spans="1:5" ht="15.75" thickBot="1" x14ac:dyDescent="0.3">
      <c r="A887" s="8" t="s">
        <v>43</v>
      </c>
      <c r="B887" s="9">
        <f>B41+B78+B115+B152+B189+B226+B263+B300+B500+B537+B574+B614+B651</f>
        <v>2123024</v>
      </c>
      <c r="C887" s="9">
        <f>C41+C78+C115+C152+C189+C226+C263+C300+C500+C537+C574+C614+C651</f>
        <v>2123024</v>
      </c>
      <c r="D887" s="9">
        <f>D41+D78+D115+D152+D189+D226+D263+D300+D500+D537+D574+D614+D651</f>
        <v>2123024</v>
      </c>
      <c r="E887" s="9">
        <f>E41+E78+E115+E152+E189+E226+E263+E300+E500+E537+E574+E614+E651</f>
        <v>2123024</v>
      </c>
    </row>
    <row r="888" spans="1:5" ht="15.75" thickBot="1" x14ac:dyDescent="0.3">
      <c r="A888" s="8" t="s">
        <v>46</v>
      </c>
      <c r="B888" s="9">
        <f>B42+B79+B116</f>
        <v>0</v>
      </c>
      <c r="C888" s="9">
        <f>C42+C79+C116</f>
        <v>0</v>
      </c>
      <c r="D888" s="9">
        <f>D42+D79+D116</f>
        <v>0</v>
      </c>
      <c r="E888" s="9">
        <f>E42+E79+E116</f>
        <v>0</v>
      </c>
    </row>
    <row r="889" spans="1:5" ht="24.75" thickBot="1" x14ac:dyDescent="0.3">
      <c r="A889" s="1" t="s">
        <v>29</v>
      </c>
      <c r="B889" s="19">
        <f>B890+B891</f>
        <v>338366</v>
      </c>
      <c r="C889" s="19">
        <f>C890+C891</f>
        <v>338366</v>
      </c>
      <c r="D889" s="19">
        <f>D890+D891</f>
        <v>338366</v>
      </c>
      <c r="E889" s="19">
        <f>E890+E891</f>
        <v>338366</v>
      </c>
    </row>
    <row r="890" spans="1:5" ht="15.75" thickBot="1" x14ac:dyDescent="0.3">
      <c r="A890" s="8" t="s">
        <v>43</v>
      </c>
      <c r="B890" s="6">
        <f>B44+B81+B118+B155+B192+B229+B266+B303+B503+B540+B577+B617+B654</f>
        <v>338366</v>
      </c>
      <c r="C890" s="6">
        <f>C44+C81+C118+C155+C192+C229+C266+C303+C503+C540+C577+C617+C654</f>
        <v>338366</v>
      </c>
      <c r="D890" s="6">
        <f>D44+D81+D118+D155+D192+D229+D266+D303+D503+D540+D577+D617+D654</f>
        <v>338366</v>
      </c>
      <c r="E890" s="6">
        <f>E44+E81+E118+E155+E192+E229+E266+E303+E503+E540+E577+E617+E654</f>
        <v>338366</v>
      </c>
    </row>
    <row r="891" spans="1:5" ht="15.75" thickBot="1" x14ac:dyDescent="0.3">
      <c r="A891" s="8" t="s">
        <v>46</v>
      </c>
      <c r="B891" s="9">
        <f>B45+B82+B116</f>
        <v>0</v>
      </c>
      <c r="C891" s="9">
        <f>C45+C82+C116</f>
        <v>0</v>
      </c>
      <c r="D891" s="9">
        <f>D45+D82+D116</f>
        <v>0</v>
      </c>
      <c r="E891" s="9">
        <f>E45+E82+E116</f>
        <v>0</v>
      </c>
    </row>
    <row r="892" spans="1:5" ht="15.75" thickBot="1" x14ac:dyDescent="0.3">
      <c r="A892" s="1" t="s">
        <v>1</v>
      </c>
      <c r="B892" s="19">
        <f>B893+B894</f>
        <v>1954400</v>
      </c>
      <c r="C892" s="19">
        <f>C893+C894</f>
        <v>2492520</v>
      </c>
      <c r="D892" s="19">
        <f>D893+D894</f>
        <v>4042520</v>
      </c>
      <c r="E892" s="19">
        <f>E893+E894</f>
        <v>4001110</v>
      </c>
    </row>
    <row r="893" spans="1:5" ht="15.75" thickBot="1" x14ac:dyDescent="0.3">
      <c r="A893" s="8" t="s">
        <v>43</v>
      </c>
      <c r="B893" s="9">
        <f>B657+B620+B580+B543+B506+B306+B269+B232+B195+B158+B121+B84+B47</f>
        <v>1954400</v>
      </c>
      <c r="C893" s="9">
        <f>C657+C620+C580+C543+C506+C306+C269+C232+C195+C158+C121+C84+C47</f>
        <v>2492520</v>
      </c>
      <c r="D893" s="9">
        <f>D657+D620+D580+D543+D506+D306+D269+D232+D195+D158+D121+D84+D47</f>
        <v>4042520</v>
      </c>
      <c r="E893" s="9">
        <f>E657+E620+E580+E543+E506+E306+E269+E232+E195+E158+E121+E84+E47</f>
        <v>4001110</v>
      </c>
    </row>
    <row r="894" spans="1:5" ht="15.75" thickBot="1" x14ac:dyDescent="0.3">
      <c r="A894" s="8" t="s">
        <v>46</v>
      </c>
      <c r="B894" s="9">
        <f>B48+B85+B122</f>
        <v>0</v>
      </c>
      <c r="C894" s="9">
        <f>C48+C85+C122</f>
        <v>0</v>
      </c>
      <c r="D894" s="9">
        <f>D48+D85+D122</f>
        <v>0</v>
      </c>
      <c r="E894" s="9">
        <f>E48+E85+E122</f>
        <v>0</v>
      </c>
    </row>
    <row r="895" spans="1:5" ht="15.75" thickBot="1" x14ac:dyDescent="0.3">
      <c r="A895" s="1" t="s">
        <v>2</v>
      </c>
      <c r="B895" s="19">
        <v>0</v>
      </c>
      <c r="C895" s="19">
        <v>0</v>
      </c>
      <c r="D895" s="19">
        <v>0</v>
      </c>
      <c r="E895" s="19">
        <v>0</v>
      </c>
    </row>
    <row r="896" spans="1:5" ht="15.75" thickBot="1" x14ac:dyDescent="0.3">
      <c r="A896" s="8" t="s">
        <v>43</v>
      </c>
      <c r="B896" s="6">
        <f>B895</f>
        <v>0</v>
      </c>
      <c r="C896" s="6">
        <f t="shared" ref="C896:E897" si="27">C50+C87+C124</f>
        <v>0</v>
      </c>
      <c r="D896" s="6">
        <f t="shared" si="27"/>
        <v>0</v>
      </c>
      <c r="E896" s="6">
        <f t="shared" si="27"/>
        <v>0</v>
      </c>
    </row>
    <row r="897" spans="1:5" ht="15.75" thickBot="1" x14ac:dyDescent="0.3">
      <c r="A897" s="8" t="s">
        <v>46</v>
      </c>
      <c r="B897" s="9">
        <f>B51+B88+B125</f>
        <v>0</v>
      </c>
      <c r="C897" s="9">
        <f t="shared" si="27"/>
        <v>0</v>
      </c>
      <c r="D897" s="9">
        <f t="shared" si="27"/>
        <v>0</v>
      </c>
      <c r="E897" s="9">
        <f t="shared" si="27"/>
        <v>0</v>
      </c>
    </row>
    <row r="898" spans="1:5" ht="15.75" thickBot="1" x14ac:dyDescent="0.3">
      <c r="A898" s="1" t="s">
        <v>25</v>
      </c>
      <c r="B898" s="19">
        <f>B899</f>
        <v>0</v>
      </c>
      <c r="C898" s="19">
        <f>C899</f>
        <v>0</v>
      </c>
      <c r="D898" s="19">
        <f>D899</f>
        <v>0</v>
      </c>
      <c r="E898" s="19">
        <f>E899</f>
        <v>0</v>
      </c>
    </row>
    <row r="899" spans="1:5" ht="15.75" thickBot="1" x14ac:dyDescent="0.3">
      <c r="A899" s="8" t="s">
        <v>43</v>
      </c>
      <c r="B899" s="6">
        <f t="shared" ref="B899:E900" si="28">B53+B90+B127</f>
        <v>0</v>
      </c>
      <c r="C899" s="6">
        <f t="shared" si="28"/>
        <v>0</v>
      </c>
      <c r="D899" s="6">
        <f t="shared" si="28"/>
        <v>0</v>
      </c>
      <c r="E899" s="6">
        <f t="shared" si="28"/>
        <v>0</v>
      </c>
    </row>
    <row r="900" spans="1:5" ht="15.75" thickBot="1" x14ac:dyDescent="0.3">
      <c r="A900" s="8" t="s">
        <v>46</v>
      </c>
      <c r="B900" s="9">
        <f t="shared" si="28"/>
        <v>0</v>
      </c>
      <c r="C900" s="9">
        <f t="shared" si="28"/>
        <v>0</v>
      </c>
      <c r="D900" s="9">
        <f t="shared" si="28"/>
        <v>0</v>
      </c>
      <c r="E900" s="9">
        <f t="shared" si="28"/>
        <v>0</v>
      </c>
    </row>
    <row r="901" spans="1:5" ht="15.75" thickBot="1" x14ac:dyDescent="0.3">
      <c r="A901" s="1" t="s">
        <v>26</v>
      </c>
      <c r="B901" s="19">
        <f>B902</f>
        <v>0</v>
      </c>
      <c r="C901" s="19">
        <f>C902</f>
        <v>0</v>
      </c>
      <c r="D901" s="19">
        <f>D902</f>
        <v>0</v>
      </c>
      <c r="E901" s="19">
        <f>E902</f>
        <v>0</v>
      </c>
    </row>
    <row r="902" spans="1:5" ht="15.75" thickBot="1" x14ac:dyDescent="0.3">
      <c r="A902" s="8" t="s">
        <v>43</v>
      </c>
      <c r="B902" s="6">
        <f t="shared" ref="B902:E903" si="29">B56+B93+B130</f>
        <v>0</v>
      </c>
      <c r="C902" s="6">
        <f t="shared" si="29"/>
        <v>0</v>
      </c>
      <c r="D902" s="6">
        <f t="shared" si="29"/>
        <v>0</v>
      </c>
      <c r="E902" s="6">
        <f t="shared" si="29"/>
        <v>0</v>
      </c>
    </row>
    <row r="903" spans="1:5" ht="15.75" thickBot="1" x14ac:dyDescent="0.3">
      <c r="A903" s="8" t="s">
        <v>46</v>
      </c>
      <c r="B903" s="9">
        <f t="shared" si="29"/>
        <v>0</v>
      </c>
      <c r="C903" s="9">
        <f t="shared" si="29"/>
        <v>0</v>
      </c>
      <c r="D903" s="9">
        <f t="shared" si="29"/>
        <v>0</v>
      </c>
      <c r="E903" s="9">
        <f t="shared" si="29"/>
        <v>0</v>
      </c>
    </row>
    <row r="904" spans="1:5" ht="24.75" thickBot="1" x14ac:dyDescent="0.3">
      <c r="A904" s="1" t="s">
        <v>3</v>
      </c>
      <c r="B904" s="19">
        <f>B905</f>
        <v>319500</v>
      </c>
      <c r="C904" s="19">
        <f>C905</f>
        <v>319500</v>
      </c>
      <c r="D904" s="19">
        <f>D905</f>
        <v>319500</v>
      </c>
      <c r="E904" s="19">
        <f>E905</f>
        <v>319500</v>
      </c>
    </row>
    <row r="905" spans="1:5" ht="15.75" thickBot="1" x14ac:dyDescent="0.3">
      <c r="A905" s="8" t="s">
        <v>43</v>
      </c>
      <c r="B905" s="6">
        <f>B59+B96+B133+B170+B207+B244+B281+B318+B518+B555+B592+B632+B669</f>
        <v>319500</v>
      </c>
      <c r="C905" s="6">
        <f>C59+C96+C133+C170+C207+C244+C281+C318+C518+C555+C592+C632+C669</f>
        <v>319500</v>
      </c>
      <c r="D905" s="6">
        <f>D59+D96+D133+D170+D207+D244+D281+D318+D518+D555+D592+D632+D669</f>
        <v>319500</v>
      </c>
      <c r="E905" s="6">
        <f>E59+E96+E133+E170+E207+E244+E281+E318+E518+E555+E592+E632+E669</f>
        <v>319500</v>
      </c>
    </row>
    <row r="906" spans="1:5" ht="15.75" thickBot="1" x14ac:dyDescent="0.3">
      <c r="A906" s="8" t="s">
        <v>46</v>
      </c>
      <c r="B906" s="9">
        <f>B60+B97+B134</f>
        <v>0</v>
      </c>
      <c r="C906" s="9">
        <f>C60+C97+C134</f>
        <v>0</v>
      </c>
      <c r="D906" s="9">
        <f>D60+D97+D134</f>
        <v>0</v>
      </c>
      <c r="E906" s="9">
        <f>E60+E97+E134</f>
        <v>0</v>
      </c>
    </row>
    <row r="907" spans="1:5" ht="15.75" thickBot="1" x14ac:dyDescent="0.3">
      <c r="A907" s="1" t="s">
        <v>20</v>
      </c>
      <c r="B907" s="19">
        <f>B908</f>
        <v>0</v>
      </c>
      <c r="C907" s="19">
        <f>C908</f>
        <v>0</v>
      </c>
      <c r="D907" s="19">
        <f>D908</f>
        <v>0</v>
      </c>
      <c r="E907" s="19">
        <f>E908</f>
        <v>0</v>
      </c>
    </row>
    <row r="908" spans="1:5" ht="15.75" thickBot="1" x14ac:dyDescent="0.3">
      <c r="A908" s="8" t="s">
        <v>43</v>
      </c>
      <c r="B908" s="6"/>
      <c r="C908" s="6"/>
      <c r="D908" s="6"/>
      <c r="E908" s="6"/>
    </row>
    <row r="909" spans="1:5" ht="15.75" thickBot="1" x14ac:dyDescent="0.3">
      <c r="A909" s="8" t="s">
        <v>52</v>
      </c>
      <c r="B909" s="6"/>
      <c r="C909" s="6"/>
      <c r="D909" s="6"/>
      <c r="E909" s="6"/>
    </row>
    <row r="910" spans="1:5" ht="15.75" thickBot="1" x14ac:dyDescent="0.3">
      <c r="A910" s="8" t="s">
        <v>50</v>
      </c>
      <c r="B910" s="6"/>
      <c r="C910" s="6"/>
      <c r="D910" s="6"/>
      <c r="E910" s="6"/>
    </row>
    <row r="911" spans="1:5" ht="15.75" thickBot="1" x14ac:dyDescent="0.3">
      <c r="A911" s="8" t="s">
        <v>51</v>
      </c>
      <c r="B911" s="6"/>
      <c r="C911" s="6"/>
      <c r="D911" s="6"/>
      <c r="E911" s="6"/>
    </row>
    <row r="912" spans="1:5" ht="15.75" thickBot="1" x14ac:dyDescent="0.3">
      <c r="A912" s="1" t="s">
        <v>21</v>
      </c>
      <c r="B912" s="19">
        <f>B913+B914+B915+B916</f>
        <v>63000</v>
      </c>
      <c r="C912" s="19">
        <f>C913+C914+C915+C916</f>
        <v>190000</v>
      </c>
      <c r="D912" s="19">
        <f>D913+D914+D915+D916</f>
        <v>1122500</v>
      </c>
      <c r="E912" s="19">
        <f>E913+E914+E915+E916</f>
        <v>1822500</v>
      </c>
    </row>
    <row r="913" spans="1:5" ht="15.75" thickBot="1" x14ac:dyDescent="0.3">
      <c r="A913" s="8" t="s">
        <v>43</v>
      </c>
      <c r="B913" s="6">
        <f>B878+B800+B747+B722+B697+B421+B371+B346</f>
        <v>63000</v>
      </c>
      <c r="C913" s="6">
        <f>C878+C852+C826+C800+C774+C747+C722+C697+C474+C448+C421+C396+C371+C346</f>
        <v>190000</v>
      </c>
      <c r="D913" s="6">
        <f>D878+D852+D826+D800+D774+D747+D722+D697+D474+D448+D421+D396+D371+D346</f>
        <v>1122500</v>
      </c>
      <c r="E913" s="6">
        <f>E878+E852+E826+E800+E774+E747+E722+E697+E474+E448+E421+E396+E371+E346</f>
        <v>1822500</v>
      </c>
    </row>
    <row r="914" spans="1:5" ht="15.75" thickBot="1" x14ac:dyDescent="0.3">
      <c r="A914" s="8" t="s">
        <v>52</v>
      </c>
      <c r="B914" s="6"/>
      <c r="C914" s="6"/>
      <c r="D914" s="6"/>
      <c r="E914" s="6"/>
    </row>
    <row r="915" spans="1:5" ht="15.75" thickBot="1" x14ac:dyDescent="0.3">
      <c r="A915" s="8" t="s">
        <v>50</v>
      </c>
      <c r="B915" s="6"/>
      <c r="C915" s="6"/>
      <c r="D915" s="6"/>
      <c r="E915" s="6"/>
    </row>
    <row r="916" spans="1:5" ht="15.75" thickBot="1" x14ac:dyDescent="0.3">
      <c r="A916" s="8" t="s">
        <v>51</v>
      </c>
      <c r="B916" s="6"/>
      <c r="C916" s="6"/>
      <c r="D916" s="6"/>
      <c r="E916" s="6"/>
    </row>
    <row r="917" spans="1:5" ht="15.75" thickBot="1" x14ac:dyDescent="0.3">
      <c r="A917" s="21" t="s">
        <v>33</v>
      </c>
      <c r="B917" s="22">
        <f>B886+B889+B892+B904+B907+B912</f>
        <v>4798290</v>
      </c>
      <c r="C917" s="22">
        <f>C886+C889+C892+C904+C907+C912</f>
        <v>5463410</v>
      </c>
      <c r="D917" s="22">
        <f>D886+D889+D892+D904+D907+D912</f>
        <v>7945910</v>
      </c>
      <c r="E917" s="22">
        <f>E886+E889+E892+E904+E907+E912</f>
        <v>8604500</v>
      </c>
    </row>
  </sheetData>
  <mergeCells count="181">
    <mergeCell ref="A2:E2"/>
    <mergeCell ref="B637:E637"/>
    <mergeCell ref="B638:E638"/>
    <mergeCell ref="B561:E561"/>
    <mergeCell ref="A562:A563"/>
    <mergeCell ref="A570:E570"/>
    <mergeCell ref="A571:A572"/>
    <mergeCell ref="A639:A640"/>
    <mergeCell ref="A259:E259"/>
    <mergeCell ref="A260:A261"/>
    <mergeCell ref="B485:E485"/>
    <mergeCell ref="B486:E486"/>
    <mergeCell ref="B487:E487"/>
    <mergeCell ref="B285:E285"/>
    <mergeCell ref="B286:E286"/>
    <mergeCell ref="B287:E287"/>
    <mergeCell ref="A288:A289"/>
    <mergeCell ref="A296:E296"/>
    <mergeCell ref="A431:A432"/>
    <mergeCell ref="A439:E439"/>
    <mergeCell ref="B402:E402"/>
    <mergeCell ref="B480:E480"/>
    <mergeCell ref="B456:E456"/>
    <mergeCell ref="A457:A458"/>
    <mergeCell ref="B600:E600"/>
    <mergeCell ref="B601:E601"/>
    <mergeCell ref="A602:A603"/>
    <mergeCell ref="A610:E610"/>
    <mergeCell ref="A611:A612"/>
    <mergeCell ref="A534:A535"/>
    <mergeCell ref="B523:E523"/>
    <mergeCell ref="B522:E522"/>
    <mergeCell ref="A466:A467"/>
    <mergeCell ref="B636:E636"/>
    <mergeCell ref="A3:E3"/>
    <mergeCell ref="B5:E5"/>
    <mergeCell ref="B6:E6"/>
    <mergeCell ref="B7:E7"/>
    <mergeCell ref="A8:E8"/>
    <mergeCell ref="B213:E213"/>
    <mergeCell ref="A214:A215"/>
    <mergeCell ref="A222:E222"/>
    <mergeCell ref="B211:E211"/>
    <mergeCell ref="B212:E212"/>
    <mergeCell ref="A66:A67"/>
    <mergeCell ref="B137:E137"/>
    <mergeCell ref="B138:E138"/>
    <mergeCell ref="B139:E139"/>
    <mergeCell ref="A140:A141"/>
    <mergeCell ref="A20:E20"/>
    <mergeCell ref="A74:E74"/>
    <mergeCell ref="B63:E63"/>
    <mergeCell ref="B64:E64"/>
    <mergeCell ref="A9:E11"/>
    <mergeCell ref="B12:E12"/>
    <mergeCell ref="A13:A14"/>
    <mergeCell ref="B19:E19"/>
    <mergeCell ref="B65:E65"/>
    <mergeCell ref="A24:E24"/>
    <mergeCell ref="A37:E37"/>
    <mergeCell ref="A29:A30"/>
    <mergeCell ref="A38:A39"/>
    <mergeCell ref="B27:E27"/>
    <mergeCell ref="B26:E26"/>
    <mergeCell ref="B28:E28"/>
    <mergeCell ref="A25:E25"/>
    <mergeCell ref="A75:A76"/>
    <mergeCell ref="A112:A113"/>
    <mergeCell ref="B100:E100"/>
    <mergeCell ref="B101:E101"/>
    <mergeCell ref="B102:E102"/>
    <mergeCell ref="A103:A104"/>
    <mergeCell ref="A111:E111"/>
    <mergeCell ref="A148:E148"/>
    <mergeCell ref="A149:A150"/>
    <mergeCell ref="B174:E174"/>
    <mergeCell ref="B175:E175"/>
    <mergeCell ref="A481:E481"/>
    <mergeCell ref="A484:E484"/>
    <mergeCell ref="B248:E248"/>
    <mergeCell ref="B249:E249"/>
    <mergeCell ref="B250:E250"/>
    <mergeCell ref="A251:A252"/>
    <mergeCell ref="A387:E387"/>
    <mergeCell ref="A388:A389"/>
    <mergeCell ref="B324:E324"/>
    <mergeCell ref="B353:E353"/>
    <mergeCell ref="A869:E869"/>
    <mergeCell ref="A870:A871"/>
    <mergeCell ref="A809:A810"/>
    <mergeCell ref="A817:E817"/>
    <mergeCell ref="A818:A819"/>
    <mergeCell ref="B833:E833"/>
    <mergeCell ref="B834:E834"/>
    <mergeCell ref="A673:E673"/>
    <mergeCell ref="A674:E674"/>
    <mergeCell ref="A765:E765"/>
    <mergeCell ref="A766:A767"/>
    <mergeCell ref="B755:E755"/>
    <mergeCell ref="B756:E756"/>
    <mergeCell ref="A757:A758"/>
    <mergeCell ref="A705:A706"/>
    <mergeCell ref="D676:E676"/>
    <mergeCell ref="A835:A836"/>
    <mergeCell ref="A843:E843"/>
    <mergeCell ref="A844:A845"/>
    <mergeCell ref="B859:E859"/>
    <mergeCell ref="B860:E860"/>
    <mergeCell ref="A861:A862"/>
    <mergeCell ref="B857:E857"/>
    <mergeCell ref="A713:E713"/>
    <mergeCell ref="B176:E176"/>
    <mergeCell ref="A177:A178"/>
    <mergeCell ref="A223:A224"/>
    <mergeCell ref="A185:E185"/>
    <mergeCell ref="A186:A187"/>
    <mergeCell ref="A465:E465"/>
    <mergeCell ref="B403:E403"/>
    <mergeCell ref="A297:A298"/>
    <mergeCell ref="A440:A441"/>
    <mergeCell ref="D325:E325"/>
    <mergeCell ref="A354:A355"/>
    <mergeCell ref="A362:E362"/>
    <mergeCell ref="A363:A364"/>
    <mergeCell ref="B326:E326"/>
    <mergeCell ref="B327:E327"/>
    <mergeCell ref="B328:E328"/>
    <mergeCell ref="B430:E430"/>
    <mergeCell ref="A404:A405"/>
    <mergeCell ref="A412:E412"/>
    <mergeCell ref="A413:A414"/>
    <mergeCell ref="B378:E378"/>
    <mergeCell ref="A379:A380"/>
    <mergeCell ref="A322:E322"/>
    <mergeCell ref="A714:A715"/>
    <mergeCell ref="B677:E677"/>
    <mergeCell ref="B678:E678"/>
    <mergeCell ref="B679:E679"/>
    <mergeCell ref="A680:A681"/>
    <mergeCell ref="A688:E688"/>
    <mergeCell ref="A689:A690"/>
    <mergeCell ref="B703:E703"/>
    <mergeCell ref="B704:E704"/>
    <mergeCell ref="B808:E808"/>
    <mergeCell ref="B728:E728"/>
    <mergeCell ref="B729:E729"/>
    <mergeCell ref="A730:A731"/>
    <mergeCell ref="A738:E738"/>
    <mergeCell ref="A739:A740"/>
    <mergeCell ref="B753:E753"/>
    <mergeCell ref="B779:E779"/>
    <mergeCell ref="B781:E781"/>
    <mergeCell ref="B782:E782"/>
    <mergeCell ref="A783:A784"/>
    <mergeCell ref="A791:E791"/>
    <mergeCell ref="A792:A793"/>
    <mergeCell ref="B807:E807"/>
    <mergeCell ref="B675:E675"/>
    <mergeCell ref="A323:E323"/>
    <mergeCell ref="B455:E455"/>
    <mergeCell ref="B377:E377"/>
    <mergeCell ref="A329:A330"/>
    <mergeCell ref="A337:E337"/>
    <mergeCell ref="A338:A339"/>
    <mergeCell ref="D351:E351"/>
    <mergeCell ref="B352:E352"/>
    <mergeCell ref="B427:E427"/>
    <mergeCell ref="B429:E429"/>
    <mergeCell ref="A648:A649"/>
    <mergeCell ref="B596:E596"/>
    <mergeCell ref="A597:E597"/>
    <mergeCell ref="B524:E524"/>
    <mergeCell ref="A525:A526"/>
    <mergeCell ref="A533:E533"/>
    <mergeCell ref="B599:E599"/>
    <mergeCell ref="A488:A489"/>
    <mergeCell ref="A496:E496"/>
    <mergeCell ref="A497:A498"/>
    <mergeCell ref="B559:E559"/>
    <mergeCell ref="B560:E560"/>
    <mergeCell ref="A647:E647"/>
  </mergeCells>
  <pageMargins left="0.70866141732283472" right="0.36" top="0.27559055118110237" bottom="0.31496062992125984" header="0.31496062992125984" footer="0.31496062992125984"/>
  <pageSetup scale="75"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1410"/>
  <sheetViews>
    <sheetView view="pageBreakPreview" topLeftCell="A1357" zoomScale="60" zoomScaleNormal="170" workbookViewId="0">
      <selection activeCell="I1420" sqref="I1420"/>
    </sheetView>
  </sheetViews>
  <sheetFormatPr defaultRowHeight="11.25" x14ac:dyDescent="0.2"/>
  <cols>
    <col min="1" max="1" width="28.5703125" style="82" customWidth="1"/>
    <col min="2" max="2" width="14.85546875" style="82" customWidth="1"/>
    <col min="3" max="5" width="11.7109375" style="82" customWidth="1"/>
    <col min="6" max="16384" width="9.140625" style="82"/>
  </cols>
  <sheetData>
    <row r="2" spans="1:5" ht="15.75" customHeight="1" x14ac:dyDescent="0.2">
      <c r="A2" s="521" t="s">
        <v>34</v>
      </c>
      <c r="B2" s="521"/>
      <c r="C2" s="521"/>
      <c r="D2" s="521"/>
      <c r="E2" s="521"/>
    </row>
    <row r="3" spans="1:5" ht="18" customHeight="1" thickBot="1" x14ac:dyDescent="0.25">
      <c r="A3" s="493" t="s">
        <v>47</v>
      </c>
      <c r="B3" s="493"/>
      <c r="C3" s="493"/>
      <c r="D3" s="493"/>
      <c r="E3" s="493"/>
    </row>
    <row r="4" spans="1:5" ht="12" thickBot="1" x14ac:dyDescent="0.25">
      <c r="A4" s="129" t="s">
        <v>22</v>
      </c>
      <c r="B4" s="494" t="s">
        <v>332</v>
      </c>
      <c r="C4" s="494"/>
      <c r="D4" s="494"/>
      <c r="E4" s="494"/>
    </row>
    <row r="5" spans="1:5" ht="12" thickBot="1" x14ac:dyDescent="0.25">
      <c r="A5" s="129" t="s">
        <v>4</v>
      </c>
      <c r="B5" s="495" t="s">
        <v>331</v>
      </c>
      <c r="C5" s="496"/>
      <c r="D5" s="496"/>
      <c r="E5" s="497"/>
    </row>
    <row r="6" spans="1:5" ht="12" thickBot="1" x14ac:dyDescent="0.25">
      <c r="A6" s="129" t="s">
        <v>27</v>
      </c>
      <c r="B6" s="382" t="s">
        <v>5</v>
      </c>
      <c r="C6" s="383"/>
      <c r="D6" s="383"/>
      <c r="E6" s="384"/>
    </row>
    <row r="7" spans="1:5" ht="12" thickBot="1" x14ac:dyDescent="0.25">
      <c r="A7" s="498" t="s">
        <v>8</v>
      </c>
      <c r="B7" s="499"/>
      <c r="C7" s="499"/>
      <c r="D7" s="499"/>
      <c r="E7" s="500"/>
    </row>
    <row r="8" spans="1:5" ht="12" thickBot="1" x14ac:dyDescent="0.25">
      <c r="A8" s="382" t="s">
        <v>330</v>
      </c>
      <c r="B8" s="383"/>
      <c r="C8" s="383"/>
      <c r="D8" s="383"/>
      <c r="E8" s="384"/>
    </row>
    <row r="9" spans="1:5" ht="36.75" customHeight="1" thickBot="1" x14ac:dyDescent="0.25">
      <c r="A9" s="382"/>
      <c r="B9" s="383"/>
      <c r="C9" s="383"/>
      <c r="D9" s="383"/>
      <c r="E9" s="384"/>
    </row>
    <row r="10" spans="1:5" ht="12" thickBot="1" x14ac:dyDescent="0.25">
      <c r="A10" s="382"/>
      <c r="B10" s="383"/>
      <c r="C10" s="383"/>
      <c r="D10" s="383"/>
      <c r="E10" s="384"/>
    </row>
    <row r="11" spans="1:5" ht="48.75" customHeight="1" thickBot="1" x14ac:dyDescent="0.25">
      <c r="A11" s="128" t="s">
        <v>11</v>
      </c>
      <c r="B11" s="490" t="s">
        <v>329</v>
      </c>
      <c r="C11" s="491"/>
      <c r="D11" s="491"/>
      <c r="E11" s="492"/>
    </row>
    <row r="12" spans="1:5" ht="23.25" customHeight="1" x14ac:dyDescent="0.2">
      <c r="A12" s="479" t="s">
        <v>12</v>
      </c>
      <c r="B12" s="66">
        <v>2018</v>
      </c>
      <c r="C12" s="66">
        <v>2019</v>
      </c>
      <c r="D12" s="66">
        <v>2020</v>
      </c>
      <c r="E12" s="66">
        <v>2021</v>
      </c>
    </row>
    <row r="13" spans="1:5" ht="12" thickBot="1" x14ac:dyDescent="0.25">
      <c r="A13" s="480"/>
      <c r="B13" s="67" t="s">
        <v>6</v>
      </c>
      <c r="C13" s="67" t="s">
        <v>7</v>
      </c>
      <c r="D13" s="67" t="s">
        <v>7</v>
      </c>
      <c r="E13" s="67" t="s">
        <v>7</v>
      </c>
    </row>
    <row r="14" spans="1:5" ht="27" customHeight="1" thickBot="1" x14ac:dyDescent="0.25">
      <c r="A14" s="121" t="s">
        <v>328</v>
      </c>
      <c r="B14" s="120">
        <v>1</v>
      </c>
      <c r="C14" s="120">
        <v>1</v>
      </c>
      <c r="D14" s="120">
        <v>1</v>
      </c>
      <c r="E14" s="120">
        <v>1</v>
      </c>
    </row>
    <row r="15" spans="1:5" ht="12" hidden="1" thickBot="1" x14ac:dyDescent="0.25">
      <c r="A15" s="73" t="s">
        <v>327</v>
      </c>
      <c r="B15" s="122" t="s">
        <v>325</v>
      </c>
      <c r="C15" s="122" t="s">
        <v>324</v>
      </c>
      <c r="D15" s="122" t="s">
        <v>324</v>
      </c>
      <c r="E15" s="122" t="s">
        <v>324</v>
      </c>
    </row>
    <row r="16" spans="1:5" ht="23.25" hidden="1" thickBot="1" x14ac:dyDescent="0.25">
      <c r="A16" s="73" t="s">
        <v>326</v>
      </c>
      <c r="B16" s="122" t="s">
        <v>325</v>
      </c>
      <c r="C16" s="122" t="s">
        <v>324</v>
      </c>
      <c r="D16" s="122" t="s">
        <v>324</v>
      </c>
      <c r="E16" s="122" t="s">
        <v>324</v>
      </c>
    </row>
    <row r="17" spans="1:5" ht="24.75" customHeight="1" thickBot="1" x14ac:dyDescent="0.25">
      <c r="A17" s="89" t="s">
        <v>13</v>
      </c>
      <c r="B17" s="448" t="s">
        <v>323</v>
      </c>
      <c r="C17" s="449"/>
      <c r="D17" s="449"/>
      <c r="E17" s="450"/>
    </row>
    <row r="18" spans="1:5" ht="23.25" customHeight="1" thickBot="1" x14ac:dyDescent="0.25">
      <c r="A18" s="382" t="s">
        <v>14</v>
      </c>
      <c r="B18" s="383"/>
      <c r="C18" s="383"/>
      <c r="D18" s="383"/>
      <c r="E18" s="384"/>
    </row>
    <row r="19" spans="1:5" ht="12" thickBot="1" x14ac:dyDescent="0.25">
      <c r="A19" s="72"/>
      <c r="B19" s="123"/>
      <c r="C19" s="122" t="s">
        <v>224</v>
      </c>
      <c r="D19" s="122" t="s">
        <v>224</v>
      </c>
      <c r="E19" s="122" t="s">
        <v>224</v>
      </c>
    </row>
    <row r="20" spans="1:5" ht="12" thickBot="1" x14ac:dyDescent="0.25">
      <c r="A20" s="121" t="s">
        <v>320</v>
      </c>
      <c r="B20" s="120" t="s">
        <v>322</v>
      </c>
      <c r="C20" s="120" t="s">
        <v>322</v>
      </c>
      <c r="D20" s="120" t="s">
        <v>321</v>
      </c>
      <c r="E20" s="120" t="s">
        <v>321</v>
      </c>
    </row>
    <row r="21" spans="1:5" ht="12" thickBot="1" x14ac:dyDescent="0.25">
      <c r="A21" s="121" t="s">
        <v>320</v>
      </c>
      <c r="B21" s="120" t="s">
        <v>319</v>
      </c>
      <c r="C21" s="120" t="s">
        <v>319</v>
      </c>
      <c r="D21" s="120" t="s">
        <v>319</v>
      </c>
      <c r="E21" s="120" t="s">
        <v>318</v>
      </c>
    </row>
    <row r="22" spans="1:5" ht="12" thickBot="1" x14ac:dyDescent="0.25">
      <c r="A22" s="121" t="s">
        <v>317</v>
      </c>
      <c r="B22" s="120" t="s">
        <v>316</v>
      </c>
      <c r="C22" s="120" t="s">
        <v>316</v>
      </c>
      <c r="D22" s="120" t="s">
        <v>316</v>
      </c>
      <c r="E22" s="120" t="s">
        <v>315</v>
      </c>
    </row>
    <row r="23" spans="1:5" ht="12" thickBot="1" x14ac:dyDescent="0.25">
      <c r="A23" s="121" t="s">
        <v>314</v>
      </c>
      <c r="B23" s="120">
        <v>5.1999999999999998E-2</v>
      </c>
      <c r="C23" s="120">
        <v>0.06</v>
      </c>
      <c r="D23" s="120">
        <v>7.0000000000000007E-2</v>
      </c>
      <c r="E23" s="120">
        <v>0.08</v>
      </c>
    </row>
    <row r="24" spans="1:5" ht="12" thickBot="1" x14ac:dyDescent="0.25">
      <c r="A24" s="484" t="s">
        <v>30</v>
      </c>
      <c r="B24" s="485"/>
      <c r="C24" s="485"/>
      <c r="D24" s="485"/>
      <c r="E24" s="486"/>
    </row>
    <row r="25" spans="1:5" ht="12" thickBot="1" x14ac:dyDescent="0.25">
      <c r="A25" s="484" t="s">
        <v>38</v>
      </c>
      <c r="B25" s="485"/>
      <c r="C25" s="485"/>
      <c r="D25" s="485"/>
      <c r="E25" s="486"/>
    </row>
    <row r="26" spans="1:5" ht="18.75" customHeight="1" thickBot="1" x14ac:dyDescent="0.25">
      <c r="A26" s="102" t="s">
        <v>28</v>
      </c>
      <c r="B26" s="382" t="s">
        <v>313</v>
      </c>
      <c r="C26" s="380"/>
      <c r="D26" s="380"/>
      <c r="E26" s="381"/>
    </row>
    <row r="27" spans="1:5" ht="31.5" customHeight="1" thickBot="1" x14ac:dyDescent="0.25">
      <c r="A27" s="73" t="s">
        <v>10</v>
      </c>
      <c r="B27" s="448" t="s">
        <v>214</v>
      </c>
      <c r="C27" s="449"/>
      <c r="D27" s="449"/>
      <c r="E27" s="450"/>
    </row>
    <row r="28" spans="1:5" ht="12" thickBot="1" x14ac:dyDescent="0.25">
      <c r="A28" s="73" t="s">
        <v>15</v>
      </c>
      <c r="B28" s="379" t="s">
        <v>312</v>
      </c>
      <c r="C28" s="380"/>
      <c r="D28" s="380"/>
      <c r="E28" s="381"/>
    </row>
    <row r="29" spans="1:5" ht="12.75" customHeight="1" x14ac:dyDescent="0.2">
      <c r="A29" s="479"/>
      <c r="B29" s="95">
        <v>2018</v>
      </c>
      <c r="C29" s="95">
        <v>2019</v>
      </c>
      <c r="D29" s="95">
        <v>2020</v>
      </c>
      <c r="E29" s="95">
        <v>2021</v>
      </c>
    </row>
    <row r="30" spans="1:5" ht="9" customHeight="1" thickBot="1" x14ac:dyDescent="0.25">
      <c r="A30" s="480"/>
      <c r="B30" s="94" t="s">
        <v>6</v>
      </c>
      <c r="C30" s="94" t="s">
        <v>7</v>
      </c>
      <c r="D30" s="94" t="s">
        <v>7</v>
      </c>
      <c r="E30" s="94" t="s">
        <v>7</v>
      </c>
    </row>
    <row r="31" spans="1:5" ht="12" thickBot="1" x14ac:dyDescent="0.25">
      <c r="A31" s="73" t="s">
        <v>9</v>
      </c>
      <c r="B31" s="30">
        <v>2437</v>
      </c>
      <c r="C31" s="30">
        <v>2437</v>
      </c>
      <c r="D31" s="30">
        <v>2437</v>
      </c>
      <c r="E31" s="30">
        <v>2437</v>
      </c>
    </row>
    <row r="32" spans="1:5" ht="12" thickBot="1" x14ac:dyDescent="0.25">
      <c r="A32" s="73" t="s">
        <v>16</v>
      </c>
      <c r="B32" s="31">
        <v>1777658</v>
      </c>
      <c r="C32" s="31">
        <v>1960407</v>
      </c>
      <c r="D32" s="31">
        <v>2251135</v>
      </c>
      <c r="E32" s="31">
        <v>2251135</v>
      </c>
    </row>
    <row r="33" spans="1:5" ht="12" thickBot="1" x14ac:dyDescent="0.25">
      <c r="A33" s="73" t="s">
        <v>24</v>
      </c>
      <c r="B33" s="30">
        <f>B32/B31</f>
        <v>729.44521953221169</v>
      </c>
      <c r="C33" s="30">
        <f>C32/C31</f>
        <v>804.43455067706191</v>
      </c>
      <c r="D33" s="30">
        <f>D32/D31</f>
        <v>923.73204759950761</v>
      </c>
      <c r="E33" s="30">
        <f>E32/E31</f>
        <v>923.73204759950761</v>
      </c>
    </row>
    <row r="34" spans="1:5" ht="12" thickBot="1" x14ac:dyDescent="0.25">
      <c r="A34" s="73" t="s">
        <v>17</v>
      </c>
      <c r="B34" s="241" t="s">
        <v>23</v>
      </c>
      <c r="C34" s="96">
        <f t="shared" ref="C34:E36" si="0">C31/B31-1</f>
        <v>0</v>
      </c>
      <c r="D34" s="96">
        <f t="shared" si="0"/>
        <v>0</v>
      </c>
      <c r="E34" s="96">
        <f t="shared" si="0"/>
        <v>0</v>
      </c>
    </row>
    <row r="35" spans="1:5" ht="12" thickBot="1" x14ac:dyDescent="0.25">
      <c r="A35" s="73" t="s">
        <v>18</v>
      </c>
      <c r="B35" s="241" t="s">
        <v>23</v>
      </c>
      <c r="C35" s="96">
        <f t="shared" si="0"/>
        <v>0.10280323886821874</v>
      </c>
      <c r="D35" s="96">
        <f t="shared" si="0"/>
        <v>0.14829981733384945</v>
      </c>
      <c r="E35" s="96">
        <f t="shared" si="0"/>
        <v>0</v>
      </c>
    </row>
    <row r="36" spans="1:5" ht="12" thickBot="1" x14ac:dyDescent="0.25">
      <c r="A36" s="73" t="s">
        <v>19</v>
      </c>
      <c r="B36" s="241" t="s">
        <v>23</v>
      </c>
      <c r="C36" s="96">
        <f t="shared" si="0"/>
        <v>0.10280323886821874</v>
      </c>
      <c r="D36" s="96">
        <f t="shared" si="0"/>
        <v>0.14829981733384967</v>
      </c>
      <c r="E36" s="96">
        <f t="shared" si="0"/>
        <v>0</v>
      </c>
    </row>
    <row r="37" spans="1:5" ht="12" thickBot="1" x14ac:dyDescent="0.25">
      <c r="A37" s="481" t="s">
        <v>32</v>
      </c>
      <c r="B37" s="482"/>
      <c r="C37" s="482"/>
      <c r="D37" s="482"/>
      <c r="E37" s="483"/>
    </row>
    <row r="38" spans="1:5" ht="12.75" customHeight="1" x14ac:dyDescent="0.2">
      <c r="A38" s="479"/>
      <c r="B38" s="95">
        <v>2018</v>
      </c>
      <c r="C38" s="95">
        <v>2019</v>
      </c>
      <c r="D38" s="95">
        <v>2020</v>
      </c>
      <c r="E38" s="95">
        <v>2021</v>
      </c>
    </row>
    <row r="39" spans="1:5" ht="9" customHeight="1" thickBot="1" x14ac:dyDescent="0.25">
      <c r="A39" s="480"/>
      <c r="B39" s="94" t="s">
        <v>6</v>
      </c>
      <c r="C39" s="94" t="s">
        <v>7</v>
      </c>
      <c r="D39" s="94" t="s">
        <v>7</v>
      </c>
      <c r="E39" s="94" t="s">
        <v>7</v>
      </c>
    </row>
    <row r="40" spans="1:5" ht="12" thickBot="1" x14ac:dyDescent="0.25">
      <c r="A40" s="88" t="s">
        <v>0</v>
      </c>
      <c r="B40" s="32">
        <v>1375163</v>
      </c>
      <c r="C40" s="32">
        <v>1605776</v>
      </c>
      <c r="D40" s="32">
        <v>1605776</v>
      </c>
      <c r="E40" s="32">
        <v>1605776</v>
      </c>
    </row>
    <row r="41" spans="1:5" ht="12" thickBot="1" x14ac:dyDescent="0.25">
      <c r="A41" s="84" t="s">
        <v>43</v>
      </c>
      <c r="B41" s="32">
        <v>1375163</v>
      </c>
      <c r="C41" s="32">
        <v>1605776</v>
      </c>
      <c r="D41" s="32">
        <v>1605776</v>
      </c>
      <c r="E41" s="32">
        <v>1605776</v>
      </c>
    </row>
    <row r="42" spans="1:5" ht="12" thickBot="1" x14ac:dyDescent="0.25">
      <c r="A42" s="84" t="s">
        <v>44</v>
      </c>
      <c r="B42" s="31"/>
      <c r="C42" s="114"/>
      <c r="D42" s="114"/>
      <c r="E42" s="114"/>
    </row>
    <row r="43" spans="1:5" ht="23.25" thickBot="1" x14ac:dyDescent="0.25">
      <c r="A43" s="88" t="s">
        <v>29</v>
      </c>
      <c r="B43" s="32">
        <v>231900</v>
      </c>
      <c r="C43" s="32">
        <v>226359</v>
      </c>
      <c r="D43" s="32">
        <v>226359</v>
      </c>
      <c r="E43" s="32">
        <v>226359</v>
      </c>
    </row>
    <row r="44" spans="1:5" ht="12" thickBot="1" x14ac:dyDescent="0.25">
      <c r="A44" s="84" t="s">
        <v>43</v>
      </c>
      <c r="B44" s="32">
        <v>231900</v>
      </c>
      <c r="C44" s="32">
        <v>226359</v>
      </c>
      <c r="D44" s="32">
        <v>226359</v>
      </c>
      <c r="E44" s="32">
        <v>226359</v>
      </c>
    </row>
    <row r="45" spans="1:5" ht="12" thickBot="1" x14ac:dyDescent="0.25">
      <c r="A45" s="84" t="s">
        <v>44</v>
      </c>
      <c r="B45" s="31"/>
      <c r="C45" s="32"/>
      <c r="D45" s="32"/>
      <c r="E45" s="32"/>
    </row>
    <row r="46" spans="1:5" ht="12" thickBot="1" x14ac:dyDescent="0.25">
      <c r="A46" s="88" t="s">
        <v>1</v>
      </c>
      <c r="B46" s="115">
        <v>151595</v>
      </c>
      <c r="C46" s="118">
        <v>109272</v>
      </c>
      <c r="D46" s="118">
        <v>400000</v>
      </c>
      <c r="E46" s="118">
        <v>400000</v>
      </c>
    </row>
    <row r="47" spans="1:5" ht="12" thickBot="1" x14ac:dyDescent="0.25">
      <c r="A47" s="84" t="s">
        <v>43</v>
      </c>
      <c r="B47" s="115">
        <v>151595</v>
      </c>
      <c r="C47" s="118">
        <v>109272</v>
      </c>
      <c r="D47" s="118">
        <v>400000</v>
      </c>
      <c r="E47" s="118">
        <v>400000</v>
      </c>
    </row>
    <row r="48" spans="1:5" ht="12" thickBot="1" x14ac:dyDescent="0.25">
      <c r="A48" s="84" t="s">
        <v>44</v>
      </c>
      <c r="B48" s="31"/>
      <c r="C48" s="32"/>
      <c r="D48" s="32"/>
      <c r="E48" s="32"/>
    </row>
    <row r="49" spans="1:5" ht="12" thickBot="1" x14ac:dyDescent="0.25">
      <c r="A49" s="88" t="s">
        <v>2</v>
      </c>
      <c r="B49" s="31"/>
      <c r="C49" s="32"/>
      <c r="D49" s="32"/>
      <c r="E49" s="32"/>
    </row>
    <row r="50" spans="1:5" ht="12" thickBot="1" x14ac:dyDescent="0.25">
      <c r="A50" s="84" t="s">
        <v>43</v>
      </c>
      <c r="B50" s="31"/>
      <c r="C50" s="32"/>
      <c r="D50" s="32"/>
      <c r="E50" s="32"/>
    </row>
    <row r="51" spans="1:5" ht="12" thickBot="1" x14ac:dyDescent="0.25">
      <c r="A51" s="84" t="s">
        <v>44</v>
      </c>
      <c r="B51" s="31"/>
      <c r="C51" s="32"/>
      <c r="D51" s="32"/>
      <c r="E51" s="32"/>
    </row>
    <row r="52" spans="1:5" ht="12" thickBot="1" x14ac:dyDescent="0.25">
      <c r="A52" s="88" t="s">
        <v>25</v>
      </c>
      <c r="B52" s="31"/>
      <c r="C52" s="32"/>
      <c r="D52" s="32"/>
      <c r="E52" s="32"/>
    </row>
    <row r="53" spans="1:5" ht="12" thickBot="1" x14ac:dyDescent="0.25">
      <c r="A53" s="84" t="s">
        <v>43</v>
      </c>
      <c r="B53" s="31"/>
      <c r="C53" s="32"/>
      <c r="D53" s="32"/>
      <c r="E53" s="32"/>
    </row>
    <row r="54" spans="1:5" ht="12" thickBot="1" x14ac:dyDescent="0.25">
      <c r="A54" s="84" t="s">
        <v>44</v>
      </c>
      <c r="B54" s="31"/>
      <c r="C54" s="32"/>
      <c r="D54" s="32"/>
      <c r="E54" s="32"/>
    </row>
    <row r="55" spans="1:5" ht="12" thickBot="1" x14ac:dyDescent="0.25">
      <c r="A55" s="88" t="s">
        <v>26</v>
      </c>
      <c r="B55" s="31"/>
      <c r="C55" s="32"/>
      <c r="D55" s="32"/>
      <c r="E55" s="32"/>
    </row>
    <row r="56" spans="1:5" ht="12" thickBot="1" x14ac:dyDescent="0.25">
      <c r="A56" s="84" t="s">
        <v>43</v>
      </c>
      <c r="B56" s="31"/>
      <c r="C56" s="32"/>
      <c r="D56" s="32"/>
      <c r="E56" s="32"/>
    </row>
    <row r="57" spans="1:5" ht="12" thickBot="1" x14ac:dyDescent="0.25">
      <c r="A57" s="84" t="s">
        <v>44</v>
      </c>
      <c r="B57" s="31"/>
      <c r="C57" s="32"/>
      <c r="D57" s="32"/>
      <c r="E57" s="32"/>
    </row>
    <row r="58" spans="1:5" ht="23.25" thickBot="1" x14ac:dyDescent="0.25">
      <c r="A58" s="88" t="s">
        <v>3</v>
      </c>
      <c r="B58" s="31">
        <v>19000</v>
      </c>
      <c r="C58" s="31">
        <v>19000</v>
      </c>
      <c r="D58" s="31">
        <v>19000</v>
      </c>
      <c r="E58" s="31">
        <v>19000</v>
      </c>
    </row>
    <row r="59" spans="1:5" ht="12" thickBot="1" x14ac:dyDescent="0.25">
      <c r="A59" s="84" t="s">
        <v>43</v>
      </c>
      <c r="B59" s="31">
        <v>19000</v>
      </c>
      <c r="C59" s="31">
        <v>19000</v>
      </c>
      <c r="D59" s="31">
        <v>19000</v>
      </c>
      <c r="E59" s="31">
        <v>19000</v>
      </c>
    </row>
    <row r="60" spans="1:5" ht="12" thickBot="1" x14ac:dyDescent="0.25">
      <c r="A60" s="84" t="s">
        <v>44</v>
      </c>
      <c r="B60" s="31"/>
      <c r="C60" s="117"/>
      <c r="D60" s="116"/>
      <c r="E60" s="116"/>
    </row>
    <row r="61" spans="1:5" ht="12" thickBot="1" x14ac:dyDescent="0.25">
      <c r="A61" s="90" t="s">
        <v>31</v>
      </c>
      <c r="B61" s="31">
        <f>B58+B55+B52+B49+B46+B43+B40</f>
        <v>1777658</v>
      </c>
      <c r="C61" s="31">
        <f>C58+C55+C52+C49+C46+C43+C40</f>
        <v>1960407</v>
      </c>
      <c r="D61" s="31">
        <f>D58+D55+D52+D49+D46+D43+D40</f>
        <v>2251135</v>
      </c>
      <c r="E61" s="31">
        <f>E58+E55+E52+E49+E46+E43+E40</f>
        <v>2251135</v>
      </c>
    </row>
    <row r="62" spans="1:5" ht="12" thickBot="1" x14ac:dyDescent="0.25">
      <c r="A62" s="83" t="s">
        <v>33</v>
      </c>
      <c r="B62" s="71">
        <f>IF(B61-B32=0,0,"Error")</f>
        <v>0</v>
      </c>
      <c r="C62" s="71">
        <f>IF(C61-C32=0,0,"Error")</f>
        <v>0</v>
      </c>
      <c r="D62" s="71">
        <f>IF(D61-D32=0,0,"Error")</f>
        <v>0</v>
      </c>
      <c r="E62" s="71">
        <f>IF(E61-E32=0,0,"Error")</f>
        <v>0</v>
      </c>
    </row>
    <row r="63" spans="1:5" ht="12" thickBot="1" x14ac:dyDescent="0.25">
      <c r="A63" s="522" t="s">
        <v>48</v>
      </c>
      <c r="B63" s="324" t="s">
        <v>259</v>
      </c>
      <c r="C63" s="325"/>
      <c r="D63" s="325"/>
      <c r="E63" s="326"/>
    </row>
    <row r="64" spans="1:5" ht="26.25" customHeight="1" thickBot="1" x14ac:dyDescent="0.25">
      <c r="A64" s="243" t="s">
        <v>10</v>
      </c>
      <c r="B64" s="395" t="s">
        <v>258</v>
      </c>
      <c r="C64" s="396"/>
      <c r="D64" s="396"/>
      <c r="E64" s="397"/>
    </row>
    <row r="65" spans="1:5" ht="12" thickBot="1" x14ac:dyDescent="0.25">
      <c r="A65" s="243" t="s">
        <v>15</v>
      </c>
      <c r="B65" s="324" t="s">
        <v>252</v>
      </c>
      <c r="C65" s="325"/>
      <c r="D65" s="325"/>
      <c r="E65" s="326"/>
    </row>
    <row r="66" spans="1:5" ht="12.75" customHeight="1" x14ac:dyDescent="0.2">
      <c r="A66" s="359"/>
      <c r="B66" s="15">
        <v>2018</v>
      </c>
      <c r="C66" s="15">
        <v>2019</v>
      </c>
      <c r="D66" s="15">
        <v>2020</v>
      </c>
      <c r="E66" s="15">
        <v>2021</v>
      </c>
    </row>
    <row r="67" spans="1:5" ht="11.25" customHeight="1" thickBot="1" x14ac:dyDescent="0.25">
      <c r="A67" s="360"/>
      <c r="B67" s="16" t="s">
        <v>6</v>
      </c>
      <c r="C67" s="16" t="s">
        <v>7</v>
      </c>
      <c r="D67" s="16" t="s">
        <v>7</v>
      </c>
      <c r="E67" s="16" t="s">
        <v>7</v>
      </c>
    </row>
    <row r="68" spans="1:5" ht="12" thickBot="1" x14ac:dyDescent="0.25">
      <c r="A68" s="243" t="s">
        <v>9</v>
      </c>
      <c r="B68" s="4">
        <v>209</v>
      </c>
      <c r="C68" s="4">
        <v>209</v>
      </c>
      <c r="D68" s="4">
        <v>400</v>
      </c>
      <c r="E68" s="4">
        <v>400</v>
      </c>
    </row>
    <row r="69" spans="1:5" ht="12" thickBot="1" x14ac:dyDescent="0.25">
      <c r="A69" s="243" t="s">
        <v>16</v>
      </c>
      <c r="B69" s="4">
        <v>747000</v>
      </c>
      <c r="C69" s="4">
        <v>701000</v>
      </c>
      <c r="D69" s="4">
        <v>1806700</v>
      </c>
      <c r="E69" s="4">
        <v>1820865</v>
      </c>
    </row>
    <row r="70" spans="1:5" ht="12" thickBot="1" x14ac:dyDescent="0.25">
      <c r="A70" s="243" t="s">
        <v>24</v>
      </c>
      <c r="B70" s="4">
        <f>B69/B68</f>
        <v>3574.1626794258373</v>
      </c>
      <c r="C70" s="4">
        <f>C69/C68</f>
        <v>3354.0669856459331</v>
      </c>
      <c r="D70" s="4">
        <f>D69/D68</f>
        <v>4516.75</v>
      </c>
      <c r="E70" s="4">
        <f>E69/E68</f>
        <v>4552.1625000000004</v>
      </c>
    </row>
    <row r="71" spans="1:5" ht="12" thickBot="1" x14ac:dyDescent="0.25">
      <c r="A71" s="243" t="s">
        <v>17</v>
      </c>
      <c r="B71" s="242"/>
      <c r="C71" s="5">
        <f t="shared" ref="C71:E73" si="1">C68/B68-1</f>
        <v>0</v>
      </c>
      <c r="D71" s="5">
        <f t="shared" si="1"/>
        <v>0.9138755980861244</v>
      </c>
      <c r="E71" s="5">
        <f t="shared" si="1"/>
        <v>0</v>
      </c>
    </row>
    <row r="72" spans="1:5" ht="12" thickBot="1" x14ac:dyDescent="0.25">
      <c r="A72" s="243" t="s">
        <v>18</v>
      </c>
      <c r="B72" s="242"/>
      <c r="C72" s="5">
        <f t="shared" si="1"/>
        <v>-6.1579651941097713E-2</v>
      </c>
      <c r="D72" s="5">
        <f t="shared" si="1"/>
        <v>1.5773181169757491</v>
      </c>
      <c r="E72" s="5">
        <f t="shared" si="1"/>
        <v>7.840261249792535E-3</v>
      </c>
    </row>
    <row r="73" spans="1:5" ht="12" thickBot="1" x14ac:dyDescent="0.25">
      <c r="A73" s="243" t="s">
        <v>19</v>
      </c>
      <c r="B73" s="242"/>
      <c r="C73" s="5">
        <f t="shared" si="1"/>
        <v>-6.1579651941097713E-2</v>
      </c>
      <c r="D73" s="5">
        <f t="shared" si="1"/>
        <v>0.34664871611982884</v>
      </c>
      <c r="E73" s="5">
        <f t="shared" si="1"/>
        <v>7.840261249792535E-3</v>
      </c>
    </row>
    <row r="74" spans="1:5" ht="24.75" customHeight="1" thickBot="1" x14ac:dyDescent="0.25">
      <c r="A74" s="445" t="s">
        <v>73</v>
      </c>
      <c r="B74" s="446"/>
      <c r="C74" s="446"/>
      <c r="D74" s="446"/>
      <c r="E74" s="447"/>
    </row>
    <row r="75" spans="1:5" ht="12.75" customHeight="1" x14ac:dyDescent="0.2">
      <c r="A75" s="359"/>
      <c r="B75" s="15">
        <v>2018</v>
      </c>
      <c r="C75" s="15">
        <v>2019</v>
      </c>
      <c r="D75" s="15">
        <v>2020</v>
      </c>
      <c r="E75" s="15">
        <v>2021</v>
      </c>
    </row>
    <row r="76" spans="1:5" ht="9" customHeight="1" thickBot="1" x14ac:dyDescent="0.25">
      <c r="A76" s="360"/>
      <c r="B76" s="16" t="s">
        <v>6</v>
      </c>
      <c r="C76" s="16" t="s">
        <v>7</v>
      </c>
      <c r="D76" s="16" t="s">
        <v>7</v>
      </c>
      <c r="E76" s="16" t="s">
        <v>7</v>
      </c>
    </row>
    <row r="77" spans="1:5" ht="24.75" customHeight="1" thickBot="1" x14ac:dyDescent="0.25">
      <c r="A77" s="523" t="s">
        <v>0</v>
      </c>
      <c r="B77" s="239"/>
      <c r="C77" s="239"/>
      <c r="D77" s="239"/>
      <c r="E77" s="239"/>
    </row>
    <row r="78" spans="1:5" ht="38.25" customHeight="1" thickBot="1" x14ac:dyDescent="0.25">
      <c r="A78" s="524" t="s">
        <v>43</v>
      </c>
      <c r="B78" s="238"/>
      <c r="C78" s="525"/>
      <c r="D78" s="525"/>
      <c r="E78" s="525"/>
    </row>
    <row r="79" spans="1:5" ht="24.75" customHeight="1" thickBot="1" x14ac:dyDescent="0.25">
      <c r="A79" s="524" t="s">
        <v>44</v>
      </c>
      <c r="B79" s="238"/>
      <c r="C79" s="525"/>
      <c r="D79" s="525"/>
      <c r="E79" s="525"/>
    </row>
    <row r="80" spans="1:5" ht="24.75" customHeight="1" thickBot="1" x14ac:dyDescent="0.25">
      <c r="A80" s="523" t="s">
        <v>29</v>
      </c>
      <c r="B80" s="239"/>
      <c r="C80" s="239"/>
      <c r="D80" s="239"/>
      <c r="E80" s="239"/>
    </row>
    <row r="81" spans="1:5" ht="12" thickBot="1" x14ac:dyDescent="0.25">
      <c r="A81" s="524" t="s">
        <v>43</v>
      </c>
      <c r="B81" s="238"/>
      <c r="C81" s="239"/>
      <c r="D81" s="239"/>
      <c r="E81" s="239"/>
    </row>
    <row r="82" spans="1:5" ht="12" thickBot="1" x14ac:dyDescent="0.25">
      <c r="A82" s="524" t="s">
        <v>44</v>
      </c>
      <c r="B82" s="238"/>
      <c r="C82" s="239"/>
      <c r="D82" s="239"/>
      <c r="E82" s="239"/>
    </row>
    <row r="83" spans="1:5" ht="24.75" customHeight="1" thickBot="1" x14ac:dyDescent="0.25">
      <c r="A83" s="523" t="s">
        <v>1</v>
      </c>
      <c r="B83" s="526">
        <v>747000</v>
      </c>
      <c r="C83" s="526">
        <v>701000</v>
      </c>
      <c r="D83" s="526">
        <v>1806700</v>
      </c>
      <c r="E83" s="526">
        <v>1820865</v>
      </c>
    </row>
    <row r="84" spans="1:5" ht="12" thickBot="1" x14ac:dyDescent="0.25">
      <c r="A84" s="524" t="s">
        <v>43</v>
      </c>
      <c r="B84" s="526">
        <v>747000</v>
      </c>
      <c r="C84" s="526">
        <v>701000</v>
      </c>
      <c r="D84" s="526">
        <f>2007700-200000-1000</f>
        <v>1806700</v>
      </c>
      <c r="E84" s="526">
        <f>2007700+12144-200000-1000+2021</f>
        <v>1820865</v>
      </c>
    </row>
    <row r="85" spans="1:5" ht="12" thickBot="1" x14ac:dyDescent="0.25">
      <c r="A85" s="524" t="s">
        <v>44</v>
      </c>
      <c r="B85" s="238"/>
      <c r="C85" s="239"/>
      <c r="D85" s="239"/>
      <c r="E85" s="239"/>
    </row>
    <row r="86" spans="1:5" ht="12" thickBot="1" x14ac:dyDescent="0.25">
      <c r="A86" s="523" t="s">
        <v>2</v>
      </c>
      <c r="B86" s="238"/>
      <c r="C86" s="239"/>
      <c r="D86" s="239"/>
      <c r="E86" s="239"/>
    </row>
    <row r="87" spans="1:5" ht="12" thickBot="1" x14ac:dyDescent="0.25">
      <c r="A87" s="524" t="s">
        <v>43</v>
      </c>
      <c r="B87" s="238"/>
      <c r="C87" s="239"/>
      <c r="D87" s="239"/>
      <c r="E87" s="239"/>
    </row>
    <row r="88" spans="1:5" ht="12" thickBot="1" x14ac:dyDescent="0.25">
      <c r="A88" s="524" t="s">
        <v>44</v>
      </c>
      <c r="B88" s="238"/>
      <c r="C88" s="239"/>
      <c r="D88" s="239"/>
      <c r="E88" s="239"/>
    </row>
    <row r="89" spans="1:5" ht="12" thickBot="1" x14ac:dyDescent="0.25">
      <c r="A89" s="523" t="s">
        <v>25</v>
      </c>
      <c r="B89" s="238"/>
      <c r="C89" s="239"/>
      <c r="D89" s="239"/>
      <c r="E89" s="239"/>
    </row>
    <row r="90" spans="1:5" ht="12" thickBot="1" x14ac:dyDescent="0.25">
      <c r="A90" s="524" t="s">
        <v>43</v>
      </c>
      <c r="B90" s="238"/>
      <c r="C90" s="239"/>
      <c r="D90" s="239"/>
      <c r="E90" s="239"/>
    </row>
    <row r="91" spans="1:5" ht="12" thickBot="1" x14ac:dyDescent="0.25">
      <c r="A91" s="524" t="s">
        <v>44</v>
      </c>
      <c r="B91" s="238"/>
      <c r="C91" s="239"/>
      <c r="D91" s="239"/>
      <c r="E91" s="239"/>
    </row>
    <row r="92" spans="1:5" ht="12" thickBot="1" x14ac:dyDescent="0.25">
      <c r="A92" s="523" t="s">
        <v>26</v>
      </c>
      <c r="B92" s="238"/>
      <c r="C92" s="239"/>
      <c r="D92" s="239"/>
      <c r="E92" s="239"/>
    </row>
    <row r="93" spans="1:5" ht="12" thickBot="1" x14ac:dyDescent="0.25">
      <c r="A93" s="524" t="s">
        <v>43</v>
      </c>
      <c r="B93" s="238"/>
      <c r="C93" s="239"/>
      <c r="D93" s="239"/>
      <c r="E93" s="239"/>
    </row>
    <row r="94" spans="1:5" ht="12" thickBot="1" x14ac:dyDescent="0.25">
      <c r="A94" s="524" t="s">
        <v>44</v>
      </c>
      <c r="B94" s="238"/>
      <c r="C94" s="239"/>
      <c r="D94" s="239"/>
      <c r="E94" s="239"/>
    </row>
    <row r="95" spans="1:5" ht="23.25" thickBot="1" x14ac:dyDescent="0.25">
      <c r="A95" s="523" t="s">
        <v>3</v>
      </c>
      <c r="B95" s="238"/>
      <c r="C95" s="239"/>
      <c r="D95" s="239"/>
      <c r="E95" s="239"/>
    </row>
    <row r="96" spans="1:5" ht="12" thickBot="1" x14ac:dyDescent="0.25">
      <c r="A96" s="524" t="s">
        <v>43</v>
      </c>
      <c r="B96" s="238"/>
      <c r="C96" s="239"/>
      <c r="D96" s="239"/>
      <c r="E96" s="239"/>
    </row>
    <row r="97" spans="1:5" ht="12" thickBot="1" x14ac:dyDescent="0.25">
      <c r="A97" s="524" t="s">
        <v>44</v>
      </c>
      <c r="B97" s="238"/>
      <c r="C97" s="239"/>
      <c r="D97" s="239"/>
      <c r="E97" s="239"/>
    </row>
    <row r="98" spans="1:5" ht="12" thickBot="1" x14ac:dyDescent="0.25">
      <c r="A98" s="527" t="s">
        <v>74</v>
      </c>
      <c r="B98" s="238">
        <f>B95+B92+B89+B86+B83+B80+B77</f>
        <v>747000</v>
      </c>
      <c r="C98" s="238">
        <f>C95+C92+C89+C86+C83+C80+C77</f>
        <v>701000</v>
      </c>
      <c r="D98" s="238">
        <f>D95+D92+D89+D86+D83+D80+D77</f>
        <v>1806700</v>
      </c>
      <c r="E98" s="238">
        <f>E95+E92+E89+E86+E83+E80+E77</f>
        <v>1820865</v>
      </c>
    </row>
    <row r="99" spans="1:5" ht="17.25" customHeight="1" thickBot="1" x14ac:dyDescent="0.25">
      <c r="A99" s="83" t="s">
        <v>33</v>
      </c>
      <c r="B99" s="71">
        <f>IF(B98-B69=0,0,"Error")</f>
        <v>0</v>
      </c>
      <c r="C99" s="71">
        <f>IF(C98-C69=0,0,"Error")</f>
        <v>0</v>
      </c>
      <c r="D99" s="71">
        <f>IF(D98-D69=0,0,"Error")</f>
        <v>0</v>
      </c>
      <c r="E99" s="71">
        <f>IF(E98-E69=0,0,"Error")</f>
        <v>0</v>
      </c>
    </row>
    <row r="100" spans="1:5" ht="12" hidden="1" thickBot="1" x14ac:dyDescent="0.25">
      <c r="A100" s="72" t="s">
        <v>210</v>
      </c>
      <c r="B100" s="379"/>
      <c r="C100" s="380"/>
      <c r="D100" s="380"/>
      <c r="E100" s="381"/>
    </row>
    <row r="101" spans="1:5" ht="26.25" hidden="1" customHeight="1" thickBot="1" x14ac:dyDescent="0.25">
      <c r="A101" s="73" t="s">
        <v>10</v>
      </c>
      <c r="B101" s="382"/>
      <c r="C101" s="383"/>
      <c r="D101" s="383"/>
      <c r="E101" s="384"/>
    </row>
    <row r="102" spans="1:5" ht="12" hidden="1" thickBot="1" x14ac:dyDescent="0.25">
      <c r="A102" s="73" t="s">
        <v>15</v>
      </c>
      <c r="B102" s="379"/>
      <c r="C102" s="380"/>
      <c r="D102" s="380"/>
      <c r="E102" s="381"/>
    </row>
    <row r="103" spans="1:5" ht="12.75" hidden="1" customHeight="1" x14ac:dyDescent="0.25">
      <c r="A103" s="479"/>
      <c r="B103" s="95">
        <v>2018</v>
      </c>
      <c r="C103" s="95">
        <v>2019</v>
      </c>
      <c r="D103" s="95">
        <v>2020</v>
      </c>
      <c r="E103" s="95">
        <v>2021</v>
      </c>
    </row>
    <row r="104" spans="1:5" ht="9" hidden="1" customHeight="1" thickBot="1" x14ac:dyDescent="0.25">
      <c r="A104" s="480"/>
      <c r="B104" s="94" t="s">
        <v>6</v>
      </c>
      <c r="C104" s="94" t="s">
        <v>7</v>
      </c>
      <c r="D104" s="94" t="s">
        <v>7</v>
      </c>
      <c r="E104" s="94" t="s">
        <v>7</v>
      </c>
    </row>
    <row r="105" spans="1:5" ht="12" hidden="1" thickBot="1" x14ac:dyDescent="0.25">
      <c r="A105" s="73" t="s">
        <v>9</v>
      </c>
      <c r="B105" s="30"/>
      <c r="C105" s="30"/>
      <c r="D105" s="30"/>
      <c r="E105" s="30"/>
    </row>
    <row r="106" spans="1:5" ht="12" hidden="1" thickBot="1" x14ac:dyDescent="0.25">
      <c r="A106" s="73" t="s">
        <v>16</v>
      </c>
      <c r="B106" s="30">
        <f>B135</f>
        <v>0</v>
      </c>
      <c r="C106" s="30">
        <f>C135</f>
        <v>0</v>
      </c>
      <c r="D106" s="30">
        <f>D135</f>
        <v>0</v>
      </c>
      <c r="E106" s="30">
        <f>E135</f>
        <v>0</v>
      </c>
    </row>
    <row r="107" spans="1:5" ht="12" hidden="1" thickBot="1" x14ac:dyDescent="0.25">
      <c r="A107" s="73" t="s">
        <v>24</v>
      </c>
      <c r="B107" s="30" t="e">
        <f>B106/B105</f>
        <v>#DIV/0!</v>
      </c>
      <c r="C107" s="30" t="e">
        <f>C106/C105</f>
        <v>#DIV/0!</v>
      </c>
      <c r="D107" s="30" t="e">
        <f>D106/D105</f>
        <v>#DIV/0!</v>
      </c>
      <c r="E107" s="30" t="e">
        <f>E106/E105</f>
        <v>#DIV/0!</v>
      </c>
    </row>
    <row r="108" spans="1:5" ht="12" hidden="1" thickBot="1" x14ac:dyDescent="0.25">
      <c r="A108" s="73" t="s">
        <v>17</v>
      </c>
      <c r="B108" s="241"/>
      <c r="C108" s="96" t="e">
        <f t="shared" ref="C108:E110" si="2">C105/B105-1</f>
        <v>#DIV/0!</v>
      </c>
      <c r="D108" s="96" t="e">
        <f t="shared" si="2"/>
        <v>#DIV/0!</v>
      </c>
      <c r="E108" s="96" t="e">
        <f t="shared" si="2"/>
        <v>#DIV/0!</v>
      </c>
    </row>
    <row r="109" spans="1:5" ht="12" hidden="1" thickBot="1" x14ac:dyDescent="0.25">
      <c r="A109" s="73" t="s">
        <v>18</v>
      </c>
      <c r="B109" s="241"/>
      <c r="C109" s="96" t="e">
        <f t="shared" si="2"/>
        <v>#DIV/0!</v>
      </c>
      <c r="D109" s="96" t="e">
        <f t="shared" si="2"/>
        <v>#DIV/0!</v>
      </c>
      <c r="E109" s="96" t="e">
        <f t="shared" si="2"/>
        <v>#DIV/0!</v>
      </c>
    </row>
    <row r="110" spans="1:5" ht="12" hidden="1" thickBot="1" x14ac:dyDescent="0.25">
      <c r="A110" s="73" t="s">
        <v>19</v>
      </c>
      <c r="B110" s="241"/>
      <c r="C110" s="96" t="e">
        <f t="shared" si="2"/>
        <v>#DIV/0!</v>
      </c>
      <c r="D110" s="96" t="e">
        <f t="shared" si="2"/>
        <v>#DIV/0!</v>
      </c>
      <c r="E110" s="96" t="e">
        <f t="shared" si="2"/>
        <v>#DIV/0!</v>
      </c>
    </row>
    <row r="111" spans="1:5" ht="24.75" hidden="1" customHeight="1" thickBot="1" x14ac:dyDescent="0.25">
      <c r="A111" s="481" t="s">
        <v>209</v>
      </c>
      <c r="B111" s="482"/>
      <c r="C111" s="482"/>
      <c r="D111" s="482"/>
      <c r="E111" s="483"/>
    </row>
    <row r="112" spans="1:5" ht="12.75" hidden="1" customHeight="1" x14ac:dyDescent="0.25">
      <c r="A112" s="479"/>
      <c r="B112" s="95">
        <v>2018</v>
      </c>
      <c r="C112" s="95">
        <v>2019</v>
      </c>
      <c r="D112" s="95">
        <v>2020</v>
      </c>
      <c r="E112" s="95">
        <v>2021</v>
      </c>
    </row>
    <row r="113" spans="1:5" ht="9" hidden="1" customHeight="1" thickBot="1" x14ac:dyDescent="0.25">
      <c r="A113" s="480"/>
      <c r="B113" s="94" t="s">
        <v>6</v>
      </c>
      <c r="C113" s="94" t="s">
        <v>7</v>
      </c>
      <c r="D113" s="94" t="s">
        <v>7</v>
      </c>
      <c r="E113" s="94" t="s">
        <v>7</v>
      </c>
    </row>
    <row r="114" spans="1:5" ht="24.75" hidden="1" customHeight="1" thickBot="1" x14ac:dyDescent="0.25">
      <c r="A114" s="88" t="s">
        <v>0</v>
      </c>
      <c r="B114" s="32"/>
      <c r="C114" s="32"/>
      <c r="D114" s="32"/>
      <c r="E114" s="32"/>
    </row>
    <row r="115" spans="1:5" ht="12" hidden="1" thickBot="1" x14ac:dyDescent="0.25">
      <c r="A115" s="84" t="s">
        <v>43</v>
      </c>
      <c r="B115" s="31"/>
      <c r="C115" s="114"/>
      <c r="D115" s="114"/>
      <c r="E115" s="114"/>
    </row>
    <row r="116" spans="1:5" ht="12" hidden="1" thickBot="1" x14ac:dyDescent="0.25">
      <c r="A116" s="84" t="s">
        <v>44</v>
      </c>
      <c r="B116" s="31"/>
      <c r="C116" s="114"/>
      <c r="D116" s="114"/>
      <c r="E116" s="114"/>
    </row>
    <row r="117" spans="1:5" ht="24.75" hidden="1" customHeight="1" thickBot="1" x14ac:dyDescent="0.25">
      <c r="A117" s="88" t="s">
        <v>29</v>
      </c>
      <c r="B117" s="32"/>
      <c r="C117" s="32"/>
      <c r="D117" s="32"/>
      <c r="E117" s="32"/>
    </row>
    <row r="118" spans="1:5" ht="12" hidden="1" thickBot="1" x14ac:dyDescent="0.25">
      <c r="A118" s="84" t="s">
        <v>43</v>
      </c>
      <c r="B118" s="31"/>
      <c r="C118" s="32"/>
      <c r="D118" s="32"/>
      <c r="E118" s="32"/>
    </row>
    <row r="119" spans="1:5" ht="12" hidden="1" thickBot="1" x14ac:dyDescent="0.25">
      <c r="A119" s="84" t="s">
        <v>44</v>
      </c>
      <c r="B119" s="31"/>
      <c r="C119" s="32"/>
      <c r="D119" s="32"/>
      <c r="E119" s="32"/>
    </row>
    <row r="120" spans="1:5" ht="24.75" hidden="1" customHeight="1" thickBot="1" x14ac:dyDescent="0.25">
      <c r="A120" s="88" t="s">
        <v>1</v>
      </c>
      <c r="B120" s="31">
        <v>0</v>
      </c>
      <c r="C120" s="32">
        <v>0</v>
      </c>
      <c r="D120" s="32">
        <v>0</v>
      </c>
      <c r="E120" s="32">
        <v>0</v>
      </c>
    </row>
    <row r="121" spans="1:5" ht="12" hidden="1" thickBot="1" x14ac:dyDescent="0.25">
      <c r="A121" s="84" t="s">
        <v>43</v>
      </c>
      <c r="B121" s="31"/>
      <c r="C121" s="32"/>
      <c r="D121" s="32"/>
      <c r="E121" s="32"/>
    </row>
    <row r="122" spans="1:5" ht="12" hidden="1" thickBot="1" x14ac:dyDescent="0.25">
      <c r="A122" s="84" t="s">
        <v>44</v>
      </c>
      <c r="B122" s="31"/>
      <c r="C122" s="32"/>
      <c r="D122" s="32"/>
      <c r="E122" s="32"/>
    </row>
    <row r="123" spans="1:5" ht="12" hidden="1" thickBot="1" x14ac:dyDescent="0.25">
      <c r="A123" s="88" t="s">
        <v>2</v>
      </c>
      <c r="B123" s="31"/>
      <c r="C123" s="32"/>
      <c r="D123" s="32"/>
      <c r="E123" s="32"/>
    </row>
    <row r="124" spans="1:5" ht="12" hidden="1" thickBot="1" x14ac:dyDescent="0.25">
      <c r="A124" s="84" t="s">
        <v>43</v>
      </c>
      <c r="B124" s="31"/>
      <c r="C124" s="32"/>
      <c r="D124" s="32"/>
      <c r="E124" s="32"/>
    </row>
    <row r="125" spans="1:5" ht="12" hidden="1" thickBot="1" x14ac:dyDescent="0.25">
      <c r="A125" s="84" t="s">
        <v>44</v>
      </c>
      <c r="B125" s="31"/>
      <c r="C125" s="32"/>
      <c r="D125" s="32"/>
      <c r="E125" s="32"/>
    </row>
    <row r="126" spans="1:5" ht="12" hidden="1" thickBot="1" x14ac:dyDescent="0.25">
      <c r="A126" s="88" t="s">
        <v>25</v>
      </c>
      <c r="B126" s="31"/>
      <c r="C126" s="32"/>
      <c r="D126" s="32"/>
      <c r="E126" s="32"/>
    </row>
    <row r="127" spans="1:5" ht="12" hidden="1" thickBot="1" x14ac:dyDescent="0.25">
      <c r="A127" s="84" t="s">
        <v>43</v>
      </c>
      <c r="B127" s="31"/>
      <c r="C127" s="32"/>
      <c r="D127" s="32"/>
      <c r="E127" s="32"/>
    </row>
    <row r="128" spans="1:5" ht="15" hidden="1" customHeight="1" thickBot="1" x14ac:dyDescent="0.25">
      <c r="A128" s="84" t="s">
        <v>44</v>
      </c>
      <c r="B128" s="31"/>
      <c r="C128" s="32"/>
      <c r="D128" s="32"/>
      <c r="E128" s="32"/>
    </row>
    <row r="129" spans="1:5" ht="12" hidden="1" thickBot="1" x14ac:dyDescent="0.25">
      <c r="A129" s="88" t="s">
        <v>26</v>
      </c>
      <c r="B129" s="31">
        <v>0</v>
      </c>
      <c r="C129" s="32">
        <v>0</v>
      </c>
      <c r="D129" s="32">
        <v>0</v>
      </c>
      <c r="E129" s="32">
        <v>0</v>
      </c>
    </row>
    <row r="130" spans="1:5" ht="12" hidden="1" thickBot="1" x14ac:dyDescent="0.25">
      <c r="A130" s="84" t="s">
        <v>43</v>
      </c>
      <c r="B130" s="31"/>
      <c r="C130" s="32"/>
      <c r="D130" s="32"/>
      <c r="E130" s="32"/>
    </row>
    <row r="131" spans="1:5" ht="12" hidden="1" thickBot="1" x14ac:dyDescent="0.25">
      <c r="A131" s="84" t="s">
        <v>44</v>
      </c>
      <c r="B131" s="31"/>
      <c r="C131" s="32"/>
      <c r="D131" s="32"/>
      <c r="E131" s="32"/>
    </row>
    <row r="132" spans="1:5" ht="23.25" hidden="1" thickBot="1" x14ac:dyDescent="0.25">
      <c r="A132" s="88" t="s">
        <v>3</v>
      </c>
      <c r="B132" s="31"/>
      <c r="C132" s="32"/>
      <c r="D132" s="32"/>
      <c r="E132" s="32"/>
    </row>
    <row r="133" spans="1:5" ht="12" hidden="1" thickBot="1" x14ac:dyDescent="0.25">
      <c r="A133" s="84" t="s">
        <v>43</v>
      </c>
      <c r="B133" s="31"/>
      <c r="C133" s="32"/>
      <c r="D133" s="32"/>
      <c r="E133" s="32"/>
    </row>
    <row r="134" spans="1:5" ht="12" hidden="1" thickBot="1" x14ac:dyDescent="0.25">
      <c r="A134" s="84" t="s">
        <v>44</v>
      </c>
      <c r="B134" s="31"/>
      <c r="C134" s="32"/>
      <c r="D134" s="32"/>
      <c r="E134" s="32"/>
    </row>
    <row r="135" spans="1:5" ht="12" hidden="1" thickBot="1" x14ac:dyDescent="0.25">
      <c r="A135" s="113" t="s">
        <v>200</v>
      </c>
      <c r="B135" s="31">
        <f>B132+B129+B126+B123+B120+B117+B114</f>
        <v>0</v>
      </c>
      <c r="C135" s="31">
        <f>C132+C129+C126+C123+C120+C117+C114</f>
        <v>0</v>
      </c>
      <c r="D135" s="31">
        <f>D132+D129+D126+D123+D120+D117+D114</f>
        <v>0</v>
      </c>
      <c r="E135" s="31">
        <f>E132+E129+E126+E123+E120+E117+E114</f>
        <v>0</v>
      </c>
    </row>
    <row r="136" spans="1:5" ht="17.25" hidden="1" customHeight="1" thickBot="1" x14ac:dyDescent="0.25">
      <c r="A136" s="83" t="s">
        <v>33</v>
      </c>
      <c r="B136" s="71">
        <f>IF(B135-B106=0,0,"Error")</f>
        <v>0</v>
      </c>
      <c r="C136" s="71">
        <f>IF(C135-C106=0,0,"Error")</f>
        <v>0</v>
      </c>
      <c r="D136" s="71">
        <f>IF(D135-D106=0,0,"Error")</f>
        <v>0</v>
      </c>
      <c r="E136" s="71">
        <f>IF(E135-E106=0,0,"Error")</f>
        <v>0</v>
      </c>
    </row>
    <row r="137" spans="1:5" ht="12" hidden="1" thickBot="1" x14ac:dyDescent="0.25">
      <c r="A137" s="484" t="s">
        <v>39</v>
      </c>
      <c r="B137" s="485"/>
      <c r="C137" s="485"/>
      <c r="D137" s="485"/>
      <c r="E137" s="486"/>
    </row>
    <row r="138" spans="1:5" ht="12" hidden="1" thickBot="1" x14ac:dyDescent="0.25">
      <c r="A138" s="484" t="s">
        <v>87</v>
      </c>
      <c r="B138" s="485"/>
      <c r="C138" s="485"/>
      <c r="D138" s="485"/>
      <c r="E138" s="486"/>
    </row>
    <row r="139" spans="1:5" ht="12" hidden="1" thickBot="1" x14ac:dyDescent="0.25">
      <c r="A139" s="102" t="s">
        <v>40</v>
      </c>
      <c r="B139" s="432"/>
      <c r="C139" s="488"/>
      <c r="D139" s="429"/>
      <c r="E139" s="430"/>
    </row>
    <row r="140" spans="1:5" ht="30.75" hidden="1" customHeight="1" thickBot="1" x14ac:dyDescent="0.25">
      <c r="A140" s="102" t="s">
        <v>208</v>
      </c>
      <c r="B140" s="102"/>
      <c r="C140" s="106" t="s">
        <v>45</v>
      </c>
      <c r="D140" s="429"/>
      <c r="E140" s="430"/>
    </row>
    <row r="141" spans="1:5" ht="12.75" hidden="1" customHeight="1" thickBot="1" x14ac:dyDescent="0.25">
      <c r="A141" s="112"/>
      <c r="B141" s="432"/>
      <c r="C141" s="489"/>
      <c r="D141" s="429"/>
      <c r="E141" s="430"/>
    </row>
    <row r="142" spans="1:5" ht="17.25" hidden="1" customHeight="1" thickBot="1" x14ac:dyDescent="0.25">
      <c r="A142" s="73" t="s">
        <v>10</v>
      </c>
      <c r="B142" s="382"/>
      <c r="C142" s="383"/>
      <c r="D142" s="383"/>
      <c r="E142" s="384"/>
    </row>
    <row r="143" spans="1:5" ht="12" hidden="1" thickBot="1" x14ac:dyDescent="0.25">
      <c r="A143" s="73" t="s">
        <v>15</v>
      </c>
      <c r="B143" s="379"/>
      <c r="C143" s="380"/>
      <c r="D143" s="380"/>
      <c r="E143" s="381"/>
    </row>
    <row r="144" spans="1:5" ht="12.75" hidden="1" customHeight="1" x14ac:dyDescent="0.25">
      <c r="A144" s="479"/>
      <c r="B144" s="95">
        <v>2018</v>
      </c>
      <c r="C144" s="95">
        <v>2019</v>
      </c>
      <c r="D144" s="95">
        <v>2020</v>
      </c>
      <c r="E144" s="95">
        <v>2021</v>
      </c>
    </row>
    <row r="145" spans="1:5" ht="9" hidden="1" customHeight="1" thickBot="1" x14ac:dyDescent="0.25">
      <c r="A145" s="480"/>
      <c r="B145" s="94" t="s">
        <v>6</v>
      </c>
      <c r="C145" s="94" t="s">
        <v>7</v>
      </c>
      <c r="D145" s="94" t="s">
        <v>7</v>
      </c>
      <c r="E145" s="94" t="s">
        <v>7</v>
      </c>
    </row>
    <row r="146" spans="1:5" ht="12" hidden="1" thickBot="1" x14ac:dyDescent="0.25">
      <c r="A146" s="73" t="s">
        <v>9</v>
      </c>
      <c r="B146" s="30"/>
      <c r="C146" s="30"/>
      <c r="D146" s="30"/>
      <c r="E146" s="30"/>
    </row>
    <row r="147" spans="1:5" ht="12" hidden="1" thickBot="1" x14ac:dyDescent="0.25">
      <c r="A147" s="73" t="s">
        <v>16</v>
      </c>
      <c r="B147" s="30">
        <f>B210-B172</f>
        <v>0</v>
      </c>
      <c r="C147" s="30">
        <f>C210-C172</f>
        <v>0</v>
      </c>
      <c r="D147" s="30">
        <f>D210-D172</f>
        <v>0</v>
      </c>
      <c r="E147" s="30">
        <f>E210-E172</f>
        <v>0</v>
      </c>
    </row>
    <row r="148" spans="1:5" ht="12" hidden="1" thickBot="1" x14ac:dyDescent="0.25">
      <c r="A148" s="73" t="s">
        <v>24</v>
      </c>
      <c r="B148" s="30" t="e">
        <f>B147/B146</f>
        <v>#DIV/0!</v>
      </c>
      <c r="C148" s="30" t="e">
        <f>C147/C146</f>
        <v>#DIV/0!</v>
      </c>
      <c r="D148" s="30" t="e">
        <f>D147/D146</f>
        <v>#DIV/0!</v>
      </c>
      <c r="E148" s="30" t="e">
        <f>E147/E146</f>
        <v>#DIV/0!</v>
      </c>
    </row>
    <row r="149" spans="1:5" ht="12" hidden="1" thickBot="1" x14ac:dyDescent="0.25">
      <c r="A149" s="73" t="s">
        <v>17</v>
      </c>
      <c r="B149" s="241" t="s">
        <v>23</v>
      </c>
      <c r="C149" s="96" t="e">
        <f t="shared" ref="C149:E151" si="3">C146/B146-1</f>
        <v>#DIV/0!</v>
      </c>
      <c r="D149" s="96" t="e">
        <f t="shared" si="3"/>
        <v>#DIV/0!</v>
      </c>
      <c r="E149" s="96" t="e">
        <f t="shared" si="3"/>
        <v>#DIV/0!</v>
      </c>
    </row>
    <row r="150" spans="1:5" ht="12" hidden="1" thickBot="1" x14ac:dyDescent="0.25">
      <c r="A150" s="73" t="s">
        <v>18</v>
      </c>
      <c r="B150" s="241" t="s">
        <v>23</v>
      </c>
      <c r="C150" s="96" t="e">
        <f t="shared" si="3"/>
        <v>#DIV/0!</v>
      </c>
      <c r="D150" s="96" t="e">
        <f t="shared" si="3"/>
        <v>#DIV/0!</v>
      </c>
      <c r="E150" s="96" t="e">
        <f t="shared" si="3"/>
        <v>#DIV/0!</v>
      </c>
    </row>
    <row r="151" spans="1:5" ht="12" hidden="1" thickBot="1" x14ac:dyDescent="0.25">
      <c r="A151" s="73" t="s">
        <v>19</v>
      </c>
      <c r="B151" s="241" t="s">
        <v>23</v>
      </c>
      <c r="C151" s="96" t="e">
        <f t="shared" si="3"/>
        <v>#DIV/0!</v>
      </c>
      <c r="D151" s="96" t="e">
        <f t="shared" si="3"/>
        <v>#DIV/0!</v>
      </c>
      <c r="E151" s="96" t="e">
        <f t="shared" si="3"/>
        <v>#DIV/0!</v>
      </c>
    </row>
    <row r="152" spans="1:5" ht="12" hidden="1" thickBot="1" x14ac:dyDescent="0.25">
      <c r="A152" s="481" t="s">
        <v>207</v>
      </c>
      <c r="B152" s="482"/>
      <c r="C152" s="482"/>
      <c r="D152" s="482"/>
      <c r="E152" s="483"/>
    </row>
    <row r="153" spans="1:5" ht="12.75" hidden="1" customHeight="1" x14ac:dyDescent="0.25">
      <c r="A153" s="479"/>
      <c r="B153" s="95">
        <v>2018</v>
      </c>
      <c r="C153" s="95">
        <v>2019</v>
      </c>
      <c r="D153" s="95">
        <v>2020</v>
      </c>
      <c r="E153" s="95">
        <v>2021</v>
      </c>
    </row>
    <row r="154" spans="1:5" ht="9" hidden="1" customHeight="1" thickBot="1" x14ac:dyDescent="0.25">
      <c r="A154" s="480"/>
      <c r="B154" s="94" t="s">
        <v>6</v>
      </c>
      <c r="C154" s="94" t="s">
        <v>7</v>
      </c>
      <c r="D154" s="94" t="s">
        <v>7</v>
      </c>
      <c r="E154" s="94" t="s">
        <v>7</v>
      </c>
    </row>
    <row r="155" spans="1:5" ht="12" hidden="1" thickBot="1" x14ac:dyDescent="0.25">
      <c r="A155" s="88" t="s">
        <v>35</v>
      </c>
      <c r="B155" s="32">
        <f>B156+B157+B158+B159</f>
        <v>0</v>
      </c>
      <c r="C155" s="32">
        <f>C156+C157+C158+C159</f>
        <v>0</v>
      </c>
      <c r="D155" s="32">
        <f>D156+D157+D158+D159</f>
        <v>0</v>
      </c>
      <c r="E155" s="32">
        <f>E156+E157+E158+E159</f>
        <v>0</v>
      </c>
    </row>
    <row r="156" spans="1:5" ht="12" hidden="1" thickBot="1" x14ac:dyDescent="0.25">
      <c r="A156" s="84" t="s">
        <v>43</v>
      </c>
      <c r="B156" s="32"/>
      <c r="C156" s="32"/>
      <c r="D156" s="32"/>
      <c r="E156" s="32"/>
    </row>
    <row r="157" spans="1:5" ht="12" hidden="1" thickBot="1" x14ac:dyDescent="0.25">
      <c r="A157" s="84" t="s">
        <v>49</v>
      </c>
      <c r="B157" s="32"/>
      <c r="C157" s="32"/>
      <c r="D157" s="32"/>
      <c r="E157" s="32"/>
    </row>
    <row r="158" spans="1:5" ht="12" hidden="1" thickBot="1" x14ac:dyDescent="0.25">
      <c r="A158" s="84" t="s">
        <v>50</v>
      </c>
      <c r="B158" s="32"/>
      <c r="C158" s="32"/>
      <c r="D158" s="32"/>
      <c r="E158" s="32"/>
    </row>
    <row r="159" spans="1:5" ht="12" hidden="1" thickBot="1" x14ac:dyDescent="0.25">
      <c r="A159" s="84" t="s">
        <v>51</v>
      </c>
      <c r="B159" s="32"/>
      <c r="C159" s="32"/>
      <c r="D159" s="32"/>
      <c r="E159" s="32"/>
    </row>
    <row r="160" spans="1:5" ht="12" hidden="1" thickBot="1" x14ac:dyDescent="0.25">
      <c r="A160" s="88" t="s">
        <v>36</v>
      </c>
      <c r="B160" s="31">
        <f>B161+B162+B163+B164</f>
        <v>0</v>
      </c>
      <c r="C160" s="31">
        <f>C161+C162+C163+C164</f>
        <v>0</v>
      </c>
      <c r="D160" s="31">
        <f>D161+D162+D163+D164</f>
        <v>0</v>
      </c>
      <c r="E160" s="31">
        <f>E161+E162+E163+E164</f>
        <v>0</v>
      </c>
    </row>
    <row r="161" spans="1:5" ht="12" hidden="1" thickBot="1" x14ac:dyDescent="0.25">
      <c r="A161" s="84" t="s">
        <v>43</v>
      </c>
      <c r="B161" s="31"/>
      <c r="C161" s="32"/>
      <c r="D161" s="32"/>
      <c r="E161" s="32"/>
    </row>
    <row r="162" spans="1:5" ht="12" hidden="1" thickBot="1" x14ac:dyDescent="0.25">
      <c r="A162" s="84" t="s">
        <v>49</v>
      </c>
      <c r="B162" s="31"/>
      <c r="C162" s="32"/>
      <c r="D162" s="32"/>
      <c r="E162" s="32"/>
    </row>
    <row r="163" spans="1:5" ht="12" hidden="1" thickBot="1" x14ac:dyDescent="0.25">
      <c r="A163" s="84" t="s">
        <v>50</v>
      </c>
      <c r="B163" s="31"/>
      <c r="C163" s="32"/>
      <c r="D163" s="32"/>
      <c r="E163" s="32"/>
    </row>
    <row r="164" spans="1:5" ht="12" hidden="1" thickBot="1" x14ac:dyDescent="0.25">
      <c r="A164" s="84" t="s">
        <v>51</v>
      </c>
      <c r="B164" s="31"/>
      <c r="C164" s="32"/>
      <c r="D164" s="32"/>
      <c r="E164" s="32"/>
    </row>
    <row r="165" spans="1:5" ht="12" hidden="1" thickBot="1" x14ac:dyDescent="0.25">
      <c r="A165" s="105" t="s">
        <v>31</v>
      </c>
      <c r="B165" s="31">
        <f>B155+B160</f>
        <v>0</v>
      </c>
      <c r="C165" s="31">
        <f>C155+C160</f>
        <v>0</v>
      </c>
      <c r="D165" s="31">
        <f>D155+D160</f>
        <v>0</v>
      </c>
      <c r="E165" s="31">
        <f>E155+E160</f>
        <v>0</v>
      </c>
    </row>
    <row r="166" spans="1:5" ht="34.5" hidden="1" thickBot="1" x14ac:dyDescent="0.25">
      <c r="A166" s="102" t="s">
        <v>48</v>
      </c>
      <c r="B166" s="102"/>
      <c r="C166" s="106" t="s">
        <v>45</v>
      </c>
      <c r="D166" s="429"/>
      <c r="E166" s="430"/>
    </row>
    <row r="167" spans="1:5" ht="17.25" hidden="1" customHeight="1" thickBot="1" x14ac:dyDescent="0.25">
      <c r="A167" s="73" t="s">
        <v>10</v>
      </c>
      <c r="B167" s="382"/>
      <c r="C167" s="383"/>
      <c r="D167" s="383"/>
      <c r="E167" s="384"/>
    </row>
    <row r="168" spans="1:5" ht="12" hidden="1" thickBot="1" x14ac:dyDescent="0.25">
      <c r="A168" s="73" t="s">
        <v>15</v>
      </c>
      <c r="B168" s="379"/>
      <c r="C168" s="380"/>
      <c r="D168" s="380"/>
      <c r="E168" s="381"/>
    </row>
    <row r="169" spans="1:5" ht="12.75" hidden="1" customHeight="1" x14ac:dyDescent="0.25">
      <c r="A169" s="479"/>
      <c r="B169" s="95">
        <v>2018</v>
      </c>
      <c r="C169" s="95">
        <v>2019</v>
      </c>
      <c r="D169" s="95">
        <v>2020</v>
      </c>
      <c r="E169" s="95">
        <v>2021</v>
      </c>
    </row>
    <row r="170" spans="1:5" ht="9" hidden="1" customHeight="1" thickBot="1" x14ac:dyDescent="0.25">
      <c r="A170" s="480"/>
      <c r="B170" s="94" t="s">
        <v>6</v>
      </c>
      <c r="C170" s="94" t="s">
        <v>7</v>
      </c>
      <c r="D170" s="94" t="s">
        <v>7</v>
      </c>
      <c r="E170" s="94" t="s">
        <v>7</v>
      </c>
    </row>
    <row r="171" spans="1:5" ht="12" hidden="1" thickBot="1" x14ac:dyDescent="0.25">
      <c r="A171" s="73" t="s">
        <v>9</v>
      </c>
      <c r="B171" s="73"/>
      <c r="C171" s="73"/>
      <c r="D171" s="73"/>
      <c r="E171" s="73"/>
    </row>
    <row r="172" spans="1:5" ht="12" hidden="1" thickBot="1" x14ac:dyDescent="0.25">
      <c r="A172" s="73" t="s">
        <v>16</v>
      </c>
      <c r="B172" s="30"/>
      <c r="C172" s="30"/>
      <c r="D172" s="30"/>
      <c r="E172" s="30"/>
    </row>
    <row r="173" spans="1:5" ht="12" hidden="1" thickBot="1" x14ac:dyDescent="0.25">
      <c r="A173" s="73" t="s">
        <v>24</v>
      </c>
      <c r="B173" s="30" t="e">
        <f>B172/B171</f>
        <v>#DIV/0!</v>
      </c>
      <c r="C173" s="30" t="e">
        <f>C172/C171</f>
        <v>#DIV/0!</v>
      </c>
      <c r="D173" s="30" t="e">
        <f>D172/D171</f>
        <v>#DIV/0!</v>
      </c>
      <c r="E173" s="30" t="e">
        <f>E172/E171</f>
        <v>#DIV/0!</v>
      </c>
    </row>
    <row r="174" spans="1:5" ht="12" hidden="1" thickBot="1" x14ac:dyDescent="0.25">
      <c r="A174" s="73" t="s">
        <v>17</v>
      </c>
      <c r="B174" s="241" t="s">
        <v>23</v>
      </c>
      <c r="C174" s="96" t="e">
        <f t="shared" ref="C174:E176" si="4">C171/B171-1</f>
        <v>#DIV/0!</v>
      </c>
      <c r="D174" s="96" t="e">
        <f t="shared" si="4"/>
        <v>#DIV/0!</v>
      </c>
      <c r="E174" s="96" t="e">
        <f t="shared" si="4"/>
        <v>#DIV/0!</v>
      </c>
    </row>
    <row r="175" spans="1:5" ht="12" hidden="1" thickBot="1" x14ac:dyDescent="0.25">
      <c r="A175" s="73" t="s">
        <v>18</v>
      </c>
      <c r="B175" s="241" t="s">
        <v>23</v>
      </c>
      <c r="C175" s="96" t="e">
        <f t="shared" si="4"/>
        <v>#DIV/0!</v>
      </c>
      <c r="D175" s="96" t="e">
        <f t="shared" si="4"/>
        <v>#DIV/0!</v>
      </c>
      <c r="E175" s="96" t="e">
        <f t="shared" si="4"/>
        <v>#DIV/0!</v>
      </c>
    </row>
    <row r="176" spans="1:5" ht="12" hidden="1" thickBot="1" x14ac:dyDescent="0.25">
      <c r="A176" s="73" t="s">
        <v>19</v>
      </c>
      <c r="B176" s="241" t="s">
        <v>23</v>
      </c>
      <c r="C176" s="96" t="e">
        <f t="shared" si="4"/>
        <v>#DIV/0!</v>
      </c>
      <c r="D176" s="96" t="e">
        <f t="shared" si="4"/>
        <v>#DIV/0!</v>
      </c>
      <c r="E176" s="96" t="e">
        <f t="shared" si="4"/>
        <v>#DIV/0!</v>
      </c>
    </row>
    <row r="177" spans="1:5" ht="12" hidden="1" thickBot="1" x14ac:dyDescent="0.25">
      <c r="A177" s="481" t="s">
        <v>206</v>
      </c>
      <c r="B177" s="482"/>
      <c r="C177" s="482"/>
      <c r="D177" s="482"/>
      <c r="E177" s="483"/>
    </row>
    <row r="178" spans="1:5" ht="12.75" hidden="1" customHeight="1" x14ac:dyDescent="0.25">
      <c r="A178" s="479"/>
      <c r="B178" s="95">
        <v>2018</v>
      </c>
      <c r="C178" s="95">
        <v>2019</v>
      </c>
      <c r="D178" s="95">
        <v>2020</v>
      </c>
      <c r="E178" s="95">
        <v>2021</v>
      </c>
    </row>
    <row r="179" spans="1:5" ht="9" hidden="1" customHeight="1" thickBot="1" x14ac:dyDescent="0.25">
      <c r="A179" s="480"/>
      <c r="B179" s="94" t="s">
        <v>6</v>
      </c>
      <c r="C179" s="94" t="s">
        <v>7</v>
      </c>
      <c r="D179" s="94" t="s">
        <v>7</v>
      </c>
      <c r="E179" s="94" t="s">
        <v>7</v>
      </c>
    </row>
    <row r="180" spans="1:5" ht="12" hidden="1" thickBot="1" x14ac:dyDescent="0.25">
      <c r="A180" s="88" t="s">
        <v>35</v>
      </c>
      <c r="B180" s="32">
        <f>B181+B182+B183+B184</f>
        <v>0</v>
      </c>
      <c r="C180" s="32">
        <f>C181+C182+C183+C184</f>
        <v>0</v>
      </c>
      <c r="D180" s="32">
        <f>D181+D182+D183+D184</f>
        <v>0</v>
      </c>
      <c r="E180" s="32">
        <f>E181+E182+E183+E184</f>
        <v>0</v>
      </c>
    </row>
    <row r="181" spans="1:5" ht="12" hidden="1" thickBot="1" x14ac:dyDescent="0.25">
      <c r="A181" s="84" t="s">
        <v>43</v>
      </c>
      <c r="B181" s="32"/>
      <c r="C181" s="32"/>
      <c r="D181" s="32"/>
      <c r="E181" s="32"/>
    </row>
    <row r="182" spans="1:5" ht="12" hidden="1" thickBot="1" x14ac:dyDescent="0.25">
      <c r="A182" s="84" t="s">
        <v>49</v>
      </c>
      <c r="B182" s="32"/>
      <c r="C182" s="32"/>
      <c r="D182" s="32"/>
      <c r="E182" s="32"/>
    </row>
    <row r="183" spans="1:5" ht="12" hidden="1" thickBot="1" x14ac:dyDescent="0.25">
      <c r="A183" s="84" t="s">
        <v>50</v>
      </c>
      <c r="B183" s="32"/>
      <c r="C183" s="32"/>
      <c r="D183" s="32"/>
      <c r="E183" s="32"/>
    </row>
    <row r="184" spans="1:5" ht="12" hidden="1" thickBot="1" x14ac:dyDescent="0.25">
      <c r="A184" s="84" t="s">
        <v>51</v>
      </c>
      <c r="B184" s="32"/>
      <c r="C184" s="32"/>
      <c r="D184" s="32"/>
      <c r="E184" s="32"/>
    </row>
    <row r="185" spans="1:5" ht="12" hidden="1" thickBot="1" x14ac:dyDescent="0.25">
      <c r="A185" s="88" t="s">
        <v>36</v>
      </c>
      <c r="B185" s="31">
        <f>B186+B187+B188+B189</f>
        <v>0</v>
      </c>
      <c r="C185" s="31">
        <f>C186+C187+C188+C189</f>
        <v>0</v>
      </c>
      <c r="D185" s="31">
        <f>D186+D187+D188+D189</f>
        <v>0</v>
      </c>
      <c r="E185" s="31">
        <f>E186+E187+E188+E189</f>
        <v>0</v>
      </c>
    </row>
    <row r="186" spans="1:5" ht="12" hidden="1" thickBot="1" x14ac:dyDescent="0.25">
      <c r="A186" s="84" t="s">
        <v>43</v>
      </c>
      <c r="B186" s="31"/>
      <c r="C186" s="32"/>
      <c r="D186" s="32"/>
      <c r="E186" s="32"/>
    </row>
    <row r="187" spans="1:5" ht="12" hidden="1" thickBot="1" x14ac:dyDescent="0.25">
      <c r="A187" s="84" t="s">
        <v>49</v>
      </c>
      <c r="B187" s="31"/>
      <c r="C187" s="32"/>
      <c r="D187" s="32"/>
      <c r="E187" s="32"/>
    </row>
    <row r="188" spans="1:5" ht="12" hidden="1" thickBot="1" x14ac:dyDescent="0.25">
      <c r="A188" s="84" t="s">
        <v>50</v>
      </c>
      <c r="B188" s="31"/>
      <c r="C188" s="32"/>
      <c r="D188" s="32"/>
      <c r="E188" s="32"/>
    </row>
    <row r="189" spans="1:5" ht="12" hidden="1" thickBot="1" x14ac:dyDescent="0.25">
      <c r="A189" s="84" t="s">
        <v>51</v>
      </c>
      <c r="B189" s="31"/>
      <c r="C189" s="32"/>
      <c r="D189" s="32"/>
      <c r="E189" s="32"/>
    </row>
    <row r="190" spans="1:5" ht="12" hidden="1" thickBot="1" x14ac:dyDescent="0.25">
      <c r="A190" s="105" t="s">
        <v>205</v>
      </c>
      <c r="B190" s="31">
        <f>B180+B185</f>
        <v>0</v>
      </c>
      <c r="C190" s="31">
        <f>C180+C185</f>
        <v>0</v>
      </c>
      <c r="D190" s="31">
        <f>D180+D185</f>
        <v>0</v>
      </c>
      <c r="E190" s="31">
        <f>E180+E185</f>
        <v>0</v>
      </c>
    </row>
    <row r="191" spans="1:5" ht="34.5" hidden="1" thickBot="1" x14ac:dyDescent="0.25">
      <c r="A191" s="102" t="s">
        <v>202</v>
      </c>
      <c r="B191" s="111"/>
      <c r="C191" s="100" t="s">
        <v>45</v>
      </c>
      <c r="D191" s="99"/>
      <c r="E191" s="98"/>
    </row>
    <row r="192" spans="1:5" ht="17.25" hidden="1" customHeight="1" thickBot="1" x14ac:dyDescent="0.25">
      <c r="A192" s="73" t="s">
        <v>10</v>
      </c>
      <c r="B192" s="382"/>
      <c r="C192" s="383"/>
      <c r="D192" s="383"/>
      <c r="E192" s="384"/>
    </row>
    <row r="193" spans="1:5" ht="12" hidden="1" thickBot="1" x14ac:dyDescent="0.25">
      <c r="A193" s="73" t="s">
        <v>15</v>
      </c>
      <c r="B193" s="379"/>
      <c r="C193" s="380"/>
      <c r="D193" s="380"/>
      <c r="E193" s="381"/>
    </row>
    <row r="194" spans="1:5" ht="12.75" hidden="1" customHeight="1" x14ac:dyDescent="0.25">
      <c r="A194" s="479"/>
      <c r="B194" s="95">
        <v>2018</v>
      </c>
      <c r="C194" s="95">
        <v>2019</v>
      </c>
      <c r="D194" s="95">
        <v>2020</v>
      </c>
      <c r="E194" s="95">
        <v>2021</v>
      </c>
    </row>
    <row r="195" spans="1:5" ht="9" hidden="1" customHeight="1" thickBot="1" x14ac:dyDescent="0.25">
      <c r="A195" s="480"/>
      <c r="B195" s="94" t="s">
        <v>6</v>
      </c>
      <c r="C195" s="94" t="s">
        <v>7</v>
      </c>
      <c r="D195" s="94" t="s">
        <v>7</v>
      </c>
      <c r="E195" s="94" t="s">
        <v>7</v>
      </c>
    </row>
    <row r="196" spans="1:5" ht="12" hidden="1" thickBot="1" x14ac:dyDescent="0.25">
      <c r="A196" s="73" t="s">
        <v>9</v>
      </c>
      <c r="B196" s="73"/>
      <c r="C196" s="73"/>
      <c r="D196" s="73"/>
      <c r="E196" s="73"/>
    </row>
    <row r="197" spans="1:5" ht="12" hidden="1" thickBot="1" x14ac:dyDescent="0.25">
      <c r="A197" s="73" t="s">
        <v>16</v>
      </c>
      <c r="B197" s="30">
        <f>B215</f>
        <v>0</v>
      </c>
      <c r="C197" s="30">
        <f>C215</f>
        <v>0</v>
      </c>
      <c r="D197" s="30">
        <f>D215</f>
        <v>0</v>
      </c>
      <c r="E197" s="30">
        <f>E215</f>
        <v>0</v>
      </c>
    </row>
    <row r="198" spans="1:5" ht="12" hidden="1" thickBot="1" x14ac:dyDescent="0.25">
      <c r="A198" s="73" t="s">
        <v>24</v>
      </c>
      <c r="B198" s="30" t="e">
        <f>B197/B196</f>
        <v>#DIV/0!</v>
      </c>
      <c r="C198" s="30" t="e">
        <f>C197/C196</f>
        <v>#DIV/0!</v>
      </c>
      <c r="D198" s="30" t="e">
        <f>D197/D196</f>
        <v>#DIV/0!</v>
      </c>
      <c r="E198" s="30" t="e">
        <f>E197/E196</f>
        <v>#DIV/0!</v>
      </c>
    </row>
    <row r="199" spans="1:5" ht="12" hidden="1" thickBot="1" x14ac:dyDescent="0.25">
      <c r="A199" s="73" t="s">
        <v>17</v>
      </c>
      <c r="B199" s="241" t="s">
        <v>23</v>
      </c>
      <c r="C199" s="96" t="e">
        <f t="shared" ref="C199:E201" si="5">C196/B196-1</f>
        <v>#DIV/0!</v>
      </c>
      <c r="D199" s="96" t="e">
        <f t="shared" si="5"/>
        <v>#DIV/0!</v>
      </c>
      <c r="E199" s="96" t="e">
        <f t="shared" si="5"/>
        <v>#DIV/0!</v>
      </c>
    </row>
    <row r="200" spans="1:5" ht="12" hidden="1" thickBot="1" x14ac:dyDescent="0.25">
      <c r="A200" s="73" t="s">
        <v>18</v>
      </c>
      <c r="B200" s="241" t="s">
        <v>23</v>
      </c>
      <c r="C200" s="96" t="e">
        <f t="shared" si="5"/>
        <v>#DIV/0!</v>
      </c>
      <c r="D200" s="96" t="e">
        <f t="shared" si="5"/>
        <v>#DIV/0!</v>
      </c>
      <c r="E200" s="96" t="e">
        <f t="shared" si="5"/>
        <v>#DIV/0!</v>
      </c>
    </row>
    <row r="201" spans="1:5" ht="12" hidden="1" thickBot="1" x14ac:dyDescent="0.25">
      <c r="A201" s="73" t="s">
        <v>19</v>
      </c>
      <c r="B201" s="241" t="s">
        <v>23</v>
      </c>
      <c r="C201" s="96" t="e">
        <f t="shared" si="5"/>
        <v>#DIV/0!</v>
      </c>
      <c r="D201" s="96" t="e">
        <f t="shared" si="5"/>
        <v>#DIV/0!</v>
      </c>
      <c r="E201" s="96" t="e">
        <f t="shared" si="5"/>
        <v>#DIV/0!</v>
      </c>
    </row>
    <row r="202" spans="1:5" ht="12" hidden="1" thickBot="1" x14ac:dyDescent="0.25">
      <c r="A202" s="481" t="s">
        <v>204</v>
      </c>
      <c r="B202" s="482"/>
      <c r="C202" s="482"/>
      <c r="D202" s="482"/>
      <c r="E202" s="483"/>
    </row>
    <row r="203" spans="1:5" ht="12.75" hidden="1" customHeight="1" x14ac:dyDescent="0.25">
      <c r="A203" s="479"/>
      <c r="B203" s="95">
        <v>2018</v>
      </c>
      <c r="C203" s="95">
        <v>2019</v>
      </c>
      <c r="D203" s="95">
        <v>2020</v>
      </c>
      <c r="E203" s="95">
        <v>2021</v>
      </c>
    </row>
    <row r="204" spans="1:5" ht="9" hidden="1" customHeight="1" thickBot="1" x14ac:dyDescent="0.25">
      <c r="A204" s="480"/>
      <c r="B204" s="94" t="s">
        <v>6</v>
      </c>
      <c r="C204" s="94" t="s">
        <v>7</v>
      </c>
      <c r="D204" s="94" t="s">
        <v>7</v>
      </c>
      <c r="E204" s="94" t="s">
        <v>7</v>
      </c>
    </row>
    <row r="205" spans="1:5" ht="12" hidden="1" thickBot="1" x14ac:dyDescent="0.25">
      <c r="A205" s="88" t="s">
        <v>35</v>
      </c>
      <c r="B205" s="32">
        <f>B206+B207+B208+B209</f>
        <v>0</v>
      </c>
      <c r="C205" s="32">
        <f>C206+C207+C208+C209</f>
        <v>0</v>
      </c>
      <c r="D205" s="32">
        <f>D206+D207+D208+D209</f>
        <v>0</v>
      </c>
      <c r="E205" s="32">
        <f>E206+E207+E208+E209</f>
        <v>0</v>
      </c>
    </row>
    <row r="206" spans="1:5" ht="12" hidden="1" thickBot="1" x14ac:dyDescent="0.25">
      <c r="A206" s="84" t="s">
        <v>43</v>
      </c>
      <c r="B206" s="32"/>
      <c r="C206" s="32"/>
      <c r="D206" s="32"/>
      <c r="E206" s="32"/>
    </row>
    <row r="207" spans="1:5" ht="12" hidden="1" thickBot="1" x14ac:dyDescent="0.25">
      <c r="A207" s="84" t="s">
        <v>49</v>
      </c>
      <c r="B207" s="32"/>
      <c r="C207" s="32"/>
      <c r="D207" s="32"/>
      <c r="E207" s="32"/>
    </row>
    <row r="208" spans="1:5" ht="12" hidden="1" thickBot="1" x14ac:dyDescent="0.25">
      <c r="A208" s="84" t="s">
        <v>50</v>
      </c>
      <c r="B208" s="32"/>
      <c r="C208" s="32"/>
      <c r="D208" s="32"/>
      <c r="E208" s="32"/>
    </row>
    <row r="209" spans="1:5" ht="12" hidden="1" thickBot="1" x14ac:dyDescent="0.25">
      <c r="A209" s="84" t="s">
        <v>51</v>
      </c>
      <c r="B209" s="32"/>
      <c r="C209" s="32"/>
      <c r="D209" s="32"/>
      <c r="E209" s="32"/>
    </row>
    <row r="210" spans="1:5" ht="12" hidden="1" thickBot="1" x14ac:dyDescent="0.25">
      <c r="A210" s="88" t="s">
        <v>36</v>
      </c>
      <c r="B210" s="31">
        <f>B211+B212+B213+B214</f>
        <v>0</v>
      </c>
      <c r="C210" s="31">
        <f>C211+C212+C213+C214</f>
        <v>0</v>
      </c>
      <c r="D210" s="31">
        <f>D211+D212+D213+D214</f>
        <v>0</v>
      </c>
      <c r="E210" s="31">
        <f>E211+E212+E213+E214</f>
        <v>0</v>
      </c>
    </row>
    <row r="211" spans="1:5" ht="12" hidden="1" thickBot="1" x14ac:dyDescent="0.25">
      <c r="A211" s="84" t="s">
        <v>43</v>
      </c>
      <c r="B211" s="31"/>
      <c r="C211" s="32"/>
      <c r="D211" s="32"/>
      <c r="E211" s="32"/>
    </row>
    <row r="212" spans="1:5" ht="12" hidden="1" thickBot="1" x14ac:dyDescent="0.25">
      <c r="A212" s="84" t="s">
        <v>49</v>
      </c>
      <c r="B212" s="31"/>
      <c r="C212" s="32"/>
      <c r="D212" s="32"/>
      <c r="E212" s="32"/>
    </row>
    <row r="213" spans="1:5" ht="12" hidden="1" thickBot="1" x14ac:dyDescent="0.25">
      <c r="A213" s="84" t="s">
        <v>50</v>
      </c>
      <c r="B213" s="31"/>
      <c r="C213" s="32"/>
      <c r="D213" s="32"/>
      <c r="E213" s="32"/>
    </row>
    <row r="214" spans="1:5" ht="12" hidden="1" thickBot="1" x14ac:dyDescent="0.25">
      <c r="A214" s="84" t="s">
        <v>51</v>
      </c>
      <c r="B214" s="31"/>
      <c r="C214" s="32"/>
      <c r="D214" s="32"/>
      <c r="E214" s="32"/>
    </row>
    <row r="215" spans="1:5" ht="12" hidden="1" thickBot="1" x14ac:dyDescent="0.25">
      <c r="A215" s="90" t="s">
        <v>203</v>
      </c>
      <c r="B215" s="31">
        <f>B205+B210</f>
        <v>0</v>
      </c>
      <c r="C215" s="31">
        <f>C205+C210</f>
        <v>0</v>
      </c>
      <c r="D215" s="31">
        <f>D205+D210</f>
        <v>0</v>
      </c>
      <c r="E215" s="31">
        <f>E205+E210</f>
        <v>0</v>
      </c>
    </row>
    <row r="216" spans="1:5" ht="25.5" hidden="1" customHeight="1" thickBot="1" x14ac:dyDescent="0.25">
      <c r="A216" s="104" t="s">
        <v>178</v>
      </c>
      <c r="B216" s="432"/>
      <c r="C216" s="429"/>
      <c r="D216" s="429"/>
      <c r="E216" s="430"/>
    </row>
    <row r="217" spans="1:5" ht="34.5" hidden="1" thickBot="1" x14ac:dyDescent="0.25">
      <c r="A217" s="102" t="s">
        <v>202</v>
      </c>
      <c r="B217" s="111"/>
      <c r="C217" s="100" t="s">
        <v>45</v>
      </c>
      <c r="D217" s="99"/>
      <c r="E217" s="98"/>
    </row>
    <row r="218" spans="1:5" ht="17.25" hidden="1" customHeight="1" thickBot="1" x14ac:dyDescent="0.25">
      <c r="A218" s="73" t="s">
        <v>10</v>
      </c>
      <c r="B218" s="382"/>
      <c r="C218" s="383"/>
      <c r="D218" s="383"/>
      <c r="E218" s="384"/>
    </row>
    <row r="219" spans="1:5" ht="12" hidden="1" thickBot="1" x14ac:dyDescent="0.25">
      <c r="A219" s="73" t="s">
        <v>15</v>
      </c>
      <c r="B219" s="379"/>
      <c r="C219" s="380"/>
      <c r="D219" s="380"/>
      <c r="E219" s="381"/>
    </row>
    <row r="220" spans="1:5" ht="12.75" hidden="1" customHeight="1" x14ac:dyDescent="0.25">
      <c r="A220" s="479"/>
      <c r="B220" s="95">
        <v>2018</v>
      </c>
      <c r="C220" s="95">
        <v>2019</v>
      </c>
      <c r="D220" s="95">
        <v>2020</v>
      </c>
      <c r="E220" s="95">
        <v>2021</v>
      </c>
    </row>
    <row r="221" spans="1:5" ht="9" hidden="1" customHeight="1" thickBot="1" x14ac:dyDescent="0.25">
      <c r="A221" s="480"/>
      <c r="B221" s="94" t="s">
        <v>6</v>
      </c>
      <c r="C221" s="94" t="s">
        <v>7</v>
      </c>
      <c r="D221" s="94" t="s">
        <v>7</v>
      </c>
      <c r="E221" s="94" t="s">
        <v>7</v>
      </c>
    </row>
    <row r="222" spans="1:5" ht="12" hidden="1" thickBot="1" x14ac:dyDescent="0.25">
      <c r="A222" s="73" t="s">
        <v>9</v>
      </c>
      <c r="B222" s="73"/>
      <c r="C222" s="73"/>
      <c r="D222" s="73"/>
      <c r="E222" s="73"/>
    </row>
    <row r="223" spans="1:5" ht="12" hidden="1" thickBot="1" x14ac:dyDescent="0.25">
      <c r="A223" s="73" t="s">
        <v>16</v>
      </c>
      <c r="B223" s="30">
        <f>B241</f>
        <v>0</v>
      </c>
      <c r="C223" s="30">
        <f>C241</f>
        <v>0</v>
      </c>
      <c r="D223" s="30">
        <f>D241</f>
        <v>0</v>
      </c>
      <c r="E223" s="30">
        <f>E241</f>
        <v>0</v>
      </c>
    </row>
    <row r="224" spans="1:5" ht="12" hidden="1" thickBot="1" x14ac:dyDescent="0.25">
      <c r="A224" s="73" t="s">
        <v>24</v>
      </c>
      <c r="B224" s="30" t="e">
        <f>B223/B222</f>
        <v>#DIV/0!</v>
      </c>
      <c r="C224" s="30" t="e">
        <f>C223/C222</f>
        <v>#DIV/0!</v>
      </c>
      <c r="D224" s="30" t="e">
        <f>D223/D222</f>
        <v>#DIV/0!</v>
      </c>
      <c r="E224" s="30" t="e">
        <f>E223/E222</f>
        <v>#DIV/0!</v>
      </c>
    </row>
    <row r="225" spans="1:5" ht="12" hidden="1" thickBot="1" x14ac:dyDescent="0.25">
      <c r="A225" s="73" t="s">
        <v>17</v>
      </c>
      <c r="B225" s="241" t="s">
        <v>23</v>
      </c>
      <c r="C225" s="96" t="e">
        <f t="shared" ref="C225:E227" si="6">C222/B222-1</f>
        <v>#DIV/0!</v>
      </c>
      <c r="D225" s="96" t="e">
        <f t="shared" si="6"/>
        <v>#DIV/0!</v>
      </c>
      <c r="E225" s="96" t="e">
        <f t="shared" si="6"/>
        <v>#DIV/0!</v>
      </c>
    </row>
    <row r="226" spans="1:5" ht="12" hidden="1" thickBot="1" x14ac:dyDescent="0.25">
      <c r="A226" s="73" t="s">
        <v>18</v>
      </c>
      <c r="B226" s="241" t="s">
        <v>23</v>
      </c>
      <c r="C226" s="96" t="e">
        <f t="shared" si="6"/>
        <v>#DIV/0!</v>
      </c>
      <c r="D226" s="96" t="e">
        <f t="shared" si="6"/>
        <v>#DIV/0!</v>
      </c>
      <c r="E226" s="96" t="e">
        <f t="shared" si="6"/>
        <v>#DIV/0!</v>
      </c>
    </row>
    <row r="227" spans="1:5" ht="12" hidden="1" thickBot="1" x14ac:dyDescent="0.25">
      <c r="A227" s="73" t="s">
        <v>19</v>
      </c>
      <c r="B227" s="241" t="s">
        <v>23</v>
      </c>
      <c r="C227" s="96" t="e">
        <f t="shared" si="6"/>
        <v>#DIV/0!</v>
      </c>
      <c r="D227" s="96" t="e">
        <f t="shared" si="6"/>
        <v>#DIV/0!</v>
      </c>
      <c r="E227" s="96" t="e">
        <f t="shared" si="6"/>
        <v>#DIV/0!</v>
      </c>
    </row>
    <row r="228" spans="1:5" ht="12" hidden="1" thickBot="1" x14ac:dyDescent="0.25">
      <c r="A228" s="481" t="s">
        <v>201</v>
      </c>
      <c r="B228" s="482"/>
      <c r="C228" s="482"/>
      <c r="D228" s="482"/>
      <c r="E228" s="483"/>
    </row>
    <row r="229" spans="1:5" ht="12.75" hidden="1" customHeight="1" x14ac:dyDescent="0.25">
      <c r="A229" s="479"/>
      <c r="B229" s="95">
        <v>2018</v>
      </c>
      <c r="C229" s="95">
        <v>2019</v>
      </c>
      <c r="D229" s="95">
        <v>2020</v>
      </c>
      <c r="E229" s="95">
        <v>2021</v>
      </c>
    </row>
    <row r="230" spans="1:5" ht="9" hidden="1" customHeight="1" thickBot="1" x14ac:dyDescent="0.25">
      <c r="A230" s="480"/>
      <c r="B230" s="94" t="s">
        <v>6</v>
      </c>
      <c r="C230" s="94" t="s">
        <v>7</v>
      </c>
      <c r="D230" s="94" t="s">
        <v>7</v>
      </c>
      <c r="E230" s="94" t="s">
        <v>7</v>
      </c>
    </row>
    <row r="231" spans="1:5" ht="12" hidden="1" thickBot="1" x14ac:dyDescent="0.25">
      <c r="A231" s="88" t="s">
        <v>35</v>
      </c>
      <c r="B231" s="32">
        <f>B232+B233+B234+B235</f>
        <v>0</v>
      </c>
      <c r="C231" s="32">
        <f>C232+C233+C234+C235</f>
        <v>0</v>
      </c>
      <c r="D231" s="32">
        <f>D232+D233+D234+D235</f>
        <v>0</v>
      </c>
      <c r="E231" s="32">
        <f>E232+E233+E234+E235</f>
        <v>0</v>
      </c>
    </row>
    <row r="232" spans="1:5" ht="12" hidden="1" thickBot="1" x14ac:dyDescent="0.25">
      <c r="A232" s="84" t="s">
        <v>43</v>
      </c>
      <c r="B232" s="32"/>
      <c r="C232" s="32"/>
      <c r="D232" s="32"/>
      <c r="E232" s="32"/>
    </row>
    <row r="233" spans="1:5" ht="12" hidden="1" thickBot="1" x14ac:dyDescent="0.25">
      <c r="A233" s="84" t="s">
        <v>49</v>
      </c>
      <c r="B233" s="32"/>
      <c r="C233" s="32"/>
      <c r="D233" s="32"/>
      <c r="E233" s="32"/>
    </row>
    <row r="234" spans="1:5" ht="12" hidden="1" thickBot="1" x14ac:dyDescent="0.25">
      <c r="A234" s="84" t="s">
        <v>50</v>
      </c>
      <c r="B234" s="32"/>
      <c r="C234" s="32"/>
      <c r="D234" s="32"/>
      <c r="E234" s="32"/>
    </row>
    <row r="235" spans="1:5" ht="12" hidden="1" thickBot="1" x14ac:dyDescent="0.25">
      <c r="A235" s="84" t="s">
        <v>51</v>
      </c>
      <c r="B235" s="32"/>
      <c r="C235" s="32"/>
      <c r="D235" s="32"/>
      <c r="E235" s="32"/>
    </row>
    <row r="236" spans="1:5" ht="12" hidden="1" thickBot="1" x14ac:dyDescent="0.25">
      <c r="A236" s="88" t="s">
        <v>36</v>
      </c>
      <c r="B236" s="31">
        <f>B237+B238+B239+B240</f>
        <v>0</v>
      </c>
      <c r="C236" s="31">
        <f>C237+C238+C239+C240</f>
        <v>0</v>
      </c>
      <c r="D236" s="31">
        <f>D237+D238+D239+D240</f>
        <v>0</v>
      </c>
      <c r="E236" s="31">
        <f>E237+E238+E239+E240</f>
        <v>0</v>
      </c>
    </row>
    <row r="237" spans="1:5" ht="12" hidden="1" thickBot="1" x14ac:dyDescent="0.25">
      <c r="A237" s="84" t="s">
        <v>43</v>
      </c>
      <c r="B237" s="31"/>
      <c r="C237" s="31"/>
      <c r="D237" s="31"/>
      <c r="E237" s="31"/>
    </row>
    <row r="238" spans="1:5" ht="12" hidden="1" thickBot="1" x14ac:dyDescent="0.25">
      <c r="A238" s="84" t="s">
        <v>49</v>
      </c>
      <c r="B238" s="31"/>
      <c r="C238" s="31"/>
      <c r="D238" s="31"/>
      <c r="E238" s="31"/>
    </row>
    <row r="239" spans="1:5" ht="12" hidden="1" thickBot="1" x14ac:dyDescent="0.25">
      <c r="A239" s="84" t="s">
        <v>50</v>
      </c>
      <c r="B239" s="31"/>
      <c r="C239" s="31"/>
      <c r="D239" s="31"/>
      <c r="E239" s="31"/>
    </row>
    <row r="240" spans="1:5" ht="12" hidden="1" thickBot="1" x14ac:dyDescent="0.25">
      <c r="A240" s="84" t="s">
        <v>51</v>
      </c>
      <c r="B240" s="31"/>
      <c r="C240" s="31"/>
      <c r="D240" s="31"/>
      <c r="E240" s="31"/>
    </row>
    <row r="241" spans="1:5" ht="12" hidden="1" thickBot="1" x14ac:dyDescent="0.25">
      <c r="A241" s="90" t="s">
        <v>200</v>
      </c>
      <c r="B241" s="31">
        <f>B231+B236</f>
        <v>0</v>
      </c>
      <c r="C241" s="31">
        <f>C231+C236</f>
        <v>0</v>
      </c>
      <c r="D241" s="31">
        <f>D231+D236</f>
        <v>0</v>
      </c>
      <c r="E241" s="31">
        <f>E231+E236</f>
        <v>0</v>
      </c>
    </row>
    <row r="242" spans="1:5" ht="12" thickBot="1" x14ac:dyDescent="0.25">
      <c r="A242" s="484" t="s">
        <v>93</v>
      </c>
      <c r="B242" s="485"/>
      <c r="C242" s="485"/>
      <c r="D242" s="485"/>
      <c r="E242" s="486"/>
    </row>
    <row r="243" spans="1:5" ht="12" thickBot="1" x14ac:dyDescent="0.25">
      <c r="A243" s="484" t="s">
        <v>37</v>
      </c>
      <c r="B243" s="485"/>
      <c r="C243" s="485"/>
      <c r="D243" s="485"/>
      <c r="E243" s="486"/>
    </row>
    <row r="244" spans="1:5" ht="19.5" customHeight="1" thickBot="1" x14ac:dyDescent="0.25">
      <c r="A244" s="102" t="s">
        <v>178</v>
      </c>
      <c r="B244" s="487" t="s">
        <v>296</v>
      </c>
      <c r="C244" s="488"/>
      <c r="D244" s="429"/>
      <c r="E244" s="430"/>
    </row>
    <row r="245" spans="1:5" ht="44.25" customHeight="1" thickBot="1" x14ac:dyDescent="0.25">
      <c r="A245" s="102" t="s">
        <v>64</v>
      </c>
      <c r="B245" s="127" t="s">
        <v>311</v>
      </c>
      <c r="C245" s="106" t="s">
        <v>45</v>
      </c>
      <c r="D245" s="429" t="s">
        <v>310</v>
      </c>
      <c r="E245" s="430"/>
    </row>
    <row r="246" spans="1:5" ht="12" hidden="1" thickBot="1" x14ac:dyDescent="0.25">
      <c r="A246" s="112"/>
      <c r="B246" s="432"/>
      <c r="C246" s="489"/>
      <c r="D246" s="429"/>
      <c r="E246" s="430"/>
    </row>
    <row r="247" spans="1:5" ht="23.25" customHeight="1" thickBot="1" x14ac:dyDescent="0.25">
      <c r="A247" s="73" t="s">
        <v>10</v>
      </c>
      <c r="B247" s="382" t="s">
        <v>309</v>
      </c>
      <c r="C247" s="383"/>
      <c r="D247" s="383"/>
      <c r="E247" s="384"/>
    </row>
    <row r="248" spans="1:5" ht="14.25" customHeight="1" thickBot="1" x14ac:dyDescent="0.25">
      <c r="A248" s="73" t="s">
        <v>15</v>
      </c>
      <c r="B248" s="379" t="s">
        <v>284</v>
      </c>
      <c r="C248" s="380"/>
      <c r="D248" s="380"/>
      <c r="E248" s="381"/>
    </row>
    <row r="249" spans="1:5" ht="12.75" customHeight="1" x14ac:dyDescent="0.2">
      <c r="A249" s="479"/>
      <c r="B249" s="95">
        <v>2018</v>
      </c>
      <c r="C249" s="95">
        <v>2019</v>
      </c>
      <c r="D249" s="95">
        <v>2020</v>
      </c>
      <c r="E249" s="95">
        <v>2021</v>
      </c>
    </row>
    <row r="250" spans="1:5" ht="14.25" customHeight="1" thickBot="1" x14ac:dyDescent="0.25">
      <c r="A250" s="480"/>
      <c r="B250" s="94" t="s">
        <v>6</v>
      </c>
      <c r="C250" s="94" t="s">
        <v>7</v>
      </c>
      <c r="D250" s="94" t="s">
        <v>7</v>
      </c>
      <c r="E250" s="94" t="s">
        <v>7</v>
      </c>
    </row>
    <row r="251" spans="1:5" ht="12" thickBot="1" x14ac:dyDescent="0.25">
      <c r="A251" s="73" t="s">
        <v>9</v>
      </c>
      <c r="B251" s="30">
        <v>1</v>
      </c>
      <c r="C251" s="30">
        <v>1</v>
      </c>
      <c r="D251" s="30">
        <v>1</v>
      </c>
      <c r="E251" s="30">
        <v>1</v>
      </c>
    </row>
    <row r="252" spans="1:5" ht="12" thickBot="1" x14ac:dyDescent="0.25">
      <c r="A252" s="73" t="s">
        <v>16</v>
      </c>
      <c r="B252" s="107">
        <v>554600</v>
      </c>
      <c r="C252" s="107">
        <v>1607800</v>
      </c>
      <c r="D252" s="107">
        <v>2637500</v>
      </c>
      <c r="E252" s="97">
        <v>3000500</v>
      </c>
    </row>
    <row r="253" spans="1:5" ht="12" thickBot="1" x14ac:dyDescent="0.25">
      <c r="A253" s="73" t="s">
        <v>24</v>
      </c>
      <c r="B253" s="30">
        <f>B252/B251</f>
        <v>554600</v>
      </c>
      <c r="C253" s="30">
        <f>C252/C251</f>
        <v>1607800</v>
      </c>
      <c r="D253" s="30">
        <f>D252/D251</f>
        <v>2637500</v>
      </c>
      <c r="E253" s="30">
        <f>E252/E251</f>
        <v>3000500</v>
      </c>
    </row>
    <row r="254" spans="1:5" ht="12" thickBot="1" x14ac:dyDescent="0.25">
      <c r="A254" s="73" t="s">
        <v>17</v>
      </c>
      <c r="B254" s="241" t="s">
        <v>23</v>
      </c>
      <c r="C254" s="96">
        <f t="shared" ref="C254:E256" si="7">C251/B251-1</f>
        <v>0</v>
      </c>
      <c r="D254" s="96">
        <f t="shared" si="7"/>
        <v>0</v>
      </c>
      <c r="E254" s="96">
        <f t="shared" si="7"/>
        <v>0</v>
      </c>
    </row>
    <row r="255" spans="1:5" ht="12" thickBot="1" x14ac:dyDescent="0.25">
      <c r="A255" s="73" t="s">
        <v>18</v>
      </c>
      <c r="B255" s="241" t="s">
        <v>23</v>
      </c>
      <c r="C255" s="96">
        <f t="shared" si="7"/>
        <v>1.8990263252794808</v>
      </c>
      <c r="D255" s="96">
        <f t="shared" si="7"/>
        <v>0.64044035327777094</v>
      </c>
      <c r="E255" s="96">
        <f t="shared" si="7"/>
        <v>0.13763033175355455</v>
      </c>
    </row>
    <row r="256" spans="1:5" ht="12" thickBot="1" x14ac:dyDescent="0.25">
      <c r="A256" s="73" t="s">
        <v>19</v>
      </c>
      <c r="B256" s="241" t="s">
        <v>23</v>
      </c>
      <c r="C256" s="96">
        <f t="shared" si="7"/>
        <v>1.8990263252794808</v>
      </c>
      <c r="D256" s="96">
        <f t="shared" si="7"/>
        <v>0.64044035327777094</v>
      </c>
      <c r="E256" s="96">
        <f t="shared" si="7"/>
        <v>0.13763033175355455</v>
      </c>
    </row>
    <row r="257" spans="1:5" ht="12" thickBot="1" x14ac:dyDescent="0.25">
      <c r="A257" s="481" t="s">
        <v>308</v>
      </c>
      <c r="B257" s="482"/>
      <c r="C257" s="482"/>
      <c r="D257" s="482"/>
      <c r="E257" s="483"/>
    </row>
    <row r="258" spans="1:5" ht="12.75" customHeight="1" x14ac:dyDescent="0.2">
      <c r="A258" s="479"/>
      <c r="B258" s="95">
        <v>2018</v>
      </c>
      <c r="C258" s="95">
        <v>2019</v>
      </c>
      <c r="D258" s="95">
        <v>2020</v>
      </c>
      <c r="E258" s="95">
        <v>2021</v>
      </c>
    </row>
    <row r="259" spans="1:5" ht="9" customHeight="1" thickBot="1" x14ac:dyDescent="0.25">
      <c r="A259" s="480"/>
      <c r="B259" s="94" t="s">
        <v>6</v>
      </c>
      <c r="C259" s="94" t="s">
        <v>7</v>
      </c>
      <c r="D259" s="94" t="s">
        <v>7</v>
      </c>
      <c r="E259" s="94" t="s">
        <v>7</v>
      </c>
    </row>
    <row r="260" spans="1:5" ht="12" thickBot="1" x14ac:dyDescent="0.25">
      <c r="A260" s="88" t="s">
        <v>35</v>
      </c>
      <c r="B260" s="32">
        <f>B261+B262+B263+B264</f>
        <v>0</v>
      </c>
      <c r="C260" s="32">
        <f>C261+C262+C263+C264</f>
        <v>0</v>
      </c>
      <c r="D260" s="32">
        <f>D261+D262+D263+D264</f>
        <v>0</v>
      </c>
      <c r="E260" s="32">
        <f>E261+E262+E263+E264</f>
        <v>0</v>
      </c>
    </row>
    <row r="261" spans="1:5" ht="12" thickBot="1" x14ac:dyDescent="0.25">
      <c r="A261" s="84" t="s">
        <v>43</v>
      </c>
      <c r="B261" s="32"/>
      <c r="C261" s="32"/>
      <c r="D261" s="32"/>
      <c r="E261" s="32"/>
    </row>
    <row r="262" spans="1:5" ht="12" thickBot="1" x14ac:dyDescent="0.25">
      <c r="A262" s="84" t="s">
        <v>49</v>
      </c>
      <c r="B262" s="32"/>
      <c r="C262" s="32"/>
      <c r="D262" s="32"/>
      <c r="E262" s="32"/>
    </row>
    <row r="263" spans="1:5" ht="12" thickBot="1" x14ac:dyDescent="0.25">
      <c r="A263" s="84" t="s">
        <v>50</v>
      </c>
      <c r="B263" s="32"/>
      <c r="C263" s="32"/>
      <c r="D263" s="32"/>
      <c r="E263" s="32"/>
    </row>
    <row r="264" spans="1:5" ht="12" thickBot="1" x14ac:dyDescent="0.25">
      <c r="A264" s="84" t="s">
        <v>51</v>
      </c>
      <c r="B264" s="32"/>
      <c r="C264" s="32"/>
      <c r="D264" s="32"/>
      <c r="E264" s="32"/>
    </row>
    <row r="265" spans="1:5" ht="12" thickBot="1" x14ac:dyDescent="0.25">
      <c r="A265" s="88" t="s">
        <v>36</v>
      </c>
      <c r="B265" s="107">
        <v>554600</v>
      </c>
      <c r="C265" s="107">
        <v>1607800</v>
      </c>
      <c r="D265" s="107">
        <v>2637500</v>
      </c>
      <c r="E265" s="97">
        <v>3000500</v>
      </c>
    </row>
    <row r="266" spans="1:5" ht="12" thickBot="1" x14ac:dyDescent="0.25">
      <c r="A266" s="84" t="s">
        <v>43</v>
      </c>
      <c r="B266" s="107">
        <v>554600</v>
      </c>
      <c r="C266" s="107">
        <v>1607800</v>
      </c>
      <c r="D266" s="107">
        <v>2637500</v>
      </c>
      <c r="E266" s="97">
        <v>3000500</v>
      </c>
    </row>
    <row r="267" spans="1:5" ht="12" thickBot="1" x14ac:dyDescent="0.25">
      <c r="A267" s="84" t="s">
        <v>49</v>
      </c>
      <c r="B267" s="31"/>
      <c r="C267" s="32"/>
      <c r="D267" s="32"/>
      <c r="E267" s="32"/>
    </row>
    <row r="268" spans="1:5" ht="12" thickBot="1" x14ac:dyDescent="0.25">
      <c r="A268" s="84" t="s">
        <v>50</v>
      </c>
      <c r="B268" s="31"/>
      <c r="C268" s="32"/>
      <c r="D268" s="32"/>
      <c r="E268" s="32"/>
    </row>
    <row r="269" spans="1:5" ht="12" thickBot="1" x14ac:dyDescent="0.25">
      <c r="A269" s="84" t="s">
        <v>51</v>
      </c>
      <c r="B269" s="31"/>
      <c r="C269" s="32"/>
      <c r="D269" s="32"/>
      <c r="E269" s="32"/>
    </row>
    <row r="270" spans="1:5" ht="12" thickBot="1" x14ac:dyDescent="0.25">
      <c r="A270" s="105" t="s">
        <v>76</v>
      </c>
      <c r="B270" s="31">
        <f>B260+B265</f>
        <v>554600</v>
      </c>
      <c r="C270" s="31">
        <f>C260+C265</f>
        <v>1607800</v>
      </c>
      <c r="D270" s="31">
        <f>D260+D265</f>
        <v>2637500</v>
      </c>
      <c r="E270" s="31">
        <f>E260+E265</f>
        <v>3000500</v>
      </c>
    </row>
    <row r="271" spans="1:5" ht="45.75" thickBot="1" x14ac:dyDescent="0.25">
      <c r="A271" s="102" t="s">
        <v>108</v>
      </c>
      <c r="B271" s="127" t="s">
        <v>307</v>
      </c>
      <c r="C271" s="106" t="s">
        <v>45</v>
      </c>
      <c r="D271" s="429" t="s">
        <v>306</v>
      </c>
      <c r="E271" s="430"/>
    </row>
    <row r="272" spans="1:5" ht="17.25" customHeight="1" thickBot="1" x14ac:dyDescent="0.25">
      <c r="A272" s="73" t="s">
        <v>10</v>
      </c>
      <c r="B272" s="382" t="s">
        <v>305</v>
      </c>
      <c r="C272" s="383"/>
      <c r="D272" s="383"/>
      <c r="E272" s="384"/>
    </row>
    <row r="273" spans="1:5" ht="12" thickBot="1" x14ac:dyDescent="0.25">
      <c r="A273" s="73" t="s">
        <v>15</v>
      </c>
      <c r="B273" s="379" t="s">
        <v>154</v>
      </c>
      <c r="C273" s="380"/>
      <c r="D273" s="380"/>
      <c r="E273" s="381"/>
    </row>
    <row r="274" spans="1:5" ht="12.75" customHeight="1" x14ac:dyDescent="0.2">
      <c r="A274" s="479"/>
      <c r="B274" s="95">
        <v>2018</v>
      </c>
      <c r="C274" s="95">
        <v>2019</v>
      </c>
      <c r="D274" s="95">
        <v>2020</v>
      </c>
      <c r="E274" s="95">
        <v>2021</v>
      </c>
    </row>
    <row r="275" spans="1:5" ht="12" customHeight="1" thickBot="1" x14ac:dyDescent="0.25">
      <c r="A275" s="480"/>
      <c r="B275" s="94" t="s">
        <v>6</v>
      </c>
      <c r="C275" s="94" t="s">
        <v>7</v>
      </c>
      <c r="D275" s="94" t="s">
        <v>7</v>
      </c>
      <c r="E275" s="94" t="s">
        <v>7</v>
      </c>
    </row>
    <row r="276" spans="1:5" ht="12" thickBot="1" x14ac:dyDescent="0.25">
      <c r="A276" s="73" t="s">
        <v>9</v>
      </c>
      <c r="B276" s="241">
        <v>342</v>
      </c>
      <c r="C276" s="241">
        <v>990</v>
      </c>
      <c r="D276" s="73"/>
      <c r="E276" s="73"/>
    </row>
    <row r="277" spans="1:5" ht="12" thickBot="1" x14ac:dyDescent="0.25">
      <c r="A277" s="73" t="s">
        <v>16</v>
      </c>
      <c r="B277" s="30">
        <v>12000</v>
      </c>
      <c r="C277" s="30">
        <v>34700</v>
      </c>
      <c r="D277" s="30"/>
      <c r="E277" s="30"/>
    </row>
    <row r="278" spans="1:5" ht="12" thickBot="1" x14ac:dyDescent="0.25">
      <c r="A278" s="73" t="s">
        <v>24</v>
      </c>
      <c r="B278" s="30">
        <f>B277/B276</f>
        <v>35.087719298245617</v>
      </c>
      <c r="C278" s="30">
        <f>C277/C276</f>
        <v>35.050505050505052</v>
      </c>
      <c r="D278" s="30" t="e">
        <f>D277/D276</f>
        <v>#DIV/0!</v>
      </c>
      <c r="E278" s="30" t="e">
        <f>E277/E276</f>
        <v>#DIV/0!</v>
      </c>
    </row>
    <row r="279" spans="1:5" ht="12" thickBot="1" x14ac:dyDescent="0.25">
      <c r="A279" s="73" t="s">
        <v>17</v>
      </c>
      <c r="B279" s="241" t="s">
        <v>23</v>
      </c>
      <c r="C279" s="96">
        <f t="shared" ref="C279:E281" si="8">C276/B276-1</f>
        <v>1.8947368421052633</v>
      </c>
      <c r="D279" s="96">
        <f t="shared" si="8"/>
        <v>-1</v>
      </c>
      <c r="E279" s="96" t="e">
        <f t="shared" si="8"/>
        <v>#DIV/0!</v>
      </c>
    </row>
    <row r="280" spans="1:5" ht="12" thickBot="1" x14ac:dyDescent="0.25">
      <c r="A280" s="73" t="s">
        <v>18</v>
      </c>
      <c r="B280" s="241" t="s">
        <v>23</v>
      </c>
      <c r="C280" s="96">
        <f t="shared" si="8"/>
        <v>1.8916666666666666</v>
      </c>
      <c r="D280" s="96">
        <f t="shared" si="8"/>
        <v>-1</v>
      </c>
      <c r="E280" s="96" t="e">
        <f t="shared" si="8"/>
        <v>#DIV/0!</v>
      </c>
    </row>
    <row r="281" spans="1:5" ht="12" thickBot="1" x14ac:dyDescent="0.25">
      <c r="A281" s="73" t="s">
        <v>19</v>
      </c>
      <c r="B281" s="241" t="s">
        <v>23</v>
      </c>
      <c r="C281" s="96">
        <f t="shared" si="8"/>
        <v>-1.0606060606060952E-3</v>
      </c>
      <c r="D281" s="96" t="e">
        <f t="shared" si="8"/>
        <v>#DIV/0!</v>
      </c>
      <c r="E281" s="96" t="e">
        <f t="shared" si="8"/>
        <v>#DIV/0!</v>
      </c>
    </row>
    <row r="282" spans="1:5" ht="12" thickBot="1" x14ac:dyDescent="0.25">
      <c r="A282" s="481" t="s">
        <v>109</v>
      </c>
      <c r="B282" s="482"/>
      <c r="C282" s="482"/>
      <c r="D282" s="482"/>
      <c r="E282" s="483"/>
    </row>
    <row r="283" spans="1:5" ht="12.75" customHeight="1" x14ac:dyDescent="0.2">
      <c r="A283" s="479"/>
      <c r="B283" s="95">
        <v>2018</v>
      </c>
      <c r="C283" s="95">
        <v>2019</v>
      </c>
      <c r="D283" s="95">
        <v>2020</v>
      </c>
      <c r="E283" s="95">
        <v>2021</v>
      </c>
    </row>
    <row r="284" spans="1:5" ht="15" customHeight="1" thickBot="1" x14ac:dyDescent="0.25">
      <c r="A284" s="480"/>
      <c r="B284" s="94" t="s">
        <v>6</v>
      </c>
      <c r="C284" s="94" t="s">
        <v>7</v>
      </c>
      <c r="D284" s="94" t="s">
        <v>7</v>
      </c>
      <c r="E284" s="94" t="s">
        <v>7</v>
      </c>
    </row>
    <row r="285" spans="1:5" ht="12" thickBot="1" x14ac:dyDescent="0.25">
      <c r="A285" s="88" t="s">
        <v>35</v>
      </c>
      <c r="B285" s="32">
        <f>B286+B287+B288+B289</f>
        <v>0</v>
      </c>
      <c r="C285" s="32">
        <f>C286+C287+C288+C289</f>
        <v>0</v>
      </c>
      <c r="D285" s="32">
        <f>D286+D287+D288+D289</f>
        <v>0</v>
      </c>
      <c r="E285" s="32">
        <f>E286+E287+E288+E289</f>
        <v>0</v>
      </c>
    </row>
    <row r="286" spans="1:5" ht="12" thickBot="1" x14ac:dyDescent="0.25">
      <c r="A286" s="84" t="s">
        <v>43</v>
      </c>
      <c r="B286" s="32"/>
      <c r="C286" s="32"/>
      <c r="D286" s="32"/>
      <c r="E286" s="32"/>
    </row>
    <row r="287" spans="1:5" ht="12" thickBot="1" x14ac:dyDescent="0.25">
      <c r="A287" s="84" t="s">
        <v>49</v>
      </c>
      <c r="B287" s="32"/>
      <c r="C287" s="32"/>
      <c r="D287" s="32"/>
      <c r="E287" s="32"/>
    </row>
    <row r="288" spans="1:5" ht="12" thickBot="1" x14ac:dyDescent="0.25">
      <c r="A288" s="84" t="s">
        <v>50</v>
      </c>
      <c r="B288" s="32"/>
      <c r="C288" s="32"/>
      <c r="D288" s="32"/>
      <c r="E288" s="32"/>
    </row>
    <row r="289" spans="1:5" ht="12" thickBot="1" x14ac:dyDescent="0.25">
      <c r="A289" s="84" t="s">
        <v>51</v>
      </c>
      <c r="B289" s="32"/>
      <c r="C289" s="32"/>
      <c r="D289" s="32"/>
      <c r="E289" s="32"/>
    </row>
    <row r="290" spans="1:5" ht="12" thickBot="1" x14ac:dyDescent="0.25">
      <c r="A290" s="88" t="s">
        <v>36</v>
      </c>
      <c r="B290" s="30">
        <v>12000</v>
      </c>
      <c r="C290" s="30">
        <v>34700</v>
      </c>
      <c r="D290" s="31">
        <f>D291+D292+D293+D294</f>
        <v>0</v>
      </c>
      <c r="E290" s="31">
        <f>E291+E292+E293+E294</f>
        <v>0</v>
      </c>
    </row>
    <row r="291" spans="1:5" ht="12" thickBot="1" x14ac:dyDescent="0.25">
      <c r="A291" s="84" t="s">
        <v>43</v>
      </c>
      <c r="B291" s="30">
        <v>12000</v>
      </c>
      <c r="C291" s="30">
        <v>34700</v>
      </c>
      <c r="D291" s="32"/>
      <c r="E291" s="32"/>
    </row>
    <row r="292" spans="1:5" ht="12" thickBot="1" x14ac:dyDescent="0.25">
      <c r="A292" s="84" t="s">
        <v>49</v>
      </c>
      <c r="B292" s="31"/>
      <c r="C292" s="32"/>
      <c r="D292" s="32"/>
      <c r="E292" s="32"/>
    </row>
    <row r="293" spans="1:5" ht="12" thickBot="1" x14ac:dyDescent="0.25">
      <c r="A293" s="84" t="s">
        <v>50</v>
      </c>
      <c r="B293" s="31"/>
      <c r="C293" s="32"/>
      <c r="D293" s="32"/>
      <c r="E293" s="32"/>
    </row>
    <row r="294" spans="1:5" ht="12" thickBot="1" x14ac:dyDescent="0.25">
      <c r="A294" s="84" t="s">
        <v>51</v>
      </c>
      <c r="B294" s="31"/>
      <c r="C294" s="32"/>
      <c r="D294" s="32"/>
      <c r="E294" s="32"/>
    </row>
    <row r="295" spans="1:5" ht="12" thickBot="1" x14ac:dyDescent="0.25">
      <c r="A295" s="105" t="s">
        <v>304</v>
      </c>
      <c r="B295" s="31">
        <f>B285+B290</f>
        <v>12000</v>
      </c>
      <c r="C295" s="31">
        <f>C285+C290</f>
        <v>34700</v>
      </c>
      <c r="D295" s="31">
        <f>D285+D290</f>
        <v>0</v>
      </c>
      <c r="E295" s="31">
        <f>E285+E290</f>
        <v>0</v>
      </c>
    </row>
    <row r="296" spans="1:5" ht="34.5" thickBot="1" x14ac:dyDescent="0.25">
      <c r="A296" s="102" t="s">
        <v>110</v>
      </c>
      <c r="B296" s="101" t="s">
        <v>302</v>
      </c>
      <c r="C296" s="100" t="s">
        <v>45</v>
      </c>
      <c r="D296" s="99" t="s">
        <v>303</v>
      </c>
      <c r="E296" s="98"/>
    </row>
    <row r="297" spans="1:5" ht="17.25" customHeight="1" thickBot="1" x14ac:dyDescent="0.25">
      <c r="A297" s="73" t="s">
        <v>10</v>
      </c>
      <c r="B297" s="382" t="s">
        <v>302</v>
      </c>
      <c r="C297" s="383"/>
      <c r="D297" s="383"/>
      <c r="E297" s="384"/>
    </row>
    <row r="298" spans="1:5" ht="12" thickBot="1" x14ac:dyDescent="0.25">
      <c r="A298" s="73" t="s">
        <v>15</v>
      </c>
      <c r="B298" s="379" t="s">
        <v>154</v>
      </c>
      <c r="C298" s="380"/>
      <c r="D298" s="380"/>
      <c r="E298" s="381"/>
    </row>
    <row r="299" spans="1:5" ht="12.75" customHeight="1" x14ac:dyDescent="0.2">
      <c r="A299" s="479"/>
      <c r="B299" s="95">
        <v>2018</v>
      </c>
      <c r="C299" s="95">
        <v>2019</v>
      </c>
      <c r="D299" s="95">
        <v>2020</v>
      </c>
      <c r="E299" s="95">
        <v>2021</v>
      </c>
    </row>
    <row r="300" spans="1:5" ht="9" customHeight="1" thickBot="1" x14ac:dyDescent="0.25">
      <c r="A300" s="480"/>
      <c r="B300" s="94" t="s">
        <v>6</v>
      </c>
      <c r="C300" s="94" t="s">
        <v>7</v>
      </c>
      <c r="D300" s="94" t="s">
        <v>7</v>
      </c>
      <c r="E300" s="94" t="s">
        <v>7</v>
      </c>
    </row>
    <row r="301" spans="1:5" ht="12" thickBot="1" x14ac:dyDescent="0.25">
      <c r="A301" s="73" t="s">
        <v>9</v>
      </c>
      <c r="B301" s="72">
        <v>470</v>
      </c>
      <c r="C301" s="72">
        <v>862</v>
      </c>
      <c r="D301" s="241"/>
      <c r="E301" s="241"/>
    </row>
    <row r="302" spans="1:5" ht="12" thickBot="1" x14ac:dyDescent="0.25">
      <c r="A302" s="73" t="s">
        <v>16</v>
      </c>
      <c r="B302" s="110">
        <v>12000</v>
      </c>
      <c r="C302" s="110">
        <v>22000</v>
      </c>
      <c r="D302" s="30">
        <f>D320</f>
        <v>0</v>
      </c>
      <c r="E302" s="30">
        <f>E320</f>
        <v>0</v>
      </c>
    </row>
    <row r="303" spans="1:5" ht="12" thickBot="1" x14ac:dyDescent="0.25">
      <c r="A303" s="73" t="s">
        <v>24</v>
      </c>
      <c r="B303" s="108">
        <f>B302/B301</f>
        <v>25.531914893617021</v>
      </c>
      <c r="C303" s="108">
        <f>C302/C301</f>
        <v>25.522041763341068</v>
      </c>
      <c r="D303" s="30" t="e">
        <f>D302/D301</f>
        <v>#DIV/0!</v>
      </c>
      <c r="E303" s="30" t="e">
        <f>E302/E301</f>
        <v>#DIV/0!</v>
      </c>
    </row>
    <row r="304" spans="1:5" ht="12" thickBot="1" x14ac:dyDescent="0.25">
      <c r="A304" s="73" t="s">
        <v>17</v>
      </c>
      <c r="B304" s="72" t="s">
        <v>23</v>
      </c>
      <c r="C304" s="126">
        <f t="shared" ref="C304:E306" si="9">C301/B301-1</f>
        <v>0.83404255319148946</v>
      </c>
      <c r="D304" s="96">
        <f t="shared" si="9"/>
        <v>-1</v>
      </c>
      <c r="E304" s="96" t="e">
        <f t="shared" si="9"/>
        <v>#DIV/0!</v>
      </c>
    </row>
    <row r="305" spans="1:5" ht="12" thickBot="1" x14ac:dyDescent="0.25">
      <c r="A305" s="73" t="s">
        <v>18</v>
      </c>
      <c r="B305" s="72" t="s">
        <v>23</v>
      </c>
      <c r="C305" s="126">
        <f t="shared" si="9"/>
        <v>0.83333333333333326</v>
      </c>
      <c r="D305" s="96">
        <f t="shared" si="9"/>
        <v>-1</v>
      </c>
      <c r="E305" s="96" t="e">
        <f t="shared" si="9"/>
        <v>#DIV/0!</v>
      </c>
    </row>
    <row r="306" spans="1:5" ht="12" thickBot="1" x14ac:dyDescent="0.25">
      <c r="A306" s="73" t="s">
        <v>19</v>
      </c>
      <c r="B306" s="72" t="s">
        <v>23</v>
      </c>
      <c r="C306" s="126">
        <f t="shared" si="9"/>
        <v>-3.8669760247478369E-4</v>
      </c>
      <c r="D306" s="96" t="e">
        <f t="shared" si="9"/>
        <v>#DIV/0!</v>
      </c>
      <c r="E306" s="96" t="e">
        <f t="shared" si="9"/>
        <v>#DIV/0!</v>
      </c>
    </row>
    <row r="307" spans="1:5" ht="12" thickBot="1" x14ac:dyDescent="0.25">
      <c r="A307" s="481" t="s">
        <v>301</v>
      </c>
      <c r="B307" s="482"/>
      <c r="C307" s="482"/>
      <c r="D307" s="482"/>
      <c r="E307" s="483"/>
    </row>
    <row r="308" spans="1:5" ht="12.75" customHeight="1" x14ac:dyDescent="0.2">
      <c r="A308" s="479"/>
      <c r="B308" s="95">
        <v>2018</v>
      </c>
      <c r="C308" s="95">
        <v>2019</v>
      </c>
      <c r="D308" s="95">
        <v>2020</v>
      </c>
      <c r="E308" s="95">
        <v>2021</v>
      </c>
    </row>
    <row r="309" spans="1:5" ht="9" customHeight="1" thickBot="1" x14ac:dyDescent="0.25">
      <c r="A309" s="480"/>
      <c r="B309" s="94" t="s">
        <v>6</v>
      </c>
      <c r="C309" s="94" t="s">
        <v>7</v>
      </c>
      <c r="D309" s="94" t="s">
        <v>7</v>
      </c>
      <c r="E309" s="94" t="s">
        <v>7</v>
      </c>
    </row>
    <row r="310" spans="1:5" ht="12" thickBot="1" x14ac:dyDescent="0.25">
      <c r="A310" s="88" t="s">
        <v>35</v>
      </c>
      <c r="B310" s="32">
        <f>B311+B312+B313+B314</f>
        <v>0</v>
      </c>
      <c r="C310" s="32">
        <f>C311+C312+C313+C314</f>
        <v>0</v>
      </c>
      <c r="D310" s="32">
        <f>D311+D312+D313+D314</f>
        <v>0</v>
      </c>
      <c r="E310" s="32">
        <f>E311+E312+E313+E314</f>
        <v>0</v>
      </c>
    </row>
    <row r="311" spans="1:5" ht="12" thickBot="1" x14ac:dyDescent="0.25">
      <c r="A311" s="84" t="s">
        <v>43</v>
      </c>
      <c r="B311" s="32"/>
      <c r="C311" s="32"/>
      <c r="D311" s="32"/>
      <c r="E311" s="32"/>
    </row>
    <row r="312" spans="1:5" ht="12" thickBot="1" x14ac:dyDescent="0.25">
      <c r="A312" s="84" t="s">
        <v>49</v>
      </c>
      <c r="B312" s="32"/>
      <c r="C312" s="32"/>
      <c r="D312" s="32"/>
      <c r="E312" s="32"/>
    </row>
    <row r="313" spans="1:5" ht="12" thickBot="1" x14ac:dyDescent="0.25">
      <c r="A313" s="84" t="s">
        <v>50</v>
      </c>
      <c r="B313" s="32"/>
      <c r="C313" s="32"/>
      <c r="D313" s="32"/>
      <c r="E313" s="32"/>
    </row>
    <row r="314" spans="1:5" ht="12" thickBot="1" x14ac:dyDescent="0.25">
      <c r="A314" s="84" t="s">
        <v>51</v>
      </c>
      <c r="B314" s="32"/>
      <c r="C314" s="32"/>
      <c r="D314" s="32"/>
      <c r="E314" s="32"/>
    </row>
    <row r="315" spans="1:5" ht="12" thickBot="1" x14ac:dyDescent="0.25">
      <c r="A315" s="88" t="s">
        <v>36</v>
      </c>
      <c r="B315" s="107">
        <v>12000</v>
      </c>
      <c r="C315" s="107">
        <v>22000</v>
      </c>
      <c r="D315" s="31">
        <f>D316+D317+D318+D319</f>
        <v>0</v>
      </c>
      <c r="E315" s="31">
        <f>E316+E317+E318+E319</f>
        <v>0</v>
      </c>
    </row>
    <row r="316" spans="1:5" ht="12" thickBot="1" x14ac:dyDescent="0.25">
      <c r="A316" s="84" t="s">
        <v>43</v>
      </c>
      <c r="B316" s="107">
        <v>12000</v>
      </c>
      <c r="C316" s="107">
        <v>22000</v>
      </c>
      <c r="D316" s="32"/>
      <c r="E316" s="32"/>
    </row>
    <row r="317" spans="1:5" ht="12" thickBot="1" x14ac:dyDescent="0.25">
      <c r="A317" s="84" t="s">
        <v>49</v>
      </c>
      <c r="B317" s="31"/>
      <c r="C317" s="32"/>
      <c r="D317" s="32"/>
      <c r="E317" s="32"/>
    </row>
    <row r="318" spans="1:5" ht="12" thickBot="1" x14ac:dyDescent="0.25">
      <c r="A318" s="84" t="s">
        <v>50</v>
      </c>
      <c r="B318" s="31"/>
      <c r="C318" s="32"/>
      <c r="D318" s="32"/>
      <c r="E318" s="32"/>
    </row>
    <row r="319" spans="1:5" ht="12" thickBot="1" x14ac:dyDescent="0.25">
      <c r="A319" s="84" t="s">
        <v>51</v>
      </c>
      <c r="B319" s="31"/>
      <c r="C319" s="32"/>
      <c r="D319" s="32"/>
      <c r="E319" s="32"/>
    </row>
    <row r="320" spans="1:5" ht="12" thickBot="1" x14ac:dyDescent="0.25">
      <c r="A320" s="90" t="s">
        <v>235</v>
      </c>
      <c r="B320" s="31">
        <f>B310+B315</f>
        <v>12000</v>
      </c>
      <c r="C320" s="31">
        <f>C310+C315</f>
        <v>22000</v>
      </c>
      <c r="D320" s="31">
        <f>D310+D315</f>
        <v>0</v>
      </c>
      <c r="E320" s="31">
        <f>E310+E315</f>
        <v>0</v>
      </c>
    </row>
    <row r="321" spans="1:5" ht="25.5" customHeight="1" thickBot="1" x14ac:dyDescent="0.25">
      <c r="A321" s="104" t="s">
        <v>178</v>
      </c>
      <c r="B321" s="487" t="s">
        <v>296</v>
      </c>
      <c r="C321" s="488"/>
      <c r="D321" s="429"/>
      <c r="E321" s="430"/>
    </row>
    <row r="322" spans="1:5" ht="34.5" thickBot="1" x14ac:dyDescent="0.25">
      <c r="A322" s="102" t="s">
        <v>99</v>
      </c>
      <c r="B322" s="240" t="s">
        <v>299</v>
      </c>
      <c r="C322" s="100" t="s">
        <v>45</v>
      </c>
      <c r="D322" s="99" t="s">
        <v>300</v>
      </c>
      <c r="E322" s="98"/>
    </row>
    <row r="323" spans="1:5" ht="17.25" customHeight="1" thickBot="1" x14ac:dyDescent="0.25">
      <c r="A323" s="73" t="s">
        <v>10</v>
      </c>
      <c r="B323" s="382" t="s">
        <v>299</v>
      </c>
      <c r="C323" s="383"/>
      <c r="D323" s="383"/>
      <c r="E323" s="384"/>
    </row>
    <row r="324" spans="1:5" ht="12" thickBot="1" x14ac:dyDescent="0.25">
      <c r="A324" s="73" t="s">
        <v>15</v>
      </c>
      <c r="B324" s="379" t="s">
        <v>298</v>
      </c>
      <c r="C324" s="380"/>
      <c r="D324" s="380"/>
      <c r="E324" s="381"/>
    </row>
    <row r="325" spans="1:5" ht="12.75" customHeight="1" x14ac:dyDescent="0.2">
      <c r="A325" s="479"/>
      <c r="B325" s="95">
        <v>2018</v>
      </c>
      <c r="C325" s="95">
        <v>2019</v>
      </c>
      <c r="D325" s="95">
        <v>2020</v>
      </c>
      <c r="E325" s="95">
        <v>2021</v>
      </c>
    </row>
    <row r="326" spans="1:5" ht="9" customHeight="1" thickBot="1" x14ac:dyDescent="0.25">
      <c r="A326" s="480"/>
      <c r="B326" s="94" t="s">
        <v>6</v>
      </c>
      <c r="C326" s="94" t="s">
        <v>7</v>
      </c>
      <c r="D326" s="94" t="s">
        <v>7</v>
      </c>
      <c r="E326" s="94" t="s">
        <v>7</v>
      </c>
    </row>
    <row r="327" spans="1:5" ht="12" thickBot="1" x14ac:dyDescent="0.25">
      <c r="A327" s="73" t="s">
        <v>9</v>
      </c>
      <c r="B327" s="241">
        <v>3612</v>
      </c>
      <c r="C327" s="241">
        <v>7388</v>
      </c>
      <c r="D327" s="241"/>
      <c r="E327" s="241"/>
    </row>
    <row r="328" spans="1:5" ht="12" thickBot="1" x14ac:dyDescent="0.25">
      <c r="A328" s="73" t="s">
        <v>16</v>
      </c>
      <c r="B328" s="30">
        <f>B346</f>
        <v>11000</v>
      </c>
      <c r="C328" s="30">
        <f>C346</f>
        <v>22500</v>
      </c>
      <c r="D328" s="30">
        <f>D346</f>
        <v>0</v>
      </c>
      <c r="E328" s="30">
        <f>E346</f>
        <v>0</v>
      </c>
    </row>
    <row r="329" spans="1:5" ht="12" thickBot="1" x14ac:dyDescent="0.25">
      <c r="A329" s="73" t="s">
        <v>24</v>
      </c>
      <c r="B329" s="30">
        <f>B328/B327</f>
        <v>3.0454042081949058</v>
      </c>
      <c r="C329" s="30">
        <f>C328/C327</f>
        <v>3.0454791553871141</v>
      </c>
      <c r="D329" s="30" t="e">
        <f>D328/D327</f>
        <v>#DIV/0!</v>
      </c>
      <c r="E329" s="30" t="e">
        <f>E328/E327</f>
        <v>#DIV/0!</v>
      </c>
    </row>
    <row r="330" spans="1:5" ht="12" thickBot="1" x14ac:dyDescent="0.25">
      <c r="A330" s="73" t="s">
        <v>17</v>
      </c>
      <c r="B330" s="241" t="s">
        <v>23</v>
      </c>
      <c r="C330" s="96">
        <f t="shared" ref="C330:E332" si="10">C327/B327-1</f>
        <v>1.0454042081949058</v>
      </c>
      <c r="D330" s="96">
        <f t="shared" si="10"/>
        <v>-1</v>
      </c>
      <c r="E330" s="96" t="e">
        <f t="shared" si="10"/>
        <v>#DIV/0!</v>
      </c>
    </row>
    <row r="331" spans="1:5" ht="12" thickBot="1" x14ac:dyDescent="0.25">
      <c r="A331" s="73" t="s">
        <v>18</v>
      </c>
      <c r="B331" s="241" t="s">
        <v>23</v>
      </c>
      <c r="C331" s="96">
        <f t="shared" si="10"/>
        <v>1.0454545454545454</v>
      </c>
      <c r="D331" s="96">
        <f t="shared" si="10"/>
        <v>-1</v>
      </c>
      <c r="E331" s="96" t="e">
        <f t="shared" si="10"/>
        <v>#DIV/0!</v>
      </c>
    </row>
    <row r="332" spans="1:5" ht="12" thickBot="1" x14ac:dyDescent="0.25">
      <c r="A332" s="73" t="s">
        <v>19</v>
      </c>
      <c r="B332" s="241" t="s">
        <v>23</v>
      </c>
      <c r="C332" s="96">
        <f t="shared" si="10"/>
        <v>2.4609932568697701E-5</v>
      </c>
      <c r="D332" s="96" t="e">
        <f t="shared" si="10"/>
        <v>#DIV/0!</v>
      </c>
      <c r="E332" s="96" t="e">
        <f t="shared" si="10"/>
        <v>#DIV/0!</v>
      </c>
    </row>
    <row r="333" spans="1:5" ht="12" thickBot="1" x14ac:dyDescent="0.25">
      <c r="A333" s="481" t="s">
        <v>297</v>
      </c>
      <c r="B333" s="482"/>
      <c r="C333" s="482"/>
      <c r="D333" s="482"/>
      <c r="E333" s="483"/>
    </row>
    <row r="334" spans="1:5" ht="12.75" customHeight="1" x14ac:dyDescent="0.2">
      <c r="A334" s="479"/>
      <c r="B334" s="95">
        <v>2018</v>
      </c>
      <c r="C334" s="95">
        <v>2019</v>
      </c>
      <c r="D334" s="95">
        <v>2020</v>
      </c>
      <c r="E334" s="95">
        <v>2021</v>
      </c>
    </row>
    <row r="335" spans="1:5" ht="9" customHeight="1" thickBot="1" x14ac:dyDescent="0.25">
      <c r="A335" s="480"/>
      <c r="B335" s="94" t="s">
        <v>6</v>
      </c>
      <c r="C335" s="94" t="s">
        <v>7</v>
      </c>
      <c r="D335" s="94" t="s">
        <v>7</v>
      </c>
      <c r="E335" s="94" t="s">
        <v>7</v>
      </c>
    </row>
    <row r="336" spans="1:5" ht="12" thickBot="1" x14ac:dyDescent="0.25">
      <c r="A336" s="88" t="s">
        <v>35</v>
      </c>
      <c r="B336" s="32">
        <f>B337+B338+B339+B340</f>
        <v>0</v>
      </c>
      <c r="C336" s="32">
        <f>C337+C338+C339+C340</f>
        <v>0</v>
      </c>
      <c r="D336" s="32">
        <f>D337+D338+D339+D340</f>
        <v>0</v>
      </c>
      <c r="E336" s="32">
        <f>E337+E338+E339+E340</f>
        <v>0</v>
      </c>
    </row>
    <row r="337" spans="1:5" ht="12" thickBot="1" x14ac:dyDescent="0.25">
      <c r="A337" s="84" t="s">
        <v>43</v>
      </c>
      <c r="B337" s="32"/>
      <c r="C337" s="32"/>
      <c r="D337" s="32"/>
      <c r="E337" s="32"/>
    </row>
    <row r="338" spans="1:5" ht="12" thickBot="1" x14ac:dyDescent="0.25">
      <c r="A338" s="84" t="s">
        <v>49</v>
      </c>
      <c r="B338" s="32"/>
      <c r="C338" s="32"/>
      <c r="D338" s="32"/>
      <c r="E338" s="32"/>
    </row>
    <row r="339" spans="1:5" ht="12" thickBot="1" x14ac:dyDescent="0.25">
      <c r="A339" s="84" t="s">
        <v>50</v>
      </c>
      <c r="B339" s="32"/>
      <c r="C339" s="32"/>
      <c r="D339" s="32"/>
      <c r="E339" s="32"/>
    </row>
    <row r="340" spans="1:5" ht="12" thickBot="1" x14ac:dyDescent="0.25">
      <c r="A340" s="84" t="s">
        <v>51</v>
      </c>
      <c r="B340" s="32"/>
      <c r="C340" s="32"/>
      <c r="D340" s="32"/>
      <c r="E340" s="32"/>
    </row>
    <row r="341" spans="1:5" ht="12" thickBot="1" x14ac:dyDescent="0.25">
      <c r="A341" s="88" t="s">
        <v>36</v>
      </c>
      <c r="B341" s="92">
        <v>11000</v>
      </c>
      <c r="C341" s="92">
        <v>22500</v>
      </c>
      <c r="D341" s="31">
        <f>D342+D343+D344+D345</f>
        <v>0</v>
      </c>
      <c r="E341" s="31">
        <f>E342+E343+E344+E345</f>
        <v>0</v>
      </c>
    </row>
    <row r="342" spans="1:5" ht="12" thickBot="1" x14ac:dyDescent="0.25">
      <c r="A342" s="84" t="s">
        <v>43</v>
      </c>
      <c r="B342" s="92">
        <v>11000</v>
      </c>
      <c r="C342" s="92">
        <v>22500</v>
      </c>
      <c r="D342" s="31"/>
      <c r="E342" s="31"/>
    </row>
    <row r="343" spans="1:5" ht="12" thickBot="1" x14ac:dyDescent="0.25">
      <c r="A343" s="84" t="s">
        <v>49</v>
      </c>
      <c r="B343" s="31"/>
      <c r="C343" s="31"/>
      <c r="D343" s="31"/>
      <c r="E343" s="31"/>
    </row>
    <row r="344" spans="1:5" ht="12" thickBot="1" x14ac:dyDescent="0.25">
      <c r="A344" s="84" t="s">
        <v>50</v>
      </c>
      <c r="B344" s="31"/>
      <c r="C344" s="31"/>
      <c r="D344" s="31"/>
      <c r="E344" s="31"/>
    </row>
    <row r="345" spans="1:5" ht="12" thickBot="1" x14ac:dyDescent="0.25">
      <c r="A345" s="84" t="s">
        <v>51</v>
      </c>
      <c r="B345" s="31"/>
      <c r="C345" s="31"/>
      <c r="D345" s="31"/>
      <c r="E345" s="31"/>
    </row>
    <row r="346" spans="1:5" ht="12" thickBot="1" x14ac:dyDescent="0.25">
      <c r="A346" s="90" t="s">
        <v>113</v>
      </c>
      <c r="B346" s="31">
        <f>B336+B341</f>
        <v>11000</v>
      </c>
      <c r="C346" s="31">
        <f>C336+C341</f>
        <v>22500</v>
      </c>
      <c r="D346" s="31">
        <f>D336+D341</f>
        <v>0</v>
      </c>
      <c r="E346" s="31">
        <f>E336+E341</f>
        <v>0</v>
      </c>
    </row>
    <row r="347" spans="1:5" ht="12" thickBot="1" x14ac:dyDescent="0.25">
      <c r="A347" s="83"/>
      <c r="B347" s="71"/>
      <c r="C347" s="71"/>
      <c r="D347" s="71"/>
      <c r="E347" s="71"/>
    </row>
    <row r="348" spans="1:5" ht="25.5" customHeight="1" thickBot="1" x14ac:dyDescent="0.25">
      <c r="A348" s="104" t="s">
        <v>178</v>
      </c>
      <c r="B348" s="487" t="s">
        <v>296</v>
      </c>
      <c r="C348" s="488"/>
      <c r="D348" s="429"/>
      <c r="E348" s="430"/>
    </row>
    <row r="349" spans="1:5" ht="57" thickBot="1" x14ac:dyDescent="0.25">
      <c r="A349" s="102" t="s">
        <v>103</v>
      </c>
      <c r="B349" s="101" t="s">
        <v>294</v>
      </c>
      <c r="C349" s="100" t="s">
        <v>45</v>
      </c>
      <c r="D349" s="103" t="s">
        <v>295</v>
      </c>
      <c r="E349" s="98"/>
    </row>
    <row r="350" spans="1:5" ht="17.25" customHeight="1" thickBot="1" x14ac:dyDescent="0.25">
      <c r="A350" s="73" t="s">
        <v>10</v>
      </c>
      <c r="B350" s="382" t="s">
        <v>294</v>
      </c>
      <c r="C350" s="383"/>
      <c r="D350" s="383"/>
      <c r="E350" s="384"/>
    </row>
    <row r="351" spans="1:5" ht="12" thickBot="1" x14ac:dyDescent="0.25">
      <c r="A351" s="73" t="s">
        <v>15</v>
      </c>
      <c r="B351" s="379" t="s">
        <v>173</v>
      </c>
      <c r="C351" s="380"/>
      <c r="D351" s="380"/>
      <c r="E351" s="381"/>
    </row>
    <row r="352" spans="1:5" ht="12.75" customHeight="1" x14ac:dyDescent="0.2">
      <c r="A352" s="479"/>
      <c r="B352" s="95">
        <v>2018</v>
      </c>
      <c r="C352" s="95">
        <v>2019</v>
      </c>
      <c r="D352" s="95">
        <v>2020</v>
      </c>
      <c r="E352" s="95">
        <v>2021</v>
      </c>
    </row>
    <row r="353" spans="1:5" ht="9" customHeight="1" thickBot="1" x14ac:dyDescent="0.25">
      <c r="A353" s="480"/>
      <c r="B353" s="94" t="s">
        <v>6</v>
      </c>
      <c r="C353" s="94" t="s">
        <v>7</v>
      </c>
      <c r="D353" s="94" t="s">
        <v>7</v>
      </c>
      <c r="E353" s="94" t="s">
        <v>7</v>
      </c>
    </row>
    <row r="354" spans="1:5" ht="12" thickBot="1" x14ac:dyDescent="0.25">
      <c r="A354" s="73" t="s">
        <v>9</v>
      </c>
      <c r="B354" s="241">
        <v>1</v>
      </c>
      <c r="C354" s="241">
        <v>1</v>
      </c>
      <c r="D354" s="241"/>
      <c r="E354" s="241"/>
    </row>
    <row r="355" spans="1:5" ht="12" thickBot="1" x14ac:dyDescent="0.25">
      <c r="A355" s="73" t="s">
        <v>16</v>
      </c>
      <c r="B355" s="92">
        <v>14950</v>
      </c>
      <c r="C355" s="92">
        <v>15000</v>
      </c>
      <c r="D355" s="92"/>
      <c r="E355" s="91"/>
    </row>
    <row r="356" spans="1:5" ht="12" thickBot="1" x14ac:dyDescent="0.25">
      <c r="A356" s="73" t="s">
        <v>24</v>
      </c>
      <c r="B356" s="30">
        <f>B355/B354</f>
        <v>14950</v>
      </c>
      <c r="C356" s="30">
        <f>C355/C354</f>
        <v>15000</v>
      </c>
      <c r="D356" s="30" t="e">
        <f>D355/D354</f>
        <v>#DIV/0!</v>
      </c>
      <c r="E356" s="30" t="e">
        <f>E355/E354</f>
        <v>#DIV/0!</v>
      </c>
    </row>
    <row r="357" spans="1:5" ht="12" thickBot="1" x14ac:dyDescent="0.25">
      <c r="A357" s="73" t="s">
        <v>17</v>
      </c>
      <c r="B357" s="241" t="s">
        <v>23</v>
      </c>
      <c r="C357" s="96">
        <f t="shared" ref="C357:E359" si="11">C354/B354-1</f>
        <v>0</v>
      </c>
      <c r="D357" s="96">
        <f t="shared" si="11"/>
        <v>-1</v>
      </c>
      <c r="E357" s="96" t="e">
        <f t="shared" si="11"/>
        <v>#DIV/0!</v>
      </c>
    </row>
    <row r="358" spans="1:5" ht="12" thickBot="1" x14ac:dyDescent="0.25">
      <c r="A358" s="73" t="s">
        <v>18</v>
      </c>
      <c r="B358" s="241" t="s">
        <v>23</v>
      </c>
      <c r="C358" s="96">
        <f t="shared" si="11"/>
        <v>3.3444816053511683E-3</v>
      </c>
      <c r="D358" s="96">
        <f t="shared" si="11"/>
        <v>-1</v>
      </c>
      <c r="E358" s="96" t="e">
        <f t="shared" si="11"/>
        <v>#DIV/0!</v>
      </c>
    </row>
    <row r="359" spans="1:5" ht="12" thickBot="1" x14ac:dyDescent="0.25">
      <c r="A359" s="73" t="s">
        <v>19</v>
      </c>
      <c r="B359" s="241" t="s">
        <v>23</v>
      </c>
      <c r="C359" s="96">
        <f t="shared" si="11"/>
        <v>3.3444816053511683E-3</v>
      </c>
      <c r="D359" s="96" t="e">
        <f t="shared" si="11"/>
        <v>#DIV/0!</v>
      </c>
      <c r="E359" s="96" t="e">
        <f t="shared" si="11"/>
        <v>#DIV/0!</v>
      </c>
    </row>
    <row r="360" spans="1:5" ht="12" thickBot="1" x14ac:dyDescent="0.25">
      <c r="A360" s="481" t="s">
        <v>293</v>
      </c>
      <c r="B360" s="482"/>
      <c r="C360" s="482"/>
      <c r="D360" s="482"/>
      <c r="E360" s="483"/>
    </row>
    <row r="361" spans="1:5" ht="12.75" customHeight="1" x14ac:dyDescent="0.2">
      <c r="A361" s="479"/>
      <c r="B361" s="95">
        <v>2018</v>
      </c>
      <c r="C361" s="95">
        <v>2019</v>
      </c>
      <c r="D361" s="95">
        <v>2020</v>
      </c>
      <c r="E361" s="95">
        <v>2021</v>
      </c>
    </row>
    <row r="362" spans="1:5" ht="9" customHeight="1" thickBot="1" x14ac:dyDescent="0.25">
      <c r="A362" s="480"/>
      <c r="B362" s="94" t="s">
        <v>6</v>
      </c>
      <c r="C362" s="94" t="s">
        <v>7</v>
      </c>
      <c r="D362" s="94" t="s">
        <v>7</v>
      </c>
      <c r="E362" s="94" t="s">
        <v>7</v>
      </c>
    </row>
    <row r="363" spans="1:5" ht="12" thickBot="1" x14ac:dyDescent="0.25">
      <c r="A363" s="88" t="s">
        <v>35</v>
      </c>
      <c r="B363" s="32">
        <f>B364+B365+B366+B367</f>
        <v>0</v>
      </c>
      <c r="C363" s="32">
        <f>C364+C365+C366+C367</f>
        <v>0</v>
      </c>
      <c r="D363" s="32">
        <f>D364+D365+D366+D367</f>
        <v>0</v>
      </c>
      <c r="E363" s="32">
        <f>E364+E365+E366+E367</f>
        <v>0</v>
      </c>
    </row>
    <row r="364" spans="1:5" ht="12" thickBot="1" x14ac:dyDescent="0.25">
      <c r="A364" s="84" t="s">
        <v>43</v>
      </c>
      <c r="B364" s="32"/>
      <c r="C364" s="32"/>
      <c r="D364" s="32"/>
      <c r="E364" s="32"/>
    </row>
    <row r="365" spans="1:5" ht="12" thickBot="1" x14ac:dyDescent="0.25">
      <c r="A365" s="84" t="s">
        <v>49</v>
      </c>
      <c r="B365" s="32"/>
      <c r="C365" s="32"/>
      <c r="D365" s="32"/>
      <c r="E365" s="32"/>
    </row>
    <row r="366" spans="1:5" ht="12" thickBot="1" x14ac:dyDescent="0.25">
      <c r="A366" s="84" t="s">
        <v>50</v>
      </c>
      <c r="B366" s="32"/>
      <c r="C366" s="32"/>
      <c r="D366" s="32"/>
      <c r="E366" s="32"/>
    </row>
    <row r="367" spans="1:5" ht="12" thickBot="1" x14ac:dyDescent="0.25">
      <c r="A367" s="84" t="s">
        <v>51</v>
      </c>
      <c r="B367" s="32"/>
      <c r="C367" s="32"/>
      <c r="D367" s="32"/>
      <c r="E367" s="32"/>
    </row>
    <row r="368" spans="1:5" ht="12" thickBot="1" x14ac:dyDescent="0.25">
      <c r="A368" s="88" t="s">
        <v>36</v>
      </c>
      <c r="B368" s="92">
        <v>14950</v>
      </c>
      <c r="C368" s="92">
        <v>15000</v>
      </c>
      <c r="D368" s="92"/>
      <c r="E368" s="91"/>
    </row>
    <row r="369" spans="1:5" ht="12" thickBot="1" x14ac:dyDescent="0.25">
      <c r="A369" s="84" t="s">
        <v>43</v>
      </c>
      <c r="B369" s="92">
        <v>14950</v>
      </c>
      <c r="C369" s="92">
        <v>15000</v>
      </c>
      <c r="D369" s="31"/>
      <c r="E369" s="31"/>
    </row>
    <row r="370" spans="1:5" ht="12" thickBot="1" x14ac:dyDescent="0.25">
      <c r="A370" s="84" t="s">
        <v>49</v>
      </c>
      <c r="B370" s="31"/>
      <c r="C370" s="31"/>
      <c r="D370" s="31"/>
      <c r="E370" s="31"/>
    </row>
    <row r="371" spans="1:5" ht="12" thickBot="1" x14ac:dyDescent="0.25">
      <c r="A371" s="84" t="s">
        <v>50</v>
      </c>
      <c r="B371" s="31"/>
      <c r="C371" s="31"/>
      <c r="D371" s="31"/>
      <c r="E371" s="31"/>
    </row>
    <row r="372" spans="1:5" ht="12" thickBot="1" x14ac:dyDescent="0.25">
      <c r="A372" s="84" t="s">
        <v>51</v>
      </c>
      <c r="B372" s="31"/>
      <c r="C372" s="31"/>
      <c r="D372" s="31"/>
      <c r="E372" s="31"/>
    </row>
    <row r="373" spans="1:5" ht="12" thickBot="1" x14ac:dyDescent="0.25">
      <c r="A373" s="90" t="s">
        <v>107</v>
      </c>
      <c r="B373" s="31">
        <f>B363+B368</f>
        <v>14950</v>
      </c>
      <c r="C373" s="31">
        <f>C363+C368</f>
        <v>15000</v>
      </c>
      <c r="D373" s="31">
        <f>D363+D368</f>
        <v>0</v>
      </c>
      <c r="E373" s="31">
        <f>E363+E368</f>
        <v>0</v>
      </c>
    </row>
    <row r="374" spans="1:5" ht="34.5" thickBot="1" x14ac:dyDescent="0.25">
      <c r="A374" s="102" t="s">
        <v>292</v>
      </c>
      <c r="B374" s="101" t="s">
        <v>291</v>
      </c>
      <c r="C374" s="100" t="s">
        <v>45</v>
      </c>
      <c r="D374" s="99"/>
      <c r="E374" s="98"/>
    </row>
    <row r="375" spans="1:5" ht="17.25" customHeight="1" thickBot="1" x14ac:dyDescent="0.25">
      <c r="A375" s="73" t="s">
        <v>10</v>
      </c>
      <c r="B375" s="382" t="s">
        <v>291</v>
      </c>
      <c r="C375" s="383"/>
      <c r="D375" s="383"/>
      <c r="E375" s="384"/>
    </row>
    <row r="376" spans="1:5" ht="12" thickBot="1" x14ac:dyDescent="0.25">
      <c r="A376" s="73" t="s">
        <v>15</v>
      </c>
      <c r="B376" s="379" t="s">
        <v>284</v>
      </c>
      <c r="C376" s="380"/>
      <c r="D376" s="380"/>
      <c r="E376" s="381"/>
    </row>
    <row r="377" spans="1:5" ht="12.75" customHeight="1" x14ac:dyDescent="0.2">
      <c r="A377" s="479"/>
      <c r="B377" s="95">
        <v>2018</v>
      </c>
      <c r="C377" s="95">
        <v>2019</v>
      </c>
      <c r="D377" s="95">
        <v>2020</v>
      </c>
      <c r="E377" s="95">
        <v>2021</v>
      </c>
    </row>
    <row r="378" spans="1:5" ht="9" customHeight="1" thickBot="1" x14ac:dyDescent="0.25">
      <c r="A378" s="480"/>
      <c r="B378" s="94" t="s">
        <v>6</v>
      </c>
      <c r="C378" s="94" t="s">
        <v>7</v>
      </c>
      <c r="D378" s="94" t="s">
        <v>7</v>
      </c>
      <c r="E378" s="94" t="s">
        <v>7</v>
      </c>
    </row>
    <row r="379" spans="1:5" ht="12" thickBot="1" x14ac:dyDescent="0.25">
      <c r="A379" s="73" t="s">
        <v>9</v>
      </c>
      <c r="B379" s="241"/>
      <c r="C379" s="241"/>
      <c r="D379" s="241">
        <v>1</v>
      </c>
      <c r="E379" s="241">
        <v>1</v>
      </c>
    </row>
    <row r="380" spans="1:5" ht="12" thickBot="1" x14ac:dyDescent="0.25">
      <c r="A380" s="73" t="s">
        <v>16</v>
      </c>
      <c r="B380" s="92"/>
      <c r="C380" s="93">
        <v>0</v>
      </c>
      <c r="D380" s="92">
        <v>500000</v>
      </c>
      <c r="E380" s="91">
        <v>800000</v>
      </c>
    </row>
    <row r="381" spans="1:5" ht="12" thickBot="1" x14ac:dyDescent="0.25">
      <c r="A381" s="73" t="s">
        <v>24</v>
      </c>
      <c r="B381" s="30" t="e">
        <f>B380/B379</f>
        <v>#DIV/0!</v>
      </c>
      <c r="C381" s="30" t="e">
        <f>C380/C379</f>
        <v>#DIV/0!</v>
      </c>
      <c r="D381" s="30">
        <f>D380/D379</f>
        <v>500000</v>
      </c>
      <c r="E381" s="30">
        <f>E380/E379</f>
        <v>800000</v>
      </c>
    </row>
    <row r="382" spans="1:5" ht="12" thickBot="1" x14ac:dyDescent="0.25">
      <c r="A382" s="73" t="s">
        <v>17</v>
      </c>
      <c r="B382" s="241" t="s">
        <v>23</v>
      </c>
      <c r="C382" s="96" t="e">
        <f t="shared" ref="C382:E384" si="12">C379/B379-1</f>
        <v>#DIV/0!</v>
      </c>
      <c r="D382" s="96" t="e">
        <f t="shared" si="12"/>
        <v>#DIV/0!</v>
      </c>
      <c r="E382" s="96">
        <f t="shared" si="12"/>
        <v>0</v>
      </c>
    </row>
    <row r="383" spans="1:5" ht="12" thickBot="1" x14ac:dyDescent="0.25">
      <c r="A383" s="73" t="s">
        <v>18</v>
      </c>
      <c r="B383" s="241" t="s">
        <v>23</v>
      </c>
      <c r="C383" s="96" t="e">
        <f t="shared" si="12"/>
        <v>#DIV/0!</v>
      </c>
      <c r="D383" s="96" t="e">
        <f t="shared" si="12"/>
        <v>#DIV/0!</v>
      </c>
      <c r="E383" s="96">
        <f t="shared" si="12"/>
        <v>0.60000000000000009</v>
      </c>
    </row>
    <row r="384" spans="1:5" ht="12" thickBot="1" x14ac:dyDescent="0.25">
      <c r="A384" s="73" t="s">
        <v>19</v>
      </c>
      <c r="B384" s="241" t="s">
        <v>23</v>
      </c>
      <c r="C384" s="96" t="e">
        <f t="shared" si="12"/>
        <v>#DIV/0!</v>
      </c>
      <c r="D384" s="96" t="e">
        <f t="shared" si="12"/>
        <v>#DIV/0!</v>
      </c>
      <c r="E384" s="96">
        <f t="shared" si="12"/>
        <v>0.60000000000000009</v>
      </c>
    </row>
    <row r="385" spans="1:5" ht="12" thickBot="1" x14ac:dyDescent="0.25">
      <c r="A385" s="481" t="s">
        <v>290</v>
      </c>
      <c r="B385" s="482"/>
      <c r="C385" s="482"/>
      <c r="D385" s="482"/>
      <c r="E385" s="483"/>
    </row>
    <row r="386" spans="1:5" ht="12.75" customHeight="1" x14ac:dyDescent="0.2">
      <c r="A386" s="479"/>
      <c r="B386" s="95">
        <v>2018</v>
      </c>
      <c r="C386" s="95">
        <v>2019</v>
      </c>
      <c r="D386" s="95">
        <v>2020</v>
      </c>
      <c r="E386" s="95">
        <v>2021</v>
      </c>
    </row>
    <row r="387" spans="1:5" ht="9" customHeight="1" thickBot="1" x14ac:dyDescent="0.25">
      <c r="A387" s="480"/>
      <c r="B387" s="94" t="s">
        <v>6</v>
      </c>
      <c r="C387" s="94" t="s">
        <v>7</v>
      </c>
      <c r="D387" s="94" t="s">
        <v>7</v>
      </c>
      <c r="E387" s="94" t="s">
        <v>7</v>
      </c>
    </row>
    <row r="388" spans="1:5" ht="12" thickBot="1" x14ac:dyDescent="0.25">
      <c r="A388" s="88" t="s">
        <v>35</v>
      </c>
      <c r="B388" s="32">
        <f>B389+B390+B391+B392</f>
        <v>0</v>
      </c>
      <c r="C388" s="32">
        <f>C389+C390+C391+C392</f>
        <v>0</v>
      </c>
      <c r="D388" s="32">
        <f>D389+D390+D391+D392</f>
        <v>0</v>
      </c>
      <c r="E388" s="32">
        <f>E389+E390+E391+E392</f>
        <v>0</v>
      </c>
    </row>
    <row r="389" spans="1:5" ht="12" thickBot="1" x14ac:dyDescent="0.25">
      <c r="A389" s="84" t="s">
        <v>43</v>
      </c>
      <c r="B389" s="32"/>
      <c r="C389" s="32"/>
      <c r="D389" s="32"/>
      <c r="E389" s="32"/>
    </row>
    <row r="390" spans="1:5" ht="12" thickBot="1" x14ac:dyDescent="0.25">
      <c r="A390" s="84" t="s">
        <v>49</v>
      </c>
      <c r="B390" s="32"/>
      <c r="C390" s="32"/>
      <c r="D390" s="32"/>
      <c r="E390" s="32"/>
    </row>
    <row r="391" spans="1:5" ht="12" thickBot="1" x14ac:dyDescent="0.25">
      <c r="A391" s="84" t="s">
        <v>50</v>
      </c>
      <c r="B391" s="32"/>
      <c r="C391" s="32"/>
      <c r="D391" s="32"/>
      <c r="E391" s="32"/>
    </row>
    <row r="392" spans="1:5" ht="12" thickBot="1" x14ac:dyDescent="0.25">
      <c r="A392" s="84" t="s">
        <v>51</v>
      </c>
      <c r="B392" s="32"/>
      <c r="C392" s="32"/>
      <c r="D392" s="32"/>
      <c r="E392" s="32"/>
    </row>
    <row r="393" spans="1:5" ht="12" thickBot="1" x14ac:dyDescent="0.25">
      <c r="A393" s="88" t="s">
        <v>36</v>
      </c>
      <c r="B393" s="92"/>
      <c r="C393" s="93">
        <v>0</v>
      </c>
      <c r="D393" s="92">
        <v>500000</v>
      </c>
      <c r="E393" s="91">
        <v>800000</v>
      </c>
    </row>
    <row r="394" spans="1:5" ht="12" thickBot="1" x14ac:dyDescent="0.25">
      <c r="A394" s="84" t="s">
        <v>43</v>
      </c>
      <c r="B394" s="31"/>
      <c r="C394" s="31"/>
      <c r="D394" s="92">
        <v>500000</v>
      </c>
      <c r="E394" s="91">
        <v>800000</v>
      </c>
    </row>
    <row r="395" spans="1:5" ht="12" thickBot="1" x14ac:dyDescent="0.25">
      <c r="A395" s="84" t="s">
        <v>49</v>
      </c>
      <c r="B395" s="31"/>
      <c r="C395" s="31"/>
      <c r="D395" s="31"/>
      <c r="E395" s="31"/>
    </row>
    <row r="396" spans="1:5" ht="12" thickBot="1" x14ac:dyDescent="0.25">
      <c r="A396" s="84" t="s">
        <v>50</v>
      </c>
      <c r="B396" s="31"/>
      <c r="C396" s="31"/>
      <c r="D396" s="31"/>
      <c r="E396" s="31"/>
    </row>
    <row r="397" spans="1:5" ht="12" thickBot="1" x14ac:dyDescent="0.25">
      <c r="A397" s="84" t="s">
        <v>51</v>
      </c>
      <c r="B397" s="31"/>
      <c r="C397" s="31"/>
      <c r="D397" s="31"/>
      <c r="E397" s="31"/>
    </row>
    <row r="398" spans="1:5" ht="12" thickBot="1" x14ac:dyDescent="0.25">
      <c r="A398" s="90" t="s">
        <v>117</v>
      </c>
      <c r="B398" s="31">
        <f>B388+B393</f>
        <v>0</v>
      </c>
      <c r="C398" s="31">
        <f>C388+C393</f>
        <v>0</v>
      </c>
      <c r="D398" s="31">
        <f>D388+D393</f>
        <v>500000</v>
      </c>
      <c r="E398" s="31">
        <f>E388+E393</f>
        <v>800000</v>
      </c>
    </row>
    <row r="399" spans="1:5" ht="34.5" thickBot="1" x14ac:dyDescent="0.25">
      <c r="A399" s="102" t="s">
        <v>289</v>
      </c>
      <c r="B399" s="101" t="s">
        <v>288</v>
      </c>
      <c r="C399" s="100" t="s">
        <v>45</v>
      </c>
      <c r="D399" s="99"/>
      <c r="E399" s="98"/>
    </row>
    <row r="400" spans="1:5" ht="17.25" customHeight="1" thickBot="1" x14ac:dyDescent="0.25">
      <c r="A400" s="73" t="s">
        <v>10</v>
      </c>
      <c r="B400" s="382" t="s">
        <v>288</v>
      </c>
      <c r="C400" s="383"/>
      <c r="D400" s="383"/>
      <c r="E400" s="384"/>
    </row>
    <row r="401" spans="1:5" ht="12" thickBot="1" x14ac:dyDescent="0.25">
      <c r="A401" s="73" t="s">
        <v>15</v>
      </c>
      <c r="B401" s="379" t="s">
        <v>287</v>
      </c>
      <c r="C401" s="380"/>
      <c r="D401" s="380"/>
      <c r="E401" s="381"/>
    </row>
    <row r="402" spans="1:5" ht="12.75" customHeight="1" x14ac:dyDescent="0.2">
      <c r="A402" s="479"/>
      <c r="B402" s="95">
        <v>2018</v>
      </c>
      <c r="C402" s="95">
        <v>2019</v>
      </c>
      <c r="D402" s="95">
        <v>2020</v>
      </c>
      <c r="E402" s="95">
        <v>2021</v>
      </c>
    </row>
    <row r="403" spans="1:5" ht="9" customHeight="1" thickBot="1" x14ac:dyDescent="0.25">
      <c r="A403" s="480"/>
      <c r="B403" s="94" t="s">
        <v>6</v>
      </c>
      <c r="C403" s="94" t="s">
        <v>7</v>
      </c>
      <c r="D403" s="94" t="s">
        <v>7</v>
      </c>
      <c r="E403" s="94" t="s">
        <v>7</v>
      </c>
    </row>
    <row r="404" spans="1:5" ht="12" thickBot="1" x14ac:dyDescent="0.25">
      <c r="A404" s="73" t="s">
        <v>9</v>
      </c>
      <c r="B404" s="241"/>
      <c r="C404" s="241"/>
      <c r="D404" s="241">
        <v>1</v>
      </c>
      <c r="E404" s="241">
        <v>1</v>
      </c>
    </row>
    <row r="405" spans="1:5" ht="12" thickBot="1" x14ac:dyDescent="0.25">
      <c r="A405" s="73" t="s">
        <v>16</v>
      </c>
      <c r="B405" s="92"/>
      <c r="C405" s="93">
        <v>0</v>
      </c>
      <c r="D405" s="92">
        <v>200000</v>
      </c>
      <c r="E405" s="91">
        <v>100000</v>
      </c>
    </row>
    <row r="406" spans="1:5" ht="12" thickBot="1" x14ac:dyDescent="0.25">
      <c r="A406" s="73" t="s">
        <v>24</v>
      </c>
      <c r="B406" s="30" t="e">
        <f>B405/B404</f>
        <v>#DIV/0!</v>
      </c>
      <c r="C406" s="30" t="e">
        <f>C405/C404</f>
        <v>#DIV/0!</v>
      </c>
      <c r="D406" s="30">
        <f>D405/D404</f>
        <v>200000</v>
      </c>
      <c r="E406" s="30">
        <f>E405/E404</f>
        <v>100000</v>
      </c>
    </row>
    <row r="407" spans="1:5" ht="12" thickBot="1" x14ac:dyDescent="0.25">
      <c r="A407" s="73" t="s">
        <v>17</v>
      </c>
      <c r="B407" s="241" t="s">
        <v>23</v>
      </c>
      <c r="C407" s="96" t="e">
        <f t="shared" ref="C407:E409" si="13">C404/B404-1</f>
        <v>#DIV/0!</v>
      </c>
      <c r="D407" s="96" t="e">
        <f t="shared" si="13"/>
        <v>#DIV/0!</v>
      </c>
      <c r="E407" s="96">
        <f t="shared" si="13"/>
        <v>0</v>
      </c>
    </row>
    <row r="408" spans="1:5" ht="12" thickBot="1" x14ac:dyDescent="0.25">
      <c r="A408" s="73" t="s">
        <v>18</v>
      </c>
      <c r="B408" s="241" t="s">
        <v>23</v>
      </c>
      <c r="C408" s="96" t="e">
        <f t="shared" si="13"/>
        <v>#DIV/0!</v>
      </c>
      <c r="D408" s="96" t="e">
        <f t="shared" si="13"/>
        <v>#DIV/0!</v>
      </c>
      <c r="E408" s="96">
        <f t="shared" si="13"/>
        <v>-0.5</v>
      </c>
    </row>
    <row r="409" spans="1:5" ht="12" thickBot="1" x14ac:dyDescent="0.25">
      <c r="A409" s="73" t="s">
        <v>19</v>
      </c>
      <c r="B409" s="241" t="s">
        <v>23</v>
      </c>
      <c r="C409" s="96" t="e">
        <f t="shared" si="13"/>
        <v>#DIV/0!</v>
      </c>
      <c r="D409" s="96" t="e">
        <f t="shared" si="13"/>
        <v>#DIV/0!</v>
      </c>
      <c r="E409" s="96">
        <f t="shared" si="13"/>
        <v>-0.5</v>
      </c>
    </row>
    <row r="410" spans="1:5" ht="12" thickBot="1" x14ac:dyDescent="0.25">
      <c r="A410" s="481" t="s">
        <v>286</v>
      </c>
      <c r="B410" s="482"/>
      <c r="C410" s="482"/>
      <c r="D410" s="482"/>
      <c r="E410" s="483"/>
    </row>
    <row r="411" spans="1:5" ht="12.75" customHeight="1" x14ac:dyDescent="0.2">
      <c r="A411" s="479"/>
      <c r="B411" s="95">
        <v>2018</v>
      </c>
      <c r="C411" s="95">
        <v>2019</v>
      </c>
      <c r="D411" s="95">
        <v>2020</v>
      </c>
      <c r="E411" s="95">
        <v>2021</v>
      </c>
    </row>
    <row r="412" spans="1:5" ht="9" customHeight="1" thickBot="1" x14ac:dyDescent="0.25">
      <c r="A412" s="480"/>
      <c r="B412" s="94" t="s">
        <v>6</v>
      </c>
      <c r="C412" s="94" t="s">
        <v>7</v>
      </c>
      <c r="D412" s="94" t="s">
        <v>7</v>
      </c>
      <c r="E412" s="94" t="s">
        <v>7</v>
      </c>
    </row>
    <row r="413" spans="1:5" ht="12" thickBot="1" x14ac:dyDescent="0.25">
      <c r="A413" s="88" t="s">
        <v>35</v>
      </c>
      <c r="B413" s="32">
        <f>B414+B415+B416+B417</f>
        <v>0</v>
      </c>
      <c r="C413" s="32">
        <f>C414+C415+C416+C417</f>
        <v>0</v>
      </c>
      <c r="D413" s="32">
        <f>D414+D415+D416+D417</f>
        <v>0</v>
      </c>
      <c r="E413" s="32">
        <f>E414+E415+E416+E417</f>
        <v>0</v>
      </c>
    </row>
    <row r="414" spans="1:5" ht="12" thickBot="1" x14ac:dyDescent="0.25">
      <c r="A414" s="84" t="s">
        <v>43</v>
      </c>
      <c r="B414" s="32"/>
      <c r="C414" s="32"/>
      <c r="D414" s="32"/>
      <c r="E414" s="32"/>
    </row>
    <row r="415" spans="1:5" ht="12" thickBot="1" x14ac:dyDescent="0.25">
      <c r="A415" s="84" t="s">
        <v>49</v>
      </c>
      <c r="B415" s="32"/>
      <c r="C415" s="32"/>
      <c r="D415" s="32"/>
      <c r="E415" s="32"/>
    </row>
    <row r="416" spans="1:5" ht="12" thickBot="1" x14ac:dyDescent="0.25">
      <c r="A416" s="84" t="s">
        <v>50</v>
      </c>
      <c r="B416" s="32"/>
      <c r="C416" s="32"/>
      <c r="D416" s="32"/>
      <c r="E416" s="32"/>
    </row>
    <row r="417" spans="1:5" ht="12" thickBot="1" x14ac:dyDescent="0.25">
      <c r="A417" s="84" t="s">
        <v>51</v>
      </c>
      <c r="B417" s="32"/>
      <c r="C417" s="32"/>
      <c r="D417" s="32"/>
      <c r="E417" s="32"/>
    </row>
    <row r="418" spans="1:5" ht="12" thickBot="1" x14ac:dyDescent="0.25">
      <c r="A418" s="88" t="s">
        <v>36</v>
      </c>
      <c r="B418" s="92"/>
      <c r="C418" s="93">
        <v>0</v>
      </c>
      <c r="D418" s="92">
        <v>200000</v>
      </c>
      <c r="E418" s="91">
        <v>100000</v>
      </c>
    </row>
    <row r="419" spans="1:5" ht="12" thickBot="1" x14ac:dyDescent="0.25">
      <c r="A419" s="84" t="s">
        <v>43</v>
      </c>
      <c r="B419" s="31"/>
      <c r="C419" s="31"/>
      <c r="D419" s="92">
        <v>200000</v>
      </c>
      <c r="E419" s="91">
        <v>100000</v>
      </c>
    </row>
    <row r="420" spans="1:5" ht="12" thickBot="1" x14ac:dyDescent="0.25">
      <c r="A420" s="84" t="s">
        <v>49</v>
      </c>
      <c r="B420" s="31"/>
      <c r="C420" s="31"/>
      <c r="D420" s="31"/>
      <c r="E420" s="31"/>
    </row>
    <row r="421" spans="1:5" ht="12" thickBot="1" x14ac:dyDescent="0.25">
      <c r="A421" s="84" t="s">
        <v>50</v>
      </c>
      <c r="B421" s="31"/>
      <c r="C421" s="31"/>
      <c r="D421" s="31"/>
      <c r="E421" s="31"/>
    </row>
    <row r="422" spans="1:5" ht="12" thickBot="1" x14ac:dyDescent="0.25">
      <c r="A422" s="84" t="s">
        <v>51</v>
      </c>
      <c r="B422" s="31"/>
      <c r="C422" s="31"/>
      <c r="D422" s="31"/>
      <c r="E422" s="31"/>
    </row>
    <row r="423" spans="1:5" ht="12" thickBot="1" x14ac:dyDescent="0.25">
      <c r="A423" s="90" t="s">
        <v>120</v>
      </c>
      <c r="B423" s="31">
        <f>B413+B418</f>
        <v>0</v>
      </c>
      <c r="C423" s="31">
        <f>C413+C418</f>
        <v>0</v>
      </c>
      <c r="D423" s="31">
        <f>D413+D418</f>
        <v>200000</v>
      </c>
      <c r="E423" s="31">
        <f>E413+E418</f>
        <v>100000</v>
      </c>
    </row>
    <row r="424" spans="1:5" ht="12" thickBot="1" x14ac:dyDescent="0.25">
      <c r="A424" s="83"/>
      <c r="B424" s="71"/>
      <c r="C424" s="71"/>
      <c r="D424" s="71"/>
      <c r="E424" s="71"/>
    </row>
    <row r="425" spans="1:5" ht="34.5" thickBot="1" x14ac:dyDescent="0.25">
      <c r="A425" s="102" t="s">
        <v>121</v>
      </c>
      <c r="B425" s="101" t="s">
        <v>285</v>
      </c>
      <c r="C425" s="100" t="s">
        <v>45</v>
      </c>
      <c r="D425" s="99"/>
      <c r="E425" s="98"/>
    </row>
    <row r="426" spans="1:5" ht="17.25" customHeight="1" thickBot="1" x14ac:dyDescent="0.25">
      <c r="A426" s="73" t="s">
        <v>10</v>
      </c>
      <c r="B426" s="382" t="s">
        <v>285</v>
      </c>
      <c r="C426" s="383"/>
      <c r="D426" s="383"/>
      <c r="E426" s="384"/>
    </row>
    <row r="427" spans="1:5" ht="12" thickBot="1" x14ac:dyDescent="0.25">
      <c r="A427" s="73" t="s">
        <v>15</v>
      </c>
      <c r="B427" s="379" t="s">
        <v>284</v>
      </c>
      <c r="C427" s="380"/>
      <c r="D427" s="380"/>
      <c r="E427" s="381"/>
    </row>
    <row r="428" spans="1:5" ht="12.75" customHeight="1" x14ac:dyDescent="0.2">
      <c r="A428" s="479"/>
      <c r="B428" s="95">
        <v>2018</v>
      </c>
      <c r="C428" s="95">
        <v>2019</v>
      </c>
      <c r="D428" s="95">
        <v>2020</v>
      </c>
      <c r="E428" s="95">
        <v>2021</v>
      </c>
    </row>
    <row r="429" spans="1:5" ht="9" customHeight="1" thickBot="1" x14ac:dyDescent="0.25">
      <c r="A429" s="480"/>
      <c r="B429" s="94" t="s">
        <v>6</v>
      </c>
      <c r="C429" s="94" t="s">
        <v>7</v>
      </c>
      <c r="D429" s="94" t="s">
        <v>7</v>
      </c>
      <c r="E429" s="94" t="s">
        <v>7</v>
      </c>
    </row>
    <row r="430" spans="1:5" ht="12" thickBot="1" x14ac:dyDescent="0.25">
      <c r="A430" s="73" t="s">
        <v>9</v>
      </c>
      <c r="B430" s="241"/>
      <c r="C430" s="241"/>
      <c r="D430" s="241"/>
      <c r="E430" s="241">
        <v>1</v>
      </c>
    </row>
    <row r="431" spans="1:5" ht="12" thickBot="1" x14ac:dyDescent="0.25">
      <c r="A431" s="73" t="s">
        <v>16</v>
      </c>
      <c r="B431" s="92"/>
      <c r="C431" s="93">
        <v>0</v>
      </c>
      <c r="D431" s="92"/>
      <c r="E431" s="91">
        <v>55000</v>
      </c>
    </row>
    <row r="432" spans="1:5" ht="12" thickBot="1" x14ac:dyDescent="0.25">
      <c r="A432" s="73" t="s">
        <v>24</v>
      </c>
      <c r="B432" s="30" t="e">
        <f>B431/B430</f>
        <v>#DIV/0!</v>
      </c>
      <c r="C432" s="30" t="e">
        <f>C431/C430</f>
        <v>#DIV/0!</v>
      </c>
      <c r="D432" s="30" t="e">
        <f>D431/D430</f>
        <v>#DIV/0!</v>
      </c>
      <c r="E432" s="30">
        <f>E431/E430</f>
        <v>55000</v>
      </c>
    </row>
    <row r="433" spans="1:5" ht="12" thickBot="1" x14ac:dyDescent="0.25">
      <c r="A433" s="73" t="s">
        <v>17</v>
      </c>
      <c r="B433" s="241" t="s">
        <v>23</v>
      </c>
      <c r="C433" s="96" t="e">
        <f t="shared" ref="C433:E435" si="14">C430/B430-1</f>
        <v>#DIV/0!</v>
      </c>
      <c r="D433" s="96" t="e">
        <f t="shared" si="14"/>
        <v>#DIV/0!</v>
      </c>
      <c r="E433" s="96" t="e">
        <f t="shared" si="14"/>
        <v>#DIV/0!</v>
      </c>
    </row>
    <row r="434" spans="1:5" ht="12" thickBot="1" x14ac:dyDescent="0.25">
      <c r="A434" s="73" t="s">
        <v>18</v>
      </c>
      <c r="B434" s="241" t="s">
        <v>23</v>
      </c>
      <c r="C434" s="96" t="e">
        <f t="shared" si="14"/>
        <v>#DIV/0!</v>
      </c>
      <c r="D434" s="96" t="e">
        <f t="shared" si="14"/>
        <v>#DIV/0!</v>
      </c>
      <c r="E434" s="96" t="e">
        <f t="shared" si="14"/>
        <v>#DIV/0!</v>
      </c>
    </row>
    <row r="435" spans="1:5" ht="12" thickBot="1" x14ac:dyDescent="0.25">
      <c r="A435" s="73" t="s">
        <v>19</v>
      </c>
      <c r="B435" s="241" t="s">
        <v>23</v>
      </c>
      <c r="C435" s="96" t="e">
        <f t="shared" si="14"/>
        <v>#DIV/0!</v>
      </c>
      <c r="D435" s="96" t="e">
        <f t="shared" si="14"/>
        <v>#DIV/0!</v>
      </c>
      <c r="E435" s="96" t="e">
        <f t="shared" si="14"/>
        <v>#DIV/0!</v>
      </c>
    </row>
    <row r="436" spans="1:5" ht="12" thickBot="1" x14ac:dyDescent="0.25">
      <c r="A436" s="481" t="s">
        <v>283</v>
      </c>
      <c r="B436" s="482"/>
      <c r="C436" s="482"/>
      <c r="D436" s="482"/>
      <c r="E436" s="483"/>
    </row>
    <row r="437" spans="1:5" ht="12.75" customHeight="1" x14ac:dyDescent="0.2">
      <c r="A437" s="479"/>
      <c r="B437" s="95">
        <v>2018</v>
      </c>
      <c r="C437" s="95">
        <v>2019</v>
      </c>
      <c r="D437" s="95">
        <v>2020</v>
      </c>
      <c r="E437" s="95">
        <v>2021</v>
      </c>
    </row>
    <row r="438" spans="1:5" ht="9" customHeight="1" thickBot="1" x14ac:dyDescent="0.25">
      <c r="A438" s="480"/>
      <c r="B438" s="94" t="s">
        <v>6</v>
      </c>
      <c r="C438" s="94" t="s">
        <v>7</v>
      </c>
      <c r="D438" s="94" t="s">
        <v>7</v>
      </c>
      <c r="E438" s="94" t="s">
        <v>7</v>
      </c>
    </row>
    <row r="439" spans="1:5" ht="12" thickBot="1" x14ac:dyDescent="0.25">
      <c r="A439" s="88" t="s">
        <v>35</v>
      </c>
      <c r="B439" s="32">
        <f>B440+B441+B442+B443</f>
        <v>0</v>
      </c>
      <c r="C439" s="32">
        <f>C440+C441+C442+C443</f>
        <v>0</v>
      </c>
      <c r="D439" s="32">
        <f>D440+D441+D442+D443</f>
        <v>0</v>
      </c>
      <c r="E439" s="32">
        <f>E440+E441+E442+E443</f>
        <v>0</v>
      </c>
    </row>
    <row r="440" spans="1:5" ht="12" thickBot="1" x14ac:dyDescent="0.25">
      <c r="A440" s="84" t="s">
        <v>43</v>
      </c>
      <c r="B440" s="32"/>
      <c r="C440" s="32"/>
      <c r="D440" s="32"/>
      <c r="E440" s="32"/>
    </row>
    <row r="441" spans="1:5" ht="12" thickBot="1" x14ac:dyDescent="0.25">
      <c r="A441" s="84" t="s">
        <v>49</v>
      </c>
      <c r="B441" s="32"/>
      <c r="C441" s="32"/>
      <c r="D441" s="32"/>
      <c r="E441" s="32"/>
    </row>
    <row r="442" spans="1:5" ht="12" thickBot="1" x14ac:dyDescent="0.25">
      <c r="A442" s="84" t="s">
        <v>50</v>
      </c>
      <c r="B442" s="32"/>
      <c r="C442" s="32"/>
      <c r="D442" s="32"/>
      <c r="E442" s="32"/>
    </row>
    <row r="443" spans="1:5" ht="12" thickBot="1" x14ac:dyDescent="0.25">
      <c r="A443" s="84" t="s">
        <v>51</v>
      </c>
      <c r="B443" s="32"/>
      <c r="C443" s="32"/>
      <c r="D443" s="32"/>
      <c r="E443" s="32"/>
    </row>
    <row r="444" spans="1:5" ht="12" thickBot="1" x14ac:dyDescent="0.25">
      <c r="A444" s="88" t="s">
        <v>36</v>
      </c>
      <c r="B444" s="92"/>
      <c r="C444" s="93">
        <v>0</v>
      </c>
      <c r="D444" s="92"/>
      <c r="E444" s="91">
        <v>55000</v>
      </c>
    </row>
    <row r="445" spans="1:5" ht="12" thickBot="1" x14ac:dyDescent="0.25">
      <c r="A445" s="84" t="s">
        <v>43</v>
      </c>
      <c r="B445" s="31"/>
      <c r="C445" s="31"/>
      <c r="D445" s="31"/>
      <c r="E445" s="91">
        <v>55000</v>
      </c>
    </row>
    <row r="446" spans="1:5" ht="12" thickBot="1" x14ac:dyDescent="0.25">
      <c r="A446" s="84" t="s">
        <v>49</v>
      </c>
      <c r="B446" s="31"/>
      <c r="C446" s="31"/>
      <c r="D446" s="31"/>
      <c r="E446" s="31"/>
    </row>
    <row r="447" spans="1:5" ht="12" thickBot="1" x14ac:dyDescent="0.25">
      <c r="A447" s="84" t="s">
        <v>50</v>
      </c>
      <c r="B447" s="31"/>
      <c r="C447" s="31"/>
      <c r="D447" s="31"/>
      <c r="E447" s="31"/>
    </row>
    <row r="448" spans="1:5" ht="12" thickBot="1" x14ac:dyDescent="0.25">
      <c r="A448" s="84" t="s">
        <v>51</v>
      </c>
      <c r="B448" s="31"/>
      <c r="C448" s="31"/>
      <c r="D448" s="31"/>
      <c r="E448" s="31"/>
    </row>
    <row r="449" spans="1:5" ht="11.25" customHeight="1" thickBot="1" x14ac:dyDescent="0.25">
      <c r="A449" s="90" t="s">
        <v>282</v>
      </c>
      <c r="B449" s="31">
        <f>B439+B444</f>
        <v>0</v>
      </c>
      <c r="C449" s="31">
        <f>C439+C444</f>
        <v>0</v>
      </c>
      <c r="D449" s="31">
        <f>D439+D444</f>
        <v>0</v>
      </c>
      <c r="E449" s="31">
        <f>E439+E444</f>
        <v>55000</v>
      </c>
    </row>
    <row r="450" spans="1:5" ht="12" thickBot="1" x14ac:dyDescent="0.25">
      <c r="A450" s="83"/>
      <c r="B450" s="71"/>
      <c r="C450" s="71"/>
      <c r="D450" s="71"/>
      <c r="E450" s="71"/>
    </row>
    <row r="451" spans="1:5" ht="34.5" thickBot="1" x14ac:dyDescent="0.25">
      <c r="A451" s="102" t="s">
        <v>124</v>
      </c>
      <c r="B451" s="101" t="s">
        <v>281</v>
      </c>
      <c r="C451" s="100" t="s">
        <v>45</v>
      </c>
      <c r="D451" s="99"/>
      <c r="E451" s="98"/>
    </row>
    <row r="452" spans="1:5" ht="17.25" customHeight="1" thickBot="1" x14ac:dyDescent="0.25">
      <c r="A452" s="73" t="s">
        <v>10</v>
      </c>
      <c r="B452" s="382" t="s">
        <v>281</v>
      </c>
      <c r="C452" s="383"/>
      <c r="D452" s="383"/>
      <c r="E452" s="384"/>
    </row>
    <row r="453" spans="1:5" ht="12" thickBot="1" x14ac:dyDescent="0.25">
      <c r="A453" s="73" t="s">
        <v>15</v>
      </c>
      <c r="B453" s="379" t="s">
        <v>154</v>
      </c>
      <c r="C453" s="380"/>
      <c r="D453" s="380"/>
      <c r="E453" s="381"/>
    </row>
    <row r="454" spans="1:5" ht="12.75" customHeight="1" x14ac:dyDescent="0.2">
      <c r="A454" s="479"/>
      <c r="B454" s="95">
        <v>2018</v>
      </c>
      <c r="C454" s="95">
        <v>2019</v>
      </c>
      <c r="D454" s="95">
        <v>2020</v>
      </c>
      <c r="E454" s="95">
        <v>2021</v>
      </c>
    </row>
    <row r="455" spans="1:5" ht="9" customHeight="1" thickBot="1" x14ac:dyDescent="0.25">
      <c r="A455" s="480"/>
      <c r="B455" s="94" t="s">
        <v>6</v>
      </c>
      <c r="C455" s="94" t="s">
        <v>7</v>
      </c>
      <c r="D455" s="94" t="s">
        <v>7</v>
      </c>
      <c r="E455" s="94" t="s">
        <v>7</v>
      </c>
    </row>
    <row r="456" spans="1:5" ht="12" thickBot="1" x14ac:dyDescent="0.25">
      <c r="A456" s="73" t="s">
        <v>9</v>
      </c>
      <c r="B456" s="241"/>
      <c r="C456" s="241"/>
      <c r="D456" s="241"/>
      <c r="E456" s="241">
        <v>1600</v>
      </c>
    </row>
    <row r="457" spans="1:5" ht="12" thickBot="1" x14ac:dyDescent="0.25">
      <c r="A457" s="73" t="s">
        <v>16</v>
      </c>
      <c r="B457" s="92"/>
      <c r="C457" s="93">
        <v>0</v>
      </c>
      <c r="D457" s="92"/>
      <c r="E457" s="91">
        <v>50000</v>
      </c>
    </row>
    <row r="458" spans="1:5" ht="12" thickBot="1" x14ac:dyDescent="0.25">
      <c r="A458" s="73" t="s">
        <v>24</v>
      </c>
      <c r="B458" s="30" t="e">
        <f>B457/B456</f>
        <v>#DIV/0!</v>
      </c>
      <c r="C458" s="30" t="e">
        <f>C457/C456</f>
        <v>#DIV/0!</v>
      </c>
      <c r="D458" s="30" t="e">
        <f>D457/D456</f>
        <v>#DIV/0!</v>
      </c>
      <c r="E458" s="30">
        <f>E457/E456</f>
        <v>31.25</v>
      </c>
    </row>
    <row r="459" spans="1:5" ht="12" thickBot="1" x14ac:dyDescent="0.25">
      <c r="A459" s="73" t="s">
        <v>17</v>
      </c>
      <c r="B459" s="241" t="s">
        <v>23</v>
      </c>
      <c r="C459" s="96" t="e">
        <f t="shared" ref="C459:E461" si="15">C456/B456-1</f>
        <v>#DIV/0!</v>
      </c>
      <c r="D459" s="96" t="e">
        <f t="shared" si="15"/>
        <v>#DIV/0!</v>
      </c>
      <c r="E459" s="96" t="e">
        <f t="shared" si="15"/>
        <v>#DIV/0!</v>
      </c>
    </row>
    <row r="460" spans="1:5" ht="12" thickBot="1" x14ac:dyDescent="0.25">
      <c r="A460" s="73" t="s">
        <v>18</v>
      </c>
      <c r="B460" s="241" t="s">
        <v>23</v>
      </c>
      <c r="C460" s="96" t="e">
        <f t="shared" si="15"/>
        <v>#DIV/0!</v>
      </c>
      <c r="D460" s="96" t="e">
        <f t="shared" si="15"/>
        <v>#DIV/0!</v>
      </c>
      <c r="E460" s="96" t="e">
        <f t="shared" si="15"/>
        <v>#DIV/0!</v>
      </c>
    </row>
    <row r="461" spans="1:5" ht="12" thickBot="1" x14ac:dyDescent="0.25">
      <c r="A461" s="73" t="s">
        <v>19</v>
      </c>
      <c r="B461" s="241" t="s">
        <v>23</v>
      </c>
      <c r="C461" s="96" t="e">
        <f t="shared" si="15"/>
        <v>#DIV/0!</v>
      </c>
      <c r="D461" s="96" t="e">
        <f t="shared" si="15"/>
        <v>#DIV/0!</v>
      </c>
      <c r="E461" s="96" t="e">
        <f t="shared" si="15"/>
        <v>#DIV/0!</v>
      </c>
    </row>
    <row r="462" spans="1:5" ht="12" thickBot="1" x14ac:dyDescent="0.25">
      <c r="A462" s="481" t="s">
        <v>280</v>
      </c>
      <c r="B462" s="482"/>
      <c r="C462" s="482"/>
      <c r="D462" s="482"/>
      <c r="E462" s="483"/>
    </row>
    <row r="463" spans="1:5" ht="12.75" customHeight="1" x14ac:dyDescent="0.2">
      <c r="A463" s="479"/>
      <c r="B463" s="95">
        <v>2018</v>
      </c>
      <c r="C463" s="95">
        <v>2019</v>
      </c>
      <c r="D463" s="95">
        <v>2020</v>
      </c>
      <c r="E463" s="95">
        <v>2021</v>
      </c>
    </row>
    <row r="464" spans="1:5" ht="9" customHeight="1" thickBot="1" x14ac:dyDescent="0.25">
      <c r="A464" s="480"/>
      <c r="B464" s="94" t="s">
        <v>6</v>
      </c>
      <c r="C464" s="94" t="s">
        <v>7</v>
      </c>
      <c r="D464" s="94" t="s">
        <v>7</v>
      </c>
      <c r="E464" s="94" t="s">
        <v>7</v>
      </c>
    </row>
    <row r="465" spans="1:5" ht="12" thickBot="1" x14ac:dyDescent="0.25">
      <c r="A465" s="88" t="s">
        <v>35</v>
      </c>
      <c r="B465" s="32">
        <f>B466+B467+B468+B469</f>
        <v>0</v>
      </c>
      <c r="C465" s="32">
        <f>C466+C467+C468+C469</f>
        <v>0</v>
      </c>
      <c r="D465" s="32">
        <f>D466+D467+D468+D469</f>
        <v>0</v>
      </c>
      <c r="E465" s="32">
        <f>E466+E467+E468+E469</f>
        <v>0</v>
      </c>
    </row>
    <row r="466" spans="1:5" ht="12" thickBot="1" x14ac:dyDescent="0.25">
      <c r="A466" s="84" t="s">
        <v>43</v>
      </c>
      <c r="B466" s="32"/>
      <c r="C466" s="32"/>
      <c r="D466" s="32"/>
      <c r="E466" s="32"/>
    </row>
    <row r="467" spans="1:5" ht="12" thickBot="1" x14ac:dyDescent="0.25">
      <c r="A467" s="84" t="s">
        <v>49</v>
      </c>
      <c r="B467" s="32"/>
      <c r="C467" s="32"/>
      <c r="D467" s="32"/>
      <c r="E467" s="32"/>
    </row>
    <row r="468" spans="1:5" ht="12" thickBot="1" x14ac:dyDescent="0.25">
      <c r="A468" s="84" t="s">
        <v>50</v>
      </c>
      <c r="B468" s="32"/>
      <c r="C468" s="32"/>
      <c r="D468" s="32"/>
      <c r="E468" s="32"/>
    </row>
    <row r="469" spans="1:5" ht="12" thickBot="1" x14ac:dyDescent="0.25">
      <c r="A469" s="84" t="s">
        <v>51</v>
      </c>
      <c r="B469" s="32"/>
      <c r="C469" s="32"/>
      <c r="D469" s="32"/>
      <c r="E469" s="32"/>
    </row>
    <row r="470" spans="1:5" ht="12" thickBot="1" x14ac:dyDescent="0.25">
      <c r="A470" s="88" t="s">
        <v>36</v>
      </c>
      <c r="B470" s="92"/>
      <c r="C470" s="93">
        <v>0</v>
      </c>
      <c r="D470" s="92"/>
      <c r="E470" s="91">
        <v>50000</v>
      </c>
    </row>
    <row r="471" spans="1:5" ht="12" thickBot="1" x14ac:dyDescent="0.25">
      <c r="A471" s="84" t="s">
        <v>43</v>
      </c>
      <c r="B471" s="31"/>
      <c r="C471" s="31"/>
      <c r="D471" s="31"/>
      <c r="E471" s="91">
        <v>50000</v>
      </c>
    </row>
    <row r="472" spans="1:5" ht="12" thickBot="1" x14ac:dyDescent="0.25">
      <c r="A472" s="84" t="s">
        <v>49</v>
      </c>
      <c r="B472" s="31"/>
      <c r="C472" s="31"/>
      <c r="D472" s="31"/>
      <c r="E472" s="31"/>
    </row>
    <row r="473" spans="1:5" ht="12" thickBot="1" x14ac:dyDescent="0.25">
      <c r="A473" s="84" t="s">
        <v>50</v>
      </c>
      <c r="B473" s="31"/>
      <c r="C473" s="31"/>
      <c r="D473" s="31"/>
      <c r="E473" s="31"/>
    </row>
    <row r="474" spans="1:5" ht="12" thickBot="1" x14ac:dyDescent="0.25">
      <c r="A474" s="84" t="s">
        <v>51</v>
      </c>
      <c r="B474" s="31"/>
      <c r="C474" s="31"/>
      <c r="D474" s="31"/>
      <c r="E474" s="31"/>
    </row>
    <row r="475" spans="1:5" ht="11.25" customHeight="1" thickBot="1" x14ac:dyDescent="0.25">
      <c r="A475" s="90" t="s">
        <v>126</v>
      </c>
      <c r="B475" s="31">
        <f>B465+B470</f>
        <v>0</v>
      </c>
      <c r="C475" s="31">
        <f>C465+C470</f>
        <v>0</v>
      </c>
      <c r="D475" s="31">
        <f>D465+D470</f>
        <v>0</v>
      </c>
      <c r="E475" s="31">
        <f>E465+E470</f>
        <v>50000</v>
      </c>
    </row>
    <row r="476" spans="1:5" ht="34.5" thickBot="1" x14ac:dyDescent="0.25">
      <c r="A476" s="102" t="s">
        <v>279</v>
      </c>
      <c r="B476" s="101" t="s">
        <v>278</v>
      </c>
      <c r="C476" s="100" t="s">
        <v>45</v>
      </c>
      <c r="D476" s="99"/>
      <c r="E476" s="98"/>
    </row>
    <row r="477" spans="1:5" ht="17.25" customHeight="1" thickBot="1" x14ac:dyDescent="0.25">
      <c r="A477" s="73" t="s">
        <v>10</v>
      </c>
      <c r="B477" s="382" t="s">
        <v>278</v>
      </c>
      <c r="C477" s="383"/>
      <c r="D477" s="383"/>
      <c r="E477" s="384"/>
    </row>
    <row r="478" spans="1:5" ht="12" thickBot="1" x14ac:dyDescent="0.25">
      <c r="A478" s="73" t="s">
        <v>15</v>
      </c>
      <c r="B478" s="379" t="s">
        <v>154</v>
      </c>
      <c r="C478" s="380"/>
      <c r="D478" s="380"/>
      <c r="E478" s="381"/>
    </row>
    <row r="479" spans="1:5" ht="12.75" customHeight="1" x14ac:dyDescent="0.2">
      <c r="A479" s="479"/>
      <c r="B479" s="95">
        <v>2018</v>
      </c>
      <c r="C479" s="95">
        <v>2019</v>
      </c>
      <c r="D479" s="95">
        <v>2020</v>
      </c>
      <c r="E479" s="95">
        <v>2021</v>
      </c>
    </row>
    <row r="480" spans="1:5" ht="9" customHeight="1" thickBot="1" x14ac:dyDescent="0.25">
      <c r="A480" s="480"/>
      <c r="B480" s="94" t="s">
        <v>6</v>
      </c>
      <c r="C480" s="94" t="s">
        <v>7</v>
      </c>
      <c r="D480" s="94" t="s">
        <v>7</v>
      </c>
      <c r="E480" s="94" t="s">
        <v>7</v>
      </c>
    </row>
    <row r="481" spans="1:5" ht="12" thickBot="1" x14ac:dyDescent="0.25">
      <c r="A481" s="73" t="s">
        <v>9</v>
      </c>
      <c r="B481" s="241"/>
      <c r="C481" s="241"/>
      <c r="D481" s="241"/>
      <c r="E481" s="241">
        <v>13000</v>
      </c>
    </row>
    <row r="482" spans="1:5" ht="12" thickBot="1" x14ac:dyDescent="0.25">
      <c r="A482" s="73" t="s">
        <v>16</v>
      </c>
      <c r="B482" s="92"/>
      <c r="C482" s="93">
        <v>0</v>
      </c>
      <c r="D482" s="92"/>
      <c r="E482" s="91">
        <v>40000</v>
      </c>
    </row>
    <row r="483" spans="1:5" ht="12" thickBot="1" x14ac:dyDescent="0.25">
      <c r="A483" s="73" t="s">
        <v>24</v>
      </c>
      <c r="B483" s="30" t="e">
        <f>B482/B481</f>
        <v>#DIV/0!</v>
      </c>
      <c r="C483" s="30" t="e">
        <f>C482/C481</f>
        <v>#DIV/0!</v>
      </c>
      <c r="D483" s="30" t="e">
        <f>D482/D481</f>
        <v>#DIV/0!</v>
      </c>
      <c r="E483" s="30">
        <f>E482/E481</f>
        <v>3.0769230769230771</v>
      </c>
    </row>
    <row r="484" spans="1:5" ht="12" thickBot="1" x14ac:dyDescent="0.25">
      <c r="A484" s="73" t="s">
        <v>17</v>
      </c>
      <c r="B484" s="241" t="s">
        <v>23</v>
      </c>
      <c r="C484" s="96" t="e">
        <f t="shared" ref="C484:E486" si="16">C481/B481-1</f>
        <v>#DIV/0!</v>
      </c>
      <c r="D484" s="96" t="e">
        <f t="shared" si="16"/>
        <v>#DIV/0!</v>
      </c>
      <c r="E484" s="96" t="e">
        <f t="shared" si="16"/>
        <v>#DIV/0!</v>
      </c>
    </row>
    <row r="485" spans="1:5" ht="12" thickBot="1" x14ac:dyDescent="0.25">
      <c r="A485" s="73" t="s">
        <v>18</v>
      </c>
      <c r="B485" s="241" t="s">
        <v>23</v>
      </c>
      <c r="C485" s="96" t="e">
        <f t="shared" si="16"/>
        <v>#DIV/0!</v>
      </c>
      <c r="D485" s="96" t="e">
        <f t="shared" si="16"/>
        <v>#DIV/0!</v>
      </c>
      <c r="E485" s="96" t="e">
        <f t="shared" si="16"/>
        <v>#DIV/0!</v>
      </c>
    </row>
    <row r="486" spans="1:5" ht="12" thickBot="1" x14ac:dyDescent="0.25">
      <c r="A486" s="73" t="s">
        <v>19</v>
      </c>
      <c r="B486" s="241" t="s">
        <v>23</v>
      </c>
      <c r="C486" s="96" t="e">
        <f t="shared" si="16"/>
        <v>#DIV/0!</v>
      </c>
      <c r="D486" s="96" t="e">
        <f t="shared" si="16"/>
        <v>#DIV/0!</v>
      </c>
      <c r="E486" s="96" t="e">
        <f t="shared" si="16"/>
        <v>#DIV/0!</v>
      </c>
    </row>
    <row r="487" spans="1:5" ht="12" thickBot="1" x14ac:dyDescent="0.25">
      <c r="A487" s="481" t="s">
        <v>277</v>
      </c>
      <c r="B487" s="482"/>
      <c r="C487" s="482"/>
      <c r="D487" s="482"/>
      <c r="E487" s="483"/>
    </row>
    <row r="488" spans="1:5" ht="12.75" customHeight="1" x14ac:dyDescent="0.2">
      <c r="A488" s="479"/>
      <c r="B488" s="95">
        <v>2018</v>
      </c>
      <c r="C488" s="95">
        <v>2019</v>
      </c>
      <c r="D488" s="95">
        <v>2020</v>
      </c>
      <c r="E488" s="95">
        <v>2021</v>
      </c>
    </row>
    <row r="489" spans="1:5" ht="9" customHeight="1" thickBot="1" x14ac:dyDescent="0.25">
      <c r="A489" s="480"/>
      <c r="B489" s="94" t="s">
        <v>6</v>
      </c>
      <c r="C489" s="94" t="s">
        <v>7</v>
      </c>
      <c r="D489" s="94" t="s">
        <v>7</v>
      </c>
      <c r="E489" s="94" t="s">
        <v>7</v>
      </c>
    </row>
    <row r="490" spans="1:5" ht="12" thickBot="1" x14ac:dyDescent="0.25">
      <c r="A490" s="88" t="s">
        <v>35</v>
      </c>
      <c r="B490" s="32">
        <f>B491+B492+B493+B494</f>
        <v>0</v>
      </c>
      <c r="C490" s="32">
        <f>C491+C492+C493+C494</f>
        <v>0</v>
      </c>
      <c r="D490" s="32">
        <f>D491+D492+D493+D494</f>
        <v>0</v>
      </c>
      <c r="E490" s="32">
        <f>E491+E492+E493+E494</f>
        <v>0</v>
      </c>
    </row>
    <row r="491" spans="1:5" ht="12" thickBot="1" x14ac:dyDescent="0.25">
      <c r="A491" s="84" t="s">
        <v>43</v>
      </c>
      <c r="B491" s="32"/>
      <c r="C491" s="32"/>
      <c r="D491" s="32"/>
      <c r="E491" s="32"/>
    </row>
    <row r="492" spans="1:5" ht="12" thickBot="1" x14ac:dyDescent="0.25">
      <c r="A492" s="84" t="s">
        <v>49</v>
      </c>
      <c r="B492" s="32"/>
      <c r="C492" s="32"/>
      <c r="D492" s="32"/>
      <c r="E492" s="32"/>
    </row>
    <row r="493" spans="1:5" ht="12" thickBot="1" x14ac:dyDescent="0.25">
      <c r="A493" s="84" t="s">
        <v>50</v>
      </c>
      <c r="B493" s="32"/>
      <c r="C493" s="32"/>
      <c r="D493" s="32"/>
      <c r="E493" s="32"/>
    </row>
    <row r="494" spans="1:5" ht="12" thickBot="1" x14ac:dyDescent="0.25">
      <c r="A494" s="84" t="s">
        <v>51</v>
      </c>
      <c r="B494" s="32"/>
      <c r="C494" s="32"/>
      <c r="D494" s="32"/>
      <c r="E494" s="32"/>
    </row>
    <row r="495" spans="1:5" ht="12" thickBot="1" x14ac:dyDescent="0.25">
      <c r="A495" s="88" t="s">
        <v>36</v>
      </c>
      <c r="B495" s="92"/>
      <c r="C495" s="93">
        <v>0</v>
      </c>
      <c r="D495" s="92"/>
      <c r="E495" s="91">
        <v>40000</v>
      </c>
    </row>
    <row r="496" spans="1:5" ht="12" thickBot="1" x14ac:dyDescent="0.25">
      <c r="A496" s="84" t="s">
        <v>43</v>
      </c>
      <c r="B496" s="31"/>
      <c r="C496" s="31"/>
      <c r="D496" s="31"/>
      <c r="E496" s="91">
        <v>40000</v>
      </c>
    </row>
    <row r="497" spans="1:5" ht="12" thickBot="1" x14ac:dyDescent="0.25">
      <c r="A497" s="84" t="s">
        <v>49</v>
      </c>
      <c r="B497" s="31"/>
      <c r="C497" s="31"/>
      <c r="D497" s="31"/>
      <c r="E497" s="31"/>
    </row>
    <row r="498" spans="1:5" ht="12" thickBot="1" x14ac:dyDescent="0.25">
      <c r="A498" s="84" t="s">
        <v>50</v>
      </c>
      <c r="B498" s="31"/>
      <c r="C498" s="31"/>
      <c r="D498" s="31"/>
      <c r="E498" s="31"/>
    </row>
    <row r="499" spans="1:5" ht="12" thickBot="1" x14ac:dyDescent="0.25">
      <c r="A499" s="84" t="s">
        <v>51</v>
      </c>
      <c r="B499" s="31"/>
      <c r="C499" s="31"/>
      <c r="D499" s="31"/>
      <c r="E499" s="31"/>
    </row>
    <row r="500" spans="1:5" ht="11.25" customHeight="1" thickBot="1" x14ac:dyDescent="0.25">
      <c r="A500" s="90" t="s">
        <v>276</v>
      </c>
      <c r="B500" s="31">
        <f>B490+B495</f>
        <v>0</v>
      </c>
      <c r="C500" s="31">
        <f>C490+C495</f>
        <v>0</v>
      </c>
      <c r="D500" s="31">
        <f>D490+D495</f>
        <v>0</v>
      </c>
      <c r="E500" s="31">
        <f>E490+E495</f>
        <v>40000</v>
      </c>
    </row>
    <row r="501" spans="1:5" ht="12" thickBot="1" x14ac:dyDescent="0.25">
      <c r="A501" s="83"/>
      <c r="B501" s="71"/>
      <c r="C501" s="71"/>
      <c r="D501" s="71"/>
      <c r="E501" s="71"/>
    </row>
    <row r="502" spans="1:5" ht="34.5" thickBot="1" x14ac:dyDescent="0.25">
      <c r="A502" s="102" t="s">
        <v>275</v>
      </c>
      <c r="B502" s="101" t="s">
        <v>274</v>
      </c>
      <c r="C502" s="100" t="s">
        <v>45</v>
      </c>
      <c r="D502" s="99"/>
      <c r="E502" s="98"/>
    </row>
    <row r="503" spans="1:5" ht="17.25" customHeight="1" thickBot="1" x14ac:dyDescent="0.25">
      <c r="A503" s="73" t="s">
        <v>10</v>
      </c>
      <c r="B503" s="382" t="s">
        <v>274</v>
      </c>
      <c r="C503" s="383"/>
      <c r="D503" s="383"/>
      <c r="E503" s="384"/>
    </row>
    <row r="504" spans="1:5" ht="12" thickBot="1" x14ac:dyDescent="0.25">
      <c r="A504" s="73" t="s">
        <v>15</v>
      </c>
      <c r="B504" s="379" t="s">
        <v>173</v>
      </c>
      <c r="C504" s="380"/>
      <c r="D504" s="380"/>
      <c r="E504" s="381"/>
    </row>
    <row r="505" spans="1:5" ht="12.75" customHeight="1" x14ac:dyDescent="0.2">
      <c r="A505" s="479"/>
      <c r="B505" s="95">
        <v>2018</v>
      </c>
      <c r="C505" s="95">
        <v>2019</v>
      </c>
      <c r="D505" s="95">
        <v>2020</v>
      </c>
      <c r="E505" s="95">
        <v>2021</v>
      </c>
    </row>
    <row r="506" spans="1:5" ht="9" customHeight="1" thickBot="1" x14ac:dyDescent="0.25">
      <c r="A506" s="480"/>
      <c r="B506" s="94" t="s">
        <v>6</v>
      </c>
      <c r="C506" s="94" t="s">
        <v>7</v>
      </c>
      <c r="D506" s="94" t="s">
        <v>7</v>
      </c>
      <c r="E506" s="94" t="s">
        <v>7</v>
      </c>
    </row>
    <row r="507" spans="1:5" ht="12" thickBot="1" x14ac:dyDescent="0.25">
      <c r="A507" s="73" t="s">
        <v>9</v>
      </c>
      <c r="B507" s="241"/>
      <c r="C507" s="241"/>
      <c r="D507" s="241"/>
      <c r="E507" s="241">
        <v>1</v>
      </c>
    </row>
    <row r="508" spans="1:5" ht="12" thickBot="1" x14ac:dyDescent="0.25">
      <c r="A508" s="73" t="s">
        <v>16</v>
      </c>
      <c r="B508" s="92"/>
      <c r="C508" s="93">
        <v>0</v>
      </c>
      <c r="D508" s="92"/>
      <c r="E508" s="91">
        <v>200000</v>
      </c>
    </row>
    <row r="509" spans="1:5" ht="12" thickBot="1" x14ac:dyDescent="0.25">
      <c r="A509" s="73" t="s">
        <v>24</v>
      </c>
      <c r="B509" s="30" t="e">
        <f>B508/B507</f>
        <v>#DIV/0!</v>
      </c>
      <c r="C509" s="30" t="e">
        <f>C508/C507</f>
        <v>#DIV/0!</v>
      </c>
      <c r="D509" s="30" t="e">
        <f>D508/D507</f>
        <v>#DIV/0!</v>
      </c>
      <c r="E509" s="30">
        <f>E508/E507</f>
        <v>200000</v>
      </c>
    </row>
    <row r="510" spans="1:5" ht="12" thickBot="1" x14ac:dyDescent="0.25">
      <c r="A510" s="73" t="s">
        <v>17</v>
      </c>
      <c r="B510" s="241" t="s">
        <v>23</v>
      </c>
      <c r="C510" s="96" t="e">
        <f t="shared" ref="C510:E512" si="17">C507/B507-1</f>
        <v>#DIV/0!</v>
      </c>
      <c r="D510" s="96" t="e">
        <f t="shared" si="17"/>
        <v>#DIV/0!</v>
      </c>
      <c r="E510" s="96" t="e">
        <f t="shared" si="17"/>
        <v>#DIV/0!</v>
      </c>
    </row>
    <row r="511" spans="1:5" ht="12" thickBot="1" x14ac:dyDescent="0.25">
      <c r="A511" s="73" t="s">
        <v>18</v>
      </c>
      <c r="B511" s="241" t="s">
        <v>23</v>
      </c>
      <c r="C511" s="96" t="e">
        <f t="shared" si="17"/>
        <v>#DIV/0!</v>
      </c>
      <c r="D511" s="96" t="e">
        <f t="shared" si="17"/>
        <v>#DIV/0!</v>
      </c>
      <c r="E511" s="96" t="e">
        <f t="shared" si="17"/>
        <v>#DIV/0!</v>
      </c>
    </row>
    <row r="512" spans="1:5" ht="12" thickBot="1" x14ac:dyDescent="0.25">
      <c r="A512" s="73" t="s">
        <v>19</v>
      </c>
      <c r="B512" s="241" t="s">
        <v>23</v>
      </c>
      <c r="C512" s="96" t="e">
        <f t="shared" si="17"/>
        <v>#DIV/0!</v>
      </c>
      <c r="D512" s="96" t="e">
        <f t="shared" si="17"/>
        <v>#DIV/0!</v>
      </c>
      <c r="E512" s="96" t="e">
        <f t="shared" si="17"/>
        <v>#DIV/0!</v>
      </c>
    </row>
    <row r="513" spans="1:5" ht="12" thickBot="1" x14ac:dyDescent="0.25">
      <c r="A513" s="481" t="s">
        <v>273</v>
      </c>
      <c r="B513" s="482"/>
      <c r="C513" s="482"/>
      <c r="D513" s="482"/>
      <c r="E513" s="483"/>
    </row>
    <row r="514" spans="1:5" ht="12.75" customHeight="1" x14ac:dyDescent="0.2">
      <c r="A514" s="479"/>
      <c r="B514" s="95">
        <v>2018</v>
      </c>
      <c r="C514" s="95">
        <v>2019</v>
      </c>
      <c r="D514" s="95">
        <v>2020</v>
      </c>
      <c r="E514" s="95">
        <v>2021</v>
      </c>
    </row>
    <row r="515" spans="1:5" ht="9" customHeight="1" thickBot="1" x14ac:dyDescent="0.25">
      <c r="A515" s="480"/>
      <c r="B515" s="94" t="s">
        <v>6</v>
      </c>
      <c r="C515" s="94" t="s">
        <v>7</v>
      </c>
      <c r="D515" s="94" t="s">
        <v>7</v>
      </c>
      <c r="E515" s="94" t="s">
        <v>7</v>
      </c>
    </row>
    <row r="516" spans="1:5" ht="12" thickBot="1" x14ac:dyDescent="0.25">
      <c r="A516" s="88" t="s">
        <v>35</v>
      </c>
      <c r="B516" s="32">
        <f>B517+B518+B519+B520</f>
        <v>0</v>
      </c>
      <c r="C516" s="32">
        <f>C517+C518+C519+C520</f>
        <v>0</v>
      </c>
      <c r="D516" s="32">
        <f>D517+D518+D519+D520</f>
        <v>0</v>
      </c>
      <c r="E516" s="32">
        <f>E517+E518+E519+E520</f>
        <v>0</v>
      </c>
    </row>
    <row r="517" spans="1:5" ht="12" thickBot="1" x14ac:dyDescent="0.25">
      <c r="A517" s="84" t="s">
        <v>43</v>
      </c>
      <c r="B517" s="32"/>
      <c r="C517" s="32"/>
      <c r="D517" s="32"/>
      <c r="E517" s="32"/>
    </row>
    <row r="518" spans="1:5" ht="12" thickBot="1" x14ac:dyDescent="0.25">
      <c r="A518" s="84" t="s">
        <v>49</v>
      </c>
      <c r="B518" s="32"/>
      <c r="C518" s="32"/>
      <c r="D518" s="32"/>
      <c r="E518" s="32"/>
    </row>
    <row r="519" spans="1:5" ht="12" thickBot="1" x14ac:dyDescent="0.25">
      <c r="A519" s="84" t="s">
        <v>50</v>
      </c>
      <c r="B519" s="32"/>
      <c r="C519" s="32"/>
      <c r="D519" s="32"/>
      <c r="E519" s="32"/>
    </row>
    <row r="520" spans="1:5" ht="12" thickBot="1" x14ac:dyDescent="0.25">
      <c r="A520" s="84" t="s">
        <v>51</v>
      </c>
      <c r="B520" s="32"/>
      <c r="C520" s="32"/>
      <c r="D520" s="32"/>
      <c r="E520" s="32"/>
    </row>
    <row r="521" spans="1:5" ht="12" thickBot="1" x14ac:dyDescent="0.25">
      <c r="A521" s="88" t="s">
        <v>36</v>
      </c>
      <c r="B521" s="92"/>
      <c r="C521" s="93"/>
      <c r="D521" s="92"/>
      <c r="E521" s="91">
        <f>E522</f>
        <v>200000</v>
      </c>
    </row>
    <row r="522" spans="1:5" ht="12" thickBot="1" x14ac:dyDescent="0.25">
      <c r="A522" s="84" t="s">
        <v>43</v>
      </c>
      <c r="B522" s="31"/>
      <c r="C522" s="31"/>
      <c r="D522" s="31"/>
      <c r="E522" s="91">
        <v>200000</v>
      </c>
    </row>
    <row r="523" spans="1:5" ht="12" thickBot="1" x14ac:dyDescent="0.25">
      <c r="A523" s="84" t="s">
        <v>49</v>
      </c>
      <c r="B523" s="31"/>
      <c r="C523" s="31"/>
      <c r="D523" s="31"/>
      <c r="E523" s="31"/>
    </row>
    <row r="524" spans="1:5" ht="12" thickBot="1" x14ac:dyDescent="0.25">
      <c r="A524" s="84" t="s">
        <v>50</v>
      </c>
      <c r="B524" s="31"/>
      <c r="C524" s="31"/>
      <c r="D524" s="31"/>
      <c r="E524" s="31"/>
    </row>
    <row r="525" spans="1:5" ht="12" thickBot="1" x14ac:dyDescent="0.25">
      <c r="A525" s="84" t="s">
        <v>51</v>
      </c>
      <c r="B525" s="31"/>
      <c r="C525" s="31"/>
      <c r="D525" s="31"/>
      <c r="E525" s="31"/>
    </row>
    <row r="526" spans="1:5" ht="11.25" customHeight="1" thickBot="1" x14ac:dyDescent="0.25">
      <c r="A526" s="90" t="s">
        <v>272</v>
      </c>
      <c r="B526" s="31">
        <f>B516+B521</f>
        <v>0</v>
      </c>
      <c r="C526" s="31">
        <f>C516+C521</f>
        <v>0</v>
      </c>
      <c r="D526" s="31">
        <f>D516+D521</f>
        <v>0</v>
      </c>
      <c r="E526" s="31">
        <f>E516+E521</f>
        <v>200000</v>
      </c>
    </row>
    <row r="527" spans="1:5" ht="24.75" customHeight="1" thickBot="1" x14ac:dyDescent="0.25">
      <c r="A527" s="89" t="s">
        <v>70</v>
      </c>
      <c r="B527" s="448" t="s">
        <v>271</v>
      </c>
      <c r="C527" s="449"/>
      <c r="D527" s="449"/>
      <c r="E527" s="450"/>
    </row>
    <row r="528" spans="1:5" ht="23.25" customHeight="1" thickBot="1" x14ac:dyDescent="0.25">
      <c r="A528" s="382" t="s">
        <v>14</v>
      </c>
      <c r="B528" s="383"/>
      <c r="C528" s="383"/>
      <c r="D528" s="383"/>
      <c r="E528" s="384"/>
    </row>
    <row r="529" spans="1:5" ht="23.25" thickBot="1" x14ac:dyDescent="0.25">
      <c r="A529" s="121" t="s">
        <v>270</v>
      </c>
      <c r="B529" s="120" t="s">
        <v>222</v>
      </c>
      <c r="C529" s="120" t="s">
        <v>222</v>
      </c>
      <c r="D529" s="120" t="s">
        <v>222</v>
      </c>
      <c r="E529" s="120" t="s">
        <v>221</v>
      </c>
    </row>
    <row r="530" spans="1:5" ht="23.25" thickBot="1" x14ac:dyDescent="0.25">
      <c r="A530" s="121" t="s">
        <v>269</v>
      </c>
      <c r="B530" s="120" t="s">
        <v>222</v>
      </c>
      <c r="C530" s="120" t="s">
        <v>222</v>
      </c>
      <c r="D530" s="120" t="s">
        <v>222</v>
      </c>
      <c r="E530" s="120" t="s">
        <v>222</v>
      </c>
    </row>
    <row r="531" spans="1:5" ht="23.25" thickBot="1" x14ac:dyDescent="0.25">
      <c r="A531" s="121" t="s">
        <v>268</v>
      </c>
      <c r="B531" s="120" t="s">
        <v>222</v>
      </c>
      <c r="C531" s="120" t="s">
        <v>222</v>
      </c>
      <c r="D531" s="120" t="s">
        <v>222</v>
      </c>
      <c r="E531" s="120" t="s">
        <v>222</v>
      </c>
    </row>
    <row r="532" spans="1:5" ht="12" thickBot="1" x14ac:dyDescent="0.25">
      <c r="A532" s="121" t="s">
        <v>267</v>
      </c>
      <c r="B532" s="120">
        <v>0.1</v>
      </c>
      <c r="C532" s="120" t="s">
        <v>266</v>
      </c>
      <c r="D532" s="120" t="s">
        <v>266</v>
      </c>
      <c r="E532" s="120" t="s">
        <v>266</v>
      </c>
    </row>
    <row r="533" spans="1:5" ht="12" thickBot="1" x14ac:dyDescent="0.25">
      <c r="A533" s="484" t="s">
        <v>30</v>
      </c>
      <c r="B533" s="485"/>
      <c r="C533" s="485"/>
      <c r="D533" s="485"/>
      <c r="E533" s="486"/>
    </row>
    <row r="534" spans="1:5" ht="12" thickBot="1" x14ac:dyDescent="0.25">
      <c r="A534" s="484" t="s">
        <v>38</v>
      </c>
      <c r="B534" s="485"/>
      <c r="C534" s="485"/>
      <c r="D534" s="485"/>
      <c r="E534" s="486"/>
    </row>
    <row r="535" spans="1:5" ht="18.75" customHeight="1" thickBot="1" x14ac:dyDescent="0.25">
      <c r="A535" s="528" t="s">
        <v>265</v>
      </c>
      <c r="B535" s="395" t="s">
        <v>264</v>
      </c>
      <c r="C535" s="396"/>
      <c r="D535" s="396"/>
      <c r="E535" s="397"/>
    </row>
    <row r="536" spans="1:5" ht="31.5" customHeight="1" thickBot="1" x14ac:dyDescent="0.25">
      <c r="A536" s="243" t="s">
        <v>10</v>
      </c>
      <c r="B536" s="395" t="s">
        <v>214</v>
      </c>
      <c r="C536" s="396"/>
      <c r="D536" s="396"/>
      <c r="E536" s="397"/>
    </row>
    <row r="537" spans="1:5" ht="12" thickBot="1" x14ac:dyDescent="0.25">
      <c r="A537" s="243" t="s">
        <v>15</v>
      </c>
      <c r="B537" s="324" t="s">
        <v>263</v>
      </c>
      <c r="C537" s="325"/>
      <c r="D537" s="325"/>
      <c r="E537" s="326"/>
    </row>
    <row r="538" spans="1:5" ht="12.75" customHeight="1" x14ac:dyDescent="0.2">
      <c r="A538" s="359"/>
      <c r="B538" s="15">
        <v>2018</v>
      </c>
      <c r="C538" s="15">
        <v>2019</v>
      </c>
      <c r="D538" s="15">
        <v>2020</v>
      </c>
      <c r="E538" s="15">
        <v>2021</v>
      </c>
    </row>
    <row r="539" spans="1:5" ht="9" customHeight="1" thickBot="1" x14ac:dyDescent="0.25">
      <c r="A539" s="360"/>
      <c r="B539" s="16" t="s">
        <v>6</v>
      </c>
      <c r="C539" s="16" t="s">
        <v>7</v>
      </c>
      <c r="D539" s="16" t="s">
        <v>7</v>
      </c>
      <c r="E539" s="16" t="s">
        <v>7</v>
      </c>
    </row>
    <row r="540" spans="1:5" ht="12" thickBot="1" x14ac:dyDescent="0.25">
      <c r="A540" s="243" t="s">
        <v>9</v>
      </c>
      <c r="B540" s="4">
        <v>701</v>
      </c>
      <c r="C540" s="4">
        <v>701</v>
      </c>
      <c r="D540" s="4">
        <v>701</v>
      </c>
      <c r="E540" s="4">
        <v>701</v>
      </c>
    </row>
    <row r="541" spans="1:5" ht="12" thickBot="1" x14ac:dyDescent="0.25">
      <c r="A541" s="243" t="s">
        <v>16</v>
      </c>
      <c r="B541" s="238">
        <v>967645</v>
      </c>
      <c r="C541" s="238">
        <f>916195+104300</f>
        <v>1020495</v>
      </c>
      <c r="D541" s="238">
        <v>1411495</v>
      </c>
      <c r="E541" s="238">
        <v>1411495</v>
      </c>
    </row>
    <row r="542" spans="1:5" ht="12" thickBot="1" x14ac:dyDescent="0.25">
      <c r="A542" s="243" t="s">
        <v>24</v>
      </c>
      <c r="B542" s="4">
        <f>B541/B540</f>
        <v>1380.3780313837376</v>
      </c>
      <c r="C542" s="4">
        <f>C541/C540</f>
        <v>1455.7703281027104</v>
      </c>
      <c r="D542" s="4">
        <f>D541/D540</f>
        <v>2013.5449358059914</v>
      </c>
      <c r="E542" s="4">
        <f>E541/E540</f>
        <v>2013.5449358059914</v>
      </c>
    </row>
    <row r="543" spans="1:5" ht="12" thickBot="1" x14ac:dyDescent="0.25">
      <c r="A543" s="243" t="s">
        <v>17</v>
      </c>
      <c r="B543" s="242" t="s">
        <v>23</v>
      </c>
      <c r="C543" s="5">
        <f t="shared" ref="C543:E545" si="18">C540/B540-1</f>
        <v>0</v>
      </c>
      <c r="D543" s="5">
        <f t="shared" si="18"/>
        <v>0</v>
      </c>
      <c r="E543" s="5">
        <f t="shared" si="18"/>
        <v>0</v>
      </c>
    </row>
    <row r="544" spans="1:5" ht="12" thickBot="1" x14ac:dyDescent="0.25">
      <c r="A544" s="243" t="s">
        <v>18</v>
      </c>
      <c r="B544" s="242" t="s">
        <v>23</v>
      </c>
      <c r="C544" s="5">
        <f t="shared" si="18"/>
        <v>5.461713748327135E-2</v>
      </c>
      <c r="D544" s="5">
        <f t="shared" si="18"/>
        <v>0.38314739415675736</v>
      </c>
      <c r="E544" s="5">
        <f t="shared" si="18"/>
        <v>0</v>
      </c>
    </row>
    <row r="545" spans="1:5" ht="12" thickBot="1" x14ac:dyDescent="0.25">
      <c r="A545" s="243" t="s">
        <v>19</v>
      </c>
      <c r="B545" s="242" t="s">
        <v>23</v>
      </c>
      <c r="C545" s="5">
        <f t="shared" si="18"/>
        <v>5.4617137483271128E-2</v>
      </c>
      <c r="D545" s="5">
        <f t="shared" si="18"/>
        <v>0.38314739415675714</v>
      </c>
      <c r="E545" s="5">
        <f t="shared" si="18"/>
        <v>0</v>
      </c>
    </row>
    <row r="546" spans="1:5" ht="12" thickBot="1" x14ac:dyDescent="0.25">
      <c r="A546" s="445" t="s">
        <v>262</v>
      </c>
      <c r="B546" s="446"/>
      <c r="C546" s="446"/>
      <c r="D546" s="446"/>
      <c r="E546" s="447"/>
    </row>
    <row r="547" spans="1:5" ht="12.75" customHeight="1" x14ac:dyDescent="0.2">
      <c r="A547" s="359"/>
      <c r="B547" s="15">
        <v>2018</v>
      </c>
      <c r="C547" s="15">
        <v>2019</v>
      </c>
      <c r="D547" s="15">
        <v>2020</v>
      </c>
      <c r="E547" s="15">
        <v>2021</v>
      </c>
    </row>
    <row r="548" spans="1:5" ht="9" customHeight="1" thickBot="1" x14ac:dyDescent="0.25">
      <c r="A548" s="360"/>
      <c r="B548" s="16" t="s">
        <v>6</v>
      </c>
      <c r="C548" s="16" t="s">
        <v>7</v>
      </c>
      <c r="D548" s="16" t="s">
        <v>7</v>
      </c>
      <c r="E548" s="16" t="s">
        <v>7</v>
      </c>
    </row>
    <row r="549" spans="1:5" ht="12" thickBot="1" x14ac:dyDescent="0.25">
      <c r="A549" s="523" t="s">
        <v>0</v>
      </c>
      <c r="B549" s="239">
        <v>417839</v>
      </c>
      <c r="C549" s="239">
        <v>453200</v>
      </c>
      <c r="D549" s="239">
        <v>453200</v>
      </c>
      <c r="E549" s="239">
        <v>453200</v>
      </c>
    </row>
    <row r="550" spans="1:5" ht="12" thickBot="1" x14ac:dyDescent="0.25">
      <c r="A550" s="524" t="s">
        <v>43</v>
      </c>
      <c r="B550" s="239">
        <v>417839</v>
      </c>
      <c r="C550" s="239">
        <v>453200</v>
      </c>
      <c r="D550" s="239">
        <v>453200</v>
      </c>
      <c r="E550" s="239">
        <v>453200</v>
      </c>
    </row>
    <row r="551" spans="1:5" ht="12" thickBot="1" x14ac:dyDescent="0.25">
      <c r="A551" s="524" t="s">
        <v>44</v>
      </c>
      <c r="B551" s="238"/>
      <c r="C551" s="525"/>
      <c r="D551" s="525"/>
      <c r="E551" s="525"/>
    </row>
    <row r="552" spans="1:5" ht="23.25" thickBot="1" x14ac:dyDescent="0.25">
      <c r="A552" s="523" t="s">
        <v>29</v>
      </c>
      <c r="B552" s="239">
        <v>70706</v>
      </c>
      <c r="C552" s="239">
        <v>75195</v>
      </c>
      <c r="D552" s="239">
        <v>75195</v>
      </c>
      <c r="E552" s="239">
        <v>75195</v>
      </c>
    </row>
    <row r="553" spans="1:5" ht="12" thickBot="1" x14ac:dyDescent="0.25">
      <c r="A553" s="524" t="s">
        <v>43</v>
      </c>
      <c r="B553" s="239">
        <v>70706</v>
      </c>
      <c r="C553" s="239">
        <v>75195</v>
      </c>
      <c r="D553" s="239">
        <v>75195</v>
      </c>
      <c r="E553" s="239">
        <v>75195</v>
      </c>
    </row>
    <row r="554" spans="1:5" ht="12" thickBot="1" x14ac:dyDescent="0.25">
      <c r="A554" s="524" t="s">
        <v>44</v>
      </c>
      <c r="B554" s="238"/>
      <c r="C554" s="239"/>
      <c r="D554" s="239"/>
      <c r="E554" s="239"/>
    </row>
    <row r="555" spans="1:5" ht="12" thickBot="1" x14ac:dyDescent="0.25">
      <c r="A555" s="523" t="s">
        <v>1</v>
      </c>
      <c r="B555" s="526">
        <v>470100</v>
      </c>
      <c r="C555" s="529">
        <v>483100</v>
      </c>
      <c r="D555" s="530">
        <v>874100</v>
      </c>
      <c r="E555" s="530">
        <v>874100</v>
      </c>
    </row>
    <row r="556" spans="1:5" ht="12" thickBot="1" x14ac:dyDescent="0.25">
      <c r="A556" s="524" t="s">
        <v>43</v>
      </c>
      <c r="B556" s="526">
        <v>470100</v>
      </c>
      <c r="C556" s="529">
        <f>378800+104300</f>
        <v>483100</v>
      </c>
      <c r="D556" s="530">
        <v>844100</v>
      </c>
      <c r="E556" s="530">
        <v>844100</v>
      </c>
    </row>
    <row r="557" spans="1:5" ht="12" thickBot="1" x14ac:dyDescent="0.25">
      <c r="A557" s="524" t="s">
        <v>44</v>
      </c>
      <c r="B557" s="238"/>
      <c r="C557" s="239"/>
      <c r="D557" s="239"/>
      <c r="E557" s="239"/>
    </row>
    <row r="558" spans="1:5" ht="12" thickBot="1" x14ac:dyDescent="0.25">
      <c r="A558" s="523" t="s">
        <v>2</v>
      </c>
      <c r="B558" s="238"/>
      <c r="C558" s="239"/>
      <c r="D558" s="239"/>
      <c r="E558" s="239"/>
    </row>
    <row r="559" spans="1:5" ht="12" thickBot="1" x14ac:dyDescent="0.25">
      <c r="A559" s="524" t="s">
        <v>43</v>
      </c>
      <c r="B559" s="238"/>
      <c r="C559" s="239"/>
      <c r="D559" s="239"/>
      <c r="E559" s="239"/>
    </row>
    <row r="560" spans="1:5" ht="12" thickBot="1" x14ac:dyDescent="0.25">
      <c r="A560" s="524" t="s">
        <v>44</v>
      </c>
      <c r="B560" s="238"/>
      <c r="C560" s="239"/>
      <c r="D560" s="239"/>
      <c r="E560" s="239"/>
    </row>
    <row r="561" spans="1:5" ht="12" thickBot="1" x14ac:dyDescent="0.25">
      <c r="A561" s="523" t="s">
        <v>25</v>
      </c>
      <c r="B561" s="238"/>
      <c r="C561" s="239"/>
      <c r="D561" s="239"/>
      <c r="E561" s="239"/>
    </row>
    <row r="562" spans="1:5" ht="12" thickBot="1" x14ac:dyDescent="0.25">
      <c r="A562" s="524" t="s">
        <v>43</v>
      </c>
      <c r="B562" s="238"/>
      <c r="C562" s="239"/>
      <c r="D562" s="239"/>
      <c r="E562" s="239"/>
    </row>
    <row r="563" spans="1:5" ht="12" thickBot="1" x14ac:dyDescent="0.25">
      <c r="A563" s="524" t="s">
        <v>44</v>
      </c>
      <c r="B563" s="238"/>
      <c r="C563" s="239"/>
      <c r="D563" s="239"/>
      <c r="E563" s="239"/>
    </row>
    <row r="564" spans="1:5" ht="12" thickBot="1" x14ac:dyDescent="0.25">
      <c r="A564" s="523" t="s">
        <v>26</v>
      </c>
      <c r="B564" s="238"/>
      <c r="C564" s="239"/>
      <c r="D564" s="239"/>
      <c r="E564" s="239"/>
    </row>
    <row r="565" spans="1:5" ht="12" thickBot="1" x14ac:dyDescent="0.25">
      <c r="A565" s="524" t="s">
        <v>43</v>
      </c>
      <c r="B565" s="238"/>
      <c r="C565" s="239"/>
      <c r="D565" s="239"/>
      <c r="E565" s="239"/>
    </row>
    <row r="566" spans="1:5" ht="12" thickBot="1" x14ac:dyDescent="0.25">
      <c r="A566" s="524" t="s">
        <v>44</v>
      </c>
      <c r="B566" s="238"/>
      <c r="C566" s="239"/>
      <c r="D566" s="239"/>
      <c r="E566" s="239"/>
    </row>
    <row r="567" spans="1:5" ht="23.25" thickBot="1" x14ac:dyDescent="0.25">
      <c r="A567" s="523" t="s">
        <v>3</v>
      </c>
      <c r="B567" s="238">
        <v>9000</v>
      </c>
      <c r="C567" s="238">
        <v>9000</v>
      </c>
      <c r="D567" s="238">
        <v>9000</v>
      </c>
      <c r="E567" s="238">
        <v>9000</v>
      </c>
    </row>
    <row r="568" spans="1:5" ht="12" thickBot="1" x14ac:dyDescent="0.25">
      <c r="A568" s="524" t="s">
        <v>43</v>
      </c>
      <c r="B568" s="238">
        <v>9000</v>
      </c>
      <c r="C568" s="238">
        <v>9000</v>
      </c>
      <c r="D568" s="238">
        <v>9000</v>
      </c>
      <c r="E568" s="238">
        <v>9000</v>
      </c>
    </row>
    <row r="569" spans="1:5" ht="12" thickBot="1" x14ac:dyDescent="0.25">
      <c r="A569" s="524" t="s">
        <v>44</v>
      </c>
      <c r="B569" s="238"/>
      <c r="C569" s="531"/>
      <c r="D569" s="532"/>
      <c r="E569" s="532"/>
    </row>
    <row r="570" spans="1:5" ht="12" thickBot="1" x14ac:dyDescent="0.25">
      <c r="A570" s="90" t="s">
        <v>261</v>
      </c>
      <c r="B570" s="31">
        <f>B567+B564+B561+B558+B555+B552+B549</f>
        <v>967645</v>
      </c>
      <c r="C570" s="31">
        <f>C567+C564+C561+C558+C555+C552+C549</f>
        <v>1020495</v>
      </c>
      <c r="D570" s="31">
        <f>D567+D564+D561+D558+D555+D552+D549</f>
        <v>1411495</v>
      </c>
      <c r="E570" s="31">
        <f>E567+E564+E561+E558+E555+E552+E549</f>
        <v>1411495</v>
      </c>
    </row>
    <row r="571" spans="1:5" ht="12" thickBot="1" x14ac:dyDescent="0.25">
      <c r="A571" s="83" t="s">
        <v>33</v>
      </c>
      <c r="B571" s="71">
        <f>IF(B570-B541=0,0,"Error")</f>
        <v>0</v>
      </c>
      <c r="C571" s="71">
        <f>IF(C570-C541=0,0,"Error")</f>
        <v>0</v>
      </c>
      <c r="D571" s="71">
        <f>IF(D570-D541=0,0,"Error")</f>
        <v>0</v>
      </c>
      <c r="E571" s="71">
        <f>IF(E570-E541=0,0,"Error")</f>
        <v>0</v>
      </c>
    </row>
    <row r="572" spans="1:5" ht="12" thickBot="1" x14ac:dyDescent="0.25">
      <c r="A572" s="83" t="s">
        <v>260</v>
      </c>
      <c r="B572" s="379" t="s">
        <v>259</v>
      </c>
      <c r="C572" s="380"/>
      <c r="D572" s="380"/>
      <c r="E572" s="381"/>
    </row>
    <row r="573" spans="1:5" ht="26.25" customHeight="1" thickBot="1" x14ac:dyDescent="0.25">
      <c r="A573" s="73" t="s">
        <v>10</v>
      </c>
      <c r="B573" s="382" t="s">
        <v>258</v>
      </c>
      <c r="C573" s="383"/>
      <c r="D573" s="383"/>
      <c r="E573" s="384"/>
    </row>
    <row r="574" spans="1:5" ht="12" thickBot="1" x14ac:dyDescent="0.25">
      <c r="A574" s="73" t="s">
        <v>15</v>
      </c>
      <c r="B574" s="379" t="s">
        <v>252</v>
      </c>
      <c r="C574" s="380"/>
      <c r="D574" s="380"/>
      <c r="E574" s="381"/>
    </row>
    <row r="575" spans="1:5" ht="12.75" customHeight="1" x14ac:dyDescent="0.2">
      <c r="A575" s="479"/>
      <c r="B575" s="95">
        <v>2018</v>
      </c>
      <c r="C575" s="95">
        <v>2019</v>
      </c>
      <c r="D575" s="95">
        <v>2020</v>
      </c>
      <c r="E575" s="95">
        <v>2021</v>
      </c>
    </row>
    <row r="576" spans="1:5" ht="9" customHeight="1" thickBot="1" x14ac:dyDescent="0.25">
      <c r="A576" s="480"/>
      <c r="B576" s="94" t="s">
        <v>6</v>
      </c>
      <c r="C576" s="94" t="s">
        <v>7</v>
      </c>
      <c r="D576" s="94" t="s">
        <v>7</v>
      </c>
      <c r="E576" s="94" t="s">
        <v>7</v>
      </c>
    </row>
    <row r="577" spans="1:5" ht="12" thickBot="1" x14ac:dyDescent="0.25">
      <c r="A577" s="73" t="s">
        <v>9</v>
      </c>
      <c r="B577" s="30">
        <v>25</v>
      </c>
      <c r="C577" s="30">
        <v>25</v>
      </c>
      <c r="D577" s="30">
        <v>25</v>
      </c>
      <c r="E577" s="30">
        <v>25</v>
      </c>
    </row>
    <row r="578" spans="1:5" ht="12" thickBot="1" x14ac:dyDescent="0.25">
      <c r="A578" s="73" t="s">
        <v>16</v>
      </c>
      <c r="B578" s="30">
        <v>11700</v>
      </c>
      <c r="C578" s="30">
        <v>11700</v>
      </c>
      <c r="D578" s="30">
        <v>11700</v>
      </c>
      <c r="E578" s="30">
        <v>11700</v>
      </c>
    </row>
    <row r="579" spans="1:5" ht="12" thickBot="1" x14ac:dyDescent="0.25">
      <c r="A579" s="73" t="s">
        <v>24</v>
      </c>
      <c r="B579" s="30">
        <f>B578/B577</f>
        <v>468</v>
      </c>
      <c r="C579" s="30">
        <f>C578/C577</f>
        <v>468</v>
      </c>
      <c r="D579" s="30">
        <f>D578/D577</f>
        <v>468</v>
      </c>
      <c r="E579" s="30">
        <f>E578/E577</f>
        <v>468</v>
      </c>
    </row>
    <row r="580" spans="1:5" ht="12" thickBot="1" x14ac:dyDescent="0.25">
      <c r="A580" s="73" t="s">
        <v>17</v>
      </c>
      <c r="B580" s="241"/>
      <c r="C580" s="96">
        <f t="shared" ref="C580:E582" si="19">C577/B577-1</f>
        <v>0</v>
      </c>
      <c r="D580" s="96">
        <f t="shared" si="19"/>
        <v>0</v>
      </c>
      <c r="E580" s="96">
        <f t="shared" si="19"/>
        <v>0</v>
      </c>
    </row>
    <row r="581" spans="1:5" ht="12" thickBot="1" x14ac:dyDescent="0.25">
      <c r="A581" s="73" t="s">
        <v>18</v>
      </c>
      <c r="B581" s="241"/>
      <c r="C581" s="96">
        <f t="shared" si="19"/>
        <v>0</v>
      </c>
      <c r="D581" s="96">
        <f t="shared" si="19"/>
        <v>0</v>
      </c>
      <c r="E581" s="96">
        <f t="shared" si="19"/>
        <v>0</v>
      </c>
    </row>
    <row r="582" spans="1:5" ht="12" thickBot="1" x14ac:dyDescent="0.25">
      <c r="A582" s="73" t="s">
        <v>19</v>
      </c>
      <c r="B582" s="241"/>
      <c r="C582" s="96">
        <f t="shared" si="19"/>
        <v>0</v>
      </c>
      <c r="D582" s="96">
        <f t="shared" si="19"/>
        <v>0</v>
      </c>
      <c r="E582" s="96">
        <f t="shared" si="19"/>
        <v>0</v>
      </c>
    </row>
    <row r="583" spans="1:5" ht="24.75" customHeight="1" thickBot="1" x14ac:dyDescent="0.25">
      <c r="A583" s="481" t="s">
        <v>257</v>
      </c>
      <c r="B583" s="482"/>
      <c r="C583" s="482"/>
      <c r="D583" s="482"/>
      <c r="E583" s="483"/>
    </row>
    <row r="584" spans="1:5" ht="12.75" customHeight="1" x14ac:dyDescent="0.2">
      <c r="A584" s="479"/>
      <c r="B584" s="95">
        <v>2018</v>
      </c>
      <c r="C584" s="95">
        <v>2019</v>
      </c>
      <c r="D584" s="95">
        <v>2020</v>
      </c>
      <c r="E584" s="95">
        <v>2021</v>
      </c>
    </row>
    <row r="585" spans="1:5" ht="9" customHeight="1" thickBot="1" x14ac:dyDescent="0.25">
      <c r="A585" s="480"/>
      <c r="B585" s="94" t="s">
        <v>6</v>
      </c>
      <c r="C585" s="94" t="s">
        <v>7</v>
      </c>
      <c r="D585" s="94" t="s">
        <v>7</v>
      </c>
      <c r="E585" s="94" t="s">
        <v>7</v>
      </c>
    </row>
    <row r="586" spans="1:5" ht="24.75" customHeight="1" thickBot="1" x14ac:dyDescent="0.25">
      <c r="A586" s="88" t="s">
        <v>0</v>
      </c>
      <c r="B586" s="32"/>
      <c r="C586" s="32"/>
      <c r="D586" s="32"/>
      <c r="E586" s="32"/>
    </row>
    <row r="587" spans="1:5" ht="38.25" customHeight="1" thickBot="1" x14ac:dyDescent="0.25">
      <c r="A587" s="84" t="s">
        <v>43</v>
      </c>
      <c r="B587" s="31"/>
      <c r="C587" s="114"/>
      <c r="D587" s="114"/>
      <c r="E587" s="114"/>
    </row>
    <row r="588" spans="1:5" ht="24.75" customHeight="1" thickBot="1" x14ac:dyDescent="0.25">
      <c r="A588" s="84" t="s">
        <v>44</v>
      </c>
      <c r="B588" s="31"/>
      <c r="C588" s="114"/>
      <c r="D588" s="114"/>
      <c r="E588" s="114"/>
    </row>
    <row r="589" spans="1:5" ht="24.75" customHeight="1" thickBot="1" x14ac:dyDescent="0.25">
      <c r="A589" s="88" t="s">
        <v>29</v>
      </c>
      <c r="B589" s="32"/>
      <c r="C589" s="32"/>
      <c r="D589" s="32"/>
      <c r="E589" s="32"/>
    </row>
    <row r="590" spans="1:5" ht="12" thickBot="1" x14ac:dyDescent="0.25">
      <c r="A590" s="84" t="s">
        <v>43</v>
      </c>
      <c r="B590" s="31"/>
      <c r="C590" s="32"/>
      <c r="D590" s="32"/>
      <c r="E590" s="32"/>
    </row>
    <row r="591" spans="1:5" ht="12" thickBot="1" x14ac:dyDescent="0.25">
      <c r="A591" s="84" t="s">
        <v>44</v>
      </c>
      <c r="B591" s="31"/>
      <c r="C591" s="32"/>
      <c r="D591" s="32"/>
      <c r="E591" s="32"/>
    </row>
    <row r="592" spans="1:5" ht="24.75" customHeight="1" thickBot="1" x14ac:dyDescent="0.25">
      <c r="A592" s="88" t="s">
        <v>1</v>
      </c>
      <c r="B592" s="115">
        <v>11700</v>
      </c>
      <c r="C592" s="124">
        <v>11700</v>
      </c>
      <c r="D592" s="115">
        <v>11700</v>
      </c>
      <c r="E592" s="115">
        <v>11700</v>
      </c>
    </row>
    <row r="593" spans="1:5" ht="12" thickBot="1" x14ac:dyDescent="0.25">
      <c r="A593" s="84" t="s">
        <v>43</v>
      </c>
      <c r="B593" s="115">
        <v>11700</v>
      </c>
      <c r="C593" s="124">
        <v>11700</v>
      </c>
      <c r="D593" s="115">
        <v>11700</v>
      </c>
      <c r="E593" s="115">
        <v>11700</v>
      </c>
    </row>
    <row r="594" spans="1:5" ht="12" thickBot="1" x14ac:dyDescent="0.25">
      <c r="A594" s="84" t="s">
        <v>44</v>
      </c>
      <c r="B594" s="31"/>
      <c r="C594" s="125"/>
      <c r="D594" s="32"/>
      <c r="E594" s="32"/>
    </row>
    <row r="595" spans="1:5" ht="12" thickBot="1" x14ac:dyDescent="0.25">
      <c r="A595" s="88" t="s">
        <v>2</v>
      </c>
      <c r="B595" s="31"/>
      <c r="C595" s="32"/>
      <c r="D595" s="32"/>
      <c r="E595" s="32"/>
    </row>
    <row r="596" spans="1:5" ht="12" thickBot="1" x14ac:dyDescent="0.25">
      <c r="A596" s="84" t="s">
        <v>43</v>
      </c>
      <c r="B596" s="31"/>
      <c r="C596" s="32"/>
      <c r="D596" s="32"/>
      <c r="E596" s="32"/>
    </row>
    <row r="597" spans="1:5" ht="12" thickBot="1" x14ac:dyDescent="0.25">
      <c r="A597" s="84" t="s">
        <v>44</v>
      </c>
      <c r="B597" s="31"/>
      <c r="C597" s="32"/>
      <c r="D597" s="32"/>
      <c r="E597" s="32"/>
    </row>
    <row r="598" spans="1:5" ht="12" thickBot="1" x14ac:dyDescent="0.25">
      <c r="A598" s="88" t="s">
        <v>25</v>
      </c>
      <c r="B598" s="31"/>
      <c r="C598" s="32"/>
      <c r="D598" s="32"/>
      <c r="E598" s="32"/>
    </row>
    <row r="599" spans="1:5" ht="12" thickBot="1" x14ac:dyDescent="0.25">
      <c r="A599" s="84" t="s">
        <v>43</v>
      </c>
      <c r="B599" s="31"/>
      <c r="C599" s="32"/>
      <c r="D599" s="32"/>
      <c r="E599" s="32"/>
    </row>
    <row r="600" spans="1:5" ht="12" thickBot="1" x14ac:dyDescent="0.25">
      <c r="A600" s="84" t="s">
        <v>44</v>
      </c>
      <c r="B600" s="31"/>
      <c r="C600" s="32"/>
      <c r="D600" s="32"/>
      <c r="E600" s="32"/>
    </row>
    <row r="601" spans="1:5" ht="12" thickBot="1" x14ac:dyDescent="0.25">
      <c r="A601" s="88" t="s">
        <v>26</v>
      </c>
      <c r="B601" s="31"/>
      <c r="C601" s="32"/>
      <c r="D601" s="32"/>
      <c r="E601" s="32"/>
    </row>
    <row r="602" spans="1:5" ht="12" thickBot="1" x14ac:dyDescent="0.25">
      <c r="A602" s="84" t="s">
        <v>43</v>
      </c>
      <c r="B602" s="31"/>
      <c r="C602" s="32"/>
      <c r="D602" s="32"/>
      <c r="E602" s="32"/>
    </row>
    <row r="603" spans="1:5" ht="12" thickBot="1" x14ac:dyDescent="0.25">
      <c r="A603" s="84" t="s">
        <v>44</v>
      </c>
      <c r="B603" s="31"/>
      <c r="C603" s="32"/>
      <c r="D603" s="32"/>
      <c r="E603" s="32"/>
    </row>
    <row r="604" spans="1:5" ht="23.25" thickBot="1" x14ac:dyDescent="0.25">
      <c r="A604" s="88" t="s">
        <v>3</v>
      </c>
      <c r="B604" s="31"/>
      <c r="C604" s="32"/>
      <c r="D604" s="32"/>
      <c r="E604" s="32"/>
    </row>
    <row r="605" spans="1:5" ht="12" thickBot="1" x14ac:dyDescent="0.25">
      <c r="A605" s="84" t="s">
        <v>43</v>
      </c>
      <c r="B605" s="31"/>
      <c r="C605" s="32"/>
      <c r="D605" s="32"/>
      <c r="E605" s="32"/>
    </row>
    <row r="606" spans="1:5" ht="12" thickBot="1" x14ac:dyDescent="0.25">
      <c r="A606" s="84" t="s">
        <v>44</v>
      </c>
      <c r="B606" s="31"/>
      <c r="C606" s="32"/>
      <c r="D606" s="32"/>
      <c r="E606" s="32"/>
    </row>
    <row r="607" spans="1:5" ht="12" thickBot="1" x14ac:dyDescent="0.25">
      <c r="A607" s="113" t="s">
        <v>256</v>
      </c>
      <c r="B607" s="31">
        <f>B604+B601+B598+B595+B592+B589+B586</f>
        <v>11700</v>
      </c>
      <c r="C607" s="31">
        <f>C604+C601+C598+C595+C592+C589+C586</f>
        <v>11700</v>
      </c>
      <c r="D607" s="31">
        <f>D604+D601+D598+D595+D592+D589+D586</f>
        <v>11700</v>
      </c>
      <c r="E607" s="31">
        <f>E604+E601+E598+E595+E592+E589+E586</f>
        <v>11700</v>
      </c>
    </row>
    <row r="608" spans="1:5" ht="17.25" customHeight="1" thickBot="1" x14ac:dyDescent="0.25">
      <c r="A608" s="83" t="s">
        <v>33</v>
      </c>
      <c r="B608" s="71">
        <f>IF(B607-B578=0,0,"Error")</f>
        <v>0</v>
      </c>
      <c r="C608" s="71">
        <f>IF(C607-C578=0,0,"Error")</f>
        <v>0</v>
      </c>
      <c r="D608" s="71">
        <f>IF(D607-D578=0,0,"Error")</f>
        <v>0</v>
      </c>
      <c r="E608" s="71">
        <f>IF(E607-E578=0,0,"Error")</f>
        <v>0</v>
      </c>
    </row>
    <row r="609" spans="1:5" ht="12" hidden="1" thickBot="1" x14ac:dyDescent="0.25">
      <c r="A609" s="72" t="s">
        <v>210</v>
      </c>
      <c r="B609" s="379"/>
      <c r="C609" s="380"/>
      <c r="D609" s="380"/>
      <c r="E609" s="381"/>
    </row>
    <row r="610" spans="1:5" ht="26.25" hidden="1" customHeight="1" thickBot="1" x14ac:dyDescent="0.25">
      <c r="A610" s="73" t="s">
        <v>10</v>
      </c>
      <c r="B610" s="382"/>
      <c r="C610" s="383"/>
      <c r="D610" s="383"/>
      <c r="E610" s="384"/>
    </row>
    <row r="611" spans="1:5" ht="12" hidden="1" thickBot="1" x14ac:dyDescent="0.25">
      <c r="A611" s="73" t="s">
        <v>15</v>
      </c>
      <c r="B611" s="379"/>
      <c r="C611" s="380"/>
      <c r="D611" s="380"/>
      <c r="E611" s="381"/>
    </row>
    <row r="612" spans="1:5" ht="12.75" hidden="1" customHeight="1" thickBot="1" x14ac:dyDescent="0.25">
      <c r="A612" s="479"/>
      <c r="B612" s="95">
        <v>2018</v>
      </c>
      <c r="C612" s="95">
        <v>2019</v>
      </c>
      <c r="D612" s="95">
        <v>2020</v>
      </c>
      <c r="E612" s="95">
        <v>2021</v>
      </c>
    </row>
    <row r="613" spans="1:5" ht="9" hidden="1" customHeight="1" thickBot="1" x14ac:dyDescent="0.25">
      <c r="A613" s="480"/>
      <c r="B613" s="94" t="s">
        <v>6</v>
      </c>
      <c r="C613" s="94" t="s">
        <v>7</v>
      </c>
      <c r="D613" s="94" t="s">
        <v>7</v>
      </c>
      <c r="E613" s="94" t="s">
        <v>7</v>
      </c>
    </row>
    <row r="614" spans="1:5" ht="12" hidden="1" thickBot="1" x14ac:dyDescent="0.25">
      <c r="A614" s="73" t="s">
        <v>9</v>
      </c>
      <c r="B614" s="30"/>
      <c r="C614" s="30"/>
      <c r="D614" s="30"/>
      <c r="E614" s="30"/>
    </row>
    <row r="615" spans="1:5" ht="12" hidden="1" thickBot="1" x14ac:dyDescent="0.25">
      <c r="A615" s="73" t="s">
        <v>16</v>
      </c>
      <c r="B615" s="30">
        <f>B644</f>
        <v>0</v>
      </c>
      <c r="C615" s="30">
        <f>C644</f>
        <v>0</v>
      </c>
      <c r="D615" s="30">
        <f>D644</f>
        <v>0</v>
      </c>
      <c r="E615" s="30">
        <f>E644</f>
        <v>0</v>
      </c>
    </row>
    <row r="616" spans="1:5" ht="12" hidden="1" thickBot="1" x14ac:dyDescent="0.25">
      <c r="A616" s="73" t="s">
        <v>24</v>
      </c>
      <c r="B616" s="30" t="e">
        <f>B615/B614</f>
        <v>#DIV/0!</v>
      </c>
      <c r="C616" s="30" t="e">
        <f>C615/C614</f>
        <v>#DIV/0!</v>
      </c>
      <c r="D616" s="30" t="e">
        <f>D615/D614</f>
        <v>#DIV/0!</v>
      </c>
      <c r="E616" s="30" t="e">
        <f>E615/E614</f>
        <v>#DIV/0!</v>
      </c>
    </row>
    <row r="617" spans="1:5" ht="12" hidden="1" thickBot="1" x14ac:dyDescent="0.25">
      <c r="A617" s="73" t="s">
        <v>17</v>
      </c>
      <c r="B617" s="241"/>
      <c r="C617" s="96" t="e">
        <f t="shared" ref="C617:E619" si="20">C614/B614-1</f>
        <v>#DIV/0!</v>
      </c>
      <c r="D617" s="96" t="e">
        <f t="shared" si="20"/>
        <v>#DIV/0!</v>
      </c>
      <c r="E617" s="96" t="e">
        <f t="shared" si="20"/>
        <v>#DIV/0!</v>
      </c>
    </row>
    <row r="618" spans="1:5" ht="12" hidden="1" thickBot="1" x14ac:dyDescent="0.25">
      <c r="A618" s="73" t="s">
        <v>18</v>
      </c>
      <c r="B618" s="241"/>
      <c r="C618" s="96" t="e">
        <f t="shared" si="20"/>
        <v>#DIV/0!</v>
      </c>
      <c r="D618" s="96" t="e">
        <f t="shared" si="20"/>
        <v>#DIV/0!</v>
      </c>
      <c r="E618" s="96" t="e">
        <f t="shared" si="20"/>
        <v>#DIV/0!</v>
      </c>
    </row>
    <row r="619" spans="1:5" ht="12" hidden="1" thickBot="1" x14ac:dyDescent="0.25">
      <c r="A619" s="73" t="s">
        <v>19</v>
      </c>
      <c r="B619" s="241"/>
      <c r="C619" s="96" t="e">
        <f t="shared" si="20"/>
        <v>#DIV/0!</v>
      </c>
      <c r="D619" s="96" t="e">
        <f t="shared" si="20"/>
        <v>#DIV/0!</v>
      </c>
      <c r="E619" s="96" t="e">
        <f t="shared" si="20"/>
        <v>#DIV/0!</v>
      </c>
    </row>
    <row r="620" spans="1:5" ht="24.75" hidden="1" customHeight="1" thickBot="1" x14ac:dyDescent="0.25">
      <c r="A620" s="481" t="s">
        <v>209</v>
      </c>
      <c r="B620" s="482"/>
      <c r="C620" s="482"/>
      <c r="D620" s="482"/>
      <c r="E620" s="483"/>
    </row>
    <row r="621" spans="1:5" ht="12.75" hidden="1" customHeight="1" thickBot="1" x14ac:dyDescent="0.25">
      <c r="A621" s="479"/>
      <c r="B621" s="95">
        <v>2018</v>
      </c>
      <c r="C621" s="95">
        <v>2019</v>
      </c>
      <c r="D621" s="95">
        <v>2020</v>
      </c>
      <c r="E621" s="95">
        <v>2021</v>
      </c>
    </row>
    <row r="622" spans="1:5" ht="9" hidden="1" customHeight="1" thickBot="1" x14ac:dyDescent="0.25">
      <c r="A622" s="480"/>
      <c r="B622" s="94" t="s">
        <v>6</v>
      </c>
      <c r="C622" s="94" t="s">
        <v>7</v>
      </c>
      <c r="D622" s="94" t="s">
        <v>7</v>
      </c>
      <c r="E622" s="94" t="s">
        <v>7</v>
      </c>
    </row>
    <row r="623" spans="1:5" ht="24.75" hidden="1" customHeight="1" thickBot="1" x14ac:dyDescent="0.25">
      <c r="A623" s="88" t="s">
        <v>0</v>
      </c>
      <c r="B623" s="32"/>
      <c r="C623" s="32"/>
      <c r="D623" s="32"/>
      <c r="E623" s="32"/>
    </row>
    <row r="624" spans="1:5" ht="12" hidden="1" thickBot="1" x14ac:dyDescent="0.25">
      <c r="A624" s="84" t="s">
        <v>43</v>
      </c>
      <c r="B624" s="31"/>
      <c r="C624" s="114"/>
      <c r="D624" s="114"/>
      <c r="E624" s="114"/>
    </row>
    <row r="625" spans="1:5" ht="12" hidden="1" thickBot="1" x14ac:dyDescent="0.25">
      <c r="A625" s="84" t="s">
        <v>44</v>
      </c>
      <c r="B625" s="31"/>
      <c r="C625" s="114"/>
      <c r="D625" s="114"/>
      <c r="E625" s="114"/>
    </row>
    <row r="626" spans="1:5" ht="24.75" hidden="1" customHeight="1" thickBot="1" x14ac:dyDescent="0.25">
      <c r="A626" s="88" t="s">
        <v>29</v>
      </c>
      <c r="B626" s="32"/>
      <c r="C626" s="32"/>
      <c r="D626" s="32"/>
      <c r="E626" s="32"/>
    </row>
    <row r="627" spans="1:5" ht="12" hidden="1" thickBot="1" x14ac:dyDescent="0.25">
      <c r="A627" s="84" t="s">
        <v>43</v>
      </c>
      <c r="B627" s="31"/>
      <c r="C627" s="32"/>
      <c r="D627" s="32"/>
      <c r="E627" s="32"/>
    </row>
    <row r="628" spans="1:5" ht="12" hidden="1" thickBot="1" x14ac:dyDescent="0.25">
      <c r="A628" s="84" t="s">
        <v>44</v>
      </c>
      <c r="B628" s="31"/>
      <c r="C628" s="32"/>
      <c r="D628" s="32"/>
      <c r="E628" s="32"/>
    </row>
    <row r="629" spans="1:5" ht="24.75" hidden="1" customHeight="1" thickBot="1" x14ac:dyDescent="0.25">
      <c r="A629" s="88" t="s">
        <v>1</v>
      </c>
      <c r="B629" s="31">
        <v>0</v>
      </c>
      <c r="C629" s="32">
        <v>0</v>
      </c>
      <c r="D629" s="32">
        <v>0</v>
      </c>
      <c r="E629" s="32">
        <v>0</v>
      </c>
    </row>
    <row r="630" spans="1:5" ht="12" hidden="1" thickBot="1" x14ac:dyDescent="0.25">
      <c r="A630" s="84" t="s">
        <v>43</v>
      </c>
      <c r="B630" s="31"/>
      <c r="C630" s="32"/>
      <c r="D630" s="32"/>
      <c r="E630" s="32"/>
    </row>
    <row r="631" spans="1:5" ht="12" hidden="1" thickBot="1" x14ac:dyDescent="0.25">
      <c r="A631" s="84" t="s">
        <v>44</v>
      </c>
      <c r="B631" s="31"/>
      <c r="C631" s="32"/>
      <c r="D631" s="32"/>
      <c r="E631" s="32"/>
    </row>
    <row r="632" spans="1:5" ht="12" hidden="1" thickBot="1" x14ac:dyDescent="0.25">
      <c r="A632" s="88" t="s">
        <v>2</v>
      </c>
      <c r="B632" s="31"/>
      <c r="C632" s="32"/>
      <c r="D632" s="32"/>
      <c r="E632" s="32"/>
    </row>
    <row r="633" spans="1:5" ht="12" hidden="1" thickBot="1" x14ac:dyDescent="0.25">
      <c r="A633" s="84" t="s">
        <v>43</v>
      </c>
      <c r="B633" s="31"/>
      <c r="C633" s="32"/>
      <c r="D633" s="32"/>
      <c r="E633" s="32"/>
    </row>
    <row r="634" spans="1:5" ht="12" hidden="1" thickBot="1" x14ac:dyDescent="0.25">
      <c r="A634" s="84" t="s">
        <v>44</v>
      </c>
      <c r="B634" s="31"/>
      <c r="C634" s="32"/>
      <c r="D634" s="32"/>
      <c r="E634" s="32"/>
    </row>
    <row r="635" spans="1:5" ht="12" hidden="1" thickBot="1" x14ac:dyDescent="0.25">
      <c r="A635" s="88" t="s">
        <v>25</v>
      </c>
      <c r="B635" s="31"/>
      <c r="C635" s="32"/>
      <c r="D635" s="32"/>
      <c r="E635" s="32"/>
    </row>
    <row r="636" spans="1:5" ht="12" hidden="1" thickBot="1" x14ac:dyDescent="0.25">
      <c r="A636" s="84" t="s">
        <v>43</v>
      </c>
      <c r="B636" s="31"/>
      <c r="C636" s="32"/>
      <c r="D636" s="32"/>
      <c r="E636" s="32"/>
    </row>
    <row r="637" spans="1:5" ht="15" hidden="1" customHeight="1" thickBot="1" x14ac:dyDescent="0.25">
      <c r="A637" s="84" t="s">
        <v>44</v>
      </c>
      <c r="B637" s="31"/>
      <c r="C637" s="32"/>
      <c r="D637" s="32"/>
      <c r="E637" s="32"/>
    </row>
    <row r="638" spans="1:5" ht="12" hidden="1" thickBot="1" x14ac:dyDescent="0.25">
      <c r="A638" s="88" t="s">
        <v>26</v>
      </c>
      <c r="B638" s="31">
        <v>0</v>
      </c>
      <c r="C638" s="32">
        <v>0</v>
      </c>
      <c r="D638" s="32">
        <v>0</v>
      </c>
      <c r="E638" s="32">
        <v>0</v>
      </c>
    </row>
    <row r="639" spans="1:5" ht="12" hidden="1" thickBot="1" x14ac:dyDescent="0.25">
      <c r="A639" s="84" t="s">
        <v>43</v>
      </c>
      <c r="B639" s="31"/>
      <c r="C639" s="32"/>
      <c r="D639" s="32"/>
      <c r="E639" s="32"/>
    </row>
    <row r="640" spans="1:5" ht="12" hidden="1" thickBot="1" x14ac:dyDescent="0.25">
      <c r="A640" s="84" t="s">
        <v>44</v>
      </c>
      <c r="B640" s="31"/>
      <c r="C640" s="32"/>
      <c r="D640" s="32"/>
      <c r="E640" s="32"/>
    </row>
    <row r="641" spans="1:5" ht="23.25" hidden="1" thickBot="1" x14ac:dyDescent="0.25">
      <c r="A641" s="88" t="s">
        <v>3</v>
      </c>
      <c r="B641" s="31"/>
      <c r="C641" s="32"/>
      <c r="D641" s="32"/>
      <c r="E641" s="32"/>
    </row>
    <row r="642" spans="1:5" ht="12" hidden="1" thickBot="1" x14ac:dyDescent="0.25">
      <c r="A642" s="84" t="s">
        <v>43</v>
      </c>
      <c r="B642" s="31"/>
      <c r="C642" s="32"/>
      <c r="D642" s="32"/>
      <c r="E642" s="32"/>
    </row>
    <row r="643" spans="1:5" ht="12" hidden="1" thickBot="1" x14ac:dyDescent="0.25">
      <c r="A643" s="84" t="s">
        <v>44</v>
      </c>
      <c r="B643" s="31"/>
      <c r="C643" s="32"/>
      <c r="D643" s="32"/>
      <c r="E643" s="32"/>
    </row>
    <row r="644" spans="1:5" ht="12" hidden="1" thickBot="1" x14ac:dyDescent="0.25">
      <c r="A644" s="113" t="s">
        <v>200</v>
      </c>
      <c r="B644" s="31">
        <f>B641+B638+B635+B632+B629+B626+B623</f>
        <v>0</v>
      </c>
      <c r="C644" s="31">
        <f>C641+C638+C635+C632+C629+C626+C623</f>
        <v>0</v>
      </c>
      <c r="D644" s="31">
        <f>D641+D638+D635+D632+D629+D626+D623</f>
        <v>0</v>
      </c>
      <c r="E644" s="31">
        <f>E641+E638+E635+E632+E629+E626+E623</f>
        <v>0</v>
      </c>
    </row>
    <row r="645" spans="1:5" ht="17.25" hidden="1" customHeight="1" thickBot="1" x14ac:dyDescent="0.25">
      <c r="A645" s="83" t="s">
        <v>33</v>
      </c>
      <c r="B645" s="71">
        <f>IF(B644-B615=0,0,"Error")</f>
        <v>0</v>
      </c>
      <c r="C645" s="71">
        <f>IF(C644-C615=0,0,"Error")</f>
        <v>0</v>
      </c>
      <c r="D645" s="71">
        <f>IF(D644-D615=0,0,"Error")</f>
        <v>0</v>
      </c>
      <c r="E645" s="71">
        <f>IF(E644-E615=0,0,"Error")</f>
        <v>0</v>
      </c>
    </row>
    <row r="646" spans="1:5" ht="12" hidden="1" thickBot="1" x14ac:dyDescent="0.25">
      <c r="A646" s="484" t="s">
        <v>39</v>
      </c>
      <c r="B646" s="485"/>
      <c r="C646" s="485"/>
      <c r="D646" s="485"/>
      <c r="E646" s="486"/>
    </row>
    <row r="647" spans="1:5" ht="12" hidden="1" thickBot="1" x14ac:dyDescent="0.25">
      <c r="A647" s="484" t="s">
        <v>87</v>
      </c>
      <c r="B647" s="485"/>
      <c r="C647" s="485"/>
      <c r="D647" s="485"/>
      <c r="E647" s="486"/>
    </row>
    <row r="648" spans="1:5" ht="12" hidden="1" thickBot="1" x14ac:dyDescent="0.25">
      <c r="A648" s="102" t="s">
        <v>40</v>
      </c>
      <c r="B648" s="432"/>
      <c r="C648" s="488"/>
      <c r="D648" s="429"/>
      <c r="E648" s="430"/>
    </row>
    <row r="649" spans="1:5" ht="30.75" hidden="1" customHeight="1" thickBot="1" x14ac:dyDescent="0.25">
      <c r="A649" s="102" t="s">
        <v>208</v>
      </c>
      <c r="B649" s="102"/>
      <c r="C649" s="106" t="s">
        <v>45</v>
      </c>
      <c r="D649" s="429"/>
      <c r="E649" s="430"/>
    </row>
    <row r="650" spans="1:5" ht="12.75" hidden="1" customHeight="1" thickBot="1" x14ac:dyDescent="0.25">
      <c r="A650" s="112"/>
      <c r="B650" s="432"/>
      <c r="C650" s="489"/>
      <c r="D650" s="429"/>
      <c r="E650" s="430"/>
    </row>
    <row r="651" spans="1:5" ht="17.25" hidden="1" customHeight="1" thickBot="1" x14ac:dyDescent="0.25">
      <c r="A651" s="73" t="s">
        <v>10</v>
      </c>
      <c r="B651" s="382"/>
      <c r="C651" s="383"/>
      <c r="D651" s="383"/>
      <c r="E651" s="384"/>
    </row>
    <row r="652" spans="1:5" ht="12" hidden="1" thickBot="1" x14ac:dyDescent="0.25">
      <c r="A652" s="73" t="s">
        <v>15</v>
      </c>
      <c r="B652" s="379"/>
      <c r="C652" s="380"/>
      <c r="D652" s="380"/>
      <c r="E652" s="381"/>
    </row>
    <row r="653" spans="1:5" ht="12.75" hidden="1" customHeight="1" thickBot="1" x14ac:dyDescent="0.25">
      <c r="A653" s="479"/>
      <c r="B653" s="95">
        <v>2018</v>
      </c>
      <c r="C653" s="95">
        <v>2019</v>
      </c>
      <c r="D653" s="95">
        <v>2020</v>
      </c>
      <c r="E653" s="95">
        <v>2021</v>
      </c>
    </row>
    <row r="654" spans="1:5" ht="9" hidden="1" customHeight="1" thickBot="1" x14ac:dyDescent="0.25">
      <c r="A654" s="480"/>
      <c r="B654" s="94" t="s">
        <v>6</v>
      </c>
      <c r="C654" s="94" t="s">
        <v>7</v>
      </c>
      <c r="D654" s="94" t="s">
        <v>7</v>
      </c>
      <c r="E654" s="94" t="s">
        <v>7</v>
      </c>
    </row>
    <row r="655" spans="1:5" ht="12" hidden="1" thickBot="1" x14ac:dyDescent="0.25">
      <c r="A655" s="73" t="s">
        <v>9</v>
      </c>
      <c r="B655" s="30"/>
      <c r="C655" s="30"/>
      <c r="D655" s="30"/>
      <c r="E655" s="30"/>
    </row>
    <row r="656" spans="1:5" ht="12" hidden="1" thickBot="1" x14ac:dyDescent="0.25">
      <c r="A656" s="73" t="s">
        <v>16</v>
      </c>
      <c r="B656" s="30">
        <f>B719-B681</f>
        <v>0</v>
      </c>
      <c r="C656" s="30">
        <f>C719-C681</f>
        <v>0</v>
      </c>
      <c r="D656" s="30">
        <f>D719-D681</f>
        <v>0</v>
      </c>
      <c r="E656" s="30">
        <f>E719-E681</f>
        <v>0</v>
      </c>
    </row>
    <row r="657" spans="1:5" ht="12" hidden="1" thickBot="1" x14ac:dyDescent="0.25">
      <c r="A657" s="73" t="s">
        <v>24</v>
      </c>
      <c r="B657" s="30" t="e">
        <f>B656/B655</f>
        <v>#DIV/0!</v>
      </c>
      <c r="C657" s="30" t="e">
        <f>C656/C655</f>
        <v>#DIV/0!</v>
      </c>
      <c r="D657" s="30" t="e">
        <f>D656/D655</f>
        <v>#DIV/0!</v>
      </c>
      <c r="E657" s="30" t="e">
        <f>E656/E655</f>
        <v>#DIV/0!</v>
      </c>
    </row>
    <row r="658" spans="1:5" ht="12" hidden="1" thickBot="1" x14ac:dyDescent="0.25">
      <c r="A658" s="73" t="s">
        <v>17</v>
      </c>
      <c r="B658" s="241" t="s">
        <v>23</v>
      </c>
      <c r="C658" s="96" t="e">
        <f t="shared" ref="C658:E660" si="21">C655/B655-1</f>
        <v>#DIV/0!</v>
      </c>
      <c r="D658" s="96" t="e">
        <f t="shared" si="21"/>
        <v>#DIV/0!</v>
      </c>
      <c r="E658" s="96" t="e">
        <f t="shared" si="21"/>
        <v>#DIV/0!</v>
      </c>
    </row>
    <row r="659" spans="1:5" ht="12" hidden="1" thickBot="1" x14ac:dyDescent="0.25">
      <c r="A659" s="73" t="s">
        <v>18</v>
      </c>
      <c r="B659" s="241" t="s">
        <v>23</v>
      </c>
      <c r="C659" s="96" t="e">
        <f t="shared" si="21"/>
        <v>#DIV/0!</v>
      </c>
      <c r="D659" s="96" t="e">
        <f t="shared" si="21"/>
        <v>#DIV/0!</v>
      </c>
      <c r="E659" s="96" t="e">
        <f t="shared" si="21"/>
        <v>#DIV/0!</v>
      </c>
    </row>
    <row r="660" spans="1:5" ht="12" hidden="1" thickBot="1" x14ac:dyDescent="0.25">
      <c r="A660" s="73" t="s">
        <v>19</v>
      </c>
      <c r="B660" s="241" t="s">
        <v>23</v>
      </c>
      <c r="C660" s="96" t="e">
        <f t="shared" si="21"/>
        <v>#DIV/0!</v>
      </c>
      <c r="D660" s="96" t="e">
        <f t="shared" si="21"/>
        <v>#DIV/0!</v>
      </c>
      <c r="E660" s="96" t="e">
        <f t="shared" si="21"/>
        <v>#DIV/0!</v>
      </c>
    </row>
    <row r="661" spans="1:5" ht="12" hidden="1" thickBot="1" x14ac:dyDescent="0.25">
      <c r="A661" s="481" t="s">
        <v>207</v>
      </c>
      <c r="B661" s="482"/>
      <c r="C661" s="482"/>
      <c r="D661" s="482"/>
      <c r="E661" s="483"/>
    </row>
    <row r="662" spans="1:5" ht="12.75" hidden="1" customHeight="1" thickBot="1" x14ac:dyDescent="0.25">
      <c r="A662" s="479"/>
      <c r="B662" s="95">
        <v>2018</v>
      </c>
      <c r="C662" s="95">
        <v>2019</v>
      </c>
      <c r="D662" s="95">
        <v>2020</v>
      </c>
      <c r="E662" s="95">
        <v>2021</v>
      </c>
    </row>
    <row r="663" spans="1:5" ht="9" hidden="1" customHeight="1" thickBot="1" x14ac:dyDescent="0.25">
      <c r="A663" s="480"/>
      <c r="B663" s="94" t="s">
        <v>6</v>
      </c>
      <c r="C663" s="94" t="s">
        <v>7</v>
      </c>
      <c r="D663" s="94" t="s">
        <v>7</v>
      </c>
      <c r="E663" s="94" t="s">
        <v>7</v>
      </c>
    </row>
    <row r="664" spans="1:5" ht="12" hidden="1" thickBot="1" x14ac:dyDescent="0.25">
      <c r="A664" s="88" t="s">
        <v>35</v>
      </c>
      <c r="B664" s="32">
        <f>B665+B666+B667+B668</f>
        <v>0</v>
      </c>
      <c r="C664" s="32">
        <f>C665+C666+C667+C668</f>
        <v>0</v>
      </c>
      <c r="D664" s="32">
        <f>D665+D666+D667+D668</f>
        <v>0</v>
      </c>
      <c r="E664" s="32">
        <f>E665+E666+E667+E668</f>
        <v>0</v>
      </c>
    </row>
    <row r="665" spans="1:5" ht="12" hidden="1" thickBot="1" x14ac:dyDescent="0.25">
      <c r="A665" s="84" t="s">
        <v>43</v>
      </c>
      <c r="B665" s="32"/>
      <c r="C665" s="32"/>
      <c r="D665" s="32"/>
      <c r="E665" s="32"/>
    </row>
    <row r="666" spans="1:5" ht="12" hidden="1" thickBot="1" x14ac:dyDescent="0.25">
      <c r="A666" s="84" t="s">
        <v>49</v>
      </c>
      <c r="B666" s="32"/>
      <c r="C666" s="32"/>
      <c r="D666" s="32"/>
      <c r="E666" s="32"/>
    </row>
    <row r="667" spans="1:5" ht="12" hidden="1" thickBot="1" x14ac:dyDescent="0.25">
      <c r="A667" s="84" t="s">
        <v>50</v>
      </c>
      <c r="B667" s="32"/>
      <c r="C667" s="32"/>
      <c r="D667" s="32"/>
      <c r="E667" s="32"/>
    </row>
    <row r="668" spans="1:5" ht="12" hidden="1" thickBot="1" x14ac:dyDescent="0.25">
      <c r="A668" s="84" t="s">
        <v>51</v>
      </c>
      <c r="B668" s="32"/>
      <c r="C668" s="32"/>
      <c r="D668" s="32"/>
      <c r="E668" s="32"/>
    </row>
    <row r="669" spans="1:5" ht="12" hidden="1" thickBot="1" x14ac:dyDescent="0.25">
      <c r="A669" s="88" t="s">
        <v>36</v>
      </c>
      <c r="B669" s="31">
        <f>B670+B671+B672+B673</f>
        <v>0</v>
      </c>
      <c r="C669" s="31">
        <f>C670+C671+C672+C673</f>
        <v>0</v>
      </c>
      <c r="D669" s="31">
        <f>D670+D671+D672+D673</f>
        <v>0</v>
      </c>
      <c r="E669" s="31">
        <f>E670+E671+E672+E673</f>
        <v>0</v>
      </c>
    </row>
    <row r="670" spans="1:5" ht="12" hidden="1" thickBot="1" x14ac:dyDescent="0.25">
      <c r="A670" s="84" t="s">
        <v>43</v>
      </c>
      <c r="B670" s="31"/>
      <c r="C670" s="32"/>
      <c r="D670" s="32"/>
      <c r="E670" s="32"/>
    </row>
    <row r="671" spans="1:5" ht="12" hidden="1" thickBot="1" x14ac:dyDescent="0.25">
      <c r="A671" s="84" t="s">
        <v>49</v>
      </c>
      <c r="B671" s="31"/>
      <c r="C671" s="32"/>
      <c r="D671" s="32"/>
      <c r="E671" s="32"/>
    </row>
    <row r="672" spans="1:5" ht="12" hidden="1" thickBot="1" x14ac:dyDescent="0.25">
      <c r="A672" s="84" t="s">
        <v>50</v>
      </c>
      <c r="B672" s="31"/>
      <c r="C672" s="32"/>
      <c r="D672" s="32"/>
      <c r="E672" s="32"/>
    </row>
    <row r="673" spans="1:5" ht="12" hidden="1" thickBot="1" x14ac:dyDescent="0.25">
      <c r="A673" s="84" t="s">
        <v>51</v>
      </c>
      <c r="B673" s="31"/>
      <c r="C673" s="32"/>
      <c r="D673" s="32"/>
      <c r="E673" s="32"/>
    </row>
    <row r="674" spans="1:5" ht="12" hidden="1" thickBot="1" x14ac:dyDescent="0.25">
      <c r="A674" s="105" t="s">
        <v>31</v>
      </c>
      <c r="B674" s="31">
        <f>B664+B669</f>
        <v>0</v>
      </c>
      <c r="C674" s="31">
        <f>C664+C669</f>
        <v>0</v>
      </c>
      <c r="D674" s="31">
        <f>D664+D669</f>
        <v>0</v>
      </c>
      <c r="E674" s="31">
        <f>E664+E669</f>
        <v>0</v>
      </c>
    </row>
    <row r="675" spans="1:5" ht="34.5" hidden="1" thickBot="1" x14ac:dyDescent="0.25">
      <c r="A675" s="102" t="s">
        <v>48</v>
      </c>
      <c r="B675" s="102"/>
      <c r="C675" s="106" t="s">
        <v>45</v>
      </c>
      <c r="D675" s="429"/>
      <c r="E675" s="430"/>
    </row>
    <row r="676" spans="1:5" ht="17.25" hidden="1" customHeight="1" thickBot="1" x14ac:dyDescent="0.25">
      <c r="A676" s="73" t="s">
        <v>10</v>
      </c>
      <c r="B676" s="382"/>
      <c r="C676" s="383"/>
      <c r="D676" s="383"/>
      <c r="E676" s="384"/>
    </row>
    <row r="677" spans="1:5" ht="12" hidden="1" thickBot="1" x14ac:dyDescent="0.25">
      <c r="A677" s="73" t="s">
        <v>15</v>
      </c>
      <c r="B677" s="379"/>
      <c r="C677" s="380"/>
      <c r="D677" s="380"/>
      <c r="E677" s="381"/>
    </row>
    <row r="678" spans="1:5" ht="12.75" hidden="1" customHeight="1" thickBot="1" x14ac:dyDescent="0.25">
      <c r="A678" s="479"/>
      <c r="B678" s="95">
        <v>2018</v>
      </c>
      <c r="C678" s="95">
        <v>2019</v>
      </c>
      <c r="D678" s="95">
        <v>2020</v>
      </c>
      <c r="E678" s="95">
        <v>2021</v>
      </c>
    </row>
    <row r="679" spans="1:5" ht="9" hidden="1" customHeight="1" thickBot="1" x14ac:dyDescent="0.25">
      <c r="A679" s="480"/>
      <c r="B679" s="94" t="s">
        <v>6</v>
      </c>
      <c r="C679" s="94" t="s">
        <v>7</v>
      </c>
      <c r="D679" s="94" t="s">
        <v>7</v>
      </c>
      <c r="E679" s="94" t="s">
        <v>7</v>
      </c>
    </row>
    <row r="680" spans="1:5" ht="12" hidden="1" thickBot="1" x14ac:dyDescent="0.25">
      <c r="A680" s="73" t="s">
        <v>9</v>
      </c>
      <c r="B680" s="73"/>
      <c r="C680" s="73"/>
      <c r="D680" s="73"/>
      <c r="E680" s="73"/>
    </row>
    <row r="681" spans="1:5" ht="12" hidden="1" thickBot="1" x14ac:dyDescent="0.25">
      <c r="A681" s="73" t="s">
        <v>16</v>
      </c>
      <c r="B681" s="30"/>
      <c r="C681" s="30"/>
      <c r="D681" s="30"/>
      <c r="E681" s="30"/>
    </row>
    <row r="682" spans="1:5" ht="12" hidden="1" thickBot="1" x14ac:dyDescent="0.25">
      <c r="A682" s="73" t="s">
        <v>24</v>
      </c>
      <c r="B682" s="30" t="e">
        <f>B681/B680</f>
        <v>#DIV/0!</v>
      </c>
      <c r="C682" s="30" t="e">
        <f>C681/C680</f>
        <v>#DIV/0!</v>
      </c>
      <c r="D682" s="30" t="e">
        <f>D681/D680</f>
        <v>#DIV/0!</v>
      </c>
      <c r="E682" s="30" t="e">
        <f>E681/E680</f>
        <v>#DIV/0!</v>
      </c>
    </row>
    <row r="683" spans="1:5" ht="12" hidden="1" thickBot="1" x14ac:dyDescent="0.25">
      <c r="A683" s="73" t="s">
        <v>17</v>
      </c>
      <c r="B683" s="241" t="s">
        <v>23</v>
      </c>
      <c r="C683" s="96" t="e">
        <f t="shared" ref="C683:E685" si="22">C680/B680-1</f>
        <v>#DIV/0!</v>
      </c>
      <c r="D683" s="96" t="e">
        <f t="shared" si="22"/>
        <v>#DIV/0!</v>
      </c>
      <c r="E683" s="96" t="e">
        <f t="shared" si="22"/>
        <v>#DIV/0!</v>
      </c>
    </row>
    <row r="684" spans="1:5" ht="12" hidden="1" thickBot="1" x14ac:dyDescent="0.25">
      <c r="A684" s="73" t="s">
        <v>18</v>
      </c>
      <c r="B684" s="241" t="s">
        <v>23</v>
      </c>
      <c r="C684" s="96" t="e">
        <f t="shared" si="22"/>
        <v>#DIV/0!</v>
      </c>
      <c r="D684" s="96" t="e">
        <f t="shared" si="22"/>
        <v>#DIV/0!</v>
      </c>
      <c r="E684" s="96" t="e">
        <f t="shared" si="22"/>
        <v>#DIV/0!</v>
      </c>
    </row>
    <row r="685" spans="1:5" ht="12" hidden="1" thickBot="1" x14ac:dyDescent="0.25">
      <c r="A685" s="73" t="s">
        <v>19</v>
      </c>
      <c r="B685" s="241" t="s">
        <v>23</v>
      </c>
      <c r="C685" s="96" t="e">
        <f t="shared" si="22"/>
        <v>#DIV/0!</v>
      </c>
      <c r="D685" s="96" t="e">
        <f t="shared" si="22"/>
        <v>#DIV/0!</v>
      </c>
      <c r="E685" s="96" t="e">
        <f t="shared" si="22"/>
        <v>#DIV/0!</v>
      </c>
    </row>
    <row r="686" spans="1:5" ht="12" hidden="1" thickBot="1" x14ac:dyDescent="0.25">
      <c r="A686" s="481" t="s">
        <v>206</v>
      </c>
      <c r="B686" s="482"/>
      <c r="C686" s="482"/>
      <c r="D686" s="482"/>
      <c r="E686" s="483"/>
    </row>
    <row r="687" spans="1:5" ht="12.75" hidden="1" customHeight="1" thickBot="1" x14ac:dyDescent="0.25">
      <c r="A687" s="479"/>
      <c r="B687" s="95">
        <v>2018</v>
      </c>
      <c r="C687" s="95">
        <v>2019</v>
      </c>
      <c r="D687" s="95">
        <v>2020</v>
      </c>
      <c r="E687" s="95">
        <v>2021</v>
      </c>
    </row>
    <row r="688" spans="1:5" ht="9" hidden="1" customHeight="1" thickBot="1" x14ac:dyDescent="0.25">
      <c r="A688" s="480"/>
      <c r="B688" s="94" t="s">
        <v>6</v>
      </c>
      <c r="C688" s="94" t="s">
        <v>7</v>
      </c>
      <c r="D688" s="94" t="s">
        <v>7</v>
      </c>
      <c r="E688" s="94" t="s">
        <v>7</v>
      </c>
    </row>
    <row r="689" spans="1:5" ht="12" hidden="1" thickBot="1" x14ac:dyDescent="0.25">
      <c r="A689" s="88" t="s">
        <v>35</v>
      </c>
      <c r="B689" s="32">
        <f>B690+B691+B692+B693</f>
        <v>0</v>
      </c>
      <c r="C689" s="32">
        <f>C690+C691+C692+C693</f>
        <v>0</v>
      </c>
      <c r="D689" s="32">
        <f>D690+D691+D692+D693</f>
        <v>0</v>
      </c>
      <c r="E689" s="32">
        <f>E690+E691+E692+E693</f>
        <v>0</v>
      </c>
    </row>
    <row r="690" spans="1:5" ht="12" hidden="1" thickBot="1" x14ac:dyDescent="0.25">
      <c r="A690" s="84" t="s">
        <v>43</v>
      </c>
      <c r="B690" s="32"/>
      <c r="C690" s="32"/>
      <c r="D690" s="32"/>
      <c r="E690" s="32"/>
    </row>
    <row r="691" spans="1:5" ht="12" hidden="1" thickBot="1" x14ac:dyDescent="0.25">
      <c r="A691" s="84" t="s">
        <v>49</v>
      </c>
      <c r="B691" s="32"/>
      <c r="C691" s="32"/>
      <c r="D691" s="32"/>
      <c r="E691" s="32"/>
    </row>
    <row r="692" spans="1:5" ht="12" hidden="1" thickBot="1" x14ac:dyDescent="0.25">
      <c r="A692" s="84" t="s">
        <v>50</v>
      </c>
      <c r="B692" s="32"/>
      <c r="C692" s="32"/>
      <c r="D692" s="32"/>
      <c r="E692" s="32"/>
    </row>
    <row r="693" spans="1:5" ht="12" hidden="1" thickBot="1" x14ac:dyDescent="0.25">
      <c r="A693" s="84" t="s">
        <v>51</v>
      </c>
      <c r="B693" s="32"/>
      <c r="C693" s="32"/>
      <c r="D693" s="32"/>
      <c r="E693" s="32"/>
    </row>
    <row r="694" spans="1:5" ht="12" hidden="1" thickBot="1" x14ac:dyDescent="0.25">
      <c r="A694" s="88" t="s">
        <v>36</v>
      </c>
      <c r="B694" s="31">
        <f>B695+B696+B697+B698</f>
        <v>0</v>
      </c>
      <c r="C694" s="31">
        <f>C695+C696+C697+C698</f>
        <v>0</v>
      </c>
      <c r="D694" s="31">
        <f>D695+D696+D697+D698</f>
        <v>0</v>
      </c>
      <c r="E694" s="31">
        <f>E695+E696+E697+E698</f>
        <v>0</v>
      </c>
    </row>
    <row r="695" spans="1:5" ht="12" hidden="1" thickBot="1" x14ac:dyDescent="0.25">
      <c r="A695" s="84" t="s">
        <v>43</v>
      </c>
      <c r="B695" s="31"/>
      <c r="C695" s="32"/>
      <c r="D695" s="32"/>
      <c r="E695" s="32"/>
    </row>
    <row r="696" spans="1:5" ht="12" hidden="1" thickBot="1" x14ac:dyDescent="0.25">
      <c r="A696" s="84" t="s">
        <v>49</v>
      </c>
      <c r="B696" s="31"/>
      <c r="C696" s="32"/>
      <c r="D696" s="32"/>
      <c r="E696" s="32"/>
    </row>
    <row r="697" spans="1:5" ht="12" hidden="1" thickBot="1" x14ac:dyDescent="0.25">
      <c r="A697" s="84" t="s">
        <v>50</v>
      </c>
      <c r="B697" s="31"/>
      <c r="C697" s="32"/>
      <c r="D697" s="32"/>
      <c r="E697" s="32"/>
    </row>
    <row r="698" spans="1:5" ht="12" hidden="1" thickBot="1" x14ac:dyDescent="0.25">
      <c r="A698" s="84" t="s">
        <v>51</v>
      </c>
      <c r="B698" s="31"/>
      <c r="C698" s="32"/>
      <c r="D698" s="32"/>
      <c r="E698" s="32"/>
    </row>
    <row r="699" spans="1:5" ht="12" hidden="1" thickBot="1" x14ac:dyDescent="0.25">
      <c r="A699" s="105" t="s">
        <v>205</v>
      </c>
      <c r="B699" s="31">
        <f>B689+B694</f>
        <v>0</v>
      </c>
      <c r="C699" s="31">
        <f>C689+C694</f>
        <v>0</v>
      </c>
      <c r="D699" s="31">
        <f>D689+D694</f>
        <v>0</v>
      </c>
      <c r="E699" s="31">
        <f>E689+E694</f>
        <v>0</v>
      </c>
    </row>
    <row r="700" spans="1:5" ht="34.5" hidden="1" thickBot="1" x14ac:dyDescent="0.25">
      <c r="A700" s="102" t="s">
        <v>202</v>
      </c>
      <c r="B700" s="111"/>
      <c r="C700" s="100" t="s">
        <v>45</v>
      </c>
      <c r="D700" s="99"/>
      <c r="E700" s="98"/>
    </row>
    <row r="701" spans="1:5" ht="17.25" hidden="1" customHeight="1" thickBot="1" x14ac:dyDescent="0.25">
      <c r="A701" s="73" t="s">
        <v>10</v>
      </c>
      <c r="B701" s="382"/>
      <c r="C701" s="383"/>
      <c r="D701" s="383"/>
      <c r="E701" s="384"/>
    </row>
    <row r="702" spans="1:5" ht="12" hidden="1" thickBot="1" x14ac:dyDescent="0.25">
      <c r="A702" s="73" t="s">
        <v>15</v>
      </c>
      <c r="B702" s="379"/>
      <c r="C702" s="380"/>
      <c r="D702" s="380"/>
      <c r="E702" s="381"/>
    </row>
    <row r="703" spans="1:5" ht="12.75" hidden="1" customHeight="1" thickBot="1" x14ac:dyDescent="0.25">
      <c r="A703" s="479"/>
      <c r="B703" s="95">
        <v>2018</v>
      </c>
      <c r="C703" s="95">
        <v>2019</v>
      </c>
      <c r="D703" s="95">
        <v>2020</v>
      </c>
      <c r="E703" s="95">
        <v>2021</v>
      </c>
    </row>
    <row r="704" spans="1:5" ht="9" hidden="1" customHeight="1" thickBot="1" x14ac:dyDescent="0.25">
      <c r="A704" s="480"/>
      <c r="B704" s="94" t="s">
        <v>6</v>
      </c>
      <c r="C704" s="94" t="s">
        <v>7</v>
      </c>
      <c r="D704" s="94" t="s">
        <v>7</v>
      </c>
      <c r="E704" s="94" t="s">
        <v>7</v>
      </c>
    </row>
    <row r="705" spans="1:5" ht="12" hidden="1" thickBot="1" x14ac:dyDescent="0.25">
      <c r="A705" s="73" t="s">
        <v>9</v>
      </c>
      <c r="B705" s="73"/>
      <c r="C705" s="73"/>
      <c r="D705" s="73"/>
      <c r="E705" s="73"/>
    </row>
    <row r="706" spans="1:5" ht="12" hidden="1" thickBot="1" x14ac:dyDescent="0.25">
      <c r="A706" s="73" t="s">
        <v>16</v>
      </c>
      <c r="B706" s="30">
        <f>B724</f>
        <v>0</v>
      </c>
      <c r="C706" s="30">
        <f>C724</f>
        <v>0</v>
      </c>
      <c r="D706" s="30">
        <f>D724</f>
        <v>0</v>
      </c>
      <c r="E706" s="30">
        <f>E724</f>
        <v>0</v>
      </c>
    </row>
    <row r="707" spans="1:5" ht="12" hidden="1" thickBot="1" x14ac:dyDescent="0.25">
      <c r="A707" s="73" t="s">
        <v>24</v>
      </c>
      <c r="B707" s="30" t="e">
        <f>B706/B705</f>
        <v>#DIV/0!</v>
      </c>
      <c r="C707" s="30" t="e">
        <f>C706/C705</f>
        <v>#DIV/0!</v>
      </c>
      <c r="D707" s="30" t="e">
        <f>D706/D705</f>
        <v>#DIV/0!</v>
      </c>
      <c r="E707" s="30" t="e">
        <f>E706/E705</f>
        <v>#DIV/0!</v>
      </c>
    </row>
    <row r="708" spans="1:5" ht="12" hidden="1" thickBot="1" x14ac:dyDescent="0.25">
      <c r="A708" s="73" t="s">
        <v>17</v>
      </c>
      <c r="B708" s="241" t="s">
        <v>23</v>
      </c>
      <c r="C708" s="96" t="e">
        <f t="shared" ref="C708:E710" si="23">C705/B705-1</f>
        <v>#DIV/0!</v>
      </c>
      <c r="D708" s="96" t="e">
        <f t="shared" si="23"/>
        <v>#DIV/0!</v>
      </c>
      <c r="E708" s="96" t="e">
        <f t="shared" si="23"/>
        <v>#DIV/0!</v>
      </c>
    </row>
    <row r="709" spans="1:5" ht="12" hidden="1" thickBot="1" x14ac:dyDescent="0.25">
      <c r="A709" s="73" t="s">
        <v>18</v>
      </c>
      <c r="B709" s="241" t="s">
        <v>23</v>
      </c>
      <c r="C709" s="96" t="e">
        <f t="shared" si="23"/>
        <v>#DIV/0!</v>
      </c>
      <c r="D709" s="96" t="e">
        <f t="shared" si="23"/>
        <v>#DIV/0!</v>
      </c>
      <c r="E709" s="96" t="e">
        <f t="shared" si="23"/>
        <v>#DIV/0!</v>
      </c>
    </row>
    <row r="710" spans="1:5" ht="12" hidden="1" thickBot="1" x14ac:dyDescent="0.25">
      <c r="A710" s="73" t="s">
        <v>19</v>
      </c>
      <c r="B710" s="241" t="s">
        <v>23</v>
      </c>
      <c r="C710" s="96" t="e">
        <f t="shared" si="23"/>
        <v>#DIV/0!</v>
      </c>
      <c r="D710" s="96" t="e">
        <f t="shared" si="23"/>
        <v>#DIV/0!</v>
      </c>
      <c r="E710" s="96" t="e">
        <f t="shared" si="23"/>
        <v>#DIV/0!</v>
      </c>
    </row>
    <row r="711" spans="1:5" ht="12" hidden="1" thickBot="1" x14ac:dyDescent="0.25">
      <c r="A711" s="481" t="s">
        <v>204</v>
      </c>
      <c r="B711" s="482"/>
      <c r="C711" s="482"/>
      <c r="D711" s="482"/>
      <c r="E711" s="483"/>
    </row>
    <row r="712" spans="1:5" ht="12.75" hidden="1" customHeight="1" thickBot="1" x14ac:dyDescent="0.25">
      <c r="A712" s="479"/>
      <c r="B712" s="95">
        <v>2018</v>
      </c>
      <c r="C712" s="95">
        <v>2019</v>
      </c>
      <c r="D712" s="95">
        <v>2020</v>
      </c>
      <c r="E712" s="95">
        <v>2021</v>
      </c>
    </row>
    <row r="713" spans="1:5" ht="9" hidden="1" customHeight="1" thickBot="1" x14ac:dyDescent="0.25">
      <c r="A713" s="480"/>
      <c r="B713" s="94" t="s">
        <v>6</v>
      </c>
      <c r="C713" s="94" t="s">
        <v>7</v>
      </c>
      <c r="D713" s="94" t="s">
        <v>7</v>
      </c>
      <c r="E713" s="94" t="s">
        <v>7</v>
      </c>
    </row>
    <row r="714" spans="1:5" ht="12" hidden="1" thickBot="1" x14ac:dyDescent="0.25">
      <c r="A714" s="88" t="s">
        <v>35</v>
      </c>
      <c r="B714" s="32">
        <f>B715+B716+B717+B718</f>
        <v>0</v>
      </c>
      <c r="C714" s="32">
        <f>C715+C716+C717+C718</f>
        <v>0</v>
      </c>
      <c r="D714" s="32">
        <f>D715+D716+D717+D718</f>
        <v>0</v>
      </c>
      <c r="E714" s="32">
        <f>E715+E716+E717+E718</f>
        <v>0</v>
      </c>
    </row>
    <row r="715" spans="1:5" ht="12" hidden="1" thickBot="1" x14ac:dyDescent="0.25">
      <c r="A715" s="84" t="s">
        <v>43</v>
      </c>
      <c r="B715" s="32"/>
      <c r="C715" s="32"/>
      <c r="D715" s="32"/>
      <c r="E715" s="32"/>
    </row>
    <row r="716" spans="1:5" ht="12" hidden="1" thickBot="1" x14ac:dyDescent="0.25">
      <c r="A716" s="84" t="s">
        <v>49</v>
      </c>
      <c r="B716" s="32"/>
      <c r="C716" s="32"/>
      <c r="D716" s="32"/>
      <c r="E716" s="32"/>
    </row>
    <row r="717" spans="1:5" ht="12" hidden="1" thickBot="1" x14ac:dyDescent="0.25">
      <c r="A717" s="84" t="s">
        <v>50</v>
      </c>
      <c r="B717" s="32"/>
      <c r="C717" s="32"/>
      <c r="D717" s="32"/>
      <c r="E717" s="32"/>
    </row>
    <row r="718" spans="1:5" ht="12" hidden="1" thickBot="1" x14ac:dyDescent="0.25">
      <c r="A718" s="84" t="s">
        <v>51</v>
      </c>
      <c r="B718" s="32"/>
      <c r="C718" s="32"/>
      <c r="D718" s="32"/>
      <c r="E718" s="32"/>
    </row>
    <row r="719" spans="1:5" ht="12" hidden="1" thickBot="1" x14ac:dyDescent="0.25">
      <c r="A719" s="88" t="s">
        <v>36</v>
      </c>
      <c r="B719" s="31">
        <f>B720+B721+B722+B723</f>
        <v>0</v>
      </c>
      <c r="C719" s="31">
        <f>C720+C721+C722+C723</f>
        <v>0</v>
      </c>
      <c r="D719" s="31">
        <f>D720+D721+D722+D723</f>
        <v>0</v>
      </c>
      <c r="E719" s="31">
        <f>E720+E721+E722+E723</f>
        <v>0</v>
      </c>
    </row>
    <row r="720" spans="1:5" ht="12" hidden="1" thickBot="1" x14ac:dyDescent="0.25">
      <c r="A720" s="84" t="s">
        <v>43</v>
      </c>
      <c r="B720" s="31"/>
      <c r="C720" s="32"/>
      <c r="D720" s="32"/>
      <c r="E720" s="32"/>
    </row>
    <row r="721" spans="1:5" ht="12" hidden="1" thickBot="1" x14ac:dyDescent="0.25">
      <c r="A721" s="84" t="s">
        <v>49</v>
      </c>
      <c r="B721" s="31"/>
      <c r="C721" s="32"/>
      <c r="D721" s="32"/>
      <c r="E721" s="32"/>
    </row>
    <row r="722" spans="1:5" ht="12" hidden="1" thickBot="1" x14ac:dyDescent="0.25">
      <c r="A722" s="84" t="s">
        <v>50</v>
      </c>
      <c r="B722" s="31"/>
      <c r="C722" s="32"/>
      <c r="D722" s="32"/>
      <c r="E722" s="32"/>
    </row>
    <row r="723" spans="1:5" ht="12" hidden="1" thickBot="1" x14ac:dyDescent="0.25">
      <c r="A723" s="84" t="s">
        <v>51</v>
      </c>
      <c r="B723" s="31"/>
      <c r="C723" s="32"/>
      <c r="D723" s="32"/>
      <c r="E723" s="32"/>
    </row>
    <row r="724" spans="1:5" ht="12" hidden="1" thickBot="1" x14ac:dyDescent="0.25">
      <c r="A724" s="90" t="s">
        <v>203</v>
      </c>
      <c r="B724" s="31">
        <f>B714+B719</f>
        <v>0</v>
      </c>
      <c r="C724" s="31">
        <f>C714+C719</f>
        <v>0</v>
      </c>
      <c r="D724" s="31">
        <f>D714+D719</f>
        <v>0</v>
      </c>
      <c r="E724" s="31">
        <f>E714+E719</f>
        <v>0</v>
      </c>
    </row>
    <row r="725" spans="1:5" ht="25.5" hidden="1" customHeight="1" thickBot="1" x14ac:dyDescent="0.25">
      <c r="A725" s="104" t="s">
        <v>178</v>
      </c>
      <c r="B725" s="432"/>
      <c r="C725" s="429"/>
      <c r="D725" s="429"/>
      <c r="E725" s="430"/>
    </row>
    <row r="726" spans="1:5" ht="34.5" hidden="1" thickBot="1" x14ac:dyDescent="0.25">
      <c r="A726" s="102" t="s">
        <v>202</v>
      </c>
      <c r="B726" s="111"/>
      <c r="C726" s="100" t="s">
        <v>45</v>
      </c>
      <c r="D726" s="99"/>
      <c r="E726" s="98"/>
    </row>
    <row r="727" spans="1:5" ht="17.25" hidden="1" customHeight="1" thickBot="1" x14ac:dyDescent="0.25">
      <c r="A727" s="73" t="s">
        <v>10</v>
      </c>
      <c r="B727" s="382"/>
      <c r="C727" s="383"/>
      <c r="D727" s="383"/>
      <c r="E727" s="384"/>
    </row>
    <row r="728" spans="1:5" ht="12" hidden="1" thickBot="1" x14ac:dyDescent="0.25">
      <c r="A728" s="73" t="s">
        <v>15</v>
      </c>
      <c r="B728" s="379"/>
      <c r="C728" s="380"/>
      <c r="D728" s="380"/>
      <c r="E728" s="381"/>
    </row>
    <row r="729" spans="1:5" ht="12.75" hidden="1" customHeight="1" thickBot="1" x14ac:dyDescent="0.25">
      <c r="A729" s="479"/>
      <c r="B729" s="95">
        <v>2018</v>
      </c>
      <c r="C729" s="95">
        <v>2019</v>
      </c>
      <c r="D729" s="95">
        <v>2020</v>
      </c>
      <c r="E729" s="95">
        <v>2021</v>
      </c>
    </row>
    <row r="730" spans="1:5" ht="9" hidden="1" customHeight="1" thickBot="1" x14ac:dyDescent="0.25">
      <c r="A730" s="480"/>
      <c r="B730" s="94" t="s">
        <v>6</v>
      </c>
      <c r="C730" s="94" t="s">
        <v>7</v>
      </c>
      <c r="D730" s="94" t="s">
        <v>7</v>
      </c>
      <c r="E730" s="94" t="s">
        <v>7</v>
      </c>
    </row>
    <row r="731" spans="1:5" ht="12" hidden="1" thickBot="1" x14ac:dyDescent="0.25">
      <c r="A731" s="73" t="s">
        <v>9</v>
      </c>
      <c r="B731" s="73"/>
      <c r="C731" s="73"/>
      <c r="D731" s="73"/>
      <c r="E731" s="73"/>
    </row>
    <row r="732" spans="1:5" ht="12" hidden="1" thickBot="1" x14ac:dyDescent="0.25">
      <c r="A732" s="73" t="s">
        <v>16</v>
      </c>
      <c r="B732" s="30">
        <f>B750</f>
        <v>0</v>
      </c>
      <c r="C732" s="30">
        <f>C750</f>
        <v>0</v>
      </c>
      <c r="D732" s="30">
        <f>D750</f>
        <v>0</v>
      </c>
      <c r="E732" s="30">
        <f>E750</f>
        <v>0</v>
      </c>
    </row>
    <row r="733" spans="1:5" ht="12" hidden="1" thickBot="1" x14ac:dyDescent="0.25">
      <c r="A733" s="73" t="s">
        <v>24</v>
      </c>
      <c r="B733" s="30" t="e">
        <f>B732/B731</f>
        <v>#DIV/0!</v>
      </c>
      <c r="C733" s="30" t="e">
        <f>C732/C731</f>
        <v>#DIV/0!</v>
      </c>
      <c r="D733" s="30" t="e">
        <f>D732/D731</f>
        <v>#DIV/0!</v>
      </c>
      <c r="E733" s="30" t="e">
        <f>E732/E731</f>
        <v>#DIV/0!</v>
      </c>
    </row>
    <row r="734" spans="1:5" ht="12" hidden="1" thickBot="1" x14ac:dyDescent="0.25">
      <c r="A734" s="73" t="s">
        <v>17</v>
      </c>
      <c r="B734" s="241" t="s">
        <v>23</v>
      </c>
      <c r="C734" s="96" t="e">
        <f t="shared" ref="C734:E736" si="24">C731/B731-1</f>
        <v>#DIV/0!</v>
      </c>
      <c r="D734" s="96" t="e">
        <f t="shared" si="24"/>
        <v>#DIV/0!</v>
      </c>
      <c r="E734" s="96" t="e">
        <f t="shared" si="24"/>
        <v>#DIV/0!</v>
      </c>
    </row>
    <row r="735" spans="1:5" ht="12" hidden="1" thickBot="1" x14ac:dyDescent="0.25">
      <c r="A735" s="73" t="s">
        <v>18</v>
      </c>
      <c r="B735" s="241" t="s">
        <v>23</v>
      </c>
      <c r="C735" s="96" t="e">
        <f t="shared" si="24"/>
        <v>#DIV/0!</v>
      </c>
      <c r="D735" s="96" t="e">
        <f t="shared" si="24"/>
        <v>#DIV/0!</v>
      </c>
      <c r="E735" s="96" t="e">
        <f t="shared" si="24"/>
        <v>#DIV/0!</v>
      </c>
    </row>
    <row r="736" spans="1:5" ht="12" hidden="1" thickBot="1" x14ac:dyDescent="0.25">
      <c r="A736" s="73" t="s">
        <v>19</v>
      </c>
      <c r="B736" s="241" t="s">
        <v>23</v>
      </c>
      <c r="C736" s="96" t="e">
        <f t="shared" si="24"/>
        <v>#DIV/0!</v>
      </c>
      <c r="D736" s="96" t="e">
        <f t="shared" si="24"/>
        <v>#DIV/0!</v>
      </c>
      <c r="E736" s="96" t="e">
        <f t="shared" si="24"/>
        <v>#DIV/0!</v>
      </c>
    </row>
    <row r="737" spans="1:5" ht="12" hidden="1" thickBot="1" x14ac:dyDescent="0.25">
      <c r="A737" s="481" t="s">
        <v>201</v>
      </c>
      <c r="B737" s="482"/>
      <c r="C737" s="482"/>
      <c r="D737" s="482"/>
      <c r="E737" s="483"/>
    </row>
    <row r="738" spans="1:5" ht="12.75" hidden="1" customHeight="1" thickBot="1" x14ac:dyDescent="0.25">
      <c r="A738" s="479"/>
      <c r="B738" s="95">
        <v>2018</v>
      </c>
      <c r="C738" s="95">
        <v>2019</v>
      </c>
      <c r="D738" s="95">
        <v>2020</v>
      </c>
      <c r="E738" s="95">
        <v>2021</v>
      </c>
    </row>
    <row r="739" spans="1:5" ht="9" hidden="1" customHeight="1" thickBot="1" x14ac:dyDescent="0.25">
      <c r="A739" s="480"/>
      <c r="B739" s="94" t="s">
        <v>6</v>
      </c>
      <c r="C739" s="94" t="s">
        <v>7</v>
      </c>
      <c r="D739" s="94" t="s">
        <v>7</v>
      </c>
      <c r="E739" s="94" t="s">
        <v>7</v>
      </c>
    </row>
    <row r="740" spans="1:5" ht="12" hidden="1" thickBot="1" x14ac:dyDescent="0.25">
      <c r="A740" s="88" t="s">
        <v>35</v>
      </c>
      <c r="B740" s="32">
        <f>B741+B742+B743+B744</f>
        <v>0</v>
      </c>
      <c r="C740" s="32">
        <f>C741+C742+C743+C744</f>
        <v>0</v>
      </c>
      <c r="D740" s="32">
        <f>D741+D742+D743+D744</f>
        <v>0</v>
      </c>
      <c r="E740" s="32">
        <f>E741+E742+E743+E744</f>
        <v>0</v>
      </c>
    </row>
    <row r="741" spans="1:5" ht="12" hidden="1" thickBot="1" x14ac:dyDescent="0.25">
      <c r="A741" s="84" t="s">
        <v>43</v>
      </c>
      <c r="B741" s="32"/>
      <c r="C741" s="32"/>
      <c r="D741" s="32"/>
      <c r="E741" s="32"/>
    </row>
    <row r="742" spans="1:5" ht="12" hidden="1" thickBot="1" x14ac:dyDescent="0.25">
      <c r="A742" s="84" t="s">
        <v>49</v>
      </c>
      <c r="B742" s="32"/>
      <c r="C742" s="32"/>
      <c r="D742" s="32"/>
      <c r="E742" s="32"/>
    </row>
    <row r="743" spans="1:5" ht="12" hidden="1" thickBot="1" x14ac:dyDescent="0.25">
      <c r="A743" s="84" t="s">
        <v>50</v>
      </c>
      <c r="B743" s="32"/>
      <c r="C743" s="32"/>
      <c r="D743" s="32"/>
      <c r="E743" s="32"/>
    </row>
    <row r="744" spans="1:5" ht="12" hidden="1" thickBot="1" x14ac:dyDescent="0.25">
      <c r="A744" s="84" t="s">
        <v>51</v>
      </c>
      <c r="B744" s="32"/>
      <c r="C744" s="32"/>
      <c r="D744" s="32"/>
      <c r="E744" s="32"/>
    </row>
    <row r="745" spans="1:5" ht="12" hidden="1" thickBot="1" x14ac:dyDescent="0.25">
      <c r="A745" s="88" t="s">
        <v>36</v>
      </c>
      <c r="B745" s="31">
        <f>B746+B747+B748+B749</f>
        <v>0</v>
      </c>
      <c r="C745" s="31">
        <f>C746+C747+C748+C749</f>
        <v>0</v>
      </c>
      <c r="D745" s="31">
        <f>D746+D747+D748+D749</f>
        <v>0</v>
      </c>
      <c r="E745" s="31">
        <f>E746+E747+E748+E749</f>
        <v>0</v>
      </c>
    </row>
    <row r="746" spans="1:5" ht="12" hidden="1" thickBot="1" x14ac:dyDescent="0.25">
      <c r="A746" s="84" t="s">
        <v>43</v>
      </c>
      <c r="B746" s="31"/>
      <c r="C746" s="31"/>
      <c r="D746" s="31"/>
      <c r="E746" s="31"/>
    </row>
    <row r="747" spans="1:5" ht="12" hidden="1" thickBot="1" x14ac:dyDescent="0.25">
      <c r="A747" s="84" t="s">
        <v>49</v>
      </c>
      <c r="B747" s="31"/>
      <c r="C747" s="31"/>
      <c r="D747" s="31"/>
      <c r="E747" s="31"/>
    </row>
    <row r="748" spans="1:5" ht="12" hidden="1" thickBot="1" x14ac:dyDescent="0.25">
      <c r="A748" s="84" t="s">
        <v>50</v>
      </c>
      <c r="B748" s="31"/>
      <c r="C748" s="31"/>
      <c r="D748" s="31"/>
      <c r="E748" s="31"/>
    </row>
    <row r="749" spans="1:5" ht="12" hidden="1" thickBot="1" x14ac:dyDescent="0.25">
      <c r="A749" s="84" t="s">
        <v>51</v>
      </c>
      <c r="B749" s="31"/>
      <c r="C749" s="31"/>
      <c r="D749" s="31"/>
      <c r="E749" s="31"/>
    </row>
    <row r="750" spans="1:5" ht="12" hidden="1" thickBot="1" x14ac:dyDescent="0.25">
      <c r="A750" s="90" t="s">
        <v>200</v>
      </c>
      <c r="B750" s="31">
        <f>B740+B745</f>
        <v>0</v>
      </c>
      <c r="C750" s="31">
        <f>C740+C745</f>
        <v>0</v>
      </c>
      <c r="D750" s="31">
        <f>D740+D745</f>
        <v>0</v>
      </c>
      <c r="E750" s="31">
        <f>E740+E745</f>
        <v>0</v>
      </c>
    </row>
    <row r="751" spans="1:5" ht="12" thickBot="1" x14ac:dyDescent="0.25">
      <c r="A751" s="83" t="s">
        <v>255</v>
      </c>
      <c r="B751" s="379" t="s">
        <v>254</v>
      </c>
      <c r="C751" s="380"/>
      <c r="D751" s="380"/>
      <c r="E751" s="381"/>
    </row>
    <row r="752" spans="1:5" ht="30.75" customHeight="1" thickBot="1" x14ac:dyDescent="0.25">
      <c r="A752" s="73" t="s">
        <v>10</v>
      </c>
      <c r="B752" s="382" t="s">
        <v>253</v>
      </c>
      <c r="C752" s="383"/>
      <c r="D752" s="383"/>
      <c r="E752" s="384"/>
    </row>
    <row r="753" spans="1:5" ht="12" thickBot="1" x14ac:dyDescent="0.25">
      <c r="A753" s="73" t="s">
        <v>15</v>
      </c>
      <c r="B753" s="379" t="s">
        <v>252</v>
      </c>
      <c r="C753" s="380"/>
      <c r="D753" s="380"/>
      <c r="E753" s="381"/>
    </row>
    <row r="754" spans="1:5" ht="12.75" customHeight="1" x14ac:dyDescent="0.2">
      <c r="A754" s="479"/>
      <c r="B754" s="95">
        <v>2018</v>
      </c>
      <c r="C754" s="95">
        <v>2019</v>
      </c>
      <c r="D754" s="95">
        <v>2020</v>
      </c>
      <c r="E754" s="95">
        <v>2021</v>
      </c>
    </row>
    <row r="755" spans="1:5" ht="9" customHeight="1" thickBot="1" x14ac:dyDescent="0.25">
      <c r="A755" s="480"/>
      <c r="B755" s="94" t="s">
        <v>6</v>
      </c>
      <c r="C755" s="94" t="s">
        <v>7</v>
      </c>
      <c r="D755" s="94" t="s">
        <v>7</v>
      </c>
      <c r="E755" s="94" t="s">
        <v>7</v>
      </c>
    </row>
    <row r="756" spans="1:5" ht="12" thickBot="1" x14ac:dyDescent="0.25">
      <c r="A756" s="73" t="s">
        <v>9</v>
      </c>
      <c r="B756" s="30">
        <v>26</v>
      </c>
      <c r="C756" s="30">
        <v>26</v>
      </c>
      <c r="D756" s="30">
        <v>26</v>
      </c>
      <c r="E756" s="30">
        <v>26</v>
      </c>
    </row>
    <row r="757" spans="1:5" ht="12" thickBot="1" x14ac:dyDescent="0.25">
      <c r="A757" s="73" t="s">
        <v>16</v>
      </c>
      <c r="B757" s="31">
        <v>33805</v>
      </c>
      <c r="C757" s="31">
        <v>33805</v>
      </c>
      <c r="D757" s="31">
        <v>33805</v>
      </c>
      <c r="E757" s="31">
        <v>33805</v>
      </c>
    </row>
    <row r="758" spans="1:5" ht="12" thickBot="1" x14ac:dyDescent="0.25">
      <c r="A758" s="73" t="s">
        <v>24</v>
      </c>
      <c r="B758" s="30">
        <f>B757/B756</f>
        <v>1300.1923076923076</v>
      </c>
      <c r="C758" s="30">
        <f>C757/C756</f>
        <v>1300.1923076923076</v>
      </c>
      <c r="D758" s="30">
        <f>D757/D756</f>
        <v>1300.1923076923076</v>
      </c>
      <c r="E758" s="30">
        <f>E757/E756</f>
        <v>1300.1923076923076</v>
      </c>
    </row>
    <row r="759" spans="1:5" ht="12" thickBot="1" x14ac:dyDescent="0.25">
      <c r="A759" s="73" t="s">
        <v>17</v>
      </c>
      <c r="B759" s="241"/>
      <c r="C759" s="96">
        <f t="shared" ref="C759:E761" si="25">C756/B756-1</f>
        <v>0</v>
      </c>
      <c r="D759" s="96">
        <f t="shared" si="25"/>
        <v>0</v>
      </c>
      <c r="E759" s="96">
        <f t="shared" si="25"/>
        <v>0</v>
      </c>
    </row>
    <row r="760" spans="1:5" ht="12" thickBot="1" x14ac:dyDescent="0.25">
      <c r="A760" s="73" t="s">
        <v>18</v>
      </c>
      <c r="B760" s="241"/>
      <c r="C760" s="96">
        <f t="shared" si="25"/>
        <v>0</v>
      </c>
      <c r="D760" s="96">
        <f t="shared" si="25"/>
        <v>0</v>
      </c>
      <c r="E760" s="96">
        <f t="shared" si="25"/>
        <v>0</v>
      </c>
    </row>
    <row r="761" spans="1:5" ht="12" thickBot="1" x14ac:dyDescent="0.25">
      <c r="A761" s="73" t="s">
        <v>19</v>
      </c>
      <c r="B761" s="241"/>
      <c r="C761" s="96">
        <f t="shared" si="25"/>
        <v>0</v>
      </c>
      <c r="D761" s="96">
        <f t="shared" si="25"/>
        <v>0</v>
      </c>
      <c r="E761" s="96">
        <f t="shared" si="25"/>
        <v>0</v>
      </c>
    </row>
    <row r="762" spans="1:5" ht="24.75" customHeight="1" thickBot="1" x14ac:dyDescent="0.25">
      <c r="A762" s="481" t="s">
        <v>251</v>
      </c>
      <c r="B762" s="482"/>
      <c r="C762" s="482"/>
      <c r="D762" s="482"/>
      <c r="E762" s="483"/>
    </row>
    <row r="763" spans="1:5" ht="12.75" customHeight="1" x14ac:dyDescent="0.2">
      <c r="A763" s="479"/>
      <c r="B763" s="95">
        <v>2018</v>
      </c>
      <c r="C763" s="95">
        <v>2019</v>
      </c>
      <c r="D763" s="95">
        <v>2020</v>
      </c>
      <c r="E763" s="95">
        <v>2021</v>
      </c>
    </row>
    <row r="764" spans="1:5" ht="9" customHeight="1" thickBot="1" x14ac:dyDescent="0.25">
      <c r="A764" s="480"/>
      <c r="B764" s="94" t="s">
        <v>6</v>
      </c>
      <c r="C764" s="94" t="s">
        <v>7</v>
      </c>
      <c r="D764" s="94" t="s">
        <v>7</v>
      </c>
      <c r="E764" s="94" t="s">
        <v>7</v>
      </c>
    </row>
    <row r="765" spans="1:5" ht="24.75" customHeight="1" thickBot="1" x14ac:dyDescent="0.25">
      <c r="A765" s="88" t="s">
        <v>0</v>
      </c>
      <c r="B765" s="32">
        <v>16800</v>
      </c>
      <c r="C765" s="32">
        <v>16800</v>
      </c>
      <c r="D765" s="32">
        <v>16800</v>
      </c>
      <c r="E765" s="32">
        <v>16800</v>
      </c>
    </row>
    <row r="766" spans="1:5" ht="38.25" customHeight="1" thickBot="1" x14ac:dyDescent="0.25">
      <c r="A766" s="84" t="s">
        <v>43</v>
      </c>
      <c r="B766" s="32">
        <v>16800</v>
      </c>
      <c r="C766" s="32">
        <v>16800</v>
      </c>
      <c r="D766" s="32">
        <v>16800</v>
      </c>
      <c r="E766" s="32">
        <v>16800</v>
      </c>
    </row>
    <row r="767" spans="1:5" ht="24.75" customHeight="1" thickBot="1" x14ac:dyDescent="0.25">
      <c r="A767" s="84" t="s">
        <v>44</v>
      </c>
      <c r="B767" s="31"/>
      <c r="C767" s="114"/>
      <c r="D767" s="114"/>
      <c r="E767" s="114"/>
    </row>
    <row r="768" spans="1:5" ht="24.75" customHeight="1" thickBot="1" x14ac:dyDescent="0.25">
      <c r="A768" s="88" t="s">
        <v>29</v>
      </c>
      <c r="B768" s="31">
        <v>2805</v>
      </c>
      <c r="C768" s="31">
        <v>2805</v>
      </c>
      <c r="D768" s="31">
        <v>2805</v>
      </c>
      <c r="E768" s="31">
        <v>2805</v>
      </c>
    </row>
    <row r="769" spans="1:5" ht="12" thickBot="1" x14ac:dyDescent="0.25">
      <c r="A769" s="84" t="s">
        <v>43</v>
      </c>
      <c r="B769" s="31">
        <v>2805</v>
      </c>
      <c r="C769" s="31">
        <v>2805</v>
      </c>
      <c r="D769" s="31">
        <v>2805</v>
      </c>
      <c r="E769" s="31">
        <v>2805</v>
      </c>
    </row>
    <row r="770" spans="1:5" ht="12" thickBot="1" x14ac:dyDescent="0.25">
      <c r="A770" s="84" t="s">
        <v>44</v>
      </c>
      <c r="B770" s="31"/>
      <c r="C770" s="32"/>
      <c r="D770" s="32"/>
      <c r="E770" s="32"/>
    </row>
    <row r="771" spans="1:5" ht="24.75" customHeight="1" thickBot="1" x14ac:dyDescent="0.25">
      <c r="A771" s="88" t="s">
        <v>1</v>
      </c>
      <c r="B771" s="115">
        <v>14200</v>
      </c>
      <c r="C771" s="124">
        <v>14200</v>
      </c>
      <c r="D771" s="115">
        <v>14200</v>
      </c>
      <c r="E771" s="115">
        <v>14200</v>
      </c>
    </row>
    <row r="772" spans="1:5" ht="12" thickBot="1" x14ac:dyDescent="0.25">
      <c r="A772" s="84" t="s">
        <v>43</v>
      </c>
      <c r="B772" s="115">
        <v>14200</v>
      </c>
      <c r="C772" s="124">
        <v>14200</v>
      </c>
      <c r="D772" s="115">
        <v>14200</v>
      </c>
      <c r="E772" s="115">
        <v>14200</v>
      </c>
    </row>
    <row r="773" spans="1:5" ht="12" thickBot="1" x14ac:dyDescent="0.25">
      <c r="A773" s="84" t="s">
        <v>44</v>
      </c>
      <c r="B773" s="31"/>
      <c r="C773" s="32"/>
      <c r="D773" s="32"/>
      <c r="E773" s="32"/>
    </row>
    <row r="774" spans="1:5" ht="12" thickBot="1" x14ac:dyDescent="0.25">
      <c r="A774" s="88" t="s">
        <v>2</v>
      </c>
      <c r="B774" s="31"/>
      <c r="C774" s="32"/>
      <c r="D774" s="32"/>
      <c r="E774" s="32"/>
    </row>
    <row r="775" spans="1:5" ht="12" thickBot="1" x14ac:dyDescent="0.25">
      <c r="A775" s="84" t="s">
        <v>43</v>
      </c>
      <c r="B775" s="31"/>
      <c r="C775" s="32"/>
      <c r="D775" s="32"/>
      <c r="E775" s="32"/>
    </row>
    <row r="776" spans="1:5" ht="12" thickBot="1" x14ac:dyDescent="0.25">
      <c r="A776" s="84" t="s">
        <v>44</v>
      </c>
      <c r="B776" s="31"/>
      <c r="C776" s="32"/>
      <c r="D776" s="32"/>
      <c r="E776" s="32"/>
    </row>
    <row r="777" spans="1:5" ht="12" thickBot="1" x14ac:dyDescent="0.25">
      <c r="A777" s="88" t="s">
        <v>25</v>
      </c>
      <c r="B777" s="31"/>
      <c r="C777" s="32"/>
      <c r="D777" s="32"/>
      <c r="E777" s="32"/>
    </row>
    <row r="778" spans="1:5" ht="12" thickBot="1" x14ac:dyDescent="0.25">
      <c r="A778" s="84" t="s">
        <v>43</v>
      </c>
      <c r="B778" s="31"/>
      <c r="C778" s="32"/>
      <c r="D778" s="32"/>
      <c r="E778" s="32"/>
    </row>
    <row r="779" spans="1:5" ht="12" thickBot="1" x14ac:dyDescent="0.25">
      <c r="A779" s="84" t="s">
        <v>44</v>
      </c>
      <c r="B779" s="31"/>
      <c r="C779" s="32"/>
      <c r="D779" s="32"/>
      <c r="E779" s="32"/>
    </row>
    <row r="780" spans="1:5" ht="12" thickBot="1" x14ac:dyDescent="0.25">
      <c r="A780" s="88" t="s">
        <v>26</v>
      </c>
      <c r="B780" s="31"/>
      <c r="C780" s="32"/>
      <c r="D780" s="32"/>
      <c r="E780" s="32"/>
    </row>
    <row r="781" spans="1:5" ht="12" thickBot="1" x14ac:dyDescent="0.25">
      <c r="A781" s="84" t="s">
        <v>43</v>
      </c>
      <c r="B781" s="31"/>
      <c r="C781" s="32"/>
      <c r="D781" s="32"/>
      <c r="E781" s="32"/>
    </row>
    <row r="782" spans="1:5" ht="12" thickBot="1" x14ac:dyDescent="0.25">
      <c r="A782" s="84" t="s">
        <v>44</v>
      </c>
      <c r="B782" s="31"/>
      <c r="C782" s="32"/>
      <c r="D782" s="32"/>
      <c r="E782" s="32"/>
    </row>
    <row r="783" spans="1:5" ht="23.25" thickBot="1" x14ac:dyDescent="0.25">
      <c r="A783" s="88" t="s">
        <v>3</v>
      </c>
      <c r="B783" s="31"/>
      <c r="C783" s="32"/>
      <c r="D783" s="32"/>
      <c r="E783" s="32"/>
    </row>
    <row r="784" spans="1:5" ht="12" thickBot="1" x14ac:dyDescent="0.25">
      <c r="A784" s="84" t="s">
        <v>43</v>
      </c>
      <c r="B784" s="31"/>
      <c r="C784" s="32"/>
      <c r="D784" s="32"/>
      <c r="E784" s="32"/>
    </row>
    <row r="785" spans="1:5" ht="12" thickBot="1" x14ac:dyDescent="0.25">
      <c r="A785" s="84" t="s">
        <v>44</v>
      </c>
      <c r="B785" s="31"/>
      <c r="C785" s="32"/>
      <c r="D785" s="32"/>
      <c r="E785" s="32"/>
    </row>
    <row r="786" spans="1:5" ht="12" thickBot="1" x14ac:dyDescent="0.25">
      <c r="A786" s="113" t="s">
        <v>250</v>
      </c>
      <c r="B786" s="31">
        <f>B783+B780+B777+B774+B771+B768+B765</f>
        <v>33805</v>
      </c>
      <c r="C786" s="31">
        <f>C783+C780+C777+C774+C771+C768+C765</f>
        <v>33805</v>
      </c>
      <c r="D786" s="31">
        <f>D783+D780+D777+D774+D771+D768+D765</f>
        <v>33805</v>
      </c>
      <c r="E786" s="31">
        <f>E783+E780+E777+E774+E771+E768+E765</f>
        <v>33805</v>
      </c>
    </row>
    <row r="787" spans="1:5" ht="17.25" customHeight="1" thickBot="1" x14ac:dyDescent="0.25">
      <c r="A787" s="83" t="s">
        <v>33</v>
      </c>
      <c r="B787" s="71">
        <f>IF(B786-B757=0,0,"Error")</f>
        <v>0</v>
      </c>
      <c r="C787" s="71">
        <f>IF(C786-C757=0,0,"Error")</f>
        <v>0</v>
      </c>
      <c r="D787" s="71">
        <f>IF(D786-D757=0,0,"Error")</f>
        <v>0</v>
      </c>
      <c r="E787" s="71">
        <f>IF(E786-E757=0,0,"Error")</f>
        <v>0</v>
      </c>
    </row>
    <row r="788" spans="1:5" ht="12" thickBot="1" x14ac:dyDescent="0.25">
      <c r="A788" s="484" t="s">
        <v>93</v>
      </c>
      <c r="B788" s="485"/>
      <c r="C788" s="485"/>
      <c r="D788" s="485"/>
      <c r="E788" s="486"/>
    </row>
    <row r="789" spans="1:5" ht="12" thickBot="1" x14ac:dyDescent="0.25">
      <c r="A789" s="484" t="s">
        <v>37</v>
      </c>
      <c r="B789" s="485"/>
      <c r="C789" s="485"/>
      <c r="D789" s="485"/>
      <c r="E789" s="486"/>
    </row>
    <row r="790" spans="1:5" ht="19.5" customHeight="1" thickBot="1" x14ac:dyDescent="0.25">
      <c r="A790" s="102" t="s">
        <v>178</v>
      </c>
      <c r="B790" s="487" t="s">
        <v>249</v>
      </c>
      <c r="C790" s="488"/>
      <c r="D790" s="429"/>
      <c r="E790" s="430"/>
    </row>
    <row r="791" spans="1:5" ht="42.75" customHeight="1" thickBot="1" x14ac:dyDescent="0.25">
      <c r="A791" s="102" t="s">
        <v>248</v>
      </c>
      <c r="B791" s="101" t="s">
        <v>246</v>
      </c>
      <c r="C791" s="106" t="s">
        <v>45</v>
      </c>
      <c r="D791" s="429" t="s">
        <v>247</v>
      </c>
      <c r="E791" s="430"/>
    </row>
    <row r="792" spans="1:5" ht="12" thickBot="1" x14ac:dyDescent="0.25">
      <c r="A792" s="112"/>
      <c r="B792" s="432"/>
      <c r="C792" s="489"/>
      <c r="D792" s="429"/>
      <c r="E792" s="430"/>
    </row>
    <row r="793" spans="1:5" ht="17.25" customHeight="1" thickBot="1" x14ac:dyDescent="0.25">
      <c r="A793" s="73" t="s">
        <v>10</v>
      </c>
      <c r="B793" s="382" t="s">
        <v>246</v>
      </c>
      <c r="C793" s="383"/>
      <c r="D793" s="383"/>
      <c r="E793" s="384"/>
    </row>
    <row r="794" spans="1:5" ht="12" thickBot="1" x14ac:dyDescent="0.25">
      <c r="A794" s="73" t="s">
        <v>15</v>
      </c>
      <c r="B794" s="379" t="s">
        <v>245</v>
      </c>
      <c r="C794" s="380"/>
      <c r="D794" s="380"/>
      <c r="E794" s="381"/>
    </row>
    <row r="795" spans="1:5" ht="12.75" customHeight="1" x14ac:dyDescent="0.2">
      <c r="A795" s="479"/>
      <c r="B795" s="95">
        <v>2018</v>
      </c>
      <c r="C795" s="95">
        <v>2019</v>
      </c>
      <c r="D795" s="95">
        <v>2020</v>
      </c>
      <c r="E795" s="95">
        <v>2021</v>
      </c>
    </row>
    <row r="796" spans="1:5" ht="9" customHeight="1" thickBot="1" x14ac:dyDescent="0.25">
      <c r="A796" s="480"/>
      <c r="B796" s="94" t="s">
        <v>6</v>
      </c>
      <c r="C796" s="94" t="s">
        <v>7</v>
      </c>
      <c r="D796" s="94" t="s">
        <v>7</v>
      </c>
      <c r="E796" s="94" t="s">
        <v>7</v>
      </c>
    </row>
    <row r="797" spans="1:5" ht="12" thickBot="1" x14ac:dyDescent="0.25">
      <c r="A797" s="73" t="s">
        <v>9</v>
      </c>
      <c r="B797" s="30">
        <v>1</v>
      </c>
      <c r="C797" s="30">
        <v>1</v>
      </c>
      <c r="D797" s="30"/>
      <c r="E797" s="30"/>
    </row>
    <row r="798" spans="1:5" ht="12" thickBot="1" x14ac:dyDescent="0.25">
      <c r="A798" s="73" t="s">
        <v>16</v>
      </c>
      <c r="B798" s="92">
        <v>120000</v>
      </c>
      <c r="C798" s="92">
        <v>130000</v>
      </c>
      <c r="D798" s="110"/>
      <c r="E798" s="109"/>
    </row>
    <row r="799" spans="1:5" ht="12" thickBot="1" x14ac:dyDescent="0.25">
      <c r="A799" s="73" t="s">
        <v>24</v>
      </c>
      <c r="B799" s="108">
        <f>B798/B797</f>
        <v>120000</v>
      </c>
      <c r="C799" s="108">
        <f>C798/C797</f>
        <v>130000</v>
      </c>
      <c r="D799" s="108" t="e">
        <f>D798/D797</f>
        <v>#DIV/0!</v>
      </c>
      <c r="E799" s="108" t="e">
        <f>E798/E797</f>
        <v>#DIV/0!</v>
      </c>
    </row>
    <row r="800" spans="1:5" ht="12" thickBot="1" x14ac:dyDescent="0.25">
      <c r="A800" s="73" t="s">
        <v>17</v>
      </c>
      <c r="B800" s="241" t="s">
        <v>23</v>
      </c>
      <c r="C800" s="96">
        <f t="shared" ref="C800:E802" si="26">C797/B797-1</f>
        <v>0</v>
      </c>
      <c r="D800" s="96">
        <f t="shared" si="26"/>
        <v>-1</v>
      </c>
      <c r="E800" s="96" t="e">
        <f t="shared" si="26"/>
        <v>#DIV/0!</v>
      </c>
    </row>
    <row r="801" spans="1:5" ht="12" thickBot="1" x14ac:dyDescent="0.25">
      <c r="A801" s="73" t="s">
        <v>18</v>
      </c>
      <c r="B801" s="241" t="s">
        <v>23</v>
      </c>
      <c r="C801" s="96">
        <f t="shared" si="26"/>
        <v>8.3333333333333259E-2</v>
      </c>
      <c r="D801" s="96">
        <f t="shared" si="26"/>
        <v>-1</v>
      </c>
      <c r="E801" s="96" t="e">
        <f t="shared" si="26"/>
        <v>#DIV/0!</v>
      </c>
    </row>
    <row r="802" spans="1:5" ht="12" thickBot="1" x14ac:dyDescent="0.25">
      <c r="A802" s="73" t="s">
        <v>19</v>
      </c>
      <c r="B802" s="241" t="s">
        <v>23</v>
      </c>
      <c r="C802" s="96">
        <f t="shared" si="26"/>
        <v>8.3333333333333259E-2</v>
      </c>
      <c r="D802" s="96" t="e">
        <f t="shared" si="26"/>
        <v>#DIV/0!</v>
      </c>
      <c r="E802" s="96" t="e">
        <f t="shared" si="26"/>
        <v>#DIV/0!</v>
      </c>
    </row>
    <row r="803" spans="1:5" ht="12" thickBot="1" x14ac:dyDescent="0.25">
      <c r="A803" s="481" t="s">
        <v>244</v>
      </c>
      <c r="B803" s="482"/>
      <c r="C803" s="482"/>
      <c r="D803" s="482"/>
      <c r="E803" s="483"/>
    </row>
    <row r="804" spans="1:5" ht="12.75" customHeight="1" x14ac:dyDescent="0.2">
      <c r="A804" s="479"/>
      <c r="B804" s="95">
        <v>2018</v>
      </c>
      <c r="C804" s="95">
        <v>2019</v>
      </c>
      <c r="D804" s="95">
        <v>2020</v>
      </c>
      <c r="E804" s="95">
        <v>2021</v>
      </c>
    </row>
    <row r="805" spans="1:5" ht="9" customHeight="1" thickBot="1" x14ac:dyDescent="0.25">
      <c r="A805" s="480"/>
      <c r="B805" s="94" t="s">
        <v>6</v>
      </c>
      <c r="C805" s="94" t="s">
        <v>7</v>
      </c>
      <c r="D805" s="94" t="s">
        <v>7</v>
      </c>
      <c r="E805" s="94" t="s">
        <v>7</v>
      </c>
    </row>
    <row r="806" spans="1:5" ht="12" thickBot="1" x14ac:dyDescent="0.25">
      <c r="A806" s="88" t="s">
        <v>35</v>
      </c>
      <c r="B806" s="32">
        <f>B807+B808+B809+B810</f>
        <v>0</v>
      </c>
      <c r="C806" s="32">
        <f>C807+C808+C809+C810</f>
        <v>0</v>
      </c>
      <c r="D806" s="32">
        <f>D807+D808+D809+D810</f>
        <v>0</v>
      </c>
      <c r="E806" s="32">
        <f>E807+E808+E809+E810</f>
        <v>0</v>
      </c>
    </row>
    <row r="807" spans="1:5" ht="12" thickBot="1" x14ac:dyDescent="0.25">
      <c r="A807" s="84" t="s">
        <v>43</v>
      </c>
      <c r="B807" s="32"/>
      <c r="C807" s="32"/>
      <c r="D807" s="32"/>
      <c r="E807" s="32"/>
    </row>
    <row r="808" spans="1:5" ht="12" thickBot="1" x14ac:dyDescent="0.25">
      <c r="A808" s="84" t="s">
        <v>49</v>
      </c>
      <c r="B808" s="32"/>
      <c r="C808" s="32"/>
      <c r="D808" s="32"/>
      <c r="E808" s="32"/>
    </row>
    <row r="809" spans="1:5" ht="12" thickBot="1" x14ac:dyDescent="0.25">
      <c r="A809" s="84" t="s">
        <v>50</v>
      </c>
      <c r="B809" s="32"/>
      <c r="C809" s="32"/>
      <c r="D809" s="32"/>
      <c r="E809" s="32"/>
    </row>
    <row r="810" spans="1:5" ht="12" thickBot="1" x14ac:dyDescent="0.25">
      <c r="A810" s="84" t="s">
        <v>51</v>
      </c>
      <c r="B810" s="32"/>
      <c r="C810" s="32"/>
      <c r="D810" s="32"/>
      <c r="E810" s="32"/>
    </row>
    <row r="811" spans="1:5" ht="12" thickBot="1" x14ac:dyDescent="0.25">
      <c r="A811" s="88" t="s">
        <v>36</v>
      </c>
      <c r="B811" s="92">
        <v>120000</v>
      </c>
      <c r="C811" s="92">
        <v>130000</v>
      </c>
      <c r="D811" s="107"/>
      <c r="E811" s="97"/>
    </row>
    <row r="812" spans="1:5" ht="12" thickBot="1" x14ac:dyDescent="0.25">
      <c r="A812" s="84" t="s">
        <v>43</v>
      </c>
      <c r="B812" s="92">
        <v>120000</v>
      </c>
      <c r="C812" s="92">
        <v>130000</v>
      </c>
      <c r="D812" s="107"/>
      <c r="E812" s="97"/>
    </row>
    <row r="813" spans="1:5" ht="12" thickBot="1" x14ac:dyDescent="0.25">
      <c r="A813" s="84" t="s">
        <v>49</v>
      </c>
      <c r="B813" s="31"/>
      <c r="C813" s="32"/>
      <c r="D813" s="32"/>
      <c r="E813" s="32"/>
    </row>
    <row r="814" spans="1:5" ht="12" thickBot="1" x14ac:dyDescent="0.25">
      <c r="A814" s="84" t="s">
        <v>50</v>
      </c>
      <c r="B814" s="31"/>
      <c r="C814" s="32"/>
      <c r="D814" s="32"/>
      <c r="E814" s="32"/>
    </row>
    <row r="815" spans="1:5" ht="12" thickBot="1" x14ac:dyDescent="0.25">
      <c r="A815" s="84" t="s">
        <v>51</v>
      </c>
      <c r="B815" s="31"/>
      <c r="C815" s="32"/>
      <c r="D815" s="32"/>
      <c r="E815" s="32"/>
    </row>
    <row r="816" spans="1:5" ht="12" thickBot="1" x14ac:dyDescent="0.25">
      <c r="A816" s="105" t="s">
        <v>243</v>
      </c>
      <c r="B816" s="31">
        <f>B806+B811</f>
        <v>120000</v>
      </c>
      <c r="C816" s="31">
        <f>C806+C811</f>
        <v>130000</v>
      </c>
      <c r="D816" s="31">
        <f>D806+D811</f>
        <v>0</v>
      </c>
      <c r="E816" s="31">
        <f>E806+E811</f>
        <v>0</v>
      </c>
    </row>
    <row r="817" spans="1:5" ht="45.75" thickBot="1" x14ac:dyDescent="0.25">
      <c r="A817" s="102" t="s">
        <v>242</v>
      </c>
      <c r="B817" s="101" t="s">
        <v>241</v>
      </c>
      <c r="C817" s="106" t="s">
        <v>45</v>
      </c>
      <c r="D817" s="429"/>
      <c r="E817" s="430"/>
    </row>
    <row r="818" spans="1:5" ht="17.25" customHeight="1" thickBot="1" x14ac:dyDescent="0.25">
      <c r="A818" s="73" t="s">
        <v>10</v>
      </c>
      <c r="B818" s="382" t="s">
        <v>241</v>
      </c>
      <c r="C818" s="383"/>
      <c r="D818" s="383"/>
      <c r="E818" s="384"/>
    </row>
    <row r="819" spans="1:5" ht="12" thickBot="1" x14ac:dyDescent="0.25">
      <c r="A819" s="73" t="s">
        <v>15</v>
      </c>
      <c r="B819" s="379" t="s">
        <v>91</v>
      </c>
      <c r="C819" s="380"/>
      <c r="D819" s="380"/>
      <c r="E819" s="381"/>
    </row>
    <row r="820" spans="1:5" ht="12.75" customHeight="1" x14ac:dyDescent="0.2">
      <c r="A820" s="479"/>
      <c r="B820" s="95">
        <v>2018</v>
      </c>
      <c r="C820" s="95">
        <v>2019</v>
      </c>
      <c r="D820" s="95">
        <v>2020</v>
      </c>
      <c r="E820" s="95">
        <v>2021</v>
      </c>
    </row>
    <row r="821" spans="1:5" ht="9" customHeight="1" thickBot="1" x14ac:dyDescent="0.25">
      <c r="A821" s="480"/>
      <c r="B821" s="94" t="s">
        <v>6</v>
      </c>
      <c r="C821" s="94" t="s">
        <v>7</v>
      </c>
      <c r="D821" s="94" t="s">
        <v>7</v>
      </c>
      <c r="E821" s="94" t="s">
        <v>7</v>
      </c>
    </row>
    <row r="822" spans="1:5" ht="12" thickBot="1" x14ac:dyDescent="0.25">
      <c r="A822" s="73" t="s">
        <v>9</v>
      </c>
      <c r="B822" s="241">
        <v>0</v>
      </c>
      <c r="C822" s="241">
        <v>0</v>
      </c>
      <c r="D822" s="73">
        <v>0</v>
      </c>
      <c r="E822" s="73">
        <v>1</v>
      </c>
    </row>
    <row r="823" spans="1:5" ht="12" thickBot="1" x14ac:dyDescent="0.25">
      <c r="A823" s="73" t="s">
        <v>16</v>
      </c>
      <c r="B823" s="30">
        <v>0</v>
      </c>
      <c r="C823" s="30">
        <v>0</v>
      </c>
      <c r="D823" s="30">
        <v>0</v>
      </c>
      <c r="E823" s="97">
        <v>100000</v>
      </c>
    </row>
    <row r="824" spans="1:5" ht="12" thickBot="1" x14ac:dyDescent="0.25">
      <c r="A824" s="73" t="s">
        <v>24</v>
      </c>
      <c r="B824" s="30" t="e">
        <f>B823/B822</f>
        <v>#DIV/0!</v>
      </c>
      <c r="C824" s="30" t="e">
        <f>C823/C822</f>
        <v>#DIV/0!</v>
      </c>
      <c r="D824" s="30" t="e">
        <f>D823/D822</f>
        <v>#DIV/0!</v>
      </c>
      <c r="E824" s="30">
        <f>E823/E822</f>
        <v>100000</v>
      </c>
    </row>
    <row r="825" spans="1:5" ht="12" thickBot="1" x14ac:dyDescent="0.25">
      <c r="A825" s="73" t="s">
        <v>17</v>
      </c>
      <c r="B825" s="241" t="s">
        <v>23</v>
      </c>
      <c r="C825" s="96" t="e">
        <f t="shared" ref="C825:E827" si="27">C822/B822-1</f>
        <v>#DIV/0!</v>
      </c>
      <c r="D825" s="96" t="e">
        <f t="shared" si="27"/>
        <v>#DIV/0!</v>
      </c>
      <c r="E825" s="96" t="e">
        <f t="shared" si="27"/>
        <v>#DIV/0!</v>
      </c>
    </row>
    <row r="826" spans="1:5" ht="12" thickBot="1" x14ac:dyDescent="0.25">
      <c r="A826" s="73" t="s">
        <v>18</v>
      </c>
      <c r="B826" s="241" t="s">
        <v>23</v>
      </c>
      <c r="C826" s="96" t="e">
        <f t="shared" si="27"/>
        <v>#DIV/0!</v>
      </c>
      <c r="D826" s="96" t="e">
        <f t="shared" si="27"/>
        <v>#DIV/0!</v>
      </c>
      <c r="E826" s="96" t="e">
        <f t="shared" si="27"/>
        <v>#DIV/0!</v>
      </c>
    </row>
    <row r="827" spans="1:5" ht="12" thickBot="1" x14ac:dyDescent="0.25">
      <c r="A827" s="73" t="s">
        <v>19</v>
      </c>
      <c r="B827" s="241" t="s">
        <v>23</v>
      </c>
      <c r="C827" s="96" t="e">
        <f t="shared" si="27"/>
        <v>#DIV/0!</v>
      </c>
      <c r="D827" s="96" t="e">
        <f t="shared" si="27"/>
        <v>#DIV/0!</v>
      </c>
      <c r="E827" s="96" t="e">
        <f t="shared" si="27"/>
        <v>#DIV/0!</v>
      </c>
    </row>
    <row r="828" spans="1:5" ht="12" thickBot="1" x14ac:dyDescent="0.25">
      <c r="A828" s="481" t="s">
        <v>240</v>
      </c>
      <c r="B828" s="482"/>
      <c r="C828" s="482"/>
      <c r="D828" s="482"/>
      <c r="E828" s="483"/>
    </row>
    <row r="829" spans="1:5" ht="12.75" customHeight="1" x14ac:dyDescent="0.2">
      <c r="A829" s="479"/>
      <c r="B829" s="95">
        <v>2018</v>
      </c>
      <c r="C829" s="95">
        <v>2019</v>
      </c>
      <c r="D829" s="95">
        <v>2020</v>
      </c>
      <c r="E829" s="95">
        <v>2021</v>
      </c>
    </row>
    <row r="830" spans="1:5" ht="9" customHeight="1" thickBot="1" x14ac:dyDescent="0.25">
      <c r="A830" s="480"/>
      <c r="B830" s="94" t="s">
        <v>6</v>
      </c>
      <c r="C830" s="94" t="s">
        <v>7</v>
      </c>
      <c r="D830" s="94" t="s">
        <v>7</v>
      </c>
      <c r="E830" s="94" t="s">
        <v>7</v>
      </c>
    </row>
    <row r="831" spans="1:5" ht="12" thickBot="1" x14ac:dyDescent="0.25">
      <c r="A831" s="88" t="s">
        <v>35</v>
      </c>
      <c r="B831" s="32">
        <f>B832+B833+B834+B835</f>
        <v>0</v>
      </c>
      <c r="C831" s="32">
        <f>C832+C833+C834+C835</f>
        <v>0</v>
      </c>
      <c r="D831" s="32">
        <f>D832+D833+D834+D835</f>
        <v>0</v>
      </c>
      <c r="E831" s="32">
        <f>E832+E833+E834+E835</f>
        <v>0</v>
      </c>
    </row>
    <row r="832" spans="1:5" ht="12" thickBot="1" x14ac:dyDescent="0.25">
      <c r="A832" s="84" t="s">
        <v>43</v>
      </c>
      <c r="B832" s="32"/>
      <c r="C832" s="32"/>
      <c r="D832" s="32"/>
      <c r="E832" s="32"/>
    </row>
    <row r="833" spans="1:5" ht="12" thickBot="1" x14ac:dyDescent="0.25">
      <c r="A833" s="84" t="s">
        <v>49</v>
      </c>
      <c r="B833" s="32"/>
      <c r="C833" s="32"/>
      <c r="D833" s="32"/>
      <c r="E833" s="32"/>
    </row>
    <row r="834" spans="1:5" ht="12" thickBot="1" x14ac:dyDescent="0.25">
      <c r="A834" s="84" t="s">
        <v>50</v>
      </c>
      <c r="B834" s="32"/>
      <c r="C834" s="32"/>
      <c r="D834" s="32"/>
      <c r="E834" s="32"/>
    </row>
    <row r="835" spans="1:5" ht="12" thickBot="1" x14ac:dyDescent="0.25">
      <c r="A835" s="84" t="s">
        <v>51</v>
      </c>
      <c r="B835" s="32"/>
      <c r="C835" s="32"/>
      <c r="D835" s="32"/>
      <c r="E835" s="32"/>
    </row>
    <row r="836" spans="1:5" ht="12" thickBot="1" x14ac:dyDescent="0.25">
      <c r="A836" s="88" t="s">
        <v>36</v>
      </c>
      <c r="B836" s="30">
        <f>B837</f>
        <v>0</v>
      </c>
      <c r="C836" s="30">
        <f t="shared" ref="C836:E836" si="28">C837</f>
        <v>0</v>
      </c>
      <c r="D836" s="30">
        <f t="shared" si="28"/>
        <v>0</v>
      </c>
      <c r="E836" s="30">
        <f t="shared" si="28"/>
        <v>100000</v>
      </c>
    </row>
    <row r="837" spans="1:5" ht="12" thickBot="1" x14ac:dyDescent="0.25">
      <c r="A837" s="84" t="s">
        <v>43</v>
      </c>
      <c r="B837" s="30">
        <v>0</v>
      </c>
      <c r="C837" s="30">
        <v>0</v>
      </c>
      <c r="D837" s="32"/>
      <c r="E837" s="118">
        <v>100000</v>
      </c>
    </row>
    <row r="838" spans="1:5" ht="12" thickBot="1" x14ac:dyDescent="0.25">
      <c r="A838" s="84" t="s">
        <v>49</v>
      </c>
      <c r="B838" s="31"/>
      <c r="C838" s="32"/>
      <c r="D838" s="32"/>
      <c r="E838" s="32"/>
    </row>
    <row r="839" spans="1:5" ht="12" thickBot="1" x14ac:dyDescent="0.25">
      <c r="A839" s="84" t="s">
        <v>50</v>
      </c>
      <c r="B839" s="31"/>
      <c r="C839" s="32"/>
      <c r="D839" s="32"/>
      <c r="E839" s="32"/>
    </row>
    <row r="840" spans="1:5" ht="12" thickBot="1" x14ac:dyDescent="0.25">
      <c r="A840" s="84" t="s">
        <v>51</v>
      </c>
      <c r="B840" s="31"/>
      <c r="C840" s="32"/>
      <c r="D840" s="32"/>
      <c r="E840" s="32"/>
    </row>
    <row r="841" spans="1:5" ht="12" thickBot="1" x14ac:dyDescent="0.25">
      <c r="A841" s="105" t="s">
        <v>239</v>
      </c>
      <c r="B841" s="31">
        <f>B831+B836</f>
        <v>0</v>
      </c>
      <c r="C841" s="31">
        <f>C831+C836</f>
        <v>0</v>
      </c>
      <c r="D841" s="31">
        <f>D831+D836</f>
        <v>0</v>
      </c>
      <c r="E841" s="31">
        <f>E831+E836</f>
        <v>100000</v>
      </c>
    </row>
    <row r="842" spans="1:5" ht="34.5" thickBot="1" x14ac:dyDescent="0.25">
      <c r="A842" s="102" t="s">
        <v>238</v>
      </c>
      <c r="B842" s="101" t="s">
        <v>237</v>
      </c>
      <c r="C842" s="100" t="s">
        <v>45</v>
      </c>
      <c r="D842" s="99"/>
      <c r="E842" s="98"/>
    </row>
    <row r="843" spans="1:5" ht="17.25" customHeight="1" thickBot="1" x14ac:dyDescent="0.25">
      <c r="A843" s="73" t="s">
        <v>10</v>
      </c>
      <c r="B843" s="382" t="s">
        <v>237</v>
      </c>
      <c r="C843" s="383"/>
      <c r="D843" s="383"/>
      <c r="E843" s="384"/>
    </row>
    <row r="844" spans="1:5" ht="12" thickBot="1" x14ac:dyDescent="0.25">
      <c r="A844" s="73" t="s">
        <v>15</v>
      </c>
      <c r="B844" s="379" t="s">
        <v>154</v>
      </c>
      <c r="C844" s="380"/>
      <c r="D844" s="380"/>
      <c r="E844" s="381"/>
    </row>
    <row r="845" spans="1:5" ht="12.75" customHeight="1" x14ac:dyDescent="0.2">
      <c r="A845" s="479"/>
      <c r="B845" s="95">
        <v>2018</v>
      </c>
      <c r="C845" s="95">
        <v>2019</v>
      </c>
      <c r="D845" s="95">
        <v>2020</v>
      </c>
      <c r="E845" s="95">
        <v>2021</v>
      </c>
    </row>
    <row r="846" spans="1:5" ht="9" customHeight="1" thickBot="1" x14ac:dyDescent="0.25">
      <c r="A846" s="480"/>
      <c r="B846" s="94" t="s">
        <v>6</v>
      </c>
      <c r="C846" s="94" t="s">
        <v>7</v>
      </c>
      <c r="D846" s="94" t="s">
        <v>7</v>
      </c>
      <c r="E846" s="94" t="s">
        <v>7</v>
      </c>
    </row>
    <row r="847" spans="1:5" ht="12" thickBot="1" x14ac:dyDescent="0.25">
      <c r="A847" s="73" t="s">
        <v>9</v>
      </c>
      <c r="B847" s="241"/>
      <c r="C847" s="241"/>
      <c r="D847" s="241"/>
      <c r="E847" s="241">
        <v>500</v>
      </c>
    </row>
    <row r="848" spans="1:5" ht="12" thickBot="1" x14ac:dyDescent="0.25">
      <c r="A848" s="73" t="s">
        <v>16</v>
      </c>
      <c r="B848" s="107"/>
      <c r="C848" s="107"/>
      <c r="D848" s="30"/>
      <c r="E848" s="30">
        <v>25000</v>
      </c>
    </row>
    <row r="849" spans="1:5" ht="12" thickBot="1" x14ac:dyDescent="0.25">
      <c r="A849" s="73" t="s">
        <v>24</v>
      </c>
      <c r="B849" s="30" t="e">
        <f>B848/B847</f>
        <v>#DIV/0!</v>
      </c>
      <c r="C849" s="30" t="e">
        <f>C848/C847</f>
        <v>#DIV/0!</v>
      </c>
      <c r="D849" s="30" t="e">
        <f>D848/D847</f>
        <v>#DIV/0!</v>
      </c>
      <c r="E849" s="30">
        <f>E848/E847</f>
        <v>50</v>
      </c>
    </row>
    <row r="850" spans="1:5" ht="12" thickBot="1" x14ac:dyDescent="0.25">
      <c r="A850" s="73" t="s">
        <v>17</v>
      </c>
      <c r="B850" s="241" t="s">
        <v>23</v>
      </c>
      <c r="C850" s="96" t="e">
        <f t="shared" ref="C850:E852" si="29">C847/B847-1</f>
        <v>#DIV/0!</v>
      </c>
      <c r="D850" s="96" t="e">
        <f t="shared" si="29"/>
        <v>#DIV/0!</v>
      </c>
      <c r="E850" s="96" t="e">
        <f t="shared" si="29"/>
        <v>#DIV/0!</v>
      </c>
    </row>
    <row r="851" spans="1:5" ht="12" thickBot="1" x14ac:dyDescent="0.25">
      <c r="A851" s="73" t="s">
        <v>18</v>
      </c>
      <c r="B851" s="241" t="s">
        <v>23</v>
      </c>
      <c r="C851" s="96" t="e">
        <f t="shared" si="29"/>
        <v>#DIV/0!</v>
      </c>
      <c r="D851" s="96" t="e">
        <f t="shared" si="29"/>
        <v>#DIV/0!</v>
      </c>
      <c r="E851" s="96" t="e">
        <f t="shared" si="29"/>
        <v>#DIV/0!</v>
      </c>
    </row>
    <row r="852" spans="1:5" ht="12" thickBot="1" x14ac:dyDescent="0.25">
      <c r="A852" s="73" t="s">
        <v>19</v>
      </c>
      <c r="B852" s="241" t="s">
        <v>23</v>
      </c>
      <c r="C852" s="96" t="e">
        <f t="shared" si="29"/>
        <v>#DIV/0!</v>
      </c>
      <c r="D852" s="96" t="e">
        <f t="shared" si="29"/>
        <v>#DIV/0!</v>
      </c>
      <c r="E852" s="96" t="e">
        <f t="shared" si="29"/>
        <v>#DIV/0!</v>
      </c>
    </row>
    <row r="853" spans="1:5" ht="12" thickBot="1" x14ac:dyDescent="0.25">
      <c r="A853" s="481" t="s">
        <v>236</v>
      </c>
      <c r="B853" s="482"/>
      <c r="C853" s="482"/>
      <c r="D853" s="482"/>
      <c r="E853" s="483"/>
    </row>
    <row r="854" spans="1:5" ht="12.75" customHeight="1" x14ac:dyDescent="0.2">
      <c r="A854" s="479"/>
      <c r="B854" s="95">
        <v>2018</v>
      </c>
      <c r="C854" s="95">
        <v>2019</v>
      </c>
      <c r="D854" s="95">
        <v>2020</v>
      </c>
      <c r="E854" s="95">
        <v>2021</v>
      </c>
    </row>
    <row r="855" spans="1:5" ht="9" customHeight="1" thickBot="1" x14ac:dyDescent="0.25">
      <c r="A855" s="480"/>
      <c r="B855" s="94" t="s">
        <v>6</v>
      </c>
      <c r="C855" s="94" t="s">
        <v>7</v>
      </c>
      <c r="D855" s="94" t="s">
        <v>7</v>
      </c>
      <c r="E855" s="94" t="s">
        <v>7</v>
      </c>
    </row>
    <row r="856" spans="1:5" ht="12" thickBot="1" x14ac:dyDescent="0.25">
      <c r="A856" s="88" t="s">
        <v>35</v>
      </c>
      <c r="B856" s="32">
        <f>B857+B858+B859+B860</f>
        <v>0</v>
      </c>
      <c r="C856" s="32">
        <f>C857+C858+C859+C860</f>
        <v>0</v>
      </c>
      <c r="D856" s="32">
        <f>D857+D858+D859+D860</f>
        <v>0</v>
      </c>
      <c r="E856" s="32">
        <f>E857+E858+E859+E860</f>
        <v>0</v>
      </c>
    </row>
    <row r="857" spans="1:5" ht="12" thickBot="1" x14ac:dyDescent="0.25">
      <c r="A857" s="84" t="s">
        <v>43</v>
      </c>
      <c r="B857" s="32"/>
      <c r="C857" s="32"/>
      <c r="D857" s="32"/>
      <c r="E857" s="32"/>
    </row>
    <row r="858" spans="1:5" ht="12" thickBot="1" x14ac:dyDescent="0.25">
      <c r="A858" s="84" t="s">
        <v>49</v>
      </c>
      <c r="B858" s="32"/>
      <c r="C858" s="32"/>
      <c r="D858" s="32"/>
      <c r="E858" s="32"/>
    </row>
    <row r="859" spans="1:5" ht="12" thickBot="1" x14ac:dyDescent="0.25">
      <c r="A859" s="84" t="s">
        <v>50</v>
      </c>
      <c r="B859" s="32"/>
      <c r="C859" s="32"/>
      <c r="D859" s="32"/>
      <c r="E859" s="32"/>
    </row>
    <row r="860" spans="1:5" ht="12" thickBot="1" x14ac:dyDescent="0.25">
      <c r="A860" s="84" t="s">
        <v>51</v>
      </c>
      <c r="B860" s="32"/>
      <c r="C860" s="32"/>
      <c r="D860" s="32"/>
      <c r="E860" s="32"/>
    </row>
    <row r="861" spans="1:5" ht="12" thickBot="1" x14ac:dyDescent="0.25">
      <c r="A861" s="88" t="s">
        <v>36</v>
      </c>
      <c r="B861" s="107"/>
      <c r="C861" s="107"/>
      <c r="D861" s="31"/>
      <c r="E861" s="30">
        <v>25000</v>
      </c>
    </row>
    <row r="862" spans="1:5" ht="12" thickBot="1" x14ac:dyDescent="0.25">
      <c r="A862" s="84" t="s">
        <v>43</v>
      </c>
      <c r="B862" s="107"/>
      <c r="C862" s="107"/>
      <c r="D862" s="32"/>
      <c r="E862" s="30">
        <v>25000</v>
      </c>
    </row>
    <row r="863" spans="1:5" ht="12" thickBot="1" x14ac:dyDescent="0.25">
      <c r="A863" s="84" t="s">
        <v>49</v>
      </c>
      <c r="B863" s="31"/>
      <c r="C863" s="32"/>
      <c r="D863" s="32"/>
      <c r="E863" s="32"/>
    </row>
    <row r="864" spans="1:5" ht="12" thickBot="1" x14ac:dyDescent="0.25">
      <c r="A864" s="84" t="s">
        <v>50</v>
      </c>
      <c r="B864" s="31"/>
      <c r="C864" s="32"/>
      <c r="D864" s="32"/>
      <c r="E864" s="32"/>
    </row>
    <row r="865" spans="1:5" ht="12" thickBot="1" x14ac:dyDescent="0.25">
      <c r="A865" s="84" t="s">
        <v>51</v>
      </c>
      <c r="B865" s="31"/>
      <c r="C865" s="32"/>
      <c r="D865" s="32"/>
      <c r="E865" s="32"/>
    </row>
    <row r="866" spans="1:5" ht="12" thickBot="1" x14ac:dyDescent="0.25">
      <c r="A866" s="90" t="s">
        <v>235</v>
      </c>
      <c r="B866" s="31">
        <f>B856+B861</f>
        <v>0</v>
      </c>
      <c r="C866" s="31">
        <f>C856+C861</f>
        <v>0</v>
      </c>
      <c r="D866" s="31">
        <f>D856+D861</f>
        <v>0</v>
      </c>
      <c r="E866" s="31">
        <f>E856+E861</f>
        <v>25000</v>
      </c>
    </row>
    <row r="867" spans="1:5" ht="25.5" customHeight="1" thickBot="1" x14ac:dyDescent="0.25">
      <c r="A867" s="104" t="s">
        <v>178</v>
      </c>
      <c r="B867" s="432"/>
      <c r="C867" s="429"/>
      <c r="D867" s="429"/>
      <c r="E867" s="430"/>
    </row>
    <row r="868" spans="1:5" ht="34.5" thickBot="1" x14ac:dyDescent="0.25">
      <c r="A868" s="102" t="s">
        <v>234</v>
      </c>
      <c r="B868" s="101" t="s">
        <v>233</v>
      </c>
      <c r="C868" s="100" t="s">
        <v>45</v>
      </c>
      <c r="D868" s="99"/>
      <c r="E868" s="98"/>
    </row>
    <row r="869" spans="1:5" ht="17.25" customHeight="1" thickBot="1" x14ac:dyDescent="0.25">
      <c r="A869" s="73" t="s">
        <v>10</v>
      </c>
      <c r="B869" s="382" t="s">
        <v>233</v>
      </c>
      <c r="C869" s="383"/>
      <c r="D869" s="383"/>
      <c r="E869" s="384"/>
    </row>
    <row r="870" spans="1:5" ht="12" thickBot="1" x14ac:dyDescent="0.25">
      <c r="A870" s="73" t="s">
        <v>15</v>
      </c>
      <c r="B870" s="379" t="s">
        <v>154</v>
      </c>
      <c r="C870" s="380"/>
      <c r="D870" s="380"/>
      <c r="E870" s="381"/>
    </row>
    <row r="871" spans="1:5" ht="12.75" customHeight="1" x14ac:dyDescent="0.2">
      <c r="A871" s="479"/>
      <c r="B871" s="95">
        <v>2018</v>
      </c>
      <c r="C871" s="95">
        <v>2019</v>
      </c>
      <c r="D871" s="95">
        <v>2020</v>
      </c>
      <c r="E871" s="95">
        <v>2021</v>
      </c>
    </row>
    <row r="872" spans="1:5" ht="9" customHeight="1" thickBot="1" x14ac:dyDescent="0.25">
      <c r="A872" s="480"/>
      <c r="B872" s="94" t="s">
        <v>6</v>
      </c>
      <c r="C872" s="94" t="s">
        <v>7</v>
      </c>
      <c r="D872" s="94" t="s">
        <v>7</v>
      </c>
      <c r="E872" s="94" t="s">
        <v>7</v>
      </c>
    </row>
    <row r="873" spans="1:5" ht="12" thickBot="1" x14ac:dyDescent="0.25">
      <c r="A873" s="73" t="s">
        <v>9</v>
      </c>
      <c r="B873" s="241"/>
      <c r="C873" s="241"/>
      <c r="D873" s="241"/>
      <c r="E873" s="241">
        <v>500</v>
      </c>
    </row>
    <row r="874" spans="1:5" ht="12" thickBot="1" x14ac:dyDescent="0.25">
      <c r="A874" s="73" t="s">
        <v>16</v>
      </c>
      <c r="B874" s="30"/>
      <c r="C874" s="30"/>
      <c r="D874" s="30">
        <f>D892</f>
        <v>0</v>
      </c>
      <c r="E874" s="30">
        <v>25000</v>
      </c>
    </row>
    <row r="875" spans="1:5" ht="12" thickBot="1" x14ac:dyDescent="0.25">
      <c r="A875" s="73" t="s">
        <v>24</v>
      </c>
      <c r="B875" s="30" t="e">
        <f>B874/B873</f>
        <v>#DIV/0!</v>
      </c>
      <c r="C875" s="30" t="e">
        <f>C874/C873</f>
        <v>#DIV/0!</v>
      </c>
      <c r="D875" s="30" t="e">
        <f>D874/D873</f>
        <v>#DIV/0!</v>
      </c>
      <c r="E875" s="30">
        <f>E874/E873</f>
        <v>50</v>
      </c>
    </row>
    <row r="876" spans="1:5" ht="12" thickBot="1" x14ac:dyDescent="0.25">
      <c r="A876" s="73" t="s">
        <v>17</v>
      </c>
      <c r="B876" s="241" t="s">
        <v>23</v>
      </c>
      <c r="C876" s="96" t="e">
        <f t="shared" ref="C876:E878" si="30">C873/B873-1</f>
        <v>#DIV/0!</v>
      </c>
      <c r="D876" s="96" t="e">
        <f t="shared" si="30"/>
        <v>#DIV/0!</v>
      </c>
      <c r="E876" s="96" t="e">
        <f t="shared" si="30"/>
        <v>#DIV/0!</v>
      </c>
    </row>
    <row r="877" spans="1:5" ht="12" thickBot="1" x14ac:dyDescent="0.25">
      <c r="A877" s="73" t="s">
        <v>18</v>
      </c>
      <c r="B877" s="241" t="s">
        <v>23</v>
      </c>
      <c r="C877" s="96" t="e">
        <f t="shared" si="30"/>
        <v>#DIV/0!</v>
      </c>
      <c r="D877" s="96" t="e">
        <f t="shared" si="30"/>
        <v>#DIV/0!</v>
      </c>
      <c r="E877" s="96" t="e">
        <f t="shared" si="30"/>
        <v>#DIV/0!</v>
      </c>
    </row>
    <row r="878" spans="1:5" ht="12" thickBot="1" x14ac:dyDescent="0.25">
      <c r="A878" s="73" t="s">
        <v>19</v>
      </c>
      <c r="B878" s="241" t="s">
        <v>23</v>
      </c>
      <c r="C878" s="96" t="e">
        <f t="shared" si="30"/>
        <v>#DIV/0!</v>
      </c>
      <c r="D878" s="96" t="e">
        <f t="shared" si="30"/>
        <v>#DIV/0!</v>
      </c>
      <c r="E878" s="96" t="e">
        <f t="shared" si="30"/>
        <v>#DIV/0!</v>
      </c>
    </row>
    <row r="879" spans="1:5" ht="12" thickBot="1" x14ac:dyDescent="0.25">
      <c r="A879" s="481" t="s">
        <v>232</v>
      </c>
      <c r="B879" s="482"/>
      <c r="C879" s="482"/>
      <c r="D879" s="482"/>
      <c r="E879" s="483"/>
    </row>
    <row r="880" spans="1:5" ht="12.75" customHeight="1" x14ac:dyDescent="0.2">
      <c r="A880" s="479"/>
      <c r="B880" s="95">
        <v>2018</v>
      </c>
      <c r="C880" s="95">
        <v>2019</v>
      </c>
      <c r="D880" s="95">
        <v>2020</v>
      </c>
      <c r="E880" s="95">
        <v>2021</v>
      </c>
    </row>
    <row r="881" spans="1:5" ht="9" customHeight="1" thickBot="1" x14ac:dyDescent="0.25">
      <c r="A881" s="480"/>
      <c r="B881" s="94" t="s">
        <v>6</v>
      </c>
      <c r="C881" s="94" t="s">
        <v>7</v>
      </c>
      <c r="D881" s="94" t="s">
        <v>7</v>
      </c>
      <c r="E881" s="94" t="s">
        <v>7</v>
      </c>
    </row>
    <row r="882" spans="1:5" ht="12" thickBot="1" x14ac:dyDescent="0.25">
      <c r="A882" s="88" t="s">
        <v>35</v>
      </c>
      <c r="B882" s="32">
        <f>B883+B884+B885+B886</f>
        <v>0</v>
      </c>
      <c r="C882" s="32">
        <f>C883+C884+C885+C886</f>
        <v>0</v>
      </c>
      <c r="D882" s="32">
        <f>D883+D884+D885+D886</f>
        <v>0</v>
      </c>
      <c r="E882" s="32">
        <f>E883+E884+E885+E886</f>
        <v>0</v>
      </c>
    </row>
    <row r="883" spans="1:5" ht="12" thickBot="1" x14ac:dyDescent="0.25">
      <c r="A883" s="84" t="s">
        <v>43</v>
      </c>
      <c r="B883" s="32"/>
      <c r="C883" s="32"/>
      <c r="D883" s="32"/>
      <c r="E883" s="32"/>
    </row>
    <row r="884" spans="1:5" ht="12" thickBot="1" x14ac:dyDescent="0.25">
      <c r="A884" s="84" t="s">
        <v>49</v>
      </c>
      <c r="B884" s="32"/>
      <c r="C884" s="32"/>
      <c r="D884" s="32"/>
      <c r="E884" s="32"/>
    </row>
    <row r="885" spans="1:5" ht="12" thickBot="1" x14ac:dyDescent="0.25">
      <c r="A885" s="84" t="s">
        <v>50</v>
      </c>
      <c r="B885" s="32"/>
      <c r="C885" s="32"/>
      <c r="D885" s="32"/>
      <c r="E885" s="32"/>
    </row>
    <row r="886" spans="1:5" ht="12" thickBot="1" x14ac:dyDescent="0.25">
      <c r="A886" s="84" t="s">
        <v>51</v>
      </c>
      <c r="B886" s="32"/>
      <c r="C886" s="32"/>
      <c r="D886" s="32"/>
      <c r="E886" s="32"/>
    </row>
    <row r="887" spans="1:5" ht="12" thickBot="1" x14ac:dyDescent="0.25">
      <c r="A887" s="88" t="s">
        <v>36</v>
      </c>
      <c r="B887" s="92"/>
      <c r="C887" s="92"/>
      <c r="D887" s="31"/>
      <c r="E887" s="31">
        <v>25000</v>
      </c>
    </row>
    <row r="888" spans="1:5" ht="12" thickBot="1" x14ac:dyDescent="0.25">
      <c r="A888" s="84" t="s">
        <v>43</v>
      </c>
      <c r="B888" s="92"/>
      <c r="C888" s="92"/>
      <c r="D888" s="31"/>
      <c r="E888" s="31">
        <v>25000</v>
      </c>
    </row>
    <row r="889" spans="1:5" ht="12" thickBot="1" x14ac:dyDescent="0.25">
      <c r="A889" s="84" t="s">
        <v>49</v>
      </c>
      <c r="B889" s="31"/>
      <c r="C889" s="31"/>
      <c r="D889" s="31"/>
      <c r="E889" s="31"/>
    </row>
    <row r="890" spans="1:5" ht="12" thickBot="1" x14ac:dyDescent="0.25">
      <c r="A890" s="84" t="s">
        <v>50</v>
      </c>
      <c r="B890" s="31"/>
      <c r="C890" s="31"/>
      <c r="D890" s="31"/>
      <c r="E890" s="31"/>
    </row>
    <row r="891" spans="1:5" ht="12" thickBot="1" x14ac:dyDescent="0.25">
      <c r="A891" s="84" t="s">
        <v>51</v>
      </c>
      <c r="B891" s="31"/>
      <c r="C891" s="31"/>
      <c r="D891" s="31"/>
      <c r="E891" s="31"/>
    </row>
    <row r="892" spans="1:5" ht="12" thickBot="1" x14ac:dyDescent="0.25">
      <c r="A892" s="90" t="s">
        <v>231</v>
      </c>
      <c r="B892" s="31">
        <f>B882+B887</f>
        <v>0</v>
      </c>
      <c r="C892" s="31">
        <f>C882+C887</f>
        <v>0</v>
      </c>
      <c r="D892" s="31">
        <f>D882+D887</f>
        <v>0</v>
      </c>
      <c r="E892" s="31">
        <f>E882+E887</f>
        <v>25000</v>
      </c>
    </row>
    <row r="893" spans="1:5" ht="12" thickBot="1" x14ac:dyDescent="0.25">
      <c r="A893" s="83"/>
      <c r="B893" s="71"/>
      <c r="C893" s="71"/>
      <c r="D893" s="71"/>
      <c r="E893" s="71"/>
    </row>
    <row r="894" spans="1:5" ht="25.5" customHeight="1" thickBot="1" x14ac:dyDescent="0.25">
      <c r="A894" s="104" t="s">
        <v>178</v>
      </c>
      <c r="B894" s="432"/>
      <c r="C894" s="429"/>
      <c r="D894" s="429"/>
      <c r="E894" s="430"/>
    </row>
    <row r="895" spans="1:5" ht="57" thickBot="1" x14ac:dyDescent="0.25">
      <c r="A895" s="102" t="s">
        <v>230</v>
      </c>
      <c r="B895" s="101" t="s">
        <v>229</v>
      </c>
      <c r="C895" s="100" t="s">
        <v>45</v>
      </c>
      <c r="D895" s="99"/>
      <c r="E895" s="98"/>
    </row>
    <row r="896" spans="1:5" ht="17.25" customHeight="1" thickBot="1" x14ac:dyDescent="0.25">
      <c r="A896" s="73" t="s">
        <v>10</v>
      </c>
      <c r="B896" s="382" t="s">
        <v>229</v>
      </c>
      <c r="C896" s="383"/>
      <c r="D896" s="383"/>
      <c r="E896" s="384"/>
    </row>
    <row r="897" spans="1:5" ht="12" thickBot="1" x14ac:dyDescent="0.25">
      <c r="A897" s="73" t="s">
        <v>15</v>
      </c>
      <c r="B897" s="379" t="s">
        <v>154</v>
      </c>
      <c r="C897" s="380"/>
      <c r="D897" s="380"/>
      <c r="E897" s="381"/>
    </row>
    <row r="898" spans="1:5" ht="12.75" customHeight="1" x14ac:dyDescent="0.2">
      <c r="A898" s="479"/>
      <c r="B898" s="95">
        <v>2018</v>
      </c>
      <c r="C898" s="95">
        <v>2019</v>
      </c>
      <c r="D898" s="95">
        <v>2020</v>
      </c>
      <c r="E898" s="95">
        <v>2021</v>
      </c>
    </row>
    <row r="899" spans="1:5" ht="9" customHeight="1" thickBot="1" x14ac:dyDescent="0.25">
      <c r="A899" s="480"/>
      <c r="B899" s="94" t="s">
        <v>6</v>
      </c>
      <c r="C899" s="94" t="s">
        <v>7</v>
      </c>
      <c r="D899" s="94" t="s">
        <v>7</v>
      </c>
      <c r="E899" s="94" t="s">
        <v>7</v>
      </c>
    </row>
    <row r="900" spans="1:5" ht="12" thickBot="1" x14ac:dyDescent="0.25">
      <c r="A900" s="73" t="s">
        <v>9</v>
      </c>
      <c r="B900" s="241"/>
      <c r="C900" s="241"/>
      <c r="D900" s="241"/>
      <c r="E900" s="241">
        <v>500</v>
      </c>
    </row>
    <row r="901" spans="1:5" ht="12" thickBot="1" x14ac:dyDescent="0.25">
      <c r="A901" s="73" t="s">
        <v>16</v>
      </c>
      <c r="B901" s="92"/>
      <c r="C901" s="92"/>
      <c r="D901" s="92"/>
      <c r="E901" s="91">
        <v>25000</v>
      </c>
    </row>
    <row r="902" spans="1:5" ht="12" thickBot="1" x14ac:dyDescent="0.25">
      <c r="A902" s="73" t="s">
        <v>24</v>
      </c>
      <c r="B902" s="30" t="e">
        <f>B901/B900</f>
        <v>#DIV/0!</v>
      </c>
      <c r="C902" s="30" t="e">
        <f>C901/C900</f>
        <v>#DIV/0!</v>
      </c>
      <c r="D902" s="30" t="e">
        <f>D901/D900</f>
        <v>#DIV/0!</v>
      </c>
      <c r="E902" s="30">
        <f>E901/E900</f>
        <v>50</v>
      </c>
    </row>
    <row r="903" spans="1:5" ht="12" thickBot="1" x14ac:dyDescent="0.25">
      <c r="A903" s="73" t="s">
        <v>17</v>
      </c>
      <c r="B903" s="241" t="s">
        <v>23</v>
      </c>
      <c r="C903" s="96" t="e">
        <f t="shared" ref="C903:E905" si="31">C900/B900-1</f>
        <v>#DIV/0!</v>
      </c>
      <c r="D903" s="96" t="e">
        <f t="shared" si="31"/>
        <v>#DIV/0!</v>
      </c>
      <c r="E903" s="96" t="e">
        <f t="shared" si="31"/>
        <v>#DIV/0!</v>
      </c>
    </row>
    <row r="904" spans="1:5" ht="12" thickBot="1" x14ac:dyDescent="0.25">
      <c r="A904" s="73" t="s">
        <v>18</v>
      </c>
      <c r="B904" s="241" t="s">
        <v>23</v>
      </c>
      <c r="C904" s="96" t="e">
        <f t="shared" si="31"/>
        <v>#DIV/0!</v>
      </c>
      <c r="D904" s="96" t="e">
        <f t="shared" si="31"/>
        <v>#DIV/0!</v>
      </c>
      <c r="E904" s="96" t="e">
        <f t="shared" si="31"/>
        <v>#DIV/0!</v>
      </c>
    </row>
    <row r="905" spans="1:5" ht="12" thickBot="1" x14ac:dyDescent="0.25">
      <c r="A905" s="73" t="s">
        <v>19</v>
      </c>
      <c r="B905" s="241" t="s">
        <v>23</v>
      </c>
      <c r="C905" s="96" t="e">
        <f t="shared" si="31"/>
        <v>#DIV/0!</v>
      </c>
      <c r="D905" s="96" t="e">
        <f t="shared" si="31"/>
        <v>#DIV/0!</v>
      </c>
      <c r="E905" s="96" t="e">
        <f t="shared" si="31"/>
        <v>#DIV/0!</v>
      </c>
    </row>
    <row r="906" spans="1:5" ht="12" thickBot="1" x14ac:dyDescent="0.25">
      <c r="A906" s="481" t="s">
        <v>228</v>
      </c>
      <c r="B906" s="482"/>
      <c r="C906" s="482"/>
      <c r="D906" s="482"/>
      <c r="E906" s="483"/>
    </row>
    <row r="907" spans="1:5" ht="12.75" customHeight="1" x14ac:dyDescent="0.2">
      <c r="A907" s="479"/>
      <c r="B907" s="95">
        <v>2018</v>
      </c>
      <c r="C907" s="95">
        <v>2019</v>
      </c>
      <c r="D907" s="95">
        <v>2020</v>
      </c>
      <c r="E907" s="95">
        <v>2021</v>
      </c>
    </row>
    <row r="908" spans="1:5" ht="9" customHeight="1" thickBot="1" x14ac:dyDescent="0.25">
      <c r="A908" s="480"/>
      <c r="B908" s="94" t="s">
        <v>6</v>
      </c>
      <c r="C908" s="94" t="s">
        <v>7</v>
      </c>
      <c r="D908" s="94" t="s">
        <v>7</v>
      </c>
      <c r="E908" s="94" t="s">
        <v>7</v>
      </c>
    </row>
    <row r="909" spans="1:5" ht="12" thickBot="1" x14ac:dyDescent="0.25">
      <c r="A909" s="88" t="s">
        <v>35</v>
      </c>
      <c r="B909" s="32">
        <f>B910+B911+B912+B913</f>
        <v>0</v>
      </c>
      <c r="C909" s="32">
        <f>C910+C911+C912+C913</f>
        <v>0</v>
      </c>
      <c r="D909" s="32">
        <f>D910+D911+D912+D913</f>
        <v>0</v>
      </c>
      <c r="E909" s="32">
        <f>E910+E911+E912+E913</f>
        <v>0</v>
      </c>
    </row>
    <row r="910" spans="1:5" ht="12" thickBot="1" x14ac:dyDescent="0.25">
      <c r="A910" s="84" t="s">
        <v>43</v>
      </c>
      <c r="B910" s="32"/>
      <c r="C910" s="32"/>
      <c r="D910" s="32"/>
      <c r="E910" s="32"/>
    </row>
    <row r="911" spans="1:5" ht="12" thickBot="1" x14ac:dyDescent="0.25">
      <c r="A911" s="84" t="s">
        <v>49</v>
      </c>
      <c r="B911" s="32"/>
      <c r="C911" s="32"/>
      <c r="D911" s="32"/>
      <c r="E911" s="32"/>
    </row>
    <row r="912" spans="1:5" ht="12" thickBot="1" x14ac:dyDescent="0.25">
      <c r="A912" s="84" t="s">
        <v>50</v>
      </c>
      <c r="B912" s="32"/>
      <c r="C912" s="32"/>
      <c r="D912" s="32"/>
      <c r="E912" s="32"/>
    </row>
    <row r="913" spans="1:5" ht="12" thickBot="1" x14ac:dyDescent="0.25">
      <c r="A913" s="84" t="s">
        <v>51</v>
      </c>
      <c r="B913" s="32"/>
      <c r="C913" s="32"/>
      <c r="D913" s="32"/>
      <c r="E913" s="32"/>
    </row>
    <row r="914" spans="1:5" ht="12" thickBot="1" x14ac:dyDescent="0.25">
      <c r="A914" s="88" t="s">
        <v>36</v>
      </c>
      <c r="B914" s="92"/>
      <c r="C914" s="92"/>
      <c r="D914" s="92"/>
      <c r="E914" s="91">
        <v>25000</v>
      </c>
    </row>
    <row r="915" spans="1:5" ht="12" thickBot="1" x14ac:dyDescent="0.25">
      <c r="A915" s="84" t="s">
        <v>43</v>
      </c>
      <c r="B915" s="92"/>
      <c r="C915" s="92"/>
      <c r="D915" s="31"/>
      <c r="E915" s="31">
        <v>25000</v>
      </c>
    </row>
    <row r="916" spans="1:5" ht="12" thickBot="1" x14ac:dyDescent="0.25">
      <c r="A916" s="84" t="s">
        <v>49</v>
      </c>
      <c r="B916" s="31"/>
      <c r="C916" s="31"/>
      <c r="D916" s="31"/>
      <c r="E916" s="31"/>
    </row>
    <row r="917" spans="1:5" ht="12" thickBot="1" x14ac:dyDescent="0.25">
      <c r="A917" s="84" t="s">
        <v>50</v>
      </c>
      <c r="B917" s="31"/>
      <c r="C917" s="31"/>
      <c r="D917" s="31"/>
      <c r="E917" s="31"/>
    </row>
    <row r="918" spans="1:5" ht="12" thickBot="1" x14ac:dyDescent="0.25">
      <c r="A918" s="84" t="s">
        <v>51</v>
      </c>
      <c r="B918" s="31"/>
      <c r="C918" s="31"/>
      <c r="D918" s="31"/>
      <c r="E918" s="31"/>
    </row>
    <row r="919" spans="1:5" ht="12" thickBot="1" x14ac:dyDescent="0.25">
      <c r="A919" s="90" t="s">
        <v>227</v>
      </c>
      <c r="B919" s="31">
        <f>B909+B914</f>
        <v>0</v>
      </c>
      <c r="C919" s="31">
        <f>C909+C914</f>
        <v>0</v>
      </c>
      <c r="D919" s="31">
        <f>D909+D914</f>
        <v>0</v>
      </c>
      <c r="E919" s="31">
        <f>E909+E914</f>
        <v>25000</v>
      </c>
    </row>
    <row r="920" spans="1:5" ht="24.75" customHeight="1" thickBot="1" x14ac:dyDescent="0.25">
      <c r="A920" s="89" t="s">
        <v>226</v>
      </c>
      <c r="B920" s="448" t="s">
        <v>225</v>
      </c>
      <c r="C920" s="449"/>
      <c r="D920" s="449"/>
      <c r="E920" s="450"/>
    </row>
    <row r="921" spans="1:5" ht="23.25" customHeight="1" thickBot="1" x14ac:dyDescent="0.25">
      <c r="A921" s="382" t="s">
        <v>14</v>
      </c>
      <c r="B921" s="383"/>
      <c r="C921" s="383"/>
      <c r="D921" s="383"/>
      <c r="E921" s="384"/>
    </row>
    <row r="922" spans="1:5" ht="12" thickBot="1" x14ac:dyDescent="0.25">
      <c r="A922" s="72"/>
      <c r="B922" s="123"/>
      <c r="C922" s="122" t="s">
        <v>224</v>
      </c>
      <c r="D922" s="122" t="s">
        <v>224</v>
      </c>
      <c r="E922" s="122" t="s">
        <v>224</v>
      </c>
    </row>
    <row r="923" spans="1:5" ht="23.25" thickBot="1" x14ac:dyDescent="0.25">
      <c r="A923" s="121" t="s">
        <v>223</v>
      </c>
      <c r="B923" s="120" t="s">
        <v>217</v>
      </c>
      <c r="C923" s="120" t="s">
        <v>217</v>
      </c>
      <c r="D923" s="120" t="s">
        <v>222</v>
      </c>
      <c r="E923" s="120" t="s">
        <v>221</v>
      </c>
    </row>
    <row r="924" spans="1:5" ht="23.25" thickBot="1" x14ac:dyDescent="0.25">
      <c r="A924" s="121" t="s">
        <v>220</v>
      </c>
      <c r="B924" s="120" t="s">
        <v>219</v>
      </c>
      <c r="C924" s="120" t="s">
        <v>218</v>
      </c>
      <c r="D924" s="120" t="s">
        <v>217</v>
      </c>
      <c r="E924" s="120" t="s">
        <v>217</v>
      </c>
    </row>
    <row r="925" spans="1:5" ht="12" thickBot="1" x14ac:dyDescent="0.25">
      <c r="A925" s="484" t="s">
        <v>30</v>
      </c>
      <c r="B925" s="485"/>
      <c r="C925" s="485"/>
      <c r="D925" s="485"/>
      <c r="E925" s="486"/>
    </row>
    <row r="926" spans="1:5" ht="12" thickBot="1" x14ac:dyDescent="0.25">
      <c r="A926" s="484" t="s">
        <v>38</v>
      </c>
      <c r="B926" s="485"/>
      <c r="C926" s="485"/>
      <c r="D926" s="485"/>
      <c r="E926" s="486"/>
    </row>
    <row r="927" spans="1:5" ht="18.75" customHeight="1" thickBot="1" x14ac:dyDescent="0.25">
      <c r="A927" s="102" t="s">
        <v>216</v>
      </c>
      <c r="B927" s="382" t="s">
        <v>215</v>
      </c>
      <c r="C927" s="383"/>
      <c r="D927" s="383"/>
      <c r="E927" s="384"/>
    </row>
    <row r="928" spans="1:5" ht="31.5" customHeight="1" thickBot="1" x14ac:dyDescent="0.25">
      <c r="A928" s="73" t="s">
        <v>10</v>
      </c>
      <c r="B928" s="382" t="s">
        <v>214</v>
      </c>
      <c r="C928" s="383"/>
      <c r="D928" s="383"/>
      <c r="E928" s="384"/>
    </row>
    <row r="929" spans="1:5" ht="12" thickBot="1" x14ac:dyDescent="0.25">
      <c r="A929" s="73" t="s">
        <v>15</v>
      </c>
      <c r="B929" s="379" t="s">
        <v>213</v>
      </c>
      <c r="C929" s="380"/>
      <c r="D929" s="380"/>
      <c r="E929" s="381"/>
    </row>
    <row r="930" spans="1:5" ht="12.75" customHeight="1" x14ac:dyDescent="0.2">
      <c r="A930" s="479"/>
      <c r="B930" s="95">
        <v>2018</v>
      </c>
      <c r="C930" s="95">
        <v>2019</v>
      </c>
      <c r="D930" s="95">
        <v>2020</v>
      </c>
      <c r="E930" s="95">
        <v>2021</v>
      </c>
    </row>
    <row r="931" spans="1:5" ht="9" customHeight="1" thickBot="1" x14ac:dyDescent="0.25">
      <c r="A931" s="480"/>
      <c r="B931" s="94" t="s">
        <v>6</v>
      </c>
      <c r="C931" s="94" t="s">
        <v>7</v>
      </c>
      <c r="D931" s="94" t="s">
        <v>7</v>
      </c>
      <c r="E931" s="94" t="s">
        <v>7</v>
      </c>
    </row>
    <row r="932" spans="1:5" ht="12" thickBot="1" x14ac:dyDescent="0.25">
      <c r="A932" s="73" t="s">
        <v>9</v>
      </c>
      <c r="B932" s="30">
        <v>661</v>
      </c>
      <c r="C932" s="30">
        <v>661</v>
      </c>
      <c r="D932" s="30">
        <v>661</v>
      </c>
      <c r="E932" s="30">
        <v>661</v>
      </c>
    </row>
    <row r="933" spans="1:5" ht="12" thickBot="1" x14ac:dyDescent="0.25">
      <c r="A933" s="73" t="s">
        <v>16</v>
      </c>
      <c r="B933" s="30">
        <v>1184724</v>
      </c>
      <c r="C933" s="31">
        <v>1156000</v>
      </c>
      <c r="D933" s="31">
        <v>1351000</v>
      </c>
      <c r="E933" s="31">
        <v>1351000</v>
      </c>
    </row>
    <row r="934" spans="1:5" ht="12" thickBot="1" x14ac:dyDescent="0.25">
      <c r="A934" s="73" t="s">
        <v>24</v>
      </c>
      <c r="B934" s="30">
        <f>B933/B932</f>
        <v>1792.320726172466</v>
      </c>
      <c r="C934" s="30">
        <f>C933/C932</f>
        <v>1748.8653555219364</v>
      </c>
      <c r="D934" s="30">
        <f>D933/D932</f>
        <v>2043.8729198184569</v>
      </c>
      <c r="E934" s="30">
        <f>E933/E932</f>
        <v>2043.8729198184569</v>
      </c>
    </row>
    <row r="935" spans="1:5" ht="12" thickBot="1" x14ac:dyDescent="0.25">
      <c r="A935" s="73" t="s">
        <v>17</v>
      </c>
      <c r="B935" s="241" t="s">
        <v>23</v>
      </c>
      <c r="C935" s="96">
        <f t="shared" ref="C935:E937" si="32">C932/B932-1</f>
        <v>0</v>
      </c>
      <c r="D935" s="96">
        <f t="shared" si="32"/>
        <v>0</v>
      </c>
      <c r="E935" s="96">
        <f t="shared" si="32"/>
        <v>0</v>
      </c>
    </row>
    <row r="936" spans="1:5" ht="12" thickBot="1" x14ac:dyDescent="0.25">
      <c r="A936" s="73" t="s">
        <v>18</v>
      </c>
      <c r="B936" s="241" t="s">
        <v>23</v>
      </c>
      <c r="C936" s="96">
        <f t="shared" si="32"/>
        <v>-2.4245309456042086E-2</v>
      </c>
      <c r="D936" s="96">
        <f t="shared" si="32"/>
        <v>0.16868512110726641</v>
      </c>
      <c r="E936" s="96">
        <f t="shared" si="32"/>
        <v>0</v>
      </c>
    </row>
    <row r="937" spans="1:5" ht="12" thickBot="1" x14ac:dyDescent="0.25">
      <c r="A937" s="73" t="s">
        <v>19</v>
      </c>
      <c r="B937" s="241" t="s">
        <v>23</v>
      </c>
      <c r="C937" s="96">
        <f t="shared" si="32"/>
        <v>-2.4245309456042197E-2</v>
      </c>
      <c r="D937" s="96">
        <f t="shared" si="32"/>
        <v>0.16868512110726641</v>
      </c>
      <c r="E937" s="96">
        <f t="shared" si="32"/>
        <v>0</v>
      </c>
    </row>
    <row r="938" spans="1:5" ht="12" thickBot="1" x14ac:dyDescent="0.25">
      <c r="A938" s="481" t="s">
        <v>212</v>
      </c>
      <c r="B938" s="482"/>
      <c r="C938" s="482"/>
      <c r="D938" s="482"/>
      <c r="E938" s="483"/>
    </row>
    <row r="939" spans="1:5" ht="12.75" customHeight="1" x14ac:dyDescent="0.2">
      <c r="A939" s="479"/>
      <c r="B939" s="95">
        <v>2018</v>
      </c>
      <c r="C939" s="95">
        <v>2019</v>
      </c>
      <c r="D939" s="95">
        <v>2020</v>
      </c>
      <c r="E939" s="95">
        <v>2021</v>
      </c>
    </row>
    <row r="940" spans="1:5" ht="9" customHeight="1" thickBot="1" x14ac:dyDescent="0.25">
      <c r="A940" s="480"/>
      <c r="B940" s="94" t="s">
        <v>6</v>
      </c>
      <c r="C940" s="94" t="s">
        <v>7</v>
      </c>
      <c r="D940" s="94" t="s">
        <v>7</v>
      </c>
      <c r="E940" s="94" t="s">
        <v>7</v>
      </c>
    </row>
    <row r="941" spans="1:5" ht="12" thickBot="1" x14ac:dyDescent="0.25">
      <c r="A941" s="88" t="s">
        <v>0</v>
      </c>
      <c r="B941" s="119">
        <v>450140</v>
      </c>
      <c r="C941" s="119">
        <v>468000</v>
      </c>
      <c r="D941" s="119">
        <v>468000</v>
      </c>
      <c r="E941" s="119">
        <v>468000</v>
      </c>
    </row>
    <row r="942" spans="1:5" ht="12" thickBot="1" x14ac:dyDescent="0.25">
      <c r="A942" s="84" t="s">
        <v>43</v>
      </c>
      <c r="B942" s="119">
        <v>450140</v>
      </c>
      <c r="C942" s="533">
        <v>468000</v>
      </c>
      <c r="D942" s="533">
        <v>468000</v>
      </c>
      <c r="E942" s="533">
        <v>468000</v>
      </c>
    </row>
    <row r="943" spans="1:5" ht="12" thickBot="1" x14ac:dyDescent="0.25">
      <c r="A943" s="84" t="s">
        <v>44</v>
      </c>
      <c r="B943" s="31"/>
      <c r="C943" s="114"/>
      <c r="D943" s="114"/>
      <c r="E943" s="114"/>
    </row>
    <row r="944" spans="1:5" ht="23.25" thickBot="1" x14ac:dyDescent="0.25">
      <c r="A944" s="88" t="s">
        <v>29</v>
      </c>
      <c r="B944" s="32">
        <v>74579</v>
      </c>
      <c r="C944" s="32">
        <v>78000</v>
      </c>
      <c r="D944" s="32">
        <v>78000</v>
      </c>
      <c r="E944" s="32">
        <v>78000</v>
      </c>
    </row>
    <row r="945" spans="1:5" ht="12" thickBot="1" x14ac:dyDescent="0.25">
      <c r="A945" s="84" t="s">
        <v>43</v>
      </c>
      <c r="B945" s="32">
        <v>74579</v>
      </c>
      <c r="C945" s="32">
        <v>78000</v>
      </c>
      <c r="D945" s="32">
        <v>78000</v>
      </c>
      <c r="E945" s="32">
        <v>78000</v>
      </c>
    </row>
    <row r="946" spans="1:5" ht="12" thickBot="1" x14ac:dyDescent="0.25">
      <c r="A946" s="84" t="s">
        <v>44</v>
      </c>
      <c r="B946" s="31"/>
      <c r="C946" s="32"/>
      <c r="D946" s="32"/>
      <c r="E946" s="32"/>
    </row>
    <row r="947" spans="1:5" ht="12" thickBot="1" x14ac:dyDescent="0.25">
      <c r="A947" s="88" t="s">
        <v>1</v>
      </c>
      <c r="B947" s="115">
        <v>655005</v>
      </c>
      <c r="C947" s="118">
        <v>605000</v>
      </c>
      <c r="D947" s="118">
        <v>800000</v>
      </c>
      <c r="E947" s="118">
        <v>800000</v>
      </c>
    </row>
    <row r="948" spans="1:5" ht="12" thickBot="1" x14ac:dyDescent="0.25">
      <c r="A948" s="84" t="s">
        <v>43</v>
      </c>
      <c r="B948" s="115">
        <v>655005</v>
      </c>
      <c r="C948" s="118">
        <v>605000</v>
      </c>
      <c r="D948" s="118">
        <v>800000</v>
      </c>
      <c r="E948" s="118">
        <v>800000</v>
      </c>
    </row>
    <row r="949" spans="1:5" ht="12" thickBot="1" x14ac:dyDescent="0.25">
      <c r="A949" s="84" t="s">
        <v>44</v>
      </c>
      <c r="B949" s="31"/>
      <c r="C949" s="32"/>
      <c r="D949" s="32"/>
      <c r="E949" s="32"/>
    </row>
    <row r="950" spans="1:5" ht="12" thickBot="1" x14ac:dyDescent="0.25">
      <c r="A950" s="88" t="s">
        <v>2</v>
      </c>
      <c r="B950" s="31"/>
      <c r="C950" s="32"/>
      <c r="D950" s="32"/>
      <c r="E950" s="32"/>
    </row>
    <row r="951" spans="1:5" ht="12" thickBot="1" x14ac:dyDescent="0.25">
      <c r="A951" s="84" t="s">
        <v>43</v>
      </c>
      <c r="B951" s="31"/>
      <c r="C951" s="32"/>
      <c r="D951" s="32"/>
      <c r="E951" s="32"/>
    </row>
    <row r="952" spans="1:5" ht="12" thickBot="1" x14ac:dyDescent="0.25">
      <c r="A952" s="84" t="s">
        <v>44</v>
      </c>
      <c r="B952" s="31"/>
      <c r="C952" s="32"/>
      <c r="D952" s="32"/>
      <c r="E952" s="32"/>
    </row>
    <row r="953" spans="1:5" ht="12" thickBot="1" x14ac:dyDescent="0.25">
      <c r="A953" s="88" t="s">
        <v>25</v>
      </c>
      <c r="B953" s="31"/>
      <c r="C953" s="32"/>
      <c r="D953" s="32"/>
      <c r="E953" s="32"/>
    </row>
    <row r="954" spans="1:5" ht="12" thickBot="1" x14ac:dyDescent="0.25">
      <c r="A954" s="84" t="s">
        <v>43</v>
      </c>
      <c r="B954" s="31"/>
      <c r="C954" s="32"/>
      <c r="D954" s="32"/>
      <c r="E954" s="32"/>
    </row>
    <row r="955" spans="1:5" ht="12" thickBot="1" x14ac:dyDescent="0.25">
      <c r="A955" s="84" t="s">
        <v>44</v>
      </c>
      <c r="B955" s="31"/>
      <c r="C955" s="32"/>
      <c r="D955" s="32"/>
      <c r="E955" s="32"/>
    </row>
    <row r="956" spans="1:5" ht="12" thickBot="1" x14ac:dyDescent="0.25">
      <c r="A956" s="88" t="s">
        <v>26</v>
      </c>
      <c r="B956" s="31"/>
      <c r="C956" s="32"/>
      <c r="D956" s="32"/>
      <c r="E956" s="32"/>
    </row>
    <row r="957" spans="1:5" ht="12" thickBot="1" x14ac:dyDescent="0.25">
      <c r="A957" s="84" t="s">
        <v>43</v>
      </c>
      <c r="B957" s="31"/>
      <c r="C957" s="32"/>
      <c r="D957" s="32"/>
      <c r="E957" s="32"/>
    </row>
    <row r="958" spans="1:5" ht="12" thickBot="1" x14ac:dyDescent="0.25">
      <c r="A958" s="84" t="s">
        <v>44</v>
      </c>
      <c r="B958" s="31"/>
      <c r="C958" s="32"/>
      <c r="D958" s="32"/>
      <c r="E958" s="32"/>
    </row>
    <row r="959" spans="1:5" ht="23.25" thickBot="1" x14ac:dyDescent="0.25">
      <c r="A959" s="88" t="s">
        <v>3</v>
      </c>
      <c r="B959" s="31">
        <v>5000</v>
      </c>
      <c r="C959" s="32">
        <v>5000</v>
      </c>
      <c r="D959" s="32">
        <v>5000</v>
      </c>
      <c r="E959" s="32">
        <v>5000</v>
      </c>
    </row>
    <row r="960" spans="1:5" ht="12" thickBot="1" x14ac:dyDescent="0.25">
      <c r="A960" s="84" t="s">
        <v>43</v>
      </c>
      <c r="B960" s="31">
        <v>5000</v>
      </c>
      <c r="C960" s="32">
        <v>5000</v>
      </c>
      <c r="D960" s="32">
        <v>5000</v>
      </c>
      <c r="E960" s="32">
        <v>5000</v>
      </c>
    </row>
    <row r="961" spans="1:5" ht="12" thickBot="1" x14ac:dyDescent="0.25">
      <c r="A961" s="84" t="s">
        <v>44</v>
      </c>
      <c r="B961" s="31"/>
      <c r="C961" s="117"/>
      <c r="D961" s="116"/>
      <c r="E961" s="116"/>
    </row>
    <row r="962" spans="1:5" ht="12" thickBot="1" x14ac:dyDescent="0.25">
      <c r="A962" s="90" t="s">
        <v>211</v>
      </c>
      <c r="B962" s="31">
        <f>B959+B956+B953+B950+B947+B944+B941</f>
        <v>1184724</v>
      </c>
      <c r="C962" s="31">
        <f>C959+C956+C953+C950+C947+C944+C941</f>
        <v>1156000</v>
      </c>
      <c r="D962" s="31">
        <f>D959+D956+D953+D950+D947+D944+D941</f>
        <v>1351000</v>
      </c>
      <c r="E962" s="31">
        <f>E959+E956+E953+E950+E947+E944+E941</f>
        <v>1351000</v>
      </c>
    </row>
    <row r="963" spans="1:5" ht="12" thickBot="1" x14ac:dyDescent="0.25">
      <c r="A963" s="83" t="s">
        <v>33</v>
      </c>
      <c r="B963" s="71">
        <f>IF(B962-B933=0,0,"Error")</f>
        <v>0</v>
      </c>
      <c r="C963" s="71">
        <f>IF(C962-C933=0,0,"Error")</f>
        <v>0</v>
      </c>
      <c r="D963" s="71">
        <f>IF(D962-D933=0,0,"Error")</f>
        <v>0</v>
      </c>
      <c r="E963" s="71">
        <f>IF(E962-E933=0,0,"Error")</f>
        <v>0</v>
      </c>
    </row>
    <row r="964" spans="1:5" ht="12" hidden="1" thickBot="1" x14ac:dyDescent="0.25">
      <c r="A964" s="83"/>
      <c r="B964" s="379"/>
      <c r="C964" s="380"/>
      <c r="D964" s="380"/>
      <c r="E964" s="381"/>
    </row>
    <row r="965" spans="1:5" ht="26.25" hidden="1" customHeight="1" thickBot="1" x14ac:dyDescent="0.25">
      <c r="A965" s="73" t="s">
        <v>10</v>
      </c>
      <c r="B965" s="382"/>
      <c r="C965" s="383"/>
      <c r="D965" s="383"/>
      <c r="E965" s="384"/>
    </row>
    <row r="966" spans="1:5" ht="12" hidden="1" thickBot="1" x14ac:dyDescent="0.25">
      <c r="A966" s="73" t="s">
        <v>15</v>
      </c>
      <c r="B966" s="379"/>
      <c r="C966" s="380"/>
      <c r="D966" s="380"/>
      <c r="E966" s="381"/>
    </row>
    <row r="967" spans="1:5" ht="12.75" hidden="1" customHeight="1" x14ac:dyDescent="0.25">
      <c r="A967" s="479"/>
      <c r="B967" s="95">
        <v>2018</v>
      </c>
      <c r="C967" s="95">
        <v>2019</v>
      </c>
      <c r="D967" s="95">
        <v>2020</v>
      </c>
      <c r="E967" s="95">
        <v>2021</v>
      </c>
    </row>
    <row r="968" spans="1:5" ht="9" hidden="1" customHeight="1" thickBot="1" x14ac:dyDescent="0.25">
      <c r="A968" s="480"/>
      <c r="B968" s="94" t="s">
        <v>6</v>
      </c>
      <c r="C968" s="94" t="s">
        <v>7</v>
      </c>
      <c r="D968" s="94" t="s">
        <v>7</v>
      </c>
      <c r="E968" s="94" t="s">
        <v>7</v>
      </c>
    </row>
    <row r="969" spans="1:5" ht="12" hidden="1" thickBot="1" x14ac:dyDescent="0.25">
      <c r="A969" s="73" t="s">
        <v>9</v>
      </c>
      <c r="B969" s="30"/>
      <c r="C969" s="30"/>
      <c r="D969" s="30"/>
      <c r="E969" s="30"/>
    </row>
    <row r="970" spans="1:5" ht="12" hidden="1" thickBot="1" x14ac:dyDescent="0.25">
      <c r="A970" s="73" t="s">
        <v>16</v>
      </c>
      <c r="B970" s="92"/>
      <c r="C970" s="93"/>
      <c r="D970" s="30"/>
      <c r="E970" s="30"/>
    </row>
    <row r="971" spans="1:5" ht="12" hidden="1" thickBot="1" x14ac:dyDescent="0.25">
      <c r="A971" s="73" t="s">
        <v>24</v>
      </c>
      <c r="B971" s="30" t="e">
        <f>B970/B969</f>
        <v>#DIV/0!</v>
      </c>
      <c r="C971" s="30" t="e">
        <f>C970/C969</f>
        <v>#DIV/0!</v>
      </c>
      <c r="D971" s="30" t="e">
        <f>D970/D969</f>
        <v>#DIV/0!</v>
      </c>
      <c r="E971" s="30" t="e">
        <f>E970/E969</f>
        <v>#DIV/0!</v>
      </c>
    </row>
    <row r="972" spans="1:5" ht="12" hidden="1" thickBot="1" x14ac:dyDescent="0.25">
      <c r="A972" s="73" t="s">
        <v>17</v>
      </c>
      <c r="B972" s="241"/>
      <c r="C972" s="96" t="e">
        <f t="shared" ref="C972:E974" si="33">C969/B969-1</f>
        <v>#DIV/0!</v>
      </c>
      <c r="D972" s="96" t="e">
        <f t="shared" si="33"/>
        <v>#DIV/0!</v>
      </c>
      <c r="E972" s="96" t="e">
        <f t="shared" si="33"/>
        <v>#DIV/0!</v>
      </c>
    </row>
    <row r="973" spans="1:5" ht="12" hidden="1" thickBot="1" x14ac:dyDescent="0.25">
      <c r="A973" s="73" t="s">
        <v>18</v>
      </c>
      <c r="B973" s="241"/>
      <c r="C973" s="96" t="e">
        <f t="shared" si="33"/>
        <v>#DIV/0!</v>
      </c>
      <c r="D973" s="96" t="e">
        <f t="shared" si="33"/>
        <v>#DIV/0!</v>
      </c>
      <c r="E973" s="96" t="e">
        <f t="shared" si="33"/>
        <v>#DIV/0!</v>
      </c>
    </row>
    <row r="974" spans="1:5" ht="12" hidden="1" thickBot="1" x14ac:dyDescent="0.25">
      <c r="A974" s="73" t="s">
        <v>19</v>
      </c>
      <c r="B974" s="241"/>
      <c r="C974" s="96" t="e">
        <f t="shared" si="33"/>
        <v>#DIV/0!</v>
      </c>
      <c r="D974" s="96" t="e">
        <f t="shared" si="33"/>
        <v>#DIV/0!</v>
      </c>
      <c r="E974" s="96" t="e">
        <f t="shared" si="33"/>
        <v>#DIV/0!</v>
      </c>
    </row>
    <row r="975" spans="1:5" ht="24.75" hidden="1" customHeight="1" thickBot="1" x14ac:dyDescent="0.25">
      <c r="A975" s="481" t="s">
        <v>73</v>
      </c>
      <c r="B975" s="482"/>
      <c r="C975" s="482"/>
      <c r="D975" s="482"/>
      <c r="E975" s="483"/>
    </row>
    <row r="976" spans="1:5" ht="12.75" hidden="1" customHeight="1" x14ac:dyDescent="0.25">
      <c r="A976" s="479"/>
      <c r="B976" s="95">
        <v>2018</v>
      </c>
      <c r="C976" s="95">
        <v>2019</v>
      </c>
      <c r="D976" s="95">
        <v>2020</v>
      </c>
      <c r="E976" s="95">
        <v>2021</v>
      </c>
    </row>
    <row r="977" spans="1:5" ht="9" hidden="1" customHeight="1" thickBot="1" x14ac:dyDescent="0.25">
      <c r="A977" s="480"/>
      <c r="B977" s="94" t="s">
        <v>6</v>
      </c>
      <c r="C977" s="94" t="s">
        <v>7</v>
      </c>
      <c r="D977" s="94" t="s">
        <v>7</v>
      </c>
      <c r="E977" s="94" t="s">
        <v>7</v>
      </c>
    </row>
    <row r="978" spans="1:5" ht="24.75" hidden="1" customHeight="1" thickBot="1" x14ac:dyDescent="0.25">
      <c r="A978" s="88" t="s">
        <v>0</v>
      </c>
      <c r="B978" s="32"/>
      <c r="C978" s="32"/>
      <c r="D978" s="32"/>
      <c r="E978" s="32"/>
    </row>
    <row r="979" spans="1:5" ht="38.25" hidden="1" customHeight="1" thickBot="1" x14ac:dyDescent="0.25">
      <c r="A979" s="84" t="s">
        <v>43</v>
      </c>
      <c r="B979" s="31"/>
      <c r="C979" s="114"/>
      <c r="D979" s="114"/>
      <c r="E979" s="114"/>
    </row>
    <row r="980" spans="1:5" ht="24.75" hidden="1" customHeight="1" thickBot="1" x14ac:dyDescent="0.25">
      <c r="A980" s="84" t="s">
        <v>44</v>
      </c>
      <c r="B980" s="31"/>
      <c r="C980" s="114"/>
      <c r="D980" s="114"/>
      <c r="E980" s="114"/>
    </row>
    <row r="981" spans="1:5" ht="24.75" hidden="1" customHeight="1" thickBot="1" x14ac:dyDescent="0.25">
      <c r="A981" s="88" t="s">
        <v>29</v>
      </c>
      <c r="B981" s="32"/>
      <c r="C981" s="32"/>
      <c r="D981" s="32"/>
      <c r="E981" s="32"/>
    </row>
    <row r="982" spans="1:5" ht="12" hidden="1" thickBot="1" x14ac:dyDescent="0.25">
      <c r="A982" s="84" t="s">
        <v>43</v>
      </c>
      <c r="B982" s="31"/>
      <c r="C982" s="32"/>
      <c r="D982" s="32"/>
      <c r="E982" s="32"/>
    </row>
    <row r="983" spans="1:5" ht="12" hidden="1" thickBot="1" x14ac:dyDescent="0.25">
      <c r="A983" s="84" t="s">
        <v>44</v>
      </c>
      <c r="B983" s="31"/>
      <c r="C983" s="32"/>
      <c r="D983" s="32"/>
      <c r="E983" s="32"/>
    </row>
    <row r="984" spans="1:5" ht="24.75" hidden="1" customHeight="1" thickBot="1" x14ac:dyDescent="0.25">
      <c r="A984" s="88" t="s">
        <v>1</v>
      </c>
      <c r="B984" s="115"/>
      <c r="C984" s="115"/>
      <c r="D984" s="115"/>
      <c r="E984" s="115"/>
    </row>
    <row r="985" spans="1:5" ht="12" hidden="1" thickBot="1" x14ac:dyDescent="0.25">
      <c r="A985" s="84" t="s">
        <v>43</v>
      </c>
      <c r="B985" s="115"/>
      <c r="C985" s="115"/>
      <c r="D985" s="115"/>
      <c r="E985" s="115"/>
    </row>
    <row r="986" spans="1:5" ht="12" hidden="1" thickBot="1" x14ac:dyDescent="0.25">
      <c r="A986" s="84" t="s">
        <v>44</v>
      </c>
      <c r="B986" s="31"/>
      <c r="C986" s="32"/>
      <c r="D986" s="32"/>
      <c r="E986" s="32"/>
    </row>
    <row r="987" spans="1:5" ht="12" hidden="1" thickBot="1" x14ac:dyDescent="0.25">
      <c r="A987" s="88" t="s">
        <v>2</v>
      </c>
      <c r="B987" s="31"/>
      <c r="C987" s="32"/>
      <c r="D987" s="32"/>
      <c r="E987" s="32"/>
    </row>
    <row r="988" spans="1:5" ht="12" hidden="1" thickBot="1" x14ac:dyDescent="0.25">
      <c r="A988" s="84" t="s">
        <v>43</v>
      </c>
      <c r="B988" s="31"/>
      <c r="C988" s="32"/>
      <c r="D988" s="32"/>
      <c r="E988" s="32"/>
    </row>
    <row r="989" spans="1:5" ht="12" hidden="1" thickBot="1" x14ac:dyDescent="0.25">
      <c r="A989" s="84" t="s">
        <v>44</v>
      </c>
      <c r="B989" s="31"/>
      <c r="C989" s="32"/>
      <c r="D989" s="32"/>
      <c r="E989" s="32"/>
    </row>
    <row r="990" spans="1:5" ht="12" hidden="1" thickBot="1" x14ac:dyDescent="0.25">
      <c r="A990" s="88" t="s">
        <v>25</v>
      </c>
      <c r="B990" s="31"/>
      <c r="C990" s="32"/>
      <c r="D990" s="32"/>
      <c r="E990" s="32"/>
    </row>
    <row r="991" spans="1:5" ht="12" hidden="1" thickBot="1" x14ac:dyDescent="0.25">
      <c r="A991" s="84" t="s">
        <v>43</v>
      </c>
      <c r="B991" s="31"/>
      <c r="C991" s="32"/>
      <c r="D991" s="32"/>
      <c r="E991" s="32"/>
    </row>
    <row r="992" spans="1:5" ht="12" hidden="1" thickBot="1" x14ac:dyDescent="0.25">
      <c r="A992" s="84" t="s">
        <v>44</v>
      </c>
      <c r="B992" s="31"/>
      <c r="C992" s="32"/>
      <c r="D992" s="32"/>
      <c r="E992" s="32"/>
    </row>
    <row r="993" spans="1:5" ht="12" hidden="1" thickBot="1" x14ac:dyDescent="0.25">
      <c r="A993" s="88" t="s">
        <v>26</v>
      </c>
      <c r="B993" s="31"/>
      <c r="C993" s="32"/>
      <c r="D993" s="32"/>
      <c r="E993" s="32"/>
    </row>
    <row r="994" spans="1:5" ht="12" hidden="1" thickBot="1" x14ac:dyDescent="0.25">
      <c r="A994" s="84" t="s">
        <v>43</v>
      </c>
      <c r="B994" s="31"/>
      <c r="C994" s="32"/>
      <c r="D994" s="32"/>
      <c r="E994" s="32"/>
    </row>
    <row r="995" spans="1:5" ht="12" hidden="1" thickBot="1" x14ac:dyDescent="0.25">
      <c r="A995" s="84" t="s">
        <v>44</v>
      </c>
      <c r="B995" s="31"/>
      <c r="C995" s="32"/>
      <c r="D995" s="32"/>
      <c r="E995" s="32"/>
    </row>
    <row r="996" spans="1:5" ht="23.25" hidden="1" thickBot="1" x14ac:dyDescent="0.25">
      <c r="A996" s="88" t="s">
        <v>3</v>
      </c>
      <c r="B996" s="31"/>
      <c r="C996" s="32"/>
      <c r="D996" s="32"/>
      <c r="E996" s="32"/>
    </row>
    <row r="997" spans="1:5" ht="12" hidden="1" thickBot="1" x14ac:dyDescent="0.25">
      <c r="A997" s="84" t="s">
        <v>43</v>
      </c>
      <c r="B997" s="31"/>
      <c r="C997" s="32"/>
      <c r="D997" s="32"/>
      <c r="E997" s="32"/>
    </row>
    <row r="998" spans="1:5" ht="12" hidden="1" thickBot="1" x14ac:dyDescent="0.25">
      <c r="A998" s="84" t="s">
        <v>44</v>
      </c>
      <c r="B998" s="31"/>
      <c r="C998" s="32"/>
      <c r="D998" s="32"/>
      <c r="E998" s="32"/>
    </row>
    <row r="999" spans="1:5" ht="12" hidden="1" thickBot="1" x14ac:dyDescent="0.25">
      <c r="A999" s="113" t="s">
        <v>74</v>
      </c>
      <c r="B999" s="31">
        <f>B996+B993+B990+B987+B984+B981+B978</f>
        <v>0</v>
      </c>
      <c r="C999" s="31">
        <f>C996+C993+C990+C987+C984+C981+C978</f>
        <v>0</v>
      </c>
      <c r="D999" s="31">
        <f>D996+D993+D990+D987+D984+D981+D978</f>
        <v>0</v>
      </c>
      <c r="E999" s="31">
        <f>E996+E993+E990+E987+E984+E981+E978</f>
        <v>0</v>
      </c>
    </row>
    <row r="1000" spans="1:5" ht="17.25" hidden="1" customHeight="1" thickBot="1" x14ac:dyDescent="0.25">
      <c r="A1000" s="83" t="s">
        <v>33</v>
      </c>
      <c r="B1000" s="71">
        <f>IF(B999-B970=0,0,"Error")</f>
        <v>0</v>
      </c>
      <c r="C1000" s="71">
        <f>IF(C999-C970=0,0,"Error")</f>
        <v>0</v>
      </c>
      <c r="D1000" s="71">
        <f>IF(D999-D970=0,0,"Error")</f>
        <v>0</v>
      </c>
      <c r="E1000" s="71">
        <f>IF(E999-E970=0,0,"Error")</f>
        <v>0</v>
      </c>
    </row>
    <row r="1001" spans="1:5" ht="12" hidden="1" thickBot="1" x14ac:dyDescent="0.25">
      <c r="A1001" s="72" t="s">
        <v>210</v>
      </c>
      <c r="B1001" s="379"/>
      <c r="C1001" s="380"/>
      <c r="D1001" s="380"/>
      <c r="E1001" s="381"/>
    </row>
    <row r="1002" spans="1:5" ht="26.25" hidden="1" customHeight="1" thickBot="1" x14ac:dyDescent="0.25">
      <c r="A1002" s="73" t="s">
        <v>10</v>
      </c>
      <c r="B1002" s="382"/>
      <c r="C1002" s="383"/>
      <c r="D1002" s="383"/>
      <c r="E1002" s="384"/>
    </row>
    <row r="1003" spans="1:5" ht="12" hidden="1" thickBot="1" x14ac:dyDescent="0.25">
      <c r="A1003" s="73" t="s">
        <v>15</v>
      </c>
      <c r="B1003" s="379"/>
      <c r="C1003" s="380"/>
      <c r="D1003" s="380"/>
      <c r="E1003" s="381"/>
    </row>
    <row r="1004" spans="1:5" ht="12.75" hidden="1" customHeight="1" thickBot="1" x14ac:dyDescent="0.25">
      <c r="A1004" s="479"/>
      <c r="B1004" s="95">
        <v>2018</v>
      </c>
      <c r="C1004" s="95">
        <v>2019</v>
      </c>
      <c r="D1004" s="95">
        <v>2020</v>
      </c>
      <c r="E1004" s="95">
        <v>2021</v>
      </c>
    </row>
    <row r="1005" spans="1:5" ht="9" hidden="1" customHeight="1" thickBot="1" x14ac:dyDescent="0.25">
      <c r="A1005" s="480"/>
      <c r="B1005" s="94" t="s">
        <v>6</v>
      </c>
      <c r="C1005" s="94" t="s">
        <v>7</v>
      </c>
      <c r="D1005" s="94" t="s">
        <v>7</v>
      </c>
      <c r="E1005" s="94" t="s">
        <v>7</v>
      </c>
    </row>
    <row r="1006" spans="1:5" ht="12" hidden="1" thickBot="1" x14ac:dyDescent="0.25">
      <c r="A1006" s="73" t="s">
        <v>9</v>
      </c>
      <c r="B1006" s="30"/>
      <c r="C1006" s="30"/>
      <c r="D1006" s="30"/>
      <c r="E1006" s="30"/>
    </row>
    <row r="1007" spans="1:5" ht="12" hidden="1" thickBot="1" x14ac:dyDescent="0.25">
      <c r="A1007" s="73" t="s">
        <v>16</v>
      </c>
      <c r="B1007" s="30">
        <f>B1036</f>
        <v>0</v>
      </c>
      <c r="C1007" s="30">
        <f>C1036</f>
        <v>0</v>
      </c>
      <c r="D1007" s="30">
        <f>D1036</f>
        <v>0</v>
      </c>
      <c r="E1007" s="30">
        <f>E1036</f>
        <v>0</v>
      </c>
    </row>
    <row r="1008" spans="1:5" ht="12" hidden="1" thickBot="1" x14ac:dyDescent="0.25">
      <c r="A1008" s="73" t="s">
        <v>24</v>
      </c>
      <c r="B1008" s="30" t="e">
        <f>B1007/B1006</f>
        <v>#DIV/0!</v>
      </c>
      <c r="C1008" s="30" t="e">
        <f>C1007/C1006</f>
        <v>#DIV/0!</v>
      </c>
      <c r="D1008" s="30" t="e">
        <f>D1007/D1006</f>
        <v>#DIV/0!</v>
      </c>
      <c r="E1008" s="30" t="e">
        <f>E1007/E1006</f>
        <v>#DIV/0!</v>
      </c>
    </row>
    <row r="1009" spans="1:5" ht="12" hidden="1" thickBot="1" x14ac:dyDescent="0.25">
      <c r="A1009" s="73" t="s">
        <v>17</v>
      </c>
      <c r="B1009" s="241"/>
      <c r="C1009" s="96" t="e">
        <f t="shared" ref="C1009:E1011" si="34">C1006/B1006-1</f>
        <v>#DIV/0!</v>
      </c>
      <c r="D1009" s="96" t="e">
        <f t="shared" si="34"/>
        <v>#DIV/0!</v>
      </c>
      <c r="E1009" s="96" t="e">
        <f t="shared" si="34"/>
        <v>#DIV/0!</v>
      </c>
    </row>
    <row r="1010" spans="1:5" ht="12" hidden="1" thickBot="1" x14ac:dyDescent="0.25">
      <c r="A1010" s="73" t="s">
        <v>18</v>
      </c>
      <c r="B1010" s="241"/>
      <c r="C1010" s="96" t="e">
        <f t="shared" si="34"/>
        <v>#DIV/0!</v>
      </c>
      <c r="D1010" s="96" t="e">
        <f t="shared" si="34"/>
        <v>#DIV/0!</v>
      </c>
      <c r="E1010" s="96" t="e">
        <f t="shared" si="34"/>
        <v>#DIV/0!</v>
      </c>
    </row>
    <row r="1011" spans="1:5" ht="12" hidden="1" thickBot="1" x14ac:dyDescent="0.25">
      <c r="A1011" s="73" t="s">
        <v>19</v>
      </c>
      <c r="B1011" s="241"/>
      <c r="C1011" s="96" t="e">
        <f t="shared" si="34"/>
        <v>#DIV/0!</v>
      </c>
      <c r="D1011" s="96" t="e">
        <f t="shared" si="34"/>
        <v>#DIV/0!</v>
      </c>
      <c r="E1011" s="96" t="e">
        <f t="shared" si="34"/>
        <v>#DIV/0!</v>
      </c>
    </row>
    <row r="1012" spans="1:5" ht="24.75" hidden="1" customHeight="1" thickBot="1" x14ac:dyDescent="0.25">
      <c r="A1012" s="481" t="s">
        <v>209</v>
      </c>
      <c r="B1012" s="482"/>
      <c r="C1012" s="482"/>
      <c r="D1012" s="482"/>
      <c r="E1012" s="483"/>
    </row>
    <row r="1013" spans="1:5" ht="12.75" hidden="1" customHeight="1" thickBot="1" x14ac:dyDescent="0.25">
      <c r="A1013" s="479"/>
      <c r="B1013" s="95">
        <v>2018</v>
      </c>
      <c r="C1013" s="95">
        <v>2019</v>
      </c>
      <c r="D1013" s="95">
        <v>2020</v>
      </c>
      <c r="E1013" s="95">
        <v>2021</v>
      </c>
    </row>
    <row r="1014" spans="1:5" ht="9" hidden="1" customHeight="1" thickBot="1" x14ac:dyDescent="0.25">
      <c r="A1014" s="480"/>
      <c r="B1014" s="94" t="s">
        <v>6</v>
      </c>
      <c r="C1014" s="94" t="s">
        <v>7</v>
      </c>
      <c r="D1014" s="94" t="s">
        <v>7</v>
      </c>
      <c r="E1014" s="94" t="s">
        <v>7</v>
      </c>
    </row>
    <row r="1015" spans="1:5" ht="24.75" hidden="1" customHeight="1" thickBot="1" x14ac:dyDescent="0.25">
      <c r="A1015" s="88" t="s">
        <v>0</v>
      </c>
      <c r="B1015" s="32"/>
      <c r="C1015" s="32"/>
      <c r="D1015" s="32"/>
      <c r="E1015" s="32"/>
    </row>
    <row r="1016" spans="1:5" ht="12" hidden="1" thickBot="1" x14ac:dyDescent="0.25">
      <c r="A1016" s="84" t="s">
        <v>43</v>
      </c>
      <c r="B1016" s="31"/>
      <c r="C1016" s="114"/>
      <c r="D1016" s="114"/>
      <c r="E1016" s="114"/>
    </row>
    <row r="1017" spans="1:5" ht="12" hidden="1" thickBot="1" x14ac:dyDescent="0.25">
      <c r="A1017" s="84" t="s">
        <v>44</v>
      </c>
      <c r="B1017" s="31"/>
      <c r="C1017" s="114"/>
      <c r="D1017" s="114"/>
      <c r="E1017" s="114"/>
    </row>
    <row r="1018" spans="1:5" ht="24.75" hidden="1" customHeight="1" thickBot="1" x14ac:dyDescent="0.25">
      <c r="A1018" s="88" t="s">
        <v>29</v>
      </c>
      <c r="B1018" s="32"/>
      <c r="C1018" s="32"/>
      <c r="D1018" s="32"/>
      <c r="E1018" s="32"/>
    </row>
    <row r="1019" spans="1:5" ht="12" hidden="1" thickBot="1" x14ac:dyDescent="0.25">
      <c r="A1019" s="84" t="s">
        <v>43</v>
      </c>
      <c r="B1019" s="31"/>
      <c r="C1019" s="32"/>
      <c r="D1019" s="32"/>
      <c r="E1019" s="32"/>
    </row>
    <row r="1020" spans="1:5" ht="12" hidden="1" thickBot="1" x14ac:dyDescent="0.25">
      <c r="A1020" s="84" t="s">
        <v>44</v>
      </c>
      <c r="B1020" s="31"/>
      <c r="C1020" s="32"/>
      <c r="D1020" s="32"/>
      <c r="E1020" s="32"/>
    </row>
    <row r="1021" spans="1:5" ht="24.75" hidden="1" customHeight="1" thickBot="1" x14ac:dyDescent="0.25">
      <c r="A1021" s="88" t="s">
        <v>1</v>
      </c>
      <c r="B1021" s="31">
        <v>0</v>
      </c>
      <c r="C1021" s="32">
        <v>0</v>
      </c>
      <c r="D1021" s="32">
        <v>0</v>
      </c>
      <c r="E1021" s="32">
        <v>0</v>
      </c>
    </row>
    <row r="1022" spans="1:5" ht="12" hidden="1" thickBot="1" x14ac:dyDescent="0.25">
      <c r="A1022" s="84" t="s">
        <v>43</v>
      </c>
      <c r="B1022" s="31"/>
      <c r="C1022" s="32"/>
      <c r="D1022" s="32"/>
      <c r="E1022" s="32"/>
    </row>
    <row r="1023" spans="1:5" ht="12" hidden="1" thickBot="1" x14ac:dyDescent="0.25">
      <c r="A1023" s="84" t="s">
        <v>44</v>
      </c>
      <c r="B1023" s="31"/>
      <c r="C1023" s="32"/>
      <c r="D1023" s="32"/>
      <c r="E1023" s="32"/>
    </row>
    <row r="1024" spans="1:5" ht="12" hidden="1" thickBot="1" x14ac:dyDescent="0.25">
      <c r="A1024" s="88" t="s">
        <v>2</v>
      </c>
      <c r="B1024" s="31"/>
      <c r="C1024" s="32"/>
      <c r="D1024" s="32"/>
      <c r="E1024" s="32"/>
    </row>
    <row r="1025" spans="1:5" ht="12" hidden="1" thickBot="1" x14ac:dyDescent="0.25">
      <c r="A1025" s="84" t="s">
        <v>43</v>
      </c>
      <c r="B1025" s="31"/>
      <c r="C1025" s="32"/>
      <c r="D1025" s="32"/>
      <c r="E1025" s="32"/>
    </row>
    <row r="1026" spans="1:5" ht="12" hidden="1" thickBot="1" x14ac:dyDescent="0.25">
      <c r="A1026" s="84" t="s">
        <v>44</v>
      </c>
      <c r="B1026" s="31"/>
      <c r="C1026" s="32"/>
      <c r="D1026" s="32"/>
      <c r="E1026" s="32"/>
    </row>
    <row r="1027" spans="1:5" ht="12" hidden="1" thickBot="1" x14ac:dyDescent="0.25">
      <c r="A1027" s="88" t="s">
        <v>25</v>
      </c>
      <c r="B1027" s="31"/>
      <c r="C1027" s="32"/>
      <c r="D1027" s="32"/>
      <c r="E1027" s="32"/>
    </row>
    <row r="1028" spans="1:5" ht="12" hidden="1" thickBot="1" x14ac:dyDescent="0.25">
      <c r="A1028" s="84" t="s">
        <v>43</v>
      </c>
      <c r="B1028" s="31"/>
      <c r="C1028" s="32"/>
      <c r="D1028" s="32"/>
      <c r="E1028" s="32"/>
    </row>
    <row r="1029" spans="1:5" ht="15" hidden="1" customHeight="1" thickBot="1" x14ac:dyDescent="0.25">
      <c r="A1029" s="84" t="s">
        <v>44</v>
      </c>
      <c r="B1029" s="31"/>
      <c r="C1029" s="32"/>
      <c r="D1029" s="32"/>
      <c r="E1029" s="32"/>
    </row>
    <row r="1030" spans="1:5" ht="12" hidden="1" thickBot="1" x14ac:dyDescent="0.25">
      <c r="A1030" s="88" t="s">
        <v>26</v>
      </c>
      <c r="B1030" s="31">
        <v>0</v>
      </c>
      <c r="C1030" s="32">
        <v>0</v>
      </c>
      <c r="D1030" s="32">
        <v>0</v>
      </c>
      <c r="E1030" s="32">
        <v>0</v>
      </c>
    </row>
    <row r="1031" spans="1:5" ht="12" hidden="1" thickBot="1" x14ac:dyDescent="0.25">
      <c r="A1031" s="84" t="s">
        <v>43</v>
      </c>
      <c r="B1031" s="31"/>
      <c r="C1031" s="32"/>
      <c r="D1031" s="32"/>
      <c r="E1031" s="32"/>
    </row>
    <row r="1032" spans="1:5" ht="12" hidden="1" thickBot="1" x14ac:dyDescent="0.25">
      <c r="A1032" s="84" t="s">
        <v>44</v>
      </c>
      <c r="B1032" s="31"/>
      <c r="C1032" s="32"/>
      <c r="D1032" s="32"/>
      <c r="E1032" s="32"/>
    </row>
    <row r="1033" spans="1:5" ht="23.25" hidden="1" thickBot="1" x14ac:dyDescent="0.25">
      <c r="A1033" s="88" t="s">
        <v>3</v>
      </c>
      <c r="B1033" s="31"/>
      <c r="C1033" s="32"/>
      <c r="D1033" s="32"/>
      <c r="E1033" s="32"/>
    </row>
    <row r="1034" spans="1:5" ht="12" hidden="1" thickBot="1" x14ac:dyDescent="0.25">
      <c r="A1034" s="84" t="s">
        <v>43</v>
      </c>
      <c r="B1034" s="31"/>
      <c r="C1034" s="32"/>
      <c r="D1034" s="32"/>
      <c r="E1034" s="32"/>
    </row>
    <row r="1035" spans="1:5" ht="12" hidden="1" thickBot="1" x14ac:dyDescent="0.25">
      <c r="A1035" s="84" t="s">
        <v>44</v>
      </c>
      <c r="B1035" s="31"/>
      <c r="C1035" s="32"/>
      <c r="D1035" s="32"/>
      <c r="E1035" s="32"/>
    </row>
    <row r="1036" spans="1:5" ht="12" hidden="1" thickBot="1" x14ac:dyDescent="0.25">
      <c r="A1036" s="113" t="s">
        <v>200</v>
      </c>
      <c r="B1036" s="31">
        <f>B1033+B1030+B1027+B1024+B1021+B1018+B1015</f>
        <v>0</v>
      </c>
      <c r="C1036" s="31">
        <f>C1033+C1030+C1027+C1024+C1021+C1018+C1015</f>
        <v>0</v>
      </c>
      <c r="D1036" s="31">
        <f>D1033+D1030+D1027+D1024+D1021+D1018+D1015</f>
        <v>0</v>
      </c>
      <c r="E1036" s="31">
        <f>E1033+E1030+E1027+E1024+E1021+E1018+E1015</f>
        <v>0</v>
      </c>
    </row>
    <row r="1037" spans="1:5" ht="17.25" hidden="1" customHeight="1" thickBot="1" x14ac:dyDescent="0.25">
      <c r="A1037" s="83" t="s">
        <v>33</v>
      </c>
      <c r="B1037" s="71">
        <f>IF(B1036-B1007=0,0,"Error")</f>
        <v>0</v>
      </c>
      <c r="C1037" s="71">
        <f>IF(C1036-C1007=0,0,"Error")</f>
        <v>0</v>
      </c>
      <c r="D1037" s="71">
        <f>IF(D1036-D1007=0,0,"Error")</f>
        <v>0</v>
      </c>
      <c r="E1037" s="71">
        <f>IF(E1036-E1007=0,0,"Error")</f>
        <v>0</v>
      </c>
    </row>
    <row r="1038" spans="1:5" ht="12" hidden="1" thickBot="1" x14ac:dyDescent="0.25">
      <c r="A1038" s="484" t="s">
        <v>39</v>
      </c>
      <c r="B1038" s="485"/>
      <c r="C1038" s="485"/>
      <c r="D1038" s="485"/>
      <c r="E1038" s="486"/>
    </row>
    <row r="1039" spans="1:5" ht="12" hidden="1" thickBot="1" x14ac:dyDescent="0.25">
      <c r="A1039" s="484" t="s">
        <v>87</v>
      </c>
      <c r="B1039" s="485"/>
      <c r="C1039" s="485"/>
      <c r="D1039" s="485"/>
      <c r="E1039" s="486"/>
    </row>
    <row r="1040" spans="1:5" ht="12" hidden="1" thickBot="1" x14ac:dyDescent="0.25">
      <c r="A1040" s="102" t="s">
        <v>40</v>
      </c>
      <c r="B1040" s="432"/>
      <c r="C1040" s="488"/>
      <c r="D1040" s="429"/>
      <c r="E1040" s="430"/>
    </row>
    <row r="1041" spans="1:5" ht="30.75" hidden="1" customHeight="1" thickBot="1" x14ac:dyDescent="0.25">
      <c r="A1041" s="102" t="s">
        <v>208</v>
      </c>
      <c r="B1041" s="102"/>
      <c r="C1041" s="106" t="s">
        <v>45</v>
      </c>
      <c r="D1041" s="429"/>
      <c r="E1041" s="430"/>
    </row>
    <row r="1042" spans="1:5" ht="12.75" hidden="1" customHeight="1" thickBot="1" x14ac:dyDescent="0.25">
      <c r="A1042" s="112"/>
      <c r="B1042" s="432"/>
      <c r="C1042" s="489"/>
      <c r="D1042" s="429"/>
      <c r="E1042" s="430"/>
    </row>
    <row r="1043" spans="1:5" ht="17.25" hidden="1" customHeight="1" thickBot="1" x14ac:dyDescent="0.25">
      <c r="A1043" s="73" t="s">
        <v>10</v>
      </c>
      <c r="B1043" s="382"/>
      <c r="C1043" s="383"/>
      <c r="D1043" s="383"/>
      <c r="E1043" s="384"/>
    </row>
    <row r="1044" spans="1:5" ht="12" hidden="1" thickBot="1" x14ac:dyDescent="0.25">
      <c r="A1044" s="73" t="s">
        <v>15</v>
      </c>
      <c r="B1044" s="379"/>
      <c r="C1044" s="380"/>
      <c r="D1044" s="380"/>
      <c r="E1044" s="381"/>
    </row>
    <row r="1045" spans="1:5" ht="12.75" hidden="1" customHeight="1" thickBot="1" x14ac:dyDescent="0.25">
      <c r="A1045" s="479"/>
      <c r="B1045" s="95">
        <v>2018</v>
      </c>
      <c r="C1045" s="95">
        <v>2019</v>
      </c>
      <c r="D1045" s="95">
        <v>2020</v>
      </c>
      <c r="E1045" s="95">
        <v>2021</v>
      </c>
    </row>
    <row r="1046" spans="1:5" ht="9" hidden="1" customHeight="1" thickBot="1" x14ac:dyDescent="0.25">
      <c r="A1046" s="480"/>
      <c r="B1046" s="94" t="s">
        <v>6</v>
      </c>
      <c r="C1046" s="94" t="s">
        <v>7</v>
      </c>
      <c r="D1046" s="94" t="s">
        <v>7</v>
      </c>
      <c r="E1046" s="94" t="s">
        <v>7</v>
      </c>
    </row>
    <row r="1047" spans="1:5" ht="12" hidden="1" thickBot="1" x14ac:dyDescent="0.25">
      <c r="A1047" s="73" t="s">
        <v>9</v>
      </c>
      <c r="B1047" s="30"/>
      <c r="C1047" s="30"/>
      <c r="D1047" s="30"/>
      <c r="E1047" s="30"/>
    </row>
    <row r="1048" spans="1:5" ht="12" hidden="1" thickBot="1" x14ac:dyDescent="0.25">
      <c r="A1048" s="73" t="s">
        <v>16</v>
      </c>
      <c r="B1048" s="30">
        <f>B1111-B1073</f>
        <v>0</v>
      </c>
      <c r="C1048" s="30">
        <f>C1111-C1073</f>
        <v>0</v>
      </c>
      <c r="D1048" s="30">
        <f>D1111-D1073</f>
        <v>0</v>
      </c>
      <c r="E1048" s="30">
        <f>E1111-E1073</f>
        <v>0</v>
      </c>
    </row>
    <row r="1049" spans="1:5" ht="12" hidden="1" thickBot="1" x14ac:dyDescent="0.25">
      <c r="A1049" s="73" t="s">
        <v>24</v>
      </c>
      <c r="B1049" s="30" t="e">
        <f>B1048/B1047</f>
        <v>#DIV/0!</v>
      </c>
      <c r="C1049" s="30" t="e">
        <f>C1048/C1047</f>
        <v>#DIV/0!</v>
      </c>
      <c r="D1049" s="30" t="e">
        <f>D1048/D1047</f>
        <v>#DIV/0!</v>
      </c>
      <c r="E1049" s="30" t="e">
        <f>E1048/E1047</f>
        <v>#DIV/0!</v>
      </c>
    </row>
    <row r="1050" spans="1:5" ht="12" hidden="1" thickBot="1" x14ac:dyDescent="0.25">
      <c r="A1050" s="73" t="s">
        <v>17</v>
      </c>
      <c r="B1050" s="241" t="s">
        <v>23</v>
      </c>
      <c r="C1050" s="96" t="e">
        <f t="shared" ref="C1050:E1052" si="35">C1047/B1047-1</f>
        <v>#DIV/0!</v>
      </c>
      <c r="D1050" s="96" t="e">
        <f t="shared" si="35"/>
        <v>#DIV/0!</v>
      </c>
      <c r="E1050" s="96" t="e">
        <f t="shared" si="35"/>
        <v>#DIV/0!</v>
      </c>
    </row>
    <row r="1051" spans="1:5" ht="12" hidden="1" thickBot="1" x14ac:dyDescent="0.25">
      <c r="A1051" s="73" t="s">
        <v>18</v>
      </c>
      <c r="B1051" s="241" t="s">
        <v>23</v>
      </c>
      <c r="C1051" s="96" t="e">
        <f t="shared" si="35"/>
        <v>#DIV/0!</v>
      </c>
      <c r="D1051" s="96" t="e">
        <f t="shared" si="35"/>
        <v>#DIV/0!</v>
      </c>
      <c r="E1051" s="96" t="e">
        <f t="shared" si="35"/>
        <v>#DIV/0!</v>
      </c>
    </row>
    <row r="1052" spans="1:5" ht="12" hidden="1" thickBot="1" x14ac:dyDescent="0.25">
      <c r="A1052" s="73" t="s">
        <v>19</v>
      </c>
      <c r="B1052" s="241" t="s">
        <v>23</v>
      </c>
      <c r="C1052" s="96" t="e">
        <f t="shared" si="35"/>
        <v>#DIV/0!</v>
      </c>
      <c r="D1052" s="96" t="e">
        <f t="shared" si="35"/>
        <v>#DIV/0!</v>
      </c>
      <c r="E1052" s="96" t="e">
        <f t="shared" si="35"/>
        <v>#DIV/0!</v>
      </c>
    </row>
    <row r="1053" spans="1:5" ht="12" hidden="1" thickBot="1" x14ac:dyDescent="0.25">
      <c r="A1053" s="481" t="s">
        <v>207</v>
      </c>
      <c r="B1053" s="482"/>
      <c r="C1053" s="482"/>
      <c r="D1053" s="482"/>
      <c r="E1053" s="483"/>
    </row>
    <row r="1054" spans="1:5" ht="12.75" hidden="1" customHeight="1" thickBot="1" x14ac:dyDescent="0.25">
      <c r="A1054" s="479"/>
      <c r="B1054" s="95">
        <v>2018</v>
      </c>
      <c r="C1054" s="95">
        <v>2019</v>
      </c>
      <c r="D1054" s="95">
        <v>2020</v>
      </c>
      <c r="E1054" s="95">
        <v>2021</v>
      </c>
    </row>
    <row r="1055" spans="1:5" ht="9" hidden="1" customHeight="1" thickBot="1" x14ac:dyDescent="0.25">
      <c r="A1055" s="480"/>
      <c r="B1055" s="94" t="s">
        <v>6</v>
      </c>
      <c r="C1055" s="94" t="s">
        <v>7</v>
      </c>
      <c r="D1055" s="94" t="s">
        <v>7</v>
      </c>
      <c r="E1055" s="94" t="s">
        <v>7</v>
      </c>
    </row>
    <row r="1056" spans="1:5" ht="12" hidden="1" thickBot="1" x14ac:dyDescent="0.25">
      <c r="A1056" s="88" t="s">
        <v>35</v>
      </c>
      <c r="B1056" s="32">
        <f>B1057+B1058+B1059+B1060</f>
        <v>0</v>
      </c>
      <c r="C1056" s="32">
        <f>C1057+C1058+C1059+C1060</f>
        <v>0</v>
      </c>
      <c r="D1056" s="32">
        <f>D1057+D1058+D1059+D1060</f>
        <v>0</v>
      </c>
      <c r="E1056" s="32">
        <f>E1057+E1058+E1059+E1060</f>
        <v>0</v>
      </c>
    </row>
    <row r="1057" spans="1:5" ht="12" hidden="1" thickBot="1" x14ac:dyDescent="0.25">
      <c r="A1057" s="84" t="s">
        <v>43</v>
      </c>
      <c r="B1057" s="32"/>
      <c r="C1057" s="32"/>
      <c r="D1057" s="32"/>
      <c r="E1057" s="32"/>
    </row>
    <row r="1058" spans="1:5" ht="12" hidden="1" thickBot="1" x14ac:dyDescent="0.25">
      <c r="A1058" s="84" t="s">
        <v>49</v>
      </c>
      <c r="B1058" s="32"/>
      <c r="C1058" s="32"/>
      <c r="D1058" s="32"/>
      <c r="E1058" s="32"/>
    </row>
    <row r="1059" spans="1:5" ht="12" hidden="1" thickBot="1" x14ac:dyDescent="0.25">
      <c r="A1059" s="84" t="s">
        <v>50</v>
      </c>
      <c r="B1059" s="32"/>
      <c r="C1059" s="32"/>
      <c r="D1059" s="32"/>
      <c r="E1059" s="32"/>
    </row>
    <row r="1060" spans="1:5" ht="12" hidden="1" thickBot="1" x14ac:dyDescent="0.25">
      <c r="A1060" s="84" t="s">
        <v>51</v>
      </c>
      <c r="B1060" s="32"/>
      <c r="C1060" s="32"/>
      <c r="D1060" s="32"/>
      <c r="E1060" s="32"/>
    </row>
    <row r="1061" spans="1:5" ht="12" hidden="1" thickBot="1" x14ac:dyDescent="0.25">
      <c r="A1061" s="88" t="s">
        <v>36</v>
      </c>
      <c r="B1061" s="31">
        <f>B1062+B1063+B1064+B1065</f>
        <v>0</v>
      </c>
      <c r="C1061" s="31">
        <f>C1062+C1063+C1064+C1065</f>
        <v>0</v>
      </c>
      <c r="D1061" s="31">
        <f>D1062+D1063+D1064+D1065</f>
        <v>0</v>
      </c>
      <c r="E1061" s="31">
        <f>E1062+E1063+E1064+E1065</f>
        <v>0</v>
      </c>
    </row>
    <row r="1062" spans="1:5" ht="12" hidden="1" thickBot="1" x14ac:dyDescent="0.25">
      <c r="A1062" s="84" t="s">
        <v>43</v>
      </c>
      <c r="B1062" s="31"/>
      <c r="C1062" s="32"/>
      <c r="D1062" s="32"/>
      <c r="E1062" s="32"/>
    </row>
    <row r="1063" spans="1:5" ht="12" hidden="1" thickBot="1" x14ac:dyDescent="0.25">
      <c r="A1063" s="84" t="s">
        <v>49</v>
      </c>
      <c r="B1063" s="31"/>
      <c r="C1063" s="32"/>
      <c r="D1063" s="32"/>
      <c r="E1063" s="32"/>
    </row>
    <row r="1064" spans="1:5" ht="12" hidden="1" thickBot="1" x14ac:dyDescent="0.25">
      <c r="A1064" s="84" t="s">
        <v>50</v>
      </c>
      <c r="B1064" s="31"/>
      <c r="C1064" s="32"/>
      <c r="D1064" s="32"/>
      <c r="E1064" s="32"/>
    </row>
    <row r="1065" spans="1:5" ht="12" hidden="1" thickBot="1" x14ac:dyDescent="0.25">
      <c r="A1065" s="84" t="s">
        <v>51</v>
      </c>
      <c r="B1065" s="31"/>
      <c r="C1065" s="32"/>
      <c r="D1065" s="32"/>
      <c r="E1065" s="32"/>
    </row>
    <row r="1066" spans="1:5" ht="12" hidden="1" thickBot="1" x14ac:dyDescent="0.25">
      <c r="A1066" s="105" t="s">
        <v>31</v>
      </c>
      <c r="B1066" s="31">
        <f>B1056+B1061</f>
        <v>0</v>
      </c>
      <c r="C1066" s="31">
        <f>C1056+C1061</f>
        <v>0</v>
      </c>
      <c r="D1066" s="31">
        <f>D1056+D1061</f>
        <v>0</v>
      </c>
      <c r="E1066" s="31">
        <f>E1056+E1061</f>
        <v>0</v>
      </c>
    </row>
    <row r="1067" spans="1:5" ht="34.5" hidden="1" thickBot="1" x14ac:dyDescent="0.25">
      <c r="A1067" s="102" t="s">
        <v>48</v>
      </c>
      <c r="B1067" s="102"/>
      <c r="C1067" s="106" t="s">
        <v>45</v>
      </c>
      <c r="D1067" s="429"/>
      <c r="E1067" s="430"/>
    </row>
    <row r="1068" spans="1:5" ht="17.25" hidden="1" customHeight="1" thickBot="1" x14ac:dyDescent="0.25">
      <c r="A1068" s="73" t="s">
        <v>10</v>
      </c>
      <c r="B1068" s="382"/>
      <c r="C1068" s="383"/>
      <c r="D1068" s="383"/>
      <c r="E1068" s="384"/>
    </row>
    <row r="1069" spans="1:5" ht="12" hidden="1" thickBot="1" x14ac:dyDescent="0.25">
      <c r="A1069" s="73" t="s">
        <v>15</v>
      </c>
      <c r="B1069" s="379"/>
      <c r="C1069" s="380"/>
      <c r="D1069" s="380"/>
      <c r="E1069" s="381"/>
    </row>
    <row r="1070" spans="1:5" ht="12.75" hidden="1" customHeight="1" thickBot="1" x14ac:dyDescent="0.25">
      <c r="A1070" s="479"/>
      <c r="B1070" s="95">
        <v>2018</v>
      </c>
      <c r="C1070" s="95">
        <v>2019</v>
      </c>
      <c r="D1070" s="95">
        <v>2020</v>
      </c>
      <c r="E1070" s="95">
        <v>2021</v>
      </c>
    </row>
    <row r="1071" spans="1:5" ht="9" hidden="1" customHeight="1" thickBot="1" x14ac:dyDescent="0.25">
      <c r="A1071" s="480"/>
      <c r="B1071" s="94" t="s">
        <v>6</v>
      </c>
      <c r="C1071" s="94" t="s">
        <v>7</v>
      </c>
      <c r="D1071" s="94" t="s">
        <v>7</v>
      </c>
      <c r="E1071" s="94" t="s">
        <v>7</v>
      </c>
    </row>
    <row r="1072" spans="1:5" ht="12" hidden="1" thickBot="1" x14ac:dyDescent="0.25">
      <c r="A1072" s="73" t="s">
        <v>9</v>
      </c>
      <c r="B1072" s="73"/>
      <c r="C1072" s="73"/>
      <c r="D1072" s="73"/>
      <c r="E1072" s="73"/>
    </row>
    <row r="1073" spans="1:5" ht="12" hidden="1" thickBot="1" x14ac:dyDescent="0.25">
      <c r="A1073" s="73" t="s">
        <v>16</v>
      </c>
      <c r="B1073" s="30"/>
      <c r="C1073" s="30"/>
      <c r="D1073" s="30"/>
      <c r="E1073" s="30"/>
    </row>
    <row r="1074" spans="1:5" ht="12" hidden="1" thickBot="1" x14ac:dyDescent="0.25">
      <c r="A1074" s="73" t="s">
        <v>24</v>
      </c>
      <c r="B1074" s="30" t="e">
        <f>B1073/B1072</f>
        <v>#DIV/0!</v>
      </c>
      <c r="C1074" s="30" t="e">
        <f>C1073/C1072</f>
        <v>#DIV/0!</v>
      </c>
      <c r="D1074" s="30" t="e">
        <f>D1073/D1072</f>
        <v>#DIV/0!</v>
      </c>
      <c r="E1074" s="30" t="e">
        <f>E1073/E1072</f>
        <v>#DIV/0!</v>
      </c>
    </row>
    <row r="1075" spans="1:5" ht="12" hidden="1" thickBot="1" x14ac:dyDescent="0.25">
      <c r="A1075" s="73" t="s">
        <v>17</v>
      </c>
      <c r="B1075" s="241" t="s">
        <v>23</v>
      </c>
      <c r="C1075" s="96" t="e">
        <f t="shared" ref="C1075:E1077" si="36">C1072/B1072-1</f>
        <v>#DIV/0!</v>
      </c>
      <c r="D1075" s="96" t="e">
        <f t="shared" si="36"/>
        <v>#DIV/0!</v>
      </c>
      <c r="E1075" s="96" t="e">
        <f t="shared" si="36"/>
        <v>#DIV/0!</v>
      </c>
    </row>
    <row r="1076" spans="1:5" ht="12" hidden="1" thickBot="1" x14ac:dyDescent="0.25">
      <c r="A1076" s="73" t="s">
        <v>18</v>
      </c>
      <c r="B1076" s="241" t="s">
        <v>23</v>
      </c>
      <c r="C1076" s="96" t="e">
        <f t="shared" si="36"/>
        <v>#DIV/0!</v>
      </c>
      <c r="D1076" s="96" t="e">
        <f t="shared" si="36"/>
        <v>#DIV/0!</v>
      </c>
      <c r="E1076" s="96" t="e">
        <f t="shared" si="36"/>
        <v>#DIV/0!</v>
      </c>
    </row>
    <row r="1077" spans="1:5" ht="12" hidden="1" thickBot="1" x14ac:dyDescent="0.25">
      <c r="A1077" s="73" t="s">
        <v>19</v>
      </c>
      <c r="B1077" s="241" t="s">
        <v>23</v>
      </c>
      <c r="C1077" s="96" t="e">
        <f t="shared" si="36"/>
        <v>#DIV/0!</v>
      </c>
      <c r="D1077" s="96" t="e">
        <f t="shared" si="36"/>
        <v>#DIV/0!</v>
      </c>
      <c r="E1077" s="96" t="e">
        <f t="shared" si="36"/>
        <v>#DIV/0!</v>
      </c>
    </row>
    <row r="1078" spans="1:5" ht="12" hidden="1" thickBot="1" x14ac:dyDescent="0.25">
      <c r="A1078" s="481" t="s">
        <v>206</v>
      </c>
      <c r="B1078" s="482"/>
      <c r="C1078" s="482"/>
      <c r="D1078" s="482"/>
      <c r="E1078" s="483"/>
    </row>
    <row r="1079" spans="1:5" ht="12.75" hidden="1" customHeight="1" thickBot="1" x14ac:dyDescent="0.25">
      <c r="A1079" s="479"/>
      <c r="B1079" s="95">
        <v>2018</v>
      </c>
      <c r="C1079" s="95">
        <v>2019</v>
      </c>
      <c r="D1079" s="95">
        <v>2020</v>
      </c>
      <c r="E1079" s="95">
        <v>2021</v>
      </c>
    </row>
    <row r="1080" spans="1:5" ht="9" hidden="1" customHeight="1" thickBot="1" x14ac:dyDescent="0.25">
      <c r="A1080" s="480"/>
      <c r="B1080" s="94" t="s">
        <v>6</v>
      </c>
      <c r="C1080" s="94" t="s">
        <v>7</v>
      </c>
      <c r="D1080" s="94" t="s">
        <v>7</v>
      </c>
      <c r="E1080" s="94" t="s">
        <v>7</v>
      </c>
    </row>
    <row r="1081" spans="1:5" ht="12" hidden="1" thickBot="1" x14ac:dyDescent="0.25">
      <c r="A1081" s="88" t="s">
        <v>35</v>
      </c>
      <c r="B1081" s="32">
        <f>B1082+B1083+B1084+B1085</f>
        <v>0</v>
      </c>
      <c r="C1081" s="32">
        <f>C1082+C1083+C1084+C1085</f>
        <v>0</v>
      </c>
      <c r="D1081" s="32">
        <f>D1082+D1083+D1084+D1085</f>
        <v>0</v>
      </c>
      <c r="E1081" s="32">
        <f>E1082+E1083+E1084+E1085</f>
        <v>0</v>
      </c>
    </row>
    <row r="1082" spans="1:5" ht="12" hidden="1" thickBot="1" x14ac:dyDescent="0.25">
      <c r="A1082" s="84" t="s">
        <v>43</v>
      </c>
      <c r="B1082" s="32"/>
      <c r="C1082" s="32"/>
      <c r="D1082" s="32"/>
      <c r="E1082" s="32"/>
    </row>
    <row r="1083" spans="1:5" ht="12" hidden="1" thickBot="1" x14ac:dyDescent="0.25">
      <c r="A1083" s="84" t="s">
        <v>49</v>
      </c>
      <c r="B1083" s="32"/>
      <c r="C1083" s="32"/>
      <c r="D1083" s="32"/>
      <c r="E1083" s="32"/>
    </row>
    <row r="1084" spans="1:5" ht="12" hidden="1" thickBot="1" x14ac:dyDescent="0.25">
      <c r="A1084" s="84" t="s">
        <v>50</v>
      </c>
      <c r="B1084" s="32"/>
      <c r="C1084" s="32"/>
      <c r="D1084" s="32"/>
      <c r="E1084" s="32"/>
    </row>
    <row r="1085" spans="1:5" ht="12" hidden="1" thickBot="1" x14ac:dyDescent="0.25">
      <c r="A1085" s="84" t="s">
        <v>51</v>
      </c>
      <c r="B1085" s="32"/>
      <c r="C1085" s="32"/>
      <c r="D1085" s="32"/>
      <c r="E1085" s="32"/>
    </row>
    <row r="1086" spans="1:5" ht="12" hidden="1" thickBot="1" x14ac:dyDescent="0.25">
      <c r="A1086" s="88" t="s">
        <v>36</v>
      </c>
      <c r="B1086" s="31">
        <f>B1087+B1088+B1089+B1090</f>
        <v>0</v>
      </c>
      <c r="C1086" s="31">
        <f>C1087+C1088+C1089+C1090</f>
        <v>0</v>
      </c>
      <c r="D1086" s="31">
        <f>D1087+D1088+D1089+D1090</f>
        <v>0</v>
      </c>
      <c r="E1086" s="31">
        <f>E1087+E1088+E1089+E1090</f>
        <v>0</v>
      </c>
    </row>
    <row r="1087" spans="1:5" ht="12" hidden="1" thickBot="1" x14ac:dyDescent="0.25">
      <c r="A1087" s="84" t="s">
        <v>43</v>
      </c>
      <c r="B1087" s="31"/>
      <c r="C1087" s="32"/>
      <c r="D1087" s="32"/>
      <c r="E1087" s="32"/>
    </row>
    <row r="1088" spans="1:5" ht="12" hidden="1" thickBot="1" x14ac:dyDescent="0.25">
      <c r="A1088" s="84" t="s">
        <v>49</v>
      </c>
      <c r="B1088" s="31"/>
      <c r="C1088" s="32"/>
      <c r="D1088" s="32"/>
      <c r="E1088" s="32"/>
    </row>
    <row r="1089" spans="1:5" ht="12" hidden="1" thickBot="1" x14ac:dyDescent="0.25">
      <c r="A1089" s="84" t="s">
        <v>50</v>
      </c>
      <c r="B1089" s="31"/>
      <c r="C1089" s="32"/>
      <c r="D1089" s="32"/>
      <c r="E1089" s="32"/>
    </row>
    <row r="1090" spans="1:5" ht="12" hidden="1" thickBot="1" x14ac:dyDescent="0.25">
      <c r="A1090" s="84" t="s">
        <v>51</v>
      </c>
      <c r="B1090" s="31"/>
      <c r="C1090" s="32"/>
      <c r="D1090" s="32"/>
      <c r="E1090" s="32"/>
    </row>
    <row r="1091" spans="1:5" ht="12" hidden="1" thickBot="1" x14ac:dyDescent="0.25">
      <c r="A1091" s="105" t="s">
        <v>205</v>
      </c>
      <c r="B1091" s="31">
        <f>B1081+B1086</f>
        <v>0</v>
      </c>
      <c r="C1091" s="31">
        <f>C1081+C1086</f>
        <v>0</v>
      </c>
      <c r="D1091" s="31">
        <f>D1081+D1086</f>
        <v>0</v>
      </c>
      <c r="E1091" s="31">
        <f>E1081+E1086</f>
        <v>0</v>
      </c>
    </row>
    <row r="1092" spans="1:5" ht="34.5" hidden="1" thickBot="1" x14ac:dyDescent="0.25">
      <c r="A1092" s="102" t="s">
        <v>202</v>
      </c>
      <c r="B1092" s="111"/>
      <c r="C1092" s="100" t="s">
        <v>45</v>
      </c>
      <c r="D1092" s="99"/>
      <c r="E1092" s="98"/>
    </row>
    <row r="1093" spans="1:5" ht="17.25" hidden="1" customHeight="1" thickBot="1" x14ac:dyDescent="0.25">
      <c r="A1093" s="73" t="s">
        <v>10</v>
      </c>
      <c r="B1093" s="382"/>
      <c r="C1093" s="383"/>
      <c r="D1093" s="383"/>
      <c r="E1093" s="384"/>
    </row>
    <row r="1094" spans="1:5" ht="12" hidden="1" thickBot="1" x14ac:dyDescent="0.25">
      <c r="A1094" s="73" t="s">
        <v>15</v>
      </c>
      <c r="B1094" s="379"/>
      <c r="C1094" s="380"/>
      <c r="D1094" s="380"/>
      <c r="E1094" s="381"/>
    </row>
    <row r="1095" spans="1:5" ht="12.75" hidden="1" customHeight="1" thickBot="1" x14ac:dyDescent="0.25">
      <c r="A1095" s="479"/>
      <c r="B1095" s="95">
        <v>2018</v>
      </c>
      <c r="C1095" s="95">
        <v>2019</v>
      </c>
      <c r="D1095" s="95">
        <v>2020</v>
      </c>
      <c r="E1095" s="95">
        <v>2021</v>
      </c>
    </row>
    <row r="1096" spans="1:5" ht="9" hidden="1" customHeight="1" thickBot="1" x14ac:dyDescent="0.25">
      <c r="A1096" s="480"/>
      <c r="B1096" s="94" t="s">
        <v>6</v>
      </c>
      <c r="C1096" s="94" t="s">
        <v>7</v>
      </c>
      <c r="D1096" s="94" t="s">
        <v>7</v>
      </c>
      <c r="E1096" s="94" t="s">
        <v>7</v>
      </c>
    </row>
    <row r="1097" spans="1:5" ht="12" hidden="1" thickBot="1" x14ac:dyDescent="0.25">
      <c r="A1097" s="73" t="s">
        <v>9</v>
      </c>
      <c r="B1097" s="73"/>
      <c r="C1097" s="73"/>
      <c r="D1097" s="73"/>
      <c r="E1097" s="73"/>
    </row>
    <row r="1098" spans="1:5" ht="12" hidden="1" thickBot="1" x14ac:dyDescent="0.25">
      <c r="A1098" s="73" t="s">
        <v>16</v>
      </c>
      <c r="B1098" s="30">
        <f>B1116</f>
        <v>0</v>
      </c>
      <c r="C1098" s="30">
        <f>C1116</f>
        <v>0</v>
      </c>
      <c r="D1098" s="30">
        <f>D1116</f>
        <v>0</v>
      </c>
      <c r="E1098" s="30">
        <f>E1116</f>
        <v>0</v>
      </c>
    </row>
    <row r="1099" spans="1:5" ht="12" hidden="1" thickBot="1" x14ac:dyDescent="0.25">
      <c r="A1099" s="73" t="s">
        <v>24</v>
      </c>
      <c r="B1099" s="30" t="e">
        <f>B1098/B1097</f>
        <v>#DIV/0!</v>
      </c>
      <c r="C1099" s="30" t="e">
        <f>C1098/C1097</f>
        <v>#DIV/0!</v>
      </c>
      <c r="D1099" s="30" t="e">
        <f>D1098/D1097</f>
        <v>#DIV/0!</v>
      </c>
      <c r="E1099" s="30" t="e">
        <f>E1098/E1097</f>
        <v>#DIV/0!</v>
      </c>
    </row>
    <row r="1100" spans="1:5" ht="12" hidden="1" thickBot="1" x14ac:dyDescent="0.25">
      <c r="A1100" s="73" t="s">
        <v>17</v>
      </c>
      <c r="B1100" s="241" t="s">
        <v>23</v>
      </c>
      <c r="C1100" s="96" t="e">
        <f t="shared" ref="C1100:E1102" si="37">C1097/B1097-1</f>
        <v>#DIV/0!</v>
      </c>
      <c r="D1100" s="96" t="e">
        <f t="shared" si="37"/>
        <v>#DIV/0!</v>
      </c>
      <c r="E1100" s="96" t="e">
        <f t="shared" si="37"/>
        <v>#DIV/0!</v>
      </c>
    </row>
    <row r="1101" spans="1:5" ht="12" hidden="1" thickBot="1" x14ac:dyDescent="0.25">
      <c r="A1101" s="73" t="s">
        <v>18</v>
      </c>
      <c r="B1101" s="241" t="s">
        <v>23</v>
      </c>
      <c r="C1101" s="96" t="e">
        <f t="shared" si="37"/>
        <v>#DIV/0!</v>
      </c>
      <c r="D1101" s="96" t="e">
        <f t="shared" si="37"/>
        <v>#DIV/0!</v>
      </c>
      <c r="E1101" s="96" t="e">
        <f t="shared" si="37"/>
        <v>#DIV/0!</v>
      </c>
    </row>
    <row r="1102" spans="1:5" ht="12" hidden="1" thickBot="1" x14ac:dyDescent="0.25">
      <c r="A1102" s="73" t="s">
        <v>19</v>
      </c>
      <c r="B1102" s="241" t="s">
        <v>23</v>
      </c>
      <c r="C1102" s="96" t="e">
        <f t="shared" si="37"/>
        <v>#DIV/0!</v>
      </c>
      <c r="D1102" s="96" t="e">
        <f t="shared" si="37"/>
        <v>#DIV/0!</v>
      </c>
      <c r="E1102" s="96" t="e">
        <f t="shared" si="37"/>
        <v>#DIV/0!</v>
      </c>
    </row>
    <row r="1103" spans="1:5" ht="12" hidden="1" thickBot="1" x14ac:dyDescent="0.25">
      <c r="A1103" s="481" t="s">
        <v>204</v>
      </c>
      <c r="B1103" s="482"/>
      <c r="C1103" s="482"/>
      <c r="D1103" s="482"/>
      <c r="E1103" s="483"/>
    </row>
    <row r="1104" spans="1:5" ht="12.75" hidden="1" customHeight="1" thickBot="1" x14ac:dyDescent="0.25">
      <c r="A1104" s="479"/>
      <c r="B1104" s="95">
        <v>2018</v>
      </c>
      <c r="C1104" s="95">
        <v>2019</v>
      </c>
      <c r="D1104" s="95">
        <v>2020</v>
      </c>
      <c r="E1104" s="95">
        <v>2021</v>
      </c>
    </row>
    <row r="1105" spans="1:5" ht="9" hidden="1" customHeight="1" thickBot="1" x14ac:dyDescent="0.25">
      <c r="A1105" s="480"/>
      <c r="B1105" s="94" t="s">
        <v>6</v>
      </c>
      <c r="C1105" s="94" t="s">
        <v>7</v>
      </c>
      <c r="D1105" s="94" t="s">
        <v>7</v>
      </c>
      <c r="E1105" s="94" t="s">
        <v>7</v>
      </c>
    </row>
    <row r="1106" spans="1:5" ht="12" hidden="1" thickBot="1" x14ac:dyDescent="0.25">
      <c r="A1106" s="88" t="s">
        <v>35</v>
      </c>
      <c r="B1106" s="32">
        <f>B1107+B1108+B1109+B1110</f>
        <v>0</v>
      </c>
      <c r="C1106" s="32">
        <f>C1107+C1108+C1109+C1110</f>
        <v>0</v>
      </c>
      <c r="D1106" s="32">
        <f>D1107+D1108+D1109+D1110</f>
        <v>0</v>
      </c>
      <c r="E1106" s="32">
        <f>E1107+E1108+E1109+E1110</f>
        <v>0</v>
      </c>
    </row>
    <row r="1107" spans="1:5" ht="12" hidden="1" thickBot="1" x14ac:dyDescent="0.25">
      <c r="A1107" s="84" t="s">
        <v>43</v>
      </c>
      <c r="B1107" s="32"/>
      <c r="C1107" s="32"/>
      <c r="D1107" s="32"/>
      <c r="E1107" s="32"/>
    </row>
    <row r="1108" spans="1:5" ht="12" hidden="1" thickBot="1" x14ac:dyDescent="0.25">
      <c r="A1108" s="84" t="s">
        <v>49</v>
      </c>
      <c r="B1108" s="32"/>
      <c r="C1108" s="32"/>
      <c r="D1108" s="32"/>
      <c r="E1108" s="32"/>
    </row>
    <row r="1109" spans="1:5" ht="12" hidden="1" thickBot="1" x14ac:dyDescent="0.25">
      <c r="A1109" s="84" t="s">
        <v>50</v>
      </c>
      <c r="B1109" s="32"/>
      <c r="C1109" s="32"/>
      <c r="D1109" s="32"/>
      <c r="E1109" s="32"/>
    </row>
    <row r="1110" spans="1:5" ht="12" hidden="1" thickBot="1" x14ac:dyDescent="0.25">
      <c r="A1110" s="84" t="s">
        <v>51</v>
      </c>
      <c r="B1110" s="32"/>
      <c r="C1110" s="32"/>
      <c r="D1110" s="32"/>
      <c r="E1110" s="32"/>
    </row>
    <row r="1111" spans="1:5" ht="12" hidden="1" thickBot="1" x14ac:dyDescent="0.25">
      <c r="A1111" s="88" t="s">
        <v>36</v>
      </c>
      <c r="B1111" s="31">
        <f>B1112+B1113+B1114+B1115</f>
        <v>0</v>
      </c>
      <c r="C1111" s="31">
        <f>C1112+C1113+C1114+C1115</f>
        <v>0</v>
      </c>
      <c r="D1111" s="31">
        <f>D1112+D1113+D1114+D1115</f>
        <v>0</v>
      </c>
      <c r="E1111" s="31">
        <f>E1112+E1113+E1114+E1115</f>
        <v>0</v>
      </c>
    </row>
    <row r="1112" spans="1:5" ht="12" hidden="1" thickBot="1" x14ac:dyDescent="0.25">
      <c r="A1112" s="84" t="s">
        <v>43</v>
      </c>
      <c r="B1112" s="31"/>
      <c r="C1112" s="32"/>
      <c r="D1112" s="32"/>
      <c r="E1112" s="32"/>
    </row>
    <row r="1113" spans="1:5" ht="12" hidden="1" thickBot="1" x14ac:dyDescent="0.25">
      <c r="A1113" s="84" t="s">
        <v>49</v>
      </c>
      <c r="B1113" s="31"/>
      <c r="C1113" s="32"/>
      <c r="D1113" s="32"/>
      <c r="E1113" s="32"/>
    </row>
    <row r="1114" spans="1:5" ht="12" hidden="1" thickBot="1" x14ac:dyDescent="0.25">
      <c r="A1114" s="84" t="s">
        <v>50</v>
      </c>
      <c r="B1114" s="31"/>
      <c r="C1114" s="32"/>
      <c r="D1114" s="32"/>
      <c r="E1114" s="32"/>
    </row>
    <row r="1115" spans="1:5" ht="12" hidden="1" thickBot="1" x14ac:dyDescent="0.25">
      <c r="A1115" s="84" t="s">
        <v>51</v>
      </c>
      <c r="B1115" s="31"/>
      <c r="C1115" s="32"/>
      <c r="D1115" s="32"/>
      <c r="E1115" s="32"/>
    </row>
    <row r="1116" spans="1:5" ht="12" hidden="1" thickBot="1" x14ac:dyDescent="0.25">
      <c r="A1116" s="90" t="s">
        <v>203</v>
      </c>
      <c r="B1116" s="31">
        <f>B1106+B1111</f>
        <v>0</v>
      </c>
      <c r="C1116" s="31">
        <f>C1106+C1111</f>
        <v>0</v>
      </c>
      <c r="D1116" s="31">
        <f>D1106+D1111</f>
        <v>0</v>
      </c>
      <c r="E1116" s="31">
        <f>E1106+E1111</f>
        <v>0</v>
      </c>
    </row>
    <row r="1117" spans="1:5" ht="25.5" hidden="1" customHeight="1" thickBot="1" x14ac:dyDescent="0.25">
      <c r="A1117" s="104" t="s">
        <v>178</v>
      </c>
      <c r="B1117" s="432"/>
      <c r="C1117" s="429"/>
      <c r="D1117" s="429"/>
      <c r="E1117" s="430"/>
    </row>
    <row r="1118" spans="1:5" ht="34.5" hidden="1" thickBot="1" x14ac:dyDescent="0.25">
      <c r="A1118" s="102" t="s">
        <v>202</v>
      </c>
      <c r="B1118" s="111"/>
      <c r="C1118" s="100" t="s">
        <v>45</v>
      </c>
      <c r="D1118" s="99"/>
      <c r="E1118" s="98"/>
    </row>
    <row r="1119" spans="1:5" ht="17.25" hidden="1" customHeight="1" thickBot="1" x14ac:dyDescent="0.25">
      <c r="A1119" s="73" t="s">
        <v>10</v>
      </c>
      <c r="B1119" s="382"/>
      <c r="C1119" s="383"/>
      <c r="D1119" s="383"/>
      <c r="E1119" s="384"/>
    </row>
    <row r="1120" spans="1:5" ht="12" hidden="1" thickBot="1" x14ac:dyDescent="0.25">
      <c r="A1120" s="73" t="s">
        <v>15</v>
      </c>
      <c r="B1120" s="379"/>
      <c r="C1120" s="380"/>
      <c r="D1120" s="380"/>
      <c r="E1120" s="381"/>
    </row>
    <row r="1121" spans="1:5" ht="12.75" hidden="1" customHeight="1" thickBot="1" x14ac:dyDescent="0.25">
      <c r="A1121" s="479"/>
      <c r="B1121" s="95">
        <v>2018</v>
      </c>
      <c r="C1121" s="95">
        <v>2019</v>
      </c>
      <c r="D1121" s="95">
        <v>2020</v>
      </c>
      <c r="E1121" s="95">
        <v>2021</v>
      </c>
    </row>
    <row r="1122" spans="1:5" ht="9" hidden="1" customHeight="1" thickBot="1" x14ac:dyDescent="0.25">
      <c r="A1122" s="480"/>
      <c r="B1122" s="94" t="s">
        <v>6</v>
      </c>
      <c r="C1122" s="94" t="s">
        <v>7</v>
      </c>
      <c r="D1122" s="94" t="s">
        <v>7</v>
      </c>
      <c r="E1122" s="94" t="s">
        <v>7</v>
      </c>
    </row>
    <row r="1123" spans="1:5" ht="12" hidden="1" thickBot="1" x14ac:dyDescent="0.25">
      <c r="A1123" s="73" t="s">
        <v>9</v>
      </c>
      <c r="B1123" s="73"/>
      <c r="C1123" s="73"/>
      <c r="D1123" s="73"/>
      <c r="E1123" s="73"/>
    </row>
    <row r="1124" spans="1:5" ht="12" hidden="1" thickBot="1" x14ac:dyDescent="0.25">
      <c r="A1124" s="73" t="s">
        <v>16</v>
      </c>
      <c r="B1124" s="30">
        <f>B1142</f>
        <v>0</v>
      </c>
      <c r="C1124" s="30">
        <f>C1142</f>
        <v>0</v>
      </c>
      <c r="D1124" s="30">
        <f>D1142</f>
        <v>0</v>
      </c>
      <c r="E1124" s="30">
        <f>E1142</f>
        <v>0</v>
      </c>
    </row>
    <row r="1125" spans="1:5" ht="12" hidden="1" thickBot="1" x14ac:dyDescent="0.25">
      <c r="A1125" s="73" t="s">
        <v>24</v>
      </c>
      <c r="B1125" s="30" t="e">
        <f>B1124/B1123</f>
        <v>#DIV/0!</v>
      </c>
      <c r="C1125" s="30" t="e">
        <f>C1124/C1123</f>
        <v>#DIV/0!</v>
      </c>
      <c r="D1125" s="30" t="e">
        <f>D1124/D1123</f>
        <v>#DIV/0!</v>
      </c>
      <c r="E1125" s="30" t="e">
        <f>E1124/E1123</f>
        <v>#DIV/0!</v>
      </c>
    </row>
    <row r="1126" spans="1:5" ht="12" hidden="1" thickBot="1" x14ac:dyDescent="0.25">
      <c r="A1126" s="73" t="s">
        <v>17</v>
      </c>
      <c r="B1126" s="241" t="s">
        <v>23</v>
      </c>
      <c r="C1126" s="96" t="e">
        <f t="shared" ref="C1126:E1128" si="38">C1123/B1123-1</f>
        <v>#DIV/0!</v>
      </c>
      <c r="D1126" s="96" t="e">
        <f t="shared" si="38"/>
        <v>#DIV/0!</v>
      </c>
      <c r="E1126" s="96" t="e">
        <f t="shared" si="38"/>
        <v>#DIV/0!</v>
      </c>
    </row>
    <row r="1127" spans="1:5" ht="12" hidden="1" thickBot="1" x14ac:dyDescent="0.25">
      <c r="A1127" s="73" t="s">
        <v>18</v>
      </c>
      <c r="B1127" s="241" t="s">
        <v>23</v>
      </c>
      <c r="C1127" s="96" t="e">
        <f t="shared" si="38"/>
        <v>#DIV/0!</v>
      </c>
      <c r="D1127" s="96" t="e">
        <f t="shared" si="38"/>
        <v>#DIV/0!</v>
      </c>
      <c r="E1127" s="96" t="e">
        <f t="shared" si="38"/>
        <v>#DIV/0!</v>
      </c>
    </row>
    <row r="1128" spans="1:5" ht="12" hidden="1" thickBot="1" x14ac:dyDescent="0.25">
      <c r="A1128" s="73" t="s">
        <v>19</v>
      </c>
      <c r="B1128" s="241" t="s">
        <v>23</v>
      </c>
      <c r="C1128" s="96" t="e">
        <f t="shared" si="38"/>
        <v>#DIV/0!</v>
      </c>
      <c r="D1128" s="96" t="e">
        <f t="shared" si="38"/>
        <v>#DIV/0!</v>
      </c>
      <c r="E1128" s="96" t="e">
        <f t="shared" si="38"/>
        <v>#DIV/0!</v>
      </c>
    </row>
    <row r="1129" spans="1:5" ht="12" hidden="1" thickBot="1" x14ac:dyDescent="0.25">
      <c r="A1129" s="481" t="s">
        <v>201</v>
      </c>
      <c r="B1129" s="482"/>
      <c r="C1129" s="482"/>
      <c r="D1129" s="482"/>
      <c r="E1129" s="483"/>
    </row>
    <row r="1130" spans="1:5" ht="12.75" hidden="1" customHeight="1" thickBot="1" x14ac:dyDescent="0.25">
      <c r="A1130" s="479"/>
      <c r="B1130" s="95">
        <v>2018</v>
      </c>
      <c r="C1130" s="95">
        <v>2019</v>
      </c>
      <c r="D1130" s="95">
        <v>2020</v>
      </c>
      <c r="E1130" s="95">
        <v>2021</v>
      </c>
    </row>
    <row r="1131" spans="1:5" ht="9" hidden="1" customHeight="1" thickBot="1" x14ac:dyDescent="0.25">
      <c r="A1131" s="480"/>
      <c r="B1131" s="94" t="s">
        <v>6</v>
      </c>
      <c r="C1131" s="94" t="s">
        <v>7</v>
      </c>
      <c r="D1131" s="94" t="s">
        <v>7</v>
      </c>
      <c r="E1131" s="94" t="s">
        <v>7</v>
      </c>
    </row>
    <row r="1132" spans="1:5" ht="12" hidden="1" thickBot="1" x14ac:dyDescent="0.25">
      <c r="A1132" s="88" t="s">
        <v>35</v>
      </c>
      <c r="B1132" s="32">
        <f>B1133+B1134+B1135+B1136</f>
        <v>0</v>
      </c>
      <c r="C1132" s="32">
        <f>C1133+C1134+C1135+C1136</f>
        <v>0</v>
      </c>
      <c r="D1132" s="32">
        <f>D1133+D1134+D1135+D1136</f>
        <v>0</v>
      </c>
      <c r="E1132" s="32">
        <f>E1133+E1134+E1135+E1136</f>
        <v>0</v>
      </c>
    </row>
    <row r="1133" spans="1:5" ht="12" hidden="1" thickBot="1" x14ac:dyDescent="0.25">
      <c r="A1133" s="84" t="s">
        <v>43</v>
      </c>
      <c r="B1133" s="32"/>
      <c r="C1133" s="32"/>
      <c r="D1133" s="32"/>
      <c r="E1133" s="32"/>
    </row>
    <row r="1134" spans="1:5" ht="12" hidden="1" thickBot="1" x14ac:dyDescent="0.25">
      <c r="A1134" s="84" t="s">
        <v>49</v>
      </c>
      <c r="B1134" s="32"/>
      <c r="C1134" s="32"/>
      <c r="D1134" s="32"/>
      <c r="E1134" s="32"/>
    </row>
    <row r="1135" spans="1:5" ht="12" hidden="1" thickBot="1" x14ac:dyDescent="0.25">
      <c r="A1135" s="84" t="s">
        <v>50</v>
      </c>
      <c r="B1135" s="32"/>
      <c r="C1135" s="32"/>
      <c r="D1135" s="32"/>
      <c r="E1135" s="32"/>
    </row>
    <row r="1136" spans="1:5" ht="12" hidden="1" thickBot="1" x14ac:dyDescent="0.25">
      <c r="A1136" s="84" t="s">
        <v>51</v>
      </c>
      <c r="B1136" s="32"/>
      <c r="C1136" s="32"/>
      <c r="D1136" s="32"/>
      <c r="E1136" s="32"/>
    </row>
    <row r="1137" spans="1:5" ht="12" hidden="1" thickBot="1" x14ac:dyDescent="0.25">
      <c r="A1137" s="88" t="s">
        <v>36</v>
      </c>
      <c r="B1137" s="31">
        <f>B1138+B1139+B1140+B1141</f>
        <v>0</v>
      </c>
      <c r="C1137" s="31">
        <f>C1138+C1139+C1140+C1141</f>
        <v>0</v>
      </c>
      <c r="D1137" s="31">
        <f>D1138+D1139+D1140+D1141</f>
        <v>0</v>
      </c>
      <c r="E1137" s="31">
        <f>E1138+E1139+E1140+E1141</f>
        <v>0</v>
      </c>
    </row>
    <row r="1138" spans="1:5" ht="12" hidden="1" thickBot="1" x14ac:dyDescent="0.25">
      <c r="A1138" s="84" t="s">
        <v>43</v>
      </c>
      <c r="B1138" s="31"/>
      <c r="C1138" s="31"/>
      <c r="D1138" s="31"/>
      <c r="E1138" s="31"/>
    </row>
    <row r="1139" spans="1:5" ht="12" hidden="1" thickBot="1" x14ac:dyDescent="0.25">
      <c r="A1139" s="84" t="s">
        <v>49</v>
      </c>
      <c r="B1139" s="31"/>
      <c r="C1139" s="31"/>
      <c r="D1139" s="31"/>
      <c r="E1139" s="31"/>
    </row>
    <row r="1140" spans="1:5" ht="12" hidden="1" thickBot="1" x14ac:dyDescent="0.25">
      <c r="A1140" s="84" t="s">
        <v>50</v>
      </c>
      <c r="B1140" s="31"/>
      <c r="C1140" s="31"/>
      <c r="D1140" s="31"/>
      <c r="E1140" s="31"/>
    </row>
    <row r="1141" spans="1:5" ht="12" hidden="1" thickBot="1" x14ac:dyDescent="0.25">
      <c r="A1141" s="84" t="s">
        <v>51</v>
      </c>
      <c r="B1141" s="31"/>
      <c r="C1141" s="31"/>
      <c r="D1141" s="31"/>
      <c r="E1141" s="31"/>
    </row>
    <row r="1142" spans="1:5" ht="12" hidden="1" thickBot="1" x14ac:dyDescent="0.25">
      <c r="A1142" s="90" t="s">
        <v>200</v>
      </c>
      <c r="B1142" s="31">
        <f>B1132+B1137</f>
        <v>0</v>
      </c>
      <c r="C1142" s="31">
        <f>C1132+C1137</f>
        <v>0</v>
      </c>
      <c r="D1142" s="31">
        <f>D1132+D1137</f>
        <v>0</v>
      </c>
      <c r="E1142" s="31">
        <f>E1132+E1137</f>
        <v>0</v>
      </c>
    </row>
    <row r="1143" spans="1:5" ht="12" thickBot="1" x14ac:dyDescent="0.25">
      <c r="A1143" s="484" t="s">
        <v>93</v>
      </c>
      <c r="B1143" s="485"/>
      <c r="C1143" s="485"/>
      <c r="D1143" s="485"/>
      <c r="E1143" s="486"/>
    </row>
    <row r="1144" spans="1:5" ht="12" thickBot="1" x14ac:dyDescent="0.25">
      <c r="A1144" s="484" t="s">
        <v>37</v>
      </c>
      <c r="B1144" s="485"/>
      <c r="C1144" s="485"/>
      <c r="D1144" s="485"/>
      <c r="E1144" s="486"/>
    </row>
    <row r="1145" spans="1:5" ht="19.5" customHeight="1" thickBot="1" x14ac:dyDescent="0.25">
      <c r="A1145" s="102" t="s">
        <v>178</v>
      </c>
      <c r="B1145" s="487" t="s">
        <v>199</v>
      </c>
      <c r="C1145" s="488"/>
      <c r="D1145" s="429"/>
      <c r="E1145" s="430"/>
    </row>
    <row r="1146" spans="1:5" ht="34.5" customHeight="1" thickBot="1" x14ac:dyDescent="0.25">
      <c r="A1146" s="102" t="s">
        <v>198</v>
      </c>
      <c r="B1146" s="101" t="s">
        <v>196</v>
      </c>
      <c r="C1146" s="106" t="s">
        <v>45</v>
      </c>
      <c r="D1146" s="429" t="s">
        <v>197</v>
      </c>
      <c r="E1146" s="430"/>
    </row>
    <row r="1147" spans="1:5" ht="17.25" customHeight="1" thickBot="1" x14ac:dyDescent="0.25">
      <c r="A1147" s="73" t="s">
        <v>10</v>
      </c>
      <c r="B1147" s="382" t="s">
        <v>196</v>
      </c>
      <c r="C1147" s="383"/>
      <c r="D1147" s="383"/>
      <c r="E1147" s="384"/>
    </row>
    <row r="1148" spans="1:5" ht="12" thickBot="1" x14ac:dyDescent="0.25">
      <c r="A1148" s="73" t="s">
        <v>15</v>
      </c>
      <c r="B1148" s="379" t="s">
        <v>154</v>
      </c>
      <c r="C1148" s="380"/>
      <c r="D1148" s="380"/>
      <c r="E1148" s="381"/>
    </row>
    <row r="1149" spans="1:5" ht="12.75" customHeight="1" x14ac:dyDescent="0.2">
      <c r="A1149" s="479"/>
      <c r="B1149" s="95">
        <v>2018</v>
      </c>
      <c r="C1149" s="95">
        <v>2019</v>
      </c>
      <c r="D1149" s="95">
        <v>2020</v>
      </c>
      <c r="E1149" s="95">
        <v>2021</v>
      </c>
    </row>
    <row r="1150" spans="1:5" ht="9" customHeight="1" thickBot="1" x14ac:dyDescent="0.25">
      <c r="A1150" s="480"/>
      <c r="B1150" s="94" t="s">
        <v>6</v>
      </c>
      <c r="C1150" s="94" t="s">
        <v>7</v>
      </c>
      <c r="D1150" s="94" t="s">
        <v>7</v>
      </c>
      <c r="E1150" s="94" t="s">
        <v>7</v>
      </c>
    </row>
    <row r="1151" spans="1:5" ht="12" thickBot="1" x14ac:dyDescent="0.25">
      <c r="A1151" s="73" t="s">
        <v>9</v>
      </c>
      <c r="B1151" s="30">
        <v>800</v>
      </c>
      <c r="C1151" s="30">
        <v>1600</v>
      </c>
      <c r="D1151" s="30"/>
      <c r="E1151" s="30"/>
    </row>
    <row r="1152" spans="1:5" ht="12" thickBot="1" x14ac:dyDescent="0.25">
      <c r="A1152" s="73" t="s">
        <v>16</v>
      </c>
      <c r="B1152" s="92">
        <v>95000</v>
      </c>
      <c r="C1152" s="93">
        <v>190000</v>
      </c>
      <c r="D1152" s="110"/>
      <c r="E1152" s="109"/>
    </row>
    <row r="1153" spans="1:5" ht="12" thickBot="1" x14ac:dyDescent="0.25">
      <c r="A1153" s="73" t="s">
        <v>24</v>
      </c>
      <c r="B1153" s="108">
        <f>B1152/B1151</f>
        <v>118.75</v>
      </c>
      <c r="C1153" s="108">
        <f>C1152/C1151</f>
        <v>118.75</v>
      </c>
      <c r="D1153" s="108" t="e">
        <f>D1152/D1151</f>
        <v>#DIV/0!</v>
      </c>
      <c r="E1153" s="108" t="e">
        <f>E1152/E1151</f>
        <v>#DIV/0!</v>
      </c>
    </row>
    <row r="1154" spans="1:5" ht="12" thickBot="1" x14ac:dyDescent="0.25">
      <c r="A1154" s="73" t="s">
        <v>17</v>
      </c>
      <c r="B1154" s="241" t="s">
        <v>23</v>
      </c>
      <c r="C1154" s="96">
        <f t="shared" ref="C1154:E1156" si="39">C1151/B1151-1</f>
        <v>1</v>
      </c>
      <c r="D1154" s="96">
        <f t="shared" si="39"/>
        <v>-1</v>
      </c>
      <c r="E1154" s="96" t="e">
        <f t="shared" si="39"/>
        <v>#DIV/0!</v>
      </c>
    </row>
    <row r="1155" spans="1:5" ht="12" thickBot="1" x14ac:dyDescent="0.25">
      <c r="A1155" s="73" t="s">
        <v>18</v>
      </c>
      <c r="B1155" s="241" t="s">
        <v>23</v>
      </c>
      <c r="C1155" s="96">
        <f t="shared" si="39"/>
        <v>1</v>
      </c>
      <c r="D1155" s="96">
        <f t="shared" si="39"/>
        <v>-1</v>
      </c>
      <c r="E1155" s="96" t="e">
        <f t="shared" si="39"/>
        <v>#DIV/0!</v>
      </c>
    </row>
    <row r="1156" spans="1:5" ht="12" thickBot="1" x14ac:dyDescent="0.25">
      <c r="A1156" s="73" t="s">
        <v>19</v>
      </c>
      <c r="B1156" s="241" t="s">
        <v>23</v>
      </c>
      <c r="C1156" s="96">
        <f t="shared" si="39"/>
        <v>0</v>
      </c>
      <c r="D1156" s="96" t="e">
        <f t="shared" si="39"/>
        <v>#DIV/0!</v>
      </c>
      <c r="E1156" s="96" t="e">
        <f t="shared" si="39"/>
        <v>#DIV/0!</v>
      </c>
    </row>
    <row r="1157" spans="1:5" ht="12" thickBot="1" x14ac:dyDescent="0.25">
      <c r="A1157" s="481" t="s">
        <v>195</v>
      </c>
      <c r="B1157" s="482"/>
      <c r="C1157" s="482"/>
      <c r="D1157" s="482"/>
      <c r="E1157" s="483"/>
    </row>
    <row r="1158" spans="1:5" ht="12.75" customHeight="1" x14ac:dyDescent="0.2">
      <c r="A1158" s="479"/>
      <c r="B1158" s="95">
        <v>2018</v>
      </c>
      <c r="C1158" s="95">
        <v>2019</v>
      </c>
      <c r="D1158" s="95">
        <v>2020</v>
      </c>
      <c r="E1158" s="95">
        <v>2021</v>
      </c>
    </row>
    <row r="1159" spans="1:5" ht="9" customHeight="1" thickBot="1" x14ac:dyDescent="0.25">
      <c r="A1159" s="480"/>
      <c r="B1159" s="94" t="s">
        <v>6</v>
      </c>
      <c r="C1159" s="94" t="s">
        <v>7</v>
      </c>
      <c r="D1159" s="94" t="s">
        <v>7</v>
      </c>
      <c r="E1159" s="94" t="s">
        <v>7</v>
      </c>
    </row>
    <row r="1160" spans="1:5" ht="12" thickBot="1" x14ac:dyDescent="0.25">
      <c r="A1160" s="88" t="s">
        <v>35</v>
      </c>
      <c r="B1160" s="32">
        <f>B1161+B1162+B1163+B1164</f>
        <v>0</v>
      </c>
      <c r="C1160" s="32">
        <f>C1161+C1162+C1163+C1164</f>
        <v>0</v>
      </c>
      <c r="D1160" s="32">
        <f>D1161+D1162+D1163+D1164</f>
        <v>0</v>
      </c>
      <c r="E1160" s="32">
        <f>E1161+E1162+E1163+E1164</f>
        <v>0</v>
      </c>
    </row>
    <row r="1161" spans="1:5" ht="12" thickBot="1" x14ac:dyDescent="0.25">
      <c r="A1161" s="84" t="s">
        <v>43</v>
      </c>
      <c r="B1161" s="32"/>
      <c r="C1161" s="32"/>
      <c r="D1161" s="32"/>
      <c r="E1161" s="32"/>
    </row>
    <row r="1162" spans="1:5" ht="12" thickBot="1" x14ac:dyDescent="0.25">
      <c r="A1162" s="84" t="s">
        <v>49</v>
      </c>
      <c r="B1162" s="32"/>
      <c r="C1162" s="32"/>
      <c r="D1162" s="32"/>
      <c r="E1162" s="32"/>
    </row>
    <row r="1163" spans="1:5" ht="12" thickBot="1" x14ac:dyDescent="0.25">
      <c r="A1163" s="84" t="s">
        <v>50</v>
      </c>
      <c r="B1163" s="32"/>
      <c r="C1163" s="32"/>
      <c r="D1163" s="32"/>
      <c r="E1163" s="32"/>
    </row>
    <row r="1164" spans="1:5" ht="12" thickBot="1" x14ac:dyDescent="0.25">
      <c r="A1164" s="84" t="s">
        <v>51</v>
      </c>
      <c r="B1164" s="32"/>
      <c r="C1164" s="32"/>
      <c r="D1164" s="32"/>
      <c r="E1164" s="32"/>
    </row>
    <row r="1165" spans="1:5" ht="12" thickBot="1" x14ac:dyDescent="0.25">
      <c r="A1165" s="88" t="s">
        <v>36</v>
      </c>
      <c r="B1165" s="92">
        <v>95000</v>
      </c>
      <c r="C1165" s="93">
        <v>190000</v>
      </c>
      <c r="D1165" s="107"/>
      <c r="E1165" s="97"/>
    </row>
    <row r="1166" spans="1:5" ht="12" thickBot="1" x14ac:dyDescent="0.25">
      <c r="A1166" s="84" t="s">
        <v>43</v>
      </c>
      <c r="B1166" s="92">
        <v>95000</v>
      </c>
      <c r="C1166" s="93">
        <v>190000</v>
      </c>
      <c r="D1166" s="107"/>
      <c r="E1166" s="97"/>
    </row>
    <row r="1167" spans="1:5" ht="12" thickBot="1" x14ac:dyDescent="0.25">
      <c r="A1167" s="84" t="s">
        <v>49</v>
      </c>
      <c r="B1167" s="31"/>
      <c r="C1167" s="32"/>
      <c r="D1167" s="32"/>
      <c r="E1167" s="32"/>
    </row>
    <row r="1168" spans="1:5" ht="12" thickBot="1" x14ac:dyDescent="0.25">
      <c r="A1168" s="84" t="s">
        <v>50</v>
      </c>
      <c r="B1168" s="31"/>
      <c r="C1168" s="32"/>
      <c r="D1168" s="32"/>
      <c r="E1168" s="32"/>
    </row>
    <row r="1169" spans="1:5" ht="12" thickBot="1" x14ac:dyDescent="0.25">
      <c r="A1169" s="84" t="s">
        <v>51</v>
      </c>
      <c r="B1169" s="31"/>
      <c r="C1169" s="32"/>
      <c r="D1169" s="32"/>
      <c r="E1169" s="32"/>
    </row>
    <row r="1170" spans="1:5" ht="12" thickBot="1" x14ac:dyDescent="0.25">
      <c r="A1170" s="105" t="s">
        <v>194</v>
      </c>
      <c r="B1170" s="31">
        <f>B1160+B1165</f>
        <v>95000</v>
      </c>
      <c r="C1170" s="31">
        <f>C1160+C1165</f>
        <v>190000</v>
      </c>
      <c r="D1170" s="31">
        <f>D1160+D1165</f>
        <v>0</v>
      </c>
      <c r="E1170" s="31">
        <f>E1160+E1165</f>
        <v>0</v>
      </c>
    </row>
    <row r="1171" spans="1:5" ht="45.75" thickBot="1" x14ac:dyDescent="0.25">
      <c r="A1171" s="102" t="s">
        <v>193</v>
      </c>
      <c r="B1171" s="101" t="s">
        <v>191</v>
      </c>
      <c r="C1171" s="106" t="s">
        <v>45</v>
      </c>
      <c r="D1171" s="429" t="s">
        <v>192</v>
      </c>
      <c r="E1171" s="430"/>
    </row>
    <row r="1172" spans="1:5" ht="17.25" customHeight="1" thickBot="1" x14ac:dyDescent="0.25">
      <c r="A1172" s="73" t="s">
        <v>10</v>
      </c>
      <c r="B1172" s="382" t="s">
        <v>191</v>
      </c>
      <c r="C1172" s="383"/>
      <c r="D1172" s="383"/>
      <c r="E1172" s="384"/>
    </row>
    <row r="1173" spans="1:5" ht="12" thickBot="1" x14ac:dyDescent="0.25">
      <c r="A1173" s="73" t="s">
        <v>15</v>
      </c>
      <c r="B1173" s="379" t="s">
        <v>91</v>
      </c>
      <c r="C1173" s="380"/>
      <c r="D1173" s="380"/>
      <c r="E1173" s="381"/>
    </row>
    <row r="1174" spans="1:5" ht="12.75" customHeight="1" x14ac:dyDescent="0.2">
      <c r="A1174" s="479"/>
      <c r="B1174" s="95">
        <v>2018</v>
      </c>
      <c r="C1174" s="95">
        <v>2019</v>
      </c>
      <c r="D1174" s="95">
        <v>2020</v>
      </c>
      <c r="E1174" s="95">
        <v>2021</v>
      </c>
    </row>
    <row r="1175" spans="1:5" ht="9" customHeight="1" thickBot="1" x14ac:dyDescent="0.25">
      <c r="A1175" s="480"/>
      <c r="B1175" s="94" t="s">
        <v>6</v>
      </c>
      <c r="C1175" s="94" t="s">
        <v>7</v>
      </c>
      <c r="D1175" s="94" t="s">
        <v>7</v>
      </c>
      <c r="E1175" s="94" t="s">
        <v>7</v>
      </c>
    </row>
    <row r="1176" spans="1:5" ht="12" thickBot="1" x14ac:dyDescent="0.25">
      <c r="A1176" s="73" t="s">
        <v>9</v>
      </c>
      <c r="B1176" s="241">
        <v>1</v>
      </c>
      <c r="C1176" s="241">
        <v>1</v>
      </c>
      <c r="D1176" s="73">
        <v>1</v>
      </c>
      <c r="E1176" s="73">
        <v>1</v>
      </c>
    </row>
    <row r="1177" spans="1:5" ht="12" thickBot="1" x14ac:dyDescent="0.25">
      <c r="A1177" s="73" t="s">
        <v>16</v>
      </c>
      <c r="B1177" s="92">
        <v>1011950</v>
      </c>
      <c r="C1177" s="93">
        <v>630000</v>
      </c>
      <c r="D1177" s="92">
        <v>500000</v>
      </c>
      <c r="E1177" s="91">
        <v>500000</v>
      </c>
    </row>
    <row r="1178" spans="1:5" ht="12" thickBot="1" x14ac:dyDescent="0.25">
      <c r="A1178" s="73" t="s">
        <v>24</v>
      </c>
      <c r="B1178" s="30">
        <f>B1177/B1176</f>
        <v>1011950</v>
      </c>
      <c r="C1178" s="30">
        <f>C1177/C1176</f>
        <v>630000</v>
      </c>
      <c r="D1178" s="30">
        <f>D1177/D1176</f>
        <v>500000</v>
      </c>
      <c r="E1178" s="30">
        <f>E1177/E1176</f>
        <v>500000</v>
      </c>
    </row>
    <row r="1179" spans="1:5" ht="12" thickBot="1" x14ac:dyDescent="0.25">
      <c r="A1179" s="73" t="s">
        <v>17</v>
      </c>
      <c r="B1179" s="241" t="s">
        <v>23</v>
      </c>
      <c r="C1179" s="96">
        <f t="shared" ref="C1179:E1181" si="40">C1176/B1176-1</f>
        <v>0</v>
      </c>
      <c r="D1179" s="96">
        <f t="shared" si="40"/>
        <v>0</v>
      </c>
      <c r="E1179" s="96">
        <f t="shared" si="40"/>
        <v>0</v>
      </c>
    </row>
    <row r="1180" spans="1:5" ht="12" thickBot="1" x14ac:dyDescent="0.25">
      <c r="A1180" s="73" t="s">
        <v>18</v>
      </c>
      <c r="B1180" s="241" t="s">
        <v>23</v>
      </c>
      <c r="C1180" s="96">
        <f t="shared" si="40"/>
        <v>-0.37743959681802464</v>
      </c>
      <c r="D1180" s="96">
        <f t="shared" si="40"/>
        <v>-0.20634920634920639</v>
      </c>
      <c r="E1180" s="96">
        <f t="shared" si="40"/>
        <v>0</v>
      </c>
    </row>
    <row r="1181" spans="1:5" ht="12" thickBot="1" x14ac:dyDescent="0.25">
      <c r="A1181" s="73" t="s">
        <v>19</v>
      </c>
      <c r="B1181" s="241" t="s">
        <v>23</v>
      </c>
      <c r="C1181" s="96">
        <f t="shared" si="40"/>
        <v>-0.37743959681802464</v>
      </c>
      <c r="D1181" s="96">
        <f t="shared" si="40"/>
        <v>-0.20634920634920639</v>
      </c>
      <c r="E1181" s="96">
        <f t="shared" si="40"/>
        <v>0</v>
      </c>
    </row>
    <row r="1182" spans="1:5" ht="12" thickBot="1" x14ac:dyDescent="0.25">
      <c r="A1182" s="481" t="s">
        <v>190</v>
      </c>
      <c r="B1182" s="482"/>
      <c r="C1182" s="482"/>
      <c r="D1182" s="482"/>
      <c r="E1182" s="483"/>
    </row>
    <row r="1183" spans="1:5" ht="12.75" customHeight="1" x14ac:dyDescent="0.2">
      <c r="A1183" s="479"/>
      <c r="B1183" s="95">
        <v>2018</v>
      </c>
      <c r="C1183" s="95">
        <v>2019</v>
      </c>
      <c r="D1183" s="95">
        <v>2020</v>
      </c>
      <c r="E1183" s="95">
        <v>2021</v>
      </c>
    </row>
    <row r="1184" spans="1:5" ht="9" customHeight="1" thickBot="1" x14ac:dyDescent="0.25">
      <c r="A1184" s="480"/>
      <c r="B1184" s="94" t="s">
        <v>6</v>
      </c>
      <c r="C1184" s="94" t="s">
        <v>7</v>
      </c>
      <c r="D1184" s="94" t="s">
        <v>7</v>
      </c>
      <c r="E1184" s="94" t="s">
        <v>7</v>
      </c>
    </row>
    <row r="1185" spans="1:5" ht="12" thickBot="1" x14ac:dyDescent="0.25">
      <c r="A1185" s="88" t="s">
        <v>35</v>
      </c>
      <c r="B1185" s="32">
        <f>B1186+B1187+B1188+B1189</f>
        <v>0</v>
      </c>
      <c r="C1185" s="32">
        <f>C1186+C1187+C1188+C1189</f>
        <v>0</v>
      </c>
      <c r="D1185" s="32">
        <f>D1186+D1187+D1188+D1189</f>
        <v>0</v>
      </c>
      <c r="E1185" s="32">
        <f>E1186+E1187+E1188+E1189</f>
        <v>0</v>
      </c>
    </row>
    <row r="1186" spans="1:5" ht="12" thickBot="1" x14ac:dyDescent="0.25">
      <c r="A1186" s="84" t="s">
        <v>43</v>
      </c>
      <c r="B1186" s="32"/>
      <c r="C1186" s="32"/>
      <c r="D1186" s="32"/>
      <c r="E1186" s="32"/>
    </row>
    <row r="1187" spans="1:5" ht="12" thickBot="1" x14ac:dyDescent="0.25">
      <c r="A1187" s="84" t="s">
        <v>49</v>
      </c>
      <c r="B1187" s="32"/>
      <c r="C1187" s="32"/>
      <c r="D1187" s="32"/>
      <c r="E1187" s="32"/>
    </row>
    <row r="1188" spans="1:5" ht="12" thickBot="1" x14ac:dyDescent="0.25">
      <c r="A1188" s="84" t="s">
        <v>50</v>
      </c>
      <c r="B1188" s="32"/>
      <c r="C1188" s="32"/>
      <c r="D1188" s="32"/>
      <c r="E1188" s="32"/>
    </row>
    <row r="1189" spans="1:5" ht="12" thickBot="1" x14ac:dyDescent="0.25">
      <c r="A1189" s="84" t="s">
        <v>51</v>
      </c>
      <c r="B1189" s="32"/>
      <c r="C1189" s="32"/>
      <c r="D1189" s="32"/>
      <c r="E1189" s="32"/>
    </row>
    <row r="1190" spans="1:5" ht="12" thickBot="1" x14ac:dyDescent="0.25">
      <c r="A1190" s="88" t="s">
        <v>36</v>
      </c>
      <c r="B1190" s="92">
        <v>1011950</v>
      </c>
      <c r="C1190" s="93">
        <v>630000</v>
      </c>
      <c r="D1190" s="92">
        <v>500000</v>
      </c>
      <c r="E1190" s="91">
        <v>500000</v>
      </c>
    </row>
    <row r="1191" spans="1:5" ht="12" thickBot="1" x14ac:dyDescent="0.25">
      <c r="A1191" s="84" t="s">
        <v>43</v>
      </c>
      <c r="B1191" s="92">
        <v>1011950</v>
      </c>
      <c r="C1191" s="93">
        <v>630000</v>
      </c>
      <c r="D1191" s="92">
        <v>500000</v>
      </c>
      <c r="E1191" s="91">
        <v>500000</v>
      </c>
    </row>
    <row r="1192" spans="1:5" ht="12" thickBot="1" x14ac:dyDescent="0.25">
      <c r="A1192" s="84" t="s">
        <v>49</v>
      </c>
      <c r="B1192" s="31"/>
      <c r="C1192" s="32"/>
      <c r="D1192" s="32"/>
      <c r="E1192" s="32"/>
    </row>
    <row r="1193" spans="1:5" ht="12" thickBot="1" x14ac:dyDescent="0.25">
      <c r="A1193" s="84" t="s">
        <v>50</v>
      </c>
      <c r="B1193" s="31"/>
      <c r="C1193" s="32"/>
      <c r="D1193" s="32"/>
      <c r="E1193" s="32"/>
    </row>
    <row r="1194" spans="1:5" ht="12" thickBot="1" x14ac:dyDescent="0.25">
      <c r="A1194" s="84" t="s">
        <v>51</v>
      </c>
      <c r="B1194" s="31"/>
      <c r="C1194" s="32"/>
      <c r="D1194" s="32"/>
      <c r="E1194" s="32"/>
    </row>
    <row r="1195" spans="1:5" ht="12" thickBot="1" x14ac:dyDescent="0.25">
      <c r="A1195" s="105" t="s">
        <v>189</v>
      </c>
      <c r="B1195" s="31">
        <f>B1185+B1190</f>
        <v>1011950</v>
      </c>
      <c r="C1195" s="31">
        <f>C1185+C1190</f>
        <v>630000</v>
      </c>
      <c r="D1195" s="31">
        <f>D1185+D1190</f>
        <v>500000</v>
      </c>
      <c r="E1195" s="31">
        <f>E1185+E1190</f>
        <v>500000</v>
      </c>
    </row>
    <row r="1196" spans="1:5" ht="34.5" thickBot="1" x14ac:dyDescent="0.25">
      <c r="A1196" s="102" t="s">
        <v>188</v>
      </c>
      <c r="B1196" s="101" t="s">
        <v>186</v>
      </c>
      <c r="C1196" s="100" t="s">
        <v>45</v>
      </c>
      <c r="D1196" s="99" t="s">
        <v>187</v>
      </c>
      <c r="E1196" s="98"/>
    </row>
    <row r="1197" spans="1:5" ht="17.25" customHeight="1" thickBot="1" x14ac:dyDescent="0.25">
      <c r="A1197" s="73" t="s">
        <v>10</v>
      </c>
      <c r="B1197" s="382" t="s">
        <v>186</v>
      </c>
      <c r="C1197" s="383"/>
      <c r="D1197" s="383"/>
      <c r="E1197" s="384"/>
    </row>
    <row r="1198" spans="1:5" ht="12" thickBot="1" x14ac:dyDescent="0.25">
      <c r="A1198" s="73" t="s">
        <v>15</v>
      </c>
      <c r="B1198" s="379" t="s">
        <v>91</v>
      </c>
      <c r="C1198" s="380"/>
      <c r="D1198" s="380"/>
      <c r="E1198" s="381"/>
    </row>
    <row r="1199" spans="1:5" ht="12.75" customHeight="1" x14ac:dyDescent="0.2">
      <c r="A1199" s="479"/>
      <c r="B1199" s="95">
        <v>2018</v>
      </c>
      <c r="C1199" s="95">
        <v>2019</v>
      </c>
      <c r="D1199" s="95">
        <v>2020</v>
      </c>
      <c r="E1199" s="95">
        <v>2021</v>
      </c>
    </row>
    <row r="1200" spans="1:5" ht="9" customHeight="1" thickBot="1" x14ac:dyDescent="0.25">
      <c r="A1200" s="480"/>
      <c r="B1200" s="94" t="s">
        <v>6</v>
      </c>
      <c r="C1200" s="94" t="s">
        <v>7</v>
      </c>
      <c r="D1200" s="94" t="s">
        <v>7</v>
      </c>
      <c r="E1200" s="94" t="s">
        <v>7</v>
      </c>
    </row>
    <row r="1201" spans="1:5" ht="12" thickBot="1" x14ac:dyDescent="0.25">
      <c r="A1201" s="73" t="s">
        <v>9</v>
      </c>
      <c r="B1201" s="241">
        <v>1</v>
      </c>
      <c r="C1201" s="241">
        <v>1</v>
      </c>
      <c r="D1201" s="241"/>
      <c r="E1201" s="241"/>
    </row>
    <row r="1202" spans="1:5" ht="12" thickBot="1" x14ac:dyDescent="0.25">
      <c r="A1202" s="73" t="s">
        <v>16</v>
      </c>
      <c r="B1202" s="92">
        <v>55000</v>
      </c>
      <c r="C1202" s="93">
        <v>50000</v>
      </c>
      <c r="D1202" s="30">
        <f>D1220</f>
        <v>0</v>
      </c>
      <c r="E1202" s="30">
        <f>E1220</f>
        <v>0</v>
      </c>
    </row>
    <row r="1203" spans="1:5" ht="12" thickBot="1" x14ac:dyDescent="0.25">
      <c r="A1203" s="73" t="s">
        <v>24</v>
      </c>
      <c r="B1203" s="30">
        <f>B1202/B1201</f>
        <v>55000</v>
      </c>
      <c r="C1203" s="30">
        <f>C1202/C1201</f>
        <v>50000</v>
      </c>
      <c r="D1203" s="30" t="e">
        <f>D1202/D1201</f>
        <v>#DIV/0!</v>
      </c>
      <c r="E1203" s="30" t="e">
        <f>E1202/E1201</f>
        <v>#DIV/0!</v>
      </c>
    </row>
    <row r="1204" spans="1:5" ht="12" thickBot="1" x14ac:dyDescent="0.25">
      <c r="A1204" s="73" t="s">
        <v>17</v>
      </c>
      <c r="B1204" s="241" t="s">
        <v>23</v>
      </c>
      <c r="C1204" s="96">
        <f t="shared" ref="C1204:E1206" si="41">C1201/B1201-1</f>
        <v>0</v>
      </c>
      <c r="D1204" s="96">
        <f t="shared" si="41"/>
        <v>-1</v>
      </c>
      <c r="E1204" s="96" t="e">
        <f t="shared" si="41"/>
        <v>#DIV/0!</v>
      </c>
    </row>
    <row r="1205" spans="1:5" ht="12" thickBot="1" x14ac:dyDescent="0.25">
      <c r="A1205" s="73" t="s">
        <v>18</v>
      </c>
      <c r="B1205" s="241" t="s">
        <v>23</v>
      </c>
      <c r="C1205" s="96">
        <f t="shared" si="41"/>
        <v>-9.0909090909090939E-2</v>
      </c>
      <c r="D1205" s="96">
        <f t="shared" si="41"/>
        <v>-1</v>
      </c>
      <c r="E1205" s="96" t="e">
        <f t="shared" si="41"/>
        <v>#DIV/0!</v>
      </c>
    </row>
    <row r="1206" spans="1:5" ht="12" thickBot="1" x14ac:dyDescent="0.25">
      <c r="A1206" s="73" t="s">
        <v>19</v>
      </c>
      <c r="B1206" s="241" t="s">
        <v>23</v>
      </c>
      <c r="C1206" s="96">
        <f t="shared" si="41"/>
        <v>-9.0909090909090939E-2</v>
      </c>
      <c r="D1206" s="96" t="e">
        <f t="shared" si="41"/>
        <v>#DIV/0!</v>
      </c>
      <c r="E1206" s="96" t="e">
        <f t="shared" si="41"/>
        <v>#DIV/0!</v>
      </c>
    </row>
    <row r="1207" spans="1:5" ht="12" thickBot="1" x14ac:dyDescent="0.25">
      <c r="A1207" s="481" t="s">
        <v>185</v>
      </c>
      <c r="B1207" s="482"/>
      <c r="C1207" s="482"/>
      <c r="D1207" s="482"/>
      <c r="E1207" s="483"/>
    </row>
    <row r="1208" spans="1:5" ht="12.75" customHeight="1" x14ac:dyDescent="0.2">
      <c r="A1208" s="479"/>
      <c r="B1208" s="95">
        <v>2018</v>
      </c>
      <c r="C1208" s="95">
        <v>2019</v>
      </c>
      <c r="D1208" s="95">
        <v>2020</v>
      </c>
      <c r="E1208" s="95">
        <v>2021</v>
      </c>
    </row>
    <row r="1209" spans="1:5" ht="9" customHeight="1" thickBot="1" x14ac:dyDescent="0.25">
      <c r="A1209" s="480"/>
      <c r="B1209" s="94" t="s">
        <v>6</v>
      </c>
      <c r="C1209" s="94" t="s">
        <v>7</v>
      </c>
      <c r="D1209" s="94" t="s">
        <v>7</v>
      </c>
      <c r="E1209" s="94" t="s">
        <v>7</v>
      </c>
    </row>
    <row r="1210" spans="1:5" ht="12" thickBot="1" x14ac:dyDescent="0.25">
      <c r="A1210" s="88" t="s">
        <v>35</v>
      </c>
      <c r="B1210" s="32">
        <f>B1211+B1212+B1213+B1214</f>
        <v>0</v>
      </c>
      <c r="C1210" s="32">
        <f>C1211+C1212+C1213+C1214</f>
        <v>0</v>
      </c>
      <c r="D1210" s="32">
        <f>D1211+D1212+D1213+D1214</f>
        <v>0</v>
      </c>
      <c r="E1210" s="32">
        <f>E1211+E1212+E1213+E1214</f>
        <v>0</v>
      </c>
    </row>
    <row r="1211" spans="1:5" ht="12" thickBot="1" x14ac:dyDescent="0.25">
      <c r="A1211" s="84" t="s">
        <v>43</v>
      </c>
      <c r="B1211" s="32"/>
      <c r="C1211" s="32"/>
      <c r="D1211" s="32"/>
      <c r="E1211" s="32"/>
    </row>
    <row r="1212" spans="1:5" ht="12" thickBot="1" x14ac:dyDescent="0.25">
      <c r="A1212" s="84" t="s">
        <v>49</v>
      </c>
      <c r="B1212" s="32"/>
      <c r="C1212" s="32"/>
      <c r="D1212" s="32"/>
      <c r="E1212" s="32"/>
    </row>
    <row r="1213" spans="1:5" ht="12" thickBot="1" x14ac:dyDescent="0.25">
      <c r="A1213" s="84" t="s">
        <v>50</v>
      </c>
      <c r="B1213" s="32"/>
      <c r="C1213" s="32"/>
      <c r="D1213" s="32"/>
      <c r="E1213" s="32"/>
    </row>
    <row r="1214" spans="1:5" ht="12" thickBot="1" x14ac:dyDescent="0.25">
      <c r="A1214" s="84" t="s">
        <v>51</v>
      </c>
      <c r="B1214" s="32"/>
      <c r="C1214" s="32"/>
      <c r="D1214" s="32"/>
      <c r="E1214" s="32"/>
    </row>
    <row r="1215" spans="1:5" ht="12" thickBot="1" x14ac:dyDescent="0.25">
      <c r="A1215" s="88" t="s">
        <v>36</v>
      </c>
      <c r="B1215" s="92">
        <v>55000</v>
      </c>
      <c r="C1215" s="93">
        <v>50000</v>
      </c>
      <c r="D1215" s="31"/>
      <c r="E1215" s="31"/>
    </row>
    <row r="1216" spans="1:5" ht="12" thickBot="1" x14ac:dyDescent="0.25">
      <c r="A1216" s="84" t="s">
        <v>43</v>
      </c>
      <c r="B1216" s="92">
        <v>55000</v>
      </c>
      <c r="C1216" s="93">
        <v>50000</v>
      </c>
      <c r="D1216" s="32"/>
      <c r="E1216" s="32"/>
    </row>
    <row r="1217" spans="1:5" ht="12" thickBot="1" x14ac:dyDescent="0.25">
      <c r="A1217" s="84" t="s">
        <v>49</v>
      </c>
      <c r="B1217" s="31"/>
      <c r="C1217" s="32"/>
      <c r="D1217" s="32"/>
      <c r="E1217" s="32"/>
    </row>
    <row r="1218" spans="1:5" ht="12" thickBot="1" x14ac:dyDescent="0.25">
      <c r="A1218" s="84" t="s">
        <v>50</v>
      </c>
      <c r="B1218" s="31"/>
      <c r="C1218" s="32"/>
      <c r="D1218" s="32"/>
      <c r="E1218" s="32"/>
    </row>
    <row r="1219" spans="1:5" ht="12" thickBot="1" x14ac:dyDescent="0.25">
      <c r="A1219" s="84" t="s">
        <v>51</v>
      </c>
      <c r="B1219" s="31"/>
      <c r="C1219" s="32"/>
      <c r="D1219" s="32"/>
      <c r="E1219" s="32"/>
    </row>
    <row r="1220" spans="1:5" ht="12" thickBot="1" x14ac:dyDescent="0.25">
      <c r="A1220" s="90" t="s">
        <v>184</v>
      </c>
      <c r="B1220" s="31">
        <f>B1210+B1215</f>
        <v>55000</v>
      </c>
      <c r="C1220" s="31">
        <f>C1210+C1215</f>
        <v>50000</v>
      </c>
      <c r="D1220" s="31">
        <f>D1210+D1215</f>
        <v>0</v>
      </c>
      <c r="E1220" s="31">
        <f>E1210+E1215</f>
        <v>0</v>
      </c>
    </row>
    <row r="1221" spans="1:5" ht="25.5" customHeight="1" thickBot="1" x14ac:dyDescent="0.25">
      <c r="A1221" s="104" t="s">
        <v>178</v>
      </c>
      <c r="B1221" s="432" t="s">
        <v>177</v>
      </c>
      <c r="C1221" s="429"/>
      <c r="D1221" s="429"/>
      <c r="E1221" s="430"/>
    </row>
    <row r="1222" spans="1:5" ht="34.5" thickBot="1" x14ac:dyDescent="0.25">
      <c r="A1222" s="102" t="s">
        <v>183</v>
      </c>
      <c r="B1222" s="101" t="s">
        <v>181</v>
      </c>
      <c r="C1222" s="100" t="s">
        <v>45</v>
      </c>
      <c r="D1222" s="99" t="s">
        <v>182</v>
      </c>
      <c r="E1222" s="98"/>
    </row>
    <row r="1223" spans="1:5" ht="17.25" customHeight="1" thickBot="1" x14ac:dyDescent="0.25">
      <c r="A1223" s="73" t="s">
        <v>10</v>
      </c>
      <c r="B1223" s="382" t="s">
        <v>181</v>
      </c>
      <c r="C1223" s="383"/>
      <c r="D1223" s="383"/>
      <c r="E1223" s="384"/>
    </row>
    <row r="1224" spans="1:5" ht="12" thickBot="1" x14ac:dyDescent="0.25">
      <c r="A1224" s="73" t="s">
        <v>15</v>
      </c>
      <c r="B1224" s="379" t="s">
        <v>91</v>
      </c>
      <c r="C1224" s="380"/>
      <c r="D1224" s="380"/>
      <c r="E1224" s="381"/>
    </row>
    <row r="1225" spans="1:5" ht="12.75" customHeight="1" x14ac:dyDescent="0.2">
      <c r="A1225" s="479"/>
      <c r="B1225" s="95">
        <v>2018</v>
      </c>
      <c r="C1225" s="95">
        <v>2019</v>
      </c>
      <c r="D1225" s="95">
        <v>2020</v>
      </c>
      <c r="E1225" s="95">
        <v>2021</v>
      </c>
    </row>
    <row r="1226" spans="1:5" ht="9" customHeight="1" thickBot="1" x14ac:dyDescent="0.25">
      <c r="A1226" s="480"/>
      <c r="B1226" s="94" t="s">
        <v>6</v>
      </c>
      <c r="C1226" s="94" t="s">
        <v>7</v>
      </c>
      <c r="D1226" s="94" t="s">
        <v>7</v>
      </c>
      <c r="E1226" s="94" t="s">
        <v>7</v>
      </c>
    </row>
    <row r="1227" spans="1:5" ht="12" thickBot="1" x14ac:dyDescent="0.25">
      <c r="A1227" s="73" t="s">
        <v>9</v>
      </c>
      <c r="B1227" s="241">
        <v>1</v>
      </c>
      <c r="C1227" s="241">
        <v>1</v>
      </c>
      <c r="D1227" s="241"/>
      <c r="E1227" s="241"/>
    </row>
    <row r="1228" spans="1:5" ht="12" thickBot="1" x14ac:dyDescent="0.25">
      <c r="A1228" s="73" t="s">
        <v>16</v>
      </c>
      <c r="B1228" s="92">
        <v>12000</v>
      </c>
      <c r="C1228" s="93">
        <v>23000</v>
      </c>
      <c r="D1228" s="30"/>
      <c r="E1228" s="30"/>
    </row>
    <row r="1229" spans="1:5" ht="12" thickBot="1" x14ac:dyDescent="0.25">
      <c r="A1229" s="73" t="s">
        <v>24</v>
      </c>
      <c r="B1229" s="30">
        <f>B1228/B1227</f>
        <v>12000</v>
      </c>
      <c r="C1229" s="30">
        <f>C1228/C1227</f>
        <v>23000</v>
      </c>
      <c r="D1229" s="30" t="e">
        <f>D1228/D1227</f>
        <v>#DIV/0!</v>
      </c>
      <c r="E1229" s="30" t="e">
        <f>E1228/E1227</f>
        <v>#DIV/0!</v>
      </c>
    </row>
    <row r="1230" spans="1:5" ht="12" thickBot="1" x14ac:dyDescent="0.25">
      <c r="A1230" s="73" t="s">
        <v>17</v>
      </c>
      <c r="B1230" s="241" t="s">
        <v>23</v>
      </c>
      <c r="C1230" s="96">
        <f t="shared" ref="C1230:E1232" si="42">C1227/B1227-1</f>
        <v>0</v>
      </c>
      <c r="D1230" s="96">
        <f t="shared" si="42"/>
        <v>-1</v>
      </c>
      <c r="E1230" s="96" t="e">
        <f t="shared" si="42"/>
        <v>#DIV/0!</v>
      </c>
    </row>
    <row r="1231" spans="1:5" ht="12" thickBot="1" x14ac:dyDescent="0.25">
      <c r="A1231" s="73" t="s">
        <v>18</v>
      </c>
      <c r="B1231" s="241" t="s">
        <v>23</v>
      </c>
      <c r="C1231" s="96">
        <f t="shared" si="42"/>
        <v>0.91666666666666674</v>
      </c>
      <c r="D1231" s="96">
        <f t="shared" si="42"/>
        <v>-1</v>
      </c>
      <c r="E1231" s="96" t="e">
        <f t="shared" si="42"/>
        <v>#DIV/0!</v>
      </c>
    </row>
    <row r="1232" spans="1:5" ht="12" thickBot="1" x14ac:dyDescent="0.25">
      <c r="A1232" s="73" t="s">
        <v>19</v>
      </c>
      <c r="B1232" s="241" t="s">
        <v>23</v>
      </c>
      <c r="C1232" s="96">
        <f t="shared" si="42"/>
        <v>0.91666666666666674</v>
      </c>
      <c r="D1232" s="96" t="e">
        <f t="shared" si="42"/>
        <v>#DIV/0!</v>
      </c>
      <c r="E1232" s="96" t="e">
        <f t="shared" si="42"/>
        <v>#DIV/0!</v>
      </c>
    </row>
    <row r="1233" spans="1:5" ht="12" thickBot="1" x14ac:dyDescent="0.25">
      <c r="A1233" s="481" t="s">
        <v>180</v>
      </c>
      <c r="B1233" s="482"/>
      <c r="C1233" s="482"/>
      <c r="D1233" s="482"/>
      <c r="E1233" s="483"/>
    </row>
    <row r="1234" spans="1:5" ht="12.75" customHeight="1" x14ac:dyDescent="0.2">
      <c r="A1234" s="479"/>
      <c r="B1234" s="95">
        <v>2018</v>
      </c>
      <c r="C1234" s="95">
        <v>2019</v>
      </c>
      <c r="D1234" s="95">
        <v>2020</v>
      </c>
      <c r="E1234" s="95">
        <v>2021</v>
      </c>
    </row>
    <row r="1235" spans="1:5" ht="9" customHeight="1" thickBot="1" x14ac:dyDescent="0.25">
      <c r="A1235" s="480"/>
      <c r="B1235" s="94" t="s">
        <v>6</v>
      </c>
      <c r="C1235" s="94" t="s">
        <v>7</v>
      </c>
      <c r="D1235" s="94" t="s">
        <v>7</v>
      </c>
      <c r="E1235" s="94" t="s">
        <v>7</v>
      </c>
    </row>
    <row r="1236" spans="1:5" ht="12" thickBot="1" x14ac:dyDescent="0.25">
      <c r="A1236" s="88" t="s">
        <v>35</v>
      </c>
      <c r="B1236" s="32">
        <f>B1237+B1238+B1239+B1240</f>
        <v>0</v>
      </c>
      <c r="C1236" s="32">
        <f>C1237+C1238+C1239+C1240</f>
        <v>0</v>
      </c>
      <c r="D1236" s="32">
        <f>D1237+D1238+D1239+D1240</f>
        <v>0</v>
      </c>
      <c r="E1236" s="32">
        <f>E1237+E1238+E1239+E1240</f>
        <v>0</v>
      </c>
    </row>
    <row r="1237" spans="1:5" ht="12" thickBot="1" x14ac:dyDescent="0.25">
      <c r="A1237" s="84" t="s">
        <v>43</v>
      </c>
      <c r="B1237" s="32"/>
      <c r="C1237" s="32"/>
      <c r="D1237" s="32"/>
      <c r="E1237" s="32"/>
    </row>
    <row r="1238" spans="1:5" ht="12" thickBot="1" x14ac:dyDescent="0.25">
      <c r="A1238" s="84" t="s">
        <v>49</v>
      </c>
      <c r="B1238" s="32"/>
      <c r="C1238" s="32"/>
      <c r="D1238" s="32"/>
      <c r="E1238" s="32"/>
    </row>
    <row r="1239" spans="1:5" ht="12" thickBot="1" x14ac:dyDescent="0.25">
      <c r="A1239" s="84" t="s">
        <v>50</v>
      </c>
      <c r="B1239" s="32"/>
      <c r="C1239" s="32"/>
      <c r="D1239" s="32"/>
      <c r="E1239" s="32"/>
    </row>
    <row r="1240" spans="1:5" ht="12" thickBot="1" x14ac:dyDescent="0.25">
      <c r="A1240" s="84" t="s">
        <v>51</v>
      </c>
      <c r="B1240" s="32"/>
      <c r="C1240" s="32"/>
      <c r="D1240" s="32"/>
      <c r="E1240" s="32"/>
    </row>
    <row r="1241" spans="1:5" ht="12" thickBot="1" x14ac:dyDescent="0.25">
      <c r="A1241" s="88" t="s">
        <v>36</v>
      </c>
      <c r="B1241" s="92">
        <v>12000</v>
      </c>
      <c r="C1241" s="93">
        <v>23000</v>
      </c>
      <c r="D1241" s="31"/>
      <c r="E1241" s="31">
        <f>E1242+E1243+E1244+E1245</f>
        <v>0</v>
      </c>
    </row>
    <row r="1242" spans="1:5" ht="12" thickBot="1" x14ac:dyDescent="0.25">
      <c r="A1242" s="84" t="s">
        <v>43</v>
      </c>
      <c r="B1242" s="92">
        <v>12000</v>
      </c>
      <c r="C1242" s="93">
        <v>23000</v>
      </c>
      <c r="D1242" s="31"/>
      <c r="E1242" s="31"/>
    </row>
    <row r="1243" spans="1:5" ht="12" thickBot="1" x14ac:dyDescent="0.25">
      <c r="A1243" s="84" t="s">
        <v>49</v>
      </c>
      <c r="B1243" s="31"/>
      <c r="C1243" s="31"/>
      <c r="D1243" s="31"/>
      <c r="E1243" s="31"/>
    </row>
    <row r="1244" spans="1:5" ht="12" thickBot="1" x14ac:dyDescent="0.25">
      <c r="A1244" s="84" t="s">
        <v>50</v>
      </c>
      <c r="B1244" s="31"/>
      <c r="C1244" s="31"/>
      <c r="D1244" s="31"/>
      <c r="E1244" s="31"/>
    </row>
    <row r="1245" spans="1:5" ht="12" thickBot="1" x14ac:dyDescent="0.25">
      <c r="A1245" s="84" t="s">
        <v>51</v>
      </c>
      <c r="B1245" s="31"/>
      <c r="C1245" s="31"/>
      <c r="D1245" s="31"/>
      <c r="E1245" s="31"/>
    </row>
    <row r="1246" spans="1:5" ht="12" thickBot="1" x14ac:dyDescent="0.25">
      <c r="A1246" s="90" t="s">
        <v>179</v>
      </c>
      <c r="B1246" s="31">
        <f>B1236+B1241</f>
        <v>12000</v>
      </c>
      <c r="C1246" s="31">
        <f>C1236+C1241</f>
        <v>23000</v>
      </c>
      <c r="D1246" s="31">
        <f>D1236+D1241</f>
        <v>0</v>
      </c>
      <c r="E1246" s="31">
        <f>E1236+E1241</f>
        <v>0</v>
      </c>
    </row>
    <row r="1247" spans="1:5" ht="12" thickBot="1" x14ac:dyDescent="0.25">
      <c r="A1247" s="83"/>
      <c r="B1247" s="71"/>
      <c r="C1247" s="71"/>
      <c r="D1247" s="71"/>
      <c r="E1247" s="71"/>
    </row>
    <row r="1248" spans="1:5" ht="25.5" customHeight="1" thickBot="1" x14ac:dyDescent="0.25">
      <c r="A1248" s="104" t="s">
        <v>178</v>
      </c>
      <c r="B1248" s="432" t="s">
        <v>177</v>
      </c>
      <c r="C1248" s="429"/>
      <c r="D1248" s="429"/>
      <c r="E1248" s="430"/>
    </row>
    <row r="1249" spans="1:5" ht="57" thickBot="1" x14ac:dyDescent="0.25">
      <c r="A1249" s="102" t="s">
        <v>176</v>
      </c>
      <c r="B1249" s="101" t="s">
        <v>174</v>
      </c>
      <c r="C1249" s="100" t="s">
        <v>45</v>
      </c>
      <c r="D1249" s="534" t="s">
        <v>175</v>
      </c>
      <c r="E1249" s="98"/>
    </row>
    <row r="1250" spans="1:5" ht="17.25" customHeight="1" thickBot="1" x14ac:dyDescent="0.25">
      <c r="A1250" s="73" t="s">
        <v>10</v>
      </c>
      <c r="B1250" s="382" t="s">
        <v>174</v>
      </c>
      <c r="C1250" s="383"/>
      <c r="D1250" s="383"/>
      <c r="E1250" s="384"/>
    </row>
    <row r="1251" spans="1:5" ht="12" thickBot="1" x14ac:dyDescent="0.25">
      <c r="A1251" s="73" t="s">
        <v>15</v>
      </c>
      <c r="B1251" s="379" t="s">
        <v>173</v>
      </c>
      <c r="C1251" s="380"/>
      <c r="D1251" s="380"/>
      <c r="E1251" s="381"/>
    </row>
    <row r="1252" spans="1:5" ht="12.75" customHeight="1" x14ac:dyDescent="0.2">
      <c r="A1252" s="479"/>
      <c r="B1252" s="95">
        <v>2018</v>
      </c>
      <c r="C1252" s="95">
        <v>2019</v>
      </c>
      <c r="D1252" s="95">
        <v>2020</v>
      </c>
      <c r="E1252" s="95">
        <v>2021</v>
      </c>
    </row>
    <row r="1253" spans="1:5" ht="9" customHeight="1" thickBot="1" x14ac:dyDescent="0.25">
      <c r="A1253" s="480"/>
      <c r="B1253" s="94" t="s">
        <v>6</v>
      </c>
      <c r="C1253" s="94" t="s">
        <v>7</v>
      </c>
      <c r="D1253" s="94" t="s">
        <v>7</v>
      </c>
      <c r="E1253" s="94" t="s">
        <v>7</v>
      </c>
    </row>
    <row r="1254" spans="1:5" ht="12" thickBot="1" x14ac:dyDescent="0.25">
      <c r="A1254" s="73" t="s">
        <v>9</v>
      </c>
      <c r="B1254" s="241">
        <v>1</v>
      </c>
      <c r="C1254" s="241">
        <v>1</v>
      </c>
      <c r="D1254" s="241"/>
      <c r="E1254" s="241"/>
    </row>
    <row r="1255" spans="1:5" ht="12" thickBot="1" x14ac:dyDescent="0.25">
      <c r="A1255" s="73" t="s">
        <v>16</v>
      </c>
      <c r="B1255" s="92">
        <v>10000</v>
      </c>
      <c r="C1255" s="93">
        <v>20000</v>
      </c>
      <c r="D1255" s="92"/>
      <c r="E1255" s="91"/>
    </row>
    <row r="1256" spans="1:5" ht="12" thickBot="1" x14ac:dyDescent="0.25">
      <c r="A1256" s="73" t="s">
        <v>24</v>
      </c>
      <c r="B1256" s="30">
        <f>B1255/B1254</f>
        <v>10000</v>
      </c>
      <c r="C1256" s="30">
        <f>C1255/C1254</f>
        <v>20000</v>
      </c>
      <c r="D1256" s="30" t="e">
        <f>D1255/D1254</f>
        <v>#DIV/0!</v>
      </c>
      <c r="E1256" s="30" t="e">
        <f>E1255/E1254</f>
        <v>#DIV/0!</v>
      </c>
    </row>
    <row r="1257" spans="1:5" ht="12" thickBot="1" x14ac:dyDescent="0.25">
      <c r="A1257" s="73" t="s">
        <v>17</v>
      </c>
      <c r="B1257" s="241" t="s">
        <v>23</v>
      </c>
      <c r="C1257" s="96">
        <f t="shared" ref="C1257:E1259" si="43">C1254/B1254-1</f>
        <v>0</v>
      </c>
      <c r="D1257" s="96">
        <f t="shared" si="43"/>
        <v>-1</v>
      </c>
      <c r="E1257" s="96" t="e">
        <f t="shared" si="43"/>
        <v>#DIV/0!</v>
      </c>
    </row>
    <row r="1258" spans="1:5" ht="12" thickBot="1" x14ac:dyDescent="0.25">
      <c r="A1258" s="73" t="s">
        <v>18</v>
      </c>
      <c r="B1258" s="241" t="s">
        <v>23</v>
      </c>
      <c r="C1258" s="96">
        <f t="shared" si="43"/>
        <v>1</v>
      </c>
      <c r="D1258" s="96">
        <f t="shared" si="43"/>
        <v>-1</v>
      </c>
      <c r="E1258" s="96" t="e">
        <f t="shared" si="43"/>
        <v>#DIV/0!</v>
      </c>
    </row>
    <row r="1259" spans="1:5" ht="12" thickBot="1" x14ac:dyDescent="0.25">
      <c r="A1259" s="73" t="s">
        <v>19</v>
      </c>
      <c r="B1259" s="241" t="s">
        <v>23</v>
      </c>
      <c r="C1259" s="96">
        <f t="shared" si="43"/>
        <v>1</v>
      </c>
      <c r="D1259" s="96" t="e">
        <f t="shared" si="43"/>
        <v>#DIV/0!</v>
      </c>
      <c r="E1259" s="96" t="e">
        <f t="shared" si="43"/>
        <v>#DIV/0!</v>
      </c>
    </row>
    <row r="1260" spans="1:5" ht="12" thickBot="1" x14ac:dyDescent="0.25">
      <c r="A1260" s="481" t="s">
        <v>172</v>
      </c>
      <c r="B1260" s="482"/>
      <c r="C1260" s="482"/>
      <c r="D1260" s="482"/>
      <c r="E1260" s="483"/>
    </row>
    <row r="1261" spans="1:5" ht="12.75" customHeight="1" x14ac:dyDescent="0.2">
      <c r="A1261" s="479"/>
      <c r="B1261" s="95">
        <v>2018</v>
      </c>
      <c r="C1261" s="95">
        <v>2019</v>
      </c>
      <c r="D1261" s="95">
        <v>2020</v>
      </c>
      <c r="E1261" s="95">
        <v>2021</v>
      </c>
    </row>
    <row r="1262" spans="1:5" ht="9" customHeight="1" thickBot="1" x14ac:dyDescent="0.25">
      <c r="A1262" s="480"/>
      <c r="B1262" s="94" t="s">
        <v>6</v>
      </c>
      <c r="C1262" s="94" t="s">
        <v>7</v>
      </c>
      <c r="D1262" s="94" t="s">
        <v>7</v>
      </c>
      <c r="E1262" s="94" t="s">
        <v>7</v>
      </c>
    </row>
    <row r="1263" spans="1:5" ht="12" thickBot="1" x14ac:dyDescent="0.25">
      <c r="A1263" s="88" t="s">
        <v>35</v>
      </c>
      <c r="B1263" s="32">
        <f>B1264+B1265+B1266+B1267</f>
        <v>0</v>
      </c>
      <c r="C1263" s="32">
        <f>C1264+C1265+C1266+C1267</f>
        <v>0</v>
      </c>
      <c r="D1263" s="32">
        <f>D1264+D1265+D1266+D1267</f>
        <v>0</v>
      </c>
      <c r="E1263" s="32">
        <f>E1264+E1265+E1266+E1267</f>
        <v>0</v>
      </c>
    </row>
    <row r="1264" spans="1:5" ht="12" thickBot="1" x14ac:dyDescent="0.25">
      <c r="A1264" s="84" t="s">
        <v>43</v>
      </c>
      <c r="B1264" s="32"/>
      <c r="C1264" s="32"/>
      <c r="D1264" s="32"/>
      <c r="E1264" s="32"/>
    </row>
    <row r="1265" spans="1:5" ht="12" thickBot="1" x14ac:dyDescent="0.25">
      <c r="A1265" s="84" t="s">
        <v>49</v>
      </c>
      <c r="B1265" s="32"/>
      <c r="C1265" s="32"/>
      <c r="D1265" s="32"/>
      <c r="E1265" s="32"/>
    </row>
    <row r="1266" spans="1:5" ht="12" thickBot="1" x14ac:dyDescent="0.25">
      <c r="A1266" s="84" t="s">
        <v>50</v>
      </c>
      <c r="B1266" s="32"/>
      <c r="C1266" s="32"/>
      <c r="D1266" s="32"/>
      <c r="E1266" s="32"/>
    </row>
    <row r="1267" spans="1:5" ht="12" thickBot="1" x14ac:dyDescent="0.25">
      <c r="A1267" s="84" t="s">
        <v>51</v>
      </c>
      <c r="B1267" s="32"/>
      <c r="C1267" s="32"/>
      <c r="D1267" s="32"/>
      <c r="E1267" s="32"/>
    </row>
    <row r="1268" spans="1:5" ht="12" thickBot="1" x14ac:dyDescent="0.25">
      <c r="A1268" s="88" t="s">
        <v>36</v>
      </c>
      <c r="B1268" s="92">
        <v>10000</v>
      </c>
      <c r="C1268" s="93">
        <v>20000</v>
      </c>
      <c r="D1268" s="92"/>
      <c r="E1268" s="91"/>
    </row>
    <row r="1269" spans="1:5" ht="12" thickBot="1" x14ac:dyDescent="0.25">
      <c r="A1269" s="84" t="s">
        <v>43</v>
      </c>
      <c r="B1269" s="92">
        <v>10000</v>
      </c>
      <c r="C1269" s="93">
        <v>20000</v>
      </c>
      <c r="D1269" s="31"/>
      <c r="E1269" s="31"/>
    </row>
    <row r="1270" spans="1:5" ht="12" thickBot="1" x14ac:dyDescent="0.25">
      <c r="A1270" s="84" t="s">
        <v>49</v>
      </c>
      <c r="B1270" s="31"/>
      <c r="C1270" s="31"/>
      <c r="D1270" s="31"/>
      <c r="E1270" s="31"/>
    </row>
    <row r="1271" spans="1:5" ht="12" thickBot="1" x14ac:dyDescent="0.25">
      <c r="A1271" s="84" t="s">
        <v>50</v>
      </c>
      <c r="B1271" s="31"/>
      <c r="C1271" s="31"/>
      <c r="D1271" s="31"/>
      <c r="E1271" s="31"/>
    </row>
    <row r="1272" spans="1:5" ht="12" thickBot="1" x14ac:dyDescent="0.25">
      <c r="A1272" s="84" t="s">
        <v>51</v>
      </c>
      <c r="B1272" s="31"/>
      <c r="C1272" s="31"/>
      <c r="D1272" s="31"/>
      <c r="E1272" s="31"/>
    </row>
    <row r="1273" spans="1:5" ht="12" thickBot="1" x14ac:dyDescent="0.25">
      <c r="A1273" s="90" t="s">
        <v>171</v>
      </c>
      <c r="B1273" s="31">
        <f>B1263+B1268</f>
        <v>10000</v>
      </c>
      <c r="C1273" s="31">
        <f>C1263+C1268</f>
        <v>20000</v>
      </c>
      <c r="D1273" s="31">
        <f>D1263+D1268</f>
        <v>0</v>
      </c>
      <c r="E1273" s="31">
        <f>E1263+E1268</f>
        <v>0</v>
      </c>
    </row>
    <row r="1274" spans="1:5" ht="45.75" thickBot="1" x14ac:dyDescent="0.25">
      <c r="A1274" s="102" t="s">
        <v>170</v>
      </c>
      <c r="B1274" s="101" t="s">
        <v>168</v>
      </c>
      <c r="C1274" s="100" t="s">
        <v>45</v>
      </c>
      <c r="D1274" s="99" t="s">
        <v>169</v>
      </c>
      <c r="E1274" s="98"/>
    </row>
    <row r="1275" spans="1:5" ht="17.25" customHeight="1" thickBot="1" x14ac:dyDescent="0.25">
      <c r="A1275" s="73" t="s">
        <v>10</v>
      </c>
      <c r="B1275" s="382" t="s">
        <v>168</v>
      </c>
      <c r="C1275" s="383"/>
      <c r="D1275" s="383"/>
      <c r="E1275" s="384"/>
    </row>
    <row r="1276" spans="1:5" ht="12" thickBot="1" x14ac:dyDescent="0.25">
      <c r="A1276" s="73" t="s">
        <v>15</v>
      </c>
      <c r="B1276" s="379" t="s">
        <v>154</v>
      </c>
      <c r="C1276" s="380"/>
      <c r="D1276" s="380"/>
      <c r="E1276" s="381"/>
    </row>
    <row r="1277" spans="1:5" ht="12.75" customHeight="1" x14ac:dyDescent="0.2">
      <c r="A1277" s="479"/>
      <c r="B1277" s="95">
        <v>2018</v>
      </c>
      <c r="C1277" s="95">
        <v>2019</v>
      </c>
      <c r="D1277" s="95">
        <v>2020</v>
      </c>
      <c r="E1277" s="95">
        <v>2021</v>
      </c>
    </row>
    <row r="1278" spans="1:5" ht="9" customHeight="1" thickBot="1" x14ac:dyDescent="0.25">
      <c r="A1278" s="480"/>
      <c r="B1278" s="94" t="s">
        <v>6</v>
      </c>
      <c r="C1278" s="94" t="s">
        <v>7</v>
      </c>
      <c r="D1278" s="94" t="s">
        <v>7</v>
      </c>
      <c r="E1278" s="94" t="s">
        <v>7</v>
      </c>
    </row>
    <row r="1279" spans="1:5" ht="12" thickBot="1" x14ac:dyDescent="0.25">
      <c r="A1279" s="73" t="s">
        <v>9</v>
      </c>
      <c r="B1279" s="241">
        <v>211</v>
      </c>
      <c r="C1279" s="241">
        <v>463</v>
      </c>
      <c r="D1279" s="241"/>
      <c r="E1279" s="241"/>
    </row>
    <row r="1280" spans="1:5" ht="12" thickBot="1" x14ac:dyDescent="0.25">
      <c r="A1280" s="73" t="s">
        <v>16</v>
      </c>
      <c r="B1280" s="92">
        <v>25000</v>
      </c>
      <c r="C1280" s="93">
        <v>55000</v>
      </c>
      <c r="D1280" s="92"/>
      <c r="E1280" s="91"/>
    </row>
    <row r="1281" spans="1:5" ht="12" thickBot="1" x14ac:dyDescent="0.25">
      <c r="A1281" s="73" t="s">
        <v>24</v>
      </c>
      <c r="B1281" s="30">
        <f>B1280/B1279</f>
        <v>118.48341232227489</v>
      </c>
      <c r="C1281" s="30">
        <f>C1280/C1279</f>
        <v>118.79049676025917</v>
      </c>
      <c r="D1281" s="30" t="e">
        <f>D1280/D1279</f>
        <v>#DIV/0!</v>
      </c>
      <c r="E1281" s="30" t="e">
        <f>E1280/E1279</f>
        <v>#DIV/0!</v>
      </c>
    </row>
    <row r="1282" spans="1:5" ht="12" thickBot="1" x14ac:dyDescent="0.25">
      <c r="A1282" s="73" t="s">
        <v>17</v>
      </c>
      <c r="B1282" s="241" t="s">
        <v>23</v>
      </c>
      <c r="C1282" s="96">
        <f t="shared" ref="C1282:E1284" si="44">C1279/B1279-1</f>
        <v>1.1943127962085307</v>
      </c>
      <c r="D1282" s="96">
        <f t="shared" si="44"/>
        <v>-1</v>
      </c>
      <c r="E1282" s="96" t="e">
        <f t="shared" si="44"/>
        <v>#DIV/0!</v>
      </c>
    </row>
    <row r="1283" spans="1:5" ht="12" thickBot="1" x14ac:dyDescent="0.25">
      <c r="A1283" s="73" t="s">
        <v>18</v>
      </c>
      <c r="B1283" s="241" t="s">
        <v>23</v>
      </c>
      <c r="C1283" s="96">
        <f t="shared" si="44"/>
        <v>1.2000000000000002</v>
      </c>
      <c r="D1283" s="96">
        <f t="shared" si="44"/>
        <v>-1</v>
      </c>
      <c r="E1283" s="96" t="e">
        <f t="shared" si="44"/>
        <v>#DIV/0!</v>
      </c>
    </row>
    <row r="1284" spans="1:5" ht="12" thickBot="1" x14ac:dyDescent="0.25">
      <c r="A1284" s="73" t="s">
        <v>19</v>
      </c>
      <c r="B1284" s="241" t="s">
        <v>23</v>
      </c>
      <c r="C1284" s="96">
        <f t="shared" si="44"/>
        <v>2.5917926565874883E-3</v>
      </c>
      <c r="D1284" s="96" t="e">
        <f t="shared" si="44"/>
        <v>#DIV/0!</v>
      </c>
      <c r="E1284" s="96" t="e">
        <f t="shared" si="44"/>
        <v>#DIV/0!</v>
      </c>
    </row>
    <row r="1285" spans="1:5" ht="12" thickBot="1" x14ac:dyDescent="0.25">
      <c r="A1285" s="481" t="s">
        <v>167</v>
      </c>
      <c r="B1285" s="482"/>
      <c r="C1285" s="482"/>
      <c r="D1285" s="482"/>
      <c r="E1285" s="483"/>
    </row>
    <row r="1286" spans="1:5" ht="12.75" customHeight="1" x14ac:dyDescent="0.2">
      <c r="A1286" s="479"/>
      <c r="B1286" s="95">
        <v>2018</v>
      </c>
      <c r="C1286" s="95">
        <v>2019</v>
      </c>
      <c r="D1286" s="95">
        <v>2020</v>
      </c>
      <c r="E1286" s="95">
        <v>2021</v>
      </c>
    </row>
    <row r="1287" spans="1:5" ht="9" customHeight="1" thickBot="1" x14ac:dyDescent="0.25">
      <c r="A1287" s="480"/>
      <c r="B1287" s="94" t="s">
        <v>6</v>
      </c>
      <c r="C1287" s="94" t="s">
        <v>7</v>
      </c>
      <c r="D1287" s="94" t="s">
        <v>7</v>
      </c>
      <c r="E1287" s="94" t="s">
        <v>7</v>
      </c>
    </row>
    <row r="1288" spans="1:5" ht="12" thickBot="1" x14ac:dyDescent="0.25">
      <c r="A1288" s="88" t="s">
        <v>35</v>
      </c>
      <c r="B1288" s="32">
        <f>B1289+B1290+B1291+B1292</f>
        <v>0</v>
      </c>
      <c r="C1288" s="32">
        <f>C1289+C1290+C1291+C1292</f>
        <v>0</v>
      </c>
      <c r="D1288" s="32">
        <f>D1289+D1290+D1291+D1292</f>
        <v>0</v>
      </c>
      <c r="E1288" s="32">
        <f>E1289+E1290+E1291+E1292</f>
        <v>0</v>
      </c>
    </row>
    <row r="1289" spans="1:5" ht="12" thickBot="1" x14ac:dyDescent="0.25">
      <c r="A1289" s="84" t="s">
        <v>43</v>
      </c>
      <c r="B1289" s="32"/>
      <c r="C1289" s="32"/>
      <c r="D1289" s="32"/>
      <c r="E1289" s="32"/>
    </row>
    <row r="1290" spans="1:5" ht="12" thickBot="1" x14ac:dyDescent="0.25">
      <c r="A1290" s="84" t="s">
        <v>49</v>
      </c>
      <c r="B1290" s="32"/>
      <c r="C1290" s="32"/>
      <c r="D1290" s="32"/>
      <c r="E1290" s="32"/>
    </row>
    <row r="1291" spans="1:5" ht="12" thickBot="1" x14ac:dyDescent="0.25">
      <c r="A1291" s="84" t="s">
        <v>50</v>
      </c>
      <c r="B1291" s="32"/>
      <c r="C1291" s="32"/>
      <c r="D1291" s="32"/>
      <c r="E1291" s="32"/>
    </row>
    <row r="1292" spans="1:5" ht="12" thickBot="1" x14ac:dyDescent="0.25">
      <c r="A1292" s="84" t="s">
        <v>51</v>
      </c>
      <c r="B1292" s="32"/>
      <c r="C1292" s="32"/>
      <c r="D1292" s="32"/>
      <c r="E1292" s="32"/>
    </row>
    <row r="1293" spans="1:5" ht="12" thickBot="1" x14ac:dyDescent="0.25">
      <c r="A1293" s="88" t="s">
        <v>36</v>
      </c>
      <c r="B1293" s="92">
        <v>25000</v>
      </c>
      <c r="C1293" s="93">
        <v>55000</v>
      </c>
      <c r="D1293" s="92"/>
      <c r="E1293" s="91"/>
    </row>
    <row r="1294" spans="1:5" ht="12" thickBot="1" x14ac:dyDescent="0.25">
      <c r="A1294" s="84" t="s">
        <v>43</v>
      </c>
      <c r="B1294" s="92">
        <v>25000</v>
      </c>
      <c r="C1294" s="93">
        <v>55000</v>
      </c>
      <c r="D1294" s="92"/>
      <c r="E1294" s="91"/>
    </row>
    <row r="1295" spans="1:5" ht="12" thickBot="1" x14ac:dyDescent="0.25">
      <c r="A1295" s="84" t="s">
        <v>49</v>
      </c>
      <c r="B1295" s="31"/>
      <c r="C1295" s="31"/>
      <c r="D1295" s="31"/>
      <c r="E1295" s="31"/>
    </row>
    <row r="1296" spans="1:5" ht="12" thickBot="1" x14ac:dyDescent="0.25">
      <c r="A1296" s="84" t="s">
        <v>50</v>
      </c>
      <c r="B1296" s="31"/>
      <c r="C1296" s="31"/>
      <c r="D1296" s="31"/>
      <c r="E1296" s="31"/>
    </row>
    <row r="1297" spans="1:5" ht="12" thickBot="1" x14ac:dyDescent="0.25">
      <c r="A1297" s="84" t="s">
        <v>51</v>
      </c>
      <c r="B1297" s="31"/>
      <c r="C1297" s="31"/>
      <c r="D1297" s="31"/>
      <c r="E1297" s="31"/>
    </row>
    <row r="1298" spans="1:5" ht="12" thickBot="1" x14ac:dyDescent="0.25">
      <c r="A1298" s="90" t="s">
        <v>166</v>
      </c>
      <c r="B1298" s="31">
        <f>B1288+B1293</f>
        <v>25000</v>
      </c>
      <c r="C1298" s="31">
        <f>C1288+C1293</f>
        <v>55000</v>
      </c>
      <c r="D1298" s="31">
        <f>D1288+D1293</f>
        <v>0</v>
      </c>
      <c r="E1298" s="31">
        <f>E1288+E1293</f>
        <v>0</v>
      </c>
    </row>
    <row r="1299" spans="1:5" ht="34.5" thickBot="1" x14ac:dyDescent="0.25">
      <c r="A1299" s="102" t="s">
        <v>165</v>
      </c>
      <c r="B1299" s="101" t="s">
        <v>164</v>
      </c>
      <c r="C1299" s="100" t="s">
        <v>45</v>
      </c>
      <c r="D1299" s="99"/>
      <c r="E1299" s="98"/>
    </row>
    <row r="1300" spans="1:5" ht="17.25" customHeight="1" thickBot="1" x14ac:dyDescent="0.25">
      <c r="A1300" s="73" t="s">
        <v>10</v>
      </c>
      <c r="B1300" s="382" t="s">
        <v>164</v>
      </c>
      <c r="C1300" s="383"/>
      <c r="D1300" s="383"/>
      <c r="E1300" s="384"/>
    </row>
    <row r="1301" spans="1:5" ht="12" thickBot="1" x14ac:dyDescent="0.25">
      <c r="A1301" s="73" t="s">
        <v>15</v>
      </c>
      <c r="B1301" s="379" t="s">
        <v>91</v>
      </c>
      <c r="C1301" s="380"/>
      <c r="D1301" s="380"/>
      <c r="E1301" s="381"/>
    </row>
    <row r="1302" spans="1:5" ht="12.75" customHeight="1" x14ac:dyDescent="0.2">
      <c r="A1302" s="479"/>
      <c r="B1302" s="95">
        <v>2018</v>
      </c>
      <c r="C1302" s="95">
        <v>2019</v>
      </c>
      <c r="D1302" s="95">
        <v>2020</v>
      </c>
      <c r="E1302" s="95">
        <v>2021</v>
      </c>
    </row>
    <row r="1303" spans="1:5" ht="9" customHeight="1" thickBot="1" x14ac:dyDescent="0.25">
      <c r="A1303" s="480"/>
      <c r="B1303" s="94" t="s">
        <v>6</v>
      </c>
      <c r="C1303" s="94" t="s">
        <v>7</v>
      </c>
      <c r="D1303" s="94" t="s">
        <v>7</v>
      </c>
      <c r="E1303" s="94" t="s">
        <v>7</v>
      </c>
    </row>
    <row r="1304" spans="1:5" ht="12" thickBot="1" x14ac:dyDescent="0.25">
      <c r="A1304" s="73" t="s">
        <v>9</v>
      </c>
      <c r="B1304" s="241"/>
      <c r="C1304" s="241"/>
      <c r="D1304" s="241">
        <v>1</v>
      </c>
      <c r="E1304" s="241">
        <v>1</v>
      </c>
    </row>
    <row r="1305" spans="1:5" ht="12" thickBot="1" x14ac:dyDescent="0.25">
      <c r="A1305" s="73" t="s">
        <v>16</v>
      </c>
      <c r="B1305" s="92"/>
      <c r="C1305" s="93"/>
      <c r="D1305" s="92">
        <v>100000</v>
      </c>
      <c r="E1305" s="91">
        <v>100000</v>
      </c>
    </row>
    <row r="1306" spans="1:5" ht="12" thickBot="1" x14ac:dyDescent="0.25">
      <c r="A1306" s="73" t="s">
        <v>24</v>
      </c>
      <c r="B1306" s="30" t="e">
        <f>B1305/B1304</f>
        <v>#DIV/0!</v>
      </c>
      <c r="C1306" s="30" t="e">
        <f>C1305/C1304</f>
        <v>#DIV/0!</v>
      </c>
      <c r="D1306" s="30">
        <f>D1305/D1304</f>
        <v>100000</v>
      </c>
      <c r="E1306" s="30">
        <f>E1305/E1304</f>
        <v>100000</v>
      </c>
    </row>
    <row r="1307" spans="1:5" ht="12" thickBot="1" x14ac:dyDescent="0.25">
      <c r="A1307" s="73" t="s">
        <v>17</v>
      </c>
      <c r="B1307" s="241" t="s">
        <v>23</v>
      </c>
      <c r="C1307" s="96" t="e">
        <f t="shared" ref="C1307:E1309" si="45">C1304/B1304-1</f>
        <v>#DIV/0!</v>
      </c>
      <c r="D1307" s="96" t="e">
        <f t="shared" si="45"/>
        <v>#DIV/0!</v>
      </c>
      <c r="E1307" s="96">
        <f t="shared" si="45"/>
        <v>0</v>
      </c>
    </row>
    <row r="1308" spans="1:5" ht="12" thickBot="1" x14ac:dyDescent="0.25">
      <c r="A1308" s="73" t="s">
        <v>18</v>
      </c>
      <c r="B1308" s="241" t="s">
        <v>23</v>
      </c>
      <c r="C1308" s="96" t="e">
        <f t="shared" si="45"/>
        <v>#DIV/0!</v>
      </c>
      <c r="D1308" s="96" t="e">
        <f t="shared" si="45"/>
        <v>#DIV/0!</v>
      </c>
      <c r="E1308" s="96">
        <f t="shared" si="45"/>
        <v>0</v>
      </c>
    </row>
    <row r="1309" spans="1:5" ht="12" thickBot="1" x14ac:dyDescent="0.25">
      <c r="A1309" s="73" t="s">
        <v>19</v>
      </c>
      <c r="B1309" s="241" t="s">
        <v>23</v>
      </c>
      <c r="C1309" s="96" t="e">
        <f t="shared" si="45"/>
        <v>#DIV/0!</v>
      </c>
      <c r="D1309" s="96" t="e">
        <f t="shared" si="45"/>
        <v>#DIV/0!</v>
      </c>
      <c r="E1309" s="96">
        <f t="shared" si="45"/>
        <v>0</v>
      </c>
    </row>
    <row r="1310" spans="1:5" ht="12" thickBot="1" x14ac:dyDescent="0.25">
      <c r="A1310" s="481" t="s">
        <v>163</v>
      </c>
      <c r="B1310" s="482"/>
      <c r="C1310" s="482"/>
      <c r="D1310" s="482"/>
      <c r="E1310" s="483"/>
    </row>
    <row r="1311" spans="1:5" ht="12.75" customHeight="1" x14ac:dyDescent="0.2">
      <c r="A1311" s="479"/>
      <c r="B1311" s="95">
        <v>2018</v>
      </c>
      <c r="C1311" s="95">
        <v>2019</v>
      </c>
      <c r="D1311" s="95">
        <v>2020</v>
      </c>
      <c r="E1311" s="95">
        <v>2021</v>
      </c>
    </row>
    <row r="1312" spans="1:5" ht="9" customHeight="1" thickBot="1" x14ac:dyDescent="0.25">
      <c r="A1312" s="480"/>
      <c r="B1312" s="94" t="s">
        <v>6</v>
      </c>
      <c r="C1312" s="94" t="s">
        <v>7</v>
      </c>
      <c r="D1312" s="94" t="s">
        <v>7</v>
      </c>
      <c r="E1312" s="94" t="s">
        <v>7</v>
      </c>
    </row>
    <row r="1313" spans="1:5" ht="12" thickBot="1" x14ac:dyDescent="0.25">
      <c r="A1313" s="88" t="s">
        <v>35</v>
      </c>
      <c r="B1313" s="32">
        <f>B1314+B1315+B1316+B1317</f>
        <v>0</v>
      </c>
      <c r="C1313" s="32">
        <f>C1314+C1315+C1316+C1317</f>
        <v>0</v>
      </c>
      <c r="D1313" s="32">
        <f>D1314+D1315+D1316+D1317</f>
        <v>0</v>
      </c>
      <c r="E1313" s="32">
        <f>E1314+E1315+E1316+E1317</f>
        <v>0</v>
      </c>
    </row>
    <row r="1314" spans="1:5" ht="12" thickBot="1" x14ac:dyDescent="0.25">
      <c r="A1314" s="84" t="s">
        <v>43</v>
      </c>
      <c r="B1314" s="32"/>
      <c r="C1314" s="32"/>
      <c r="D1314" s="32"/>
      <c r="E1314" s="32"/>
    </row>
    <row r="1315" spans="1:5" ht="12" thickBot="1" x14ac:dyDescent="0.25">
      <c r="A1315" s="84" t="s">
        <v>49</v>
      </c>
      <c r="B1315" s="32"/>
      <c r="C1315" s="32"/>
      <c r="D1315" s="32"/>
      <c r="E1315" s="32"/>
    </row>
    <row r="1316" spans="1:5" ht="12" thickBot="1" x14ac:dyDescent="0.25">
      <c r="A1316" s="84" t="s">
        <v>50</v>
      </c>
      <c r="B1316" s="32"/>
      <c r="C1316" s="32"/>
      <c r="D1316" s="32"/>
      <c r="E1316" s="32"/>
    </row>
    <row r="1317" spans="1:5" ht="12" thickBot="1" x14ac:dyDescent="0.25">
      <c r="A1317" s="84" t="s">
        <v>51</v>
      </c>
      <c r="B1317" s="32"/>
      <c r="C1317" s="32"/>
      <c r="D1317" s="32"/>
      <c r="E1317" s="32"/>
    </row>
    <row r="1318" spans="1:5" ht="12" thickBot="1" x14ac:dyDescent="0.25">
      <c r="A1318" s="88" t="s">
        <v>36</v>
      </c>
      <c r="B1318" s="92"/>
      <c r="C1318" s="93"/>
      <c r="D1318" s="92">
        <v>100000</v>
      </c>
      <c r="E1318" s="91">
        <v>100000</v>
      </c>
    </row>
    <row r="1319" spans="1:5" ht="12" thickBot="1" x14ac:dyDescent="0.25">
      <c r="A1319" s="84" t="s">
        <v>43</v>
      </c>
      <c r="B1319" s="31"/>
      <c r="C1319" s="31"/>
      <c r="D1319" s="92">
        <v>100000</v>
      </c>
      <c r="E1319" s="91">
        <v>100000</v>
      </c>
    </row>
    <row r="1320" spans="1:5" ht="12" thickBot="1" x14ac:dyDescent="0.25">
      <c r="A1320" s="84" t="s">
        <v>49</v>
      </c>
      <c r="B1320" s="31"/>
      <c r="C1320" s="31"/>
      <c r="D1320" s="31"/>
      <c r="E1320" s="31"/>
    </row>
    <row r="1321" spans="1:5" ht="12" thickBot="1" x14ac:dyDescent="0.25">
      <c r="A1321" s="84" t="s">
        <v>50</v>
      </c>
      <c r="B1321" s="31"/>
      <c r="C1321" s="31"/>
      <c r="D1321" s="31"/>
      <c r="E1321" s="31"/>
    </row>
    <row r="1322" spans="1:5" ht="12" thickBot="1" x14ac:dyDescent="0.25">
      <c r="A1322" s="84" t="s">
        <v>51</v>
      </c>
      <c r="B1322" s="31"/>
      <c r="C1322" s="31"/>
      <c r="D1322" s="31"/>
      <c r="E1322" s="31"/>
    </row>
    <row r="1323" spans="1:5" ht="12" thickBot="1" x14ac:dyDescent="0.25">
      <c r="A1323" s="90" t="s">
        <v>162</v>
      </c>
      <c r="B1323" s="31">
        <f>B1313+B1318</f>
        <v>0</v>
      </c>
      <c r="C1323" s="31">
        <f>C1313+C1318</f>
        <v>0</v>
      </c>
      <c r="D1323" s="31">
        <f>D1313+D1318</f>
        <v>100000</v>
      </c>
      <c r="E1323" s="31">
        <f>E1313+E1318</f>
        <v>100000</v>
      </c>
    </row>
    <row r="1324" spans="1:5" ht="12" thickBot="1" x14ac:dyDescent="0.25">
      <c r="A1324" s="83"/>
      <c r="B1324" s="71"/>
      <c r="C1324" s="71"/>
      <c r="D1324" s="71"/>
      <c r="E1324" s="71"/>
    </row>
    <row r="1325" spans="1:5" ht="45.75" thickBot="1" x14ac:dyDescent="0.25">
      <c r="A1325" s="102" t="s">
        <v>161</v>
      </c>
      <c r="B1325" s="101" t="s">
        <v>160</v>
      </c>
      <c r="C1325" s="100" t="s">
        <v>45</v>
      </c>
      <c r="D1325" s="99"/>
      <c r="E1325" s="98"/>
    </row>
    <row r="1326" spans="1:5" ht="17.25" customHeight="1" thickBot="1" x14ac:dyDescent="0.25">
      <c r="A1326" s="73" t="s">
        <v>10</v>
      </c>
      <c r="B1326" s="382" t="s">
        <v>160</v>
      </c>
      <c r="C1326" s="383"/>
      <c r="D1326" s="383"/>
      <c r="E1326" s="384"/>
    </row>
    <row r="1327" spans="1:5" ht="12" thickBot="1" x14ac:dyDescent="0.25">
      <c r="A1327" s="73" t="s">
        <v>15</v>
      </c>
      <c r="B1327" s="379" t="s">
        <v>159</v>
      </c>
      <c r="C1327" s="380"/>
      <c r="D1327" s="380"/>
      <c r="E1327" s="381"/>
    </row>
    <row r="1328" spans="1:5" ht="12.75" customHeight="1" x14ac:dyDescent="0.2">
      <c r="A1328" s="479"/>
      <c r="B1328" s="95">
        <v>2018</v>
      </c>
      <c r="C1328" s="95">
        <v>2019</v>
      </c>
      <c r="D1328" s="95">
        <v>2020</v>
      </c>
      <c r="E1328" s="95">
        <v>2021</v>
      </c>
    </row>
    <row r="1329" spans="1:5" ht="9" customHeight="1" thickBot="1" x14ac:dyDescent="0.25">
      <c r="A1329" s="480"/>
      <c r="B1329" s="94" t="s">
        <v>6</v>
      </c>
      <c r="C1329" s="94" t="s">
        <v>7</v>
      </c>
      <c r="D1329" s="94" t="s">
        <v>7</v>
      </c>
      <c r="E1329" s="94" t="s">
        <v>7</v>
      </c>
    </row>
    <row r="1330" spans="1:5" ht="12" thickBot="1" x14ac:dyDescent="0.25">
      <c r="A1330" s="73" t="s">
        <v>9</v>
      </c>
      <c r="B1330" s="241"/>
      <c r="C1330" s="241"/>
      <c r="D1330" s="241">
        <v>1</v>
      </c>
      <c r="E1330" s="241"/>
    </row>
    <row r="1331" spans="1:5" ht="12" thickBot="1" x14ac:dyDescent="0.25">
      <c r="A1331" s="73" t="s">
        <v>16</v>
      </c>
      <c r="B1331" s="92"/>
      <c r="C1331" s="93"/>
      <c r="D1331" s="92">
        <v>420000</v>
      </c>
      <c r="E1331" s="91"/>
    </row>
    <row r="1332" spans="1:5" ht="12" thickBot="1" x14ac:dyDescent="0.25">
      <c r="A1332" s="73" t="s">
        <v>24</v>
      </c>
      <c r="B1332" s="30" t="e">
        <f>B1331/B1330</f>
        <v>#DIV/0!</v>
      </c>
      <c r="C1332" s="30" t="e">
        <f>C1331/C1330</f>
        <v>#DIV/0!</v>
      </c>
      <c r="D1332" s="30">
        <f>D1331/D1330</f>
        <v>420000</v>
      </c>
      <c r="E1332" s="30" t="e">
        <f>E1331/E1330</f>
        <v>#DIV/0!</v>
      </c>
    </row>
    <row r="1333" spans="1:5" ht="12" thickBot="1" x14ac:dyDescent="0.25">
      <c r="A1333" s="73" t="s">
        <v>17</v>
      </c>
      <c r="B1333" s="241" t="s">
        <v>23</v>
      </c>
      <c r="C1333" s="96" t="e">
        <f t="shared" ref="C1333:E1335" si="46">C1330/B1330-1</f>
        <v>#DIV/0!</v>
      </c>
      <c r="D1333" s="96" t="e">
        <f t="shared" si="46"/>
        <v>#DIV/0!</v>
      </c>
      <c r="E1333" s="96">
        <f t="shared" si="46"/>
        <v>-1</v>
      </c>
    </row>
    <row r="1334" spans="1:5" ht="12" thickBot="1" x14ac:dyDescent="0.25">
      <c r="A1334" s="73" t="s">
        <v>18</v>
      </c>
      <c r="B1334" s="241" t="s">
        <v>23</v>
      </c>
      <c r="C1334" s="96" t="e">
        <f t="shared" si="46"/>
        <v>#DIV/0!</v>
      </c>
      <c r="D1334" s="96" t="e">
        <f t="shared" si="46"/>
        <v>#DIV/0!</v>
      </c>
      <c r="E1334" s="96">
        <f t="shared" si="46"/>
        <v>-1</v>
      </c>
    </row>
    <row r="1335" spans="1:5" ht="12" thickBot="1" x14ac:dyDescent="0.25">
      <c r="A1335" s="73" t="s">
        <v>19</v>
      </c>
      <c r="B1335" s="241" t="s">
        <v>23</v>
      </c>
      <c r="C1335" s="96" t="e">
        <f t="shared" si="46"/>
        <v>#DIV/0!</v>
      </c>
      <c r="D1335" s="96" t="e">
        <f t="shared" si="46"/>
        <v>#DIV/0!</v>
      </c>
      <c r="E1335" s="96" t="e">
        <f t="shared" si="46"/>
        <v>#DIV/0!</v>
      </c>
    </row>
    <row r="1336" spans="1:5" ht="12" thickBot="1" x14ac:dyDescent="0.25">
      <c r="A1336" s="481" t="s">
        <v>158</v>
      </c>
      <c r="B1336" s="482"/>
      <c r="C1336" s="482"/>
      <c r="D1336" s="482"/>
      <c r="E1336" s="483"/>
    </row>
    <row r="1337" spans="1:5" ht="12.75" customHeight="1" x14ac:dyDescent="0.2">
      <c r="A1337" s="479"/>
      <c r="B1337" s="95">
        <v>2018</v>
      </c>
      <c r="C1337" s="95">
        <v>2019</v>
      </c>
      <c r="D1337" s="95">
        <v>2020</v>
      </c>
      <c r="E1337" s="95">
        <v>2021</v>
      </c>
    </row>
    <row r="1338" spans="1:5" ht="9" customHeight="1" thickBot="1" x14ac:dyDescent="0.25">
      <c r="A1338" s="480"/>
      <c r="B1338" s="94" t="s">
        <v>6</v>
      </c>
      <c r="C1338" s="94" t="s">
        <v>7</v>
      </c>
      <c r="D1338" s="94" t="s">
        <v>7</v>
      </c>
      <c r="E1338" s="94" t="s">
        <v>7</v>
      </c>
    </row>
    <row r="1339" spans="1:5" ht="12" thickBot="1" x14ac:dyDescent="0.25">
      <c r="A1339" s="88" t="s">
        <v>35</v>
      </c>
      <c r="B1339" s="32">
        <f>B1340+B1341+B1342+B1343</f>
        <v>0</v>
      </c>
      <c r="C1339" s="32">
        <f>C1340+C1341+C1342+C1343</f>
        <v>0</v>
      </c>
      <c r="D1339" s="32">
        <f>D1340+D1341+D1342+D1343</f>
        <v>0</v>
      </c>
      <c r="E1339" s="32">
        <f>E1340+E1341+E1342+E1343</f>
        <v>0</v>
      </c>
    </row>
    <row r="1340" spans="1:5" ht="12" thickBot="1" x14ac:dyDescent="0.25">
      <c r="A1340" s="84" t="s">
        <v>43</v>
      </c>
      <c r="B1340" s="32"/>
      <c r="C1340" s="32"/>
      <c r="D1340" s="32"/>
      <c r="E1340" s="32"/>
    </row>
    <row r="1341" spans="1:5" ht="12" thickBot="1" x14ac:dyDescent="0.25">
      <c r="A1341" s="84" t="s">
        <v>49</v>
      </c>
      <c r="B1341" s="32"/>
      <c r="C1341" s="32"/>
      <c r="D1341" s="32"/>
      <c r="E1341" s="32"/>
    </row>
    <row r="1342" spans="1:5" ht="12" thickBot="1" x14ac:dyDescent="0.25">
      <c r="A1342" s="84" t="s">
        <v>50</v>
      </c>
      <c r="B1342" s="32"/>
      <c r="C1342" s="32"/>
      <c r="D1342" s="32"/>
      <c r="E1342" s="32"/>
    </row>
    <row r="1343" spans="1:5" ht="12" thickBot="1" x14ac:dyDescent="0.25">
      <c r="A1343" s="84" t="s">
        <v>51</v>
      </c>
      <c r="B1343" s="32"/>
      <c r="C1343" s="32"/>
      <c r="D1343" s="32"/>
      <c r="E1343" s="32"/>
    </row>
    <row r="1344" spans="1:5" ht="12" thickBot="1" x14ac:dyDescent="0.25">
      <c r="A1344" s="88" t="s">
        <v>36</v>
      </c>
      <c r="B1344" s="92"/>
      <c r="C1344" s="93"/>
      <c r="D1344" s="92">
        <v>420000</v>
      </c>
      <c r="E1344" s="91"/>
    </row>
    <row r="1345" spans="1:5" ht="12" thickBot="1" x14ac:dyDescent="0.25">
      <c r="A1345" s="84" t="s">
        <v>43</v>
      </c>
      <c r="B1345" s="31"/>
      <c r="C1345" s="31"/>
      <c r="D1345" s="92">
        <v>420000</v>
      </c>
      <c r="E1345" s="91"/>
    </row>
    <row r="1346" spans="1:5" ht="12" thickBot="1" x14ac:dyDescent="0.25">
      <c r="A1346" s="84" t="s">
        <v>49</v>
      </c>
      <c r="B1346" s="31"/>
      <c r="C1346" s="31"/>
      <c r="D1346" s="31"/>
      <c r="E1346" s="31"/>
    </row>
    <row r="1347" spans="1:5" ht="12" thickBot="1" x14ac:dyDescent="0.25">
      <c r="A1347" s="84" t="s">
        <v>50</v>
      </c>
      <c r="B1347" s="31"/>
      <c r="C1347" s="31"/>
      <c r="D1347" s="31"/>
      <c r="E1347" s="31"/>
    </row>
    <row r="1348" spans="1:5" ht="12" thickBot="1" x14ac:dyDescent="0.25">
      <c r="A1348" s="84" t="s">
        <v>51</v>
      </c>
      <c r="B1348" s="31"/>
      <c r="C1348" s="31"/>
      <c r="D1348" s="31"/>
      <c r="E1348" s="31"/>
    </row>
    <row r="1349" spans="1:5" ht="11.25" customHeight="1" thickBot="1" x14ac:dyDescent="0.25">
      <c r="A1349" s="90" t="s">
        <v>157</v>
      </c>
      <c r="B1349" s="31">
        <f>B1339+B1344</f>
        <v>0</v>
      </c>
      <c r="C1349" s="31">
        <f>C1339+C1344</f>
        <v>0</v>
      </c>
      <c r="D1349" s="31">
        <f>D1339+D1344</f>
        <v>420000</v>
      </c>
      <c r="E1349" s="31">
        <f>E1339+E1344</f>
        <v>0</v>
      </c>
    </row>
    <row r="1350" spans="1:5" ht="12" thickBot="1" x14ac:dyDescent="0.25">
      <c r="A1350" s="83"/>
      <c r="B1350" s="71"/>
      <c r="C1350" s="71"/>
      <c r="D1350" s="71"/>
      <c r="E1350" s="71"/>
    </row>
    <row r="1351" spans="1:5" ht="34.5" thickBot="1" x14ac:dyDescent="0.25">
      <c r="A1351" s="102" t="s">
        <v>156</v>
      </c>
      <c r="B1351" s="101" t="s">
        <v>155</v>
      </c>
      <c r="C1351" s="100" t="s">
        <v>45</v>
      </c>
      <c r="D1351" s="99"/>
      <c r="E1351" s="98"/>
    </row>
    <row r="1352" spans="1:5" ht="17.25" customHeight="1" thickBot="1" x14ac:dyDescent="0.25">
      <c r="A1352" s="73" t="s">
        <v>10</v>
      </c>
      <c r="B1352" s="382" t="s">
        <v>155</v>
      </c>
      <c r="C1352" s="383"/>
      <c r="D1352" s="383"/>
      <c r="E1352" s="384"/>
    </row>
    <row r="1353" spans="1:5" ht="12" thickBot="1" x14ac:dyDescent="0.25">
      <c r="A1353" s="73" t="s">
        <v>15</v>
      </c>
      <c r="B1353" s="379" t="s">
        <v>154</v>
      </c>
      <c r="C1353" s="380"/>
      <c r="D1353" s="380"/>
      <c r="E1353" s="381"/>
    </row>
    <row r="1354" spans="1:5" ht="12.75" customHeight="1" x14ac:dyDescent="0.2">
      <c r="A1354" s="479"/>
      <c r="B1354" s="95">
        <v>2018</v>
      </c>
      <c r="C1354" s="95">
        <v>2019</v>
      </c>
      <c r="D1354" s="95">
        <v>2020</v>
      </c>
      <c r="E1354" s="95">
        <v>2021</v>
      </c>
    </row>
    <row r="1355" spans="1:5" ht="9" customHeight="1" thickBot="1" x14ac:dyDescent="0.25">
      <c r="A1355" s="480"/>
      <c r="B1355" s="94" t="s">
        <v>6</v>
      </c>
      <c r="C1355" s="94" t="s">
        <v>7</v>
      </c>
      <c r="D1355" s="94" t="s">
        <v>7</v>
      </c>
      <c r="E1355" s="94" t="s">
        <v>7</v>
      </c>
    </row>
    <row r="1356" spans="1:5" ht="12" thickBot="1" x14ac:dyDescent="0.25">
      <c r="A1356" s="73" t="s">
        <v>9</v>
      </c>
      <c r="B1356" s="241"/>
      <c r="C1356" s="241"/>
      <c r="D1356" s="241"/>
      <c r="E1356" s="241">
        <v>869</v>
      </c>
    </row>
    <row r="1357" spans="1:5" ht="12" thickBot="1" x14ac:dyDescent="0.25">
      <c r="A1357" s="73" t="s">
        <v>16</v>
      </c>
      <c r="B1357" s="92"/>
      <c r="C1357" s="93"/>
      <c r="D1357" s="92"/>
      <c r="E1357" s="97">
        <v>37000</v>
      </c>
    </row>
    <row r="1358" spans="1:5" ht="12" thickBot="1" x14ac:dyDescent="0.25">
      <c r="A1358" s="73" t="s">
        <v>24</v>
      </c>
      <c r="B1358" s="30" t="e">
        <f>B1357/B1356</f>
        <v>#DIV/0!</v>
      </c>
      <c r="C1358" s="30" t="e">
        <f>C1357/C1356</f>
        <v>#DIV/0!</v>
      </c>
      <c r="D1358" s="30" t="e">
        <f>D1357/D1356</f>
        <v>#DIV/0!</v>
      </c>
      <c r="E1358" s="30">
        <f>E1357/E1356</f>
        <v>42.577675489067893</v>
      </c>
    </row>
    <row r="1359" spans="1:5" ht="12" thickBot="1" x14ac:dyDescent="0.25">
      <c r="A1359" s="73" t="s">
        <v>17</v>
      </c>
      <c r="B1359" s="241" t="s">
        <v>23</v>
      </c>
      <c r="C1359" s="96" t="e">
        <f t="shared" ref="C1359:E1361" si="47">C1356/B1356-1</f>
        <v>#DIV/0!</v>
      </c>
      <c r="D1359" s="96" t="e">
        <f t="shared" si="47"/>
        <v>#DIV/0!</v>
      </c>
      <c r="E1359" s="96" t="e">
        <f t="shared" si="47"/>
        <v>#DIV/0!</v>
      </c>
    </row>
    <row r="1360" spans="1:5" ht="12" thickBot="1" x14ac:dyDescent="0.25">
      <c r="A1360" s="73" t="s">
        <v>18</v>
      </c>
      <c r="B1360" s="241" t="s">
        <v>23</v>
      </c>
      <c r="C1360" s="96" t="e">
        <f t="shared" si="47"/>
        <v>#DIV/0!</v>
      </c>
      <c r="D1360" s="96" t="e">
        <f t="shared" si="47"/>
        <v>#DIV/0!</v>
      </c>
      <c r="E1360" s="96" t="e">
        <f t="shared" si="47"/>
        <v>#DIV/0!</v>
      </c>
    </row>
    <row r="1361" spans="1:5" ht="12" thickBot="1" x14ac:dyDescent="0.25">
      <c r="A1361" s="73" t="s">
        <v>19</v>
      </c>
      <c r="B1361" s="241" t="s">
        <v>23</v>
      </c>
      <c r="C1361" s="96" t="e">
        <f t="shared" si="47"/>
        <v>#DIV/0!</v>
      </c>
      <c r="D1361" s="96" t="e">
        <f t="shared" si="47"/>
        <v>#DIV/0!</v>
      </c>
      <c r="E1361" s="96" t="e">
        <f t="shared" si="47"/>
        <v>#DIV/0!</v>
      </c>
    </row>
    <row r="1362" spans="1:5" ht="12" thickBot="1" x14ac:dyDescent="0.25">
      <c r="A1362" s="481" t="s">
        <v>153</v>
      </c>
      <c r="B1362" s="482"/>
      <c r="C1362" s="482"/>
      <c r="D1362" s="482"/>
      <c r="E1362" s="483"/>
    </row>
    <row r="1363" spans="1:5" ht="18.75" customHeight="1" x14ac:dyDescent="0.2">
      <c r="A1363" s="479"/>
      <c r="B1363" s="95">
        <v>2018</v>
      </c>
      <c r="C1363" s="95">
        <v>2019</v>
      </c>
      <c r="D1363" s="95">
        <v>2020</v>
      </c>
      <c r="E1363" s="95">
        <v>2021</v>
      </c>
    </row>
    <row r="1364" spans="1:5" ht="12.75" customHeight="1" thickBot="1" x14ac:dyDescent="0.25">
      <c r="A1364" s="480"/>
      <c r="B1364" s="94" t="s">
        <v>6</v>
      </c>
      <c r="C1364" s="94" t="s">
        <v>7</v>
      </c>
      <c r="D1364" s="94" t="s">
        <v>7</v>
      </c>
      <c r="E1364" s="94" t="s">
        <v>7</v>
      </c>
    </row>
    <row r="1365" spans="1:5" ht="12" thickBot="1" x14ac:dyDescent="0.25">
      <c r="A1365" s="88" t="s">
        <v>35</v>
      </c>
      <c r="B1365" s="32">
        <f>B1366+B1367+B1368+B1369</f>
        <v>0</v>
      </c>
      <c r="C1365" s="32">
        <f>C1366+C1367+C1368+C1369</f>
        <v>0</v>
      </c>
      <c r="D1365" s="32">
        <f>D1366+D1367+D1368+D1369</f>
        <v>0</v>
      </c>
      <c r="E1365" s="32">
        <f>E1366+E1367+E1368+E1369</f>
        <v>0</v>
      </c>
    </row>
    <row r="1366" spans="1:5" ht="12" thickBot="1" x14ac:dyDescent="0.25">
      <c r="A1366" s="84" t="s">
        <v>43</v>
      </c>
      <c r="B1366" s="32"/>
      <c r="C1366" s="32"/>
      <c r="D1366" s="32"/>
      <c r="E1366" s="32"/>
    </row>
    <row r="1367" spans="1:5" ht="12" thickBot="1" x14ac:dyDescent="0.25">
      <c r="A1367" s="84" t="s">
        <v>49</v>
      </c>
      <c r="B1367" s="32"/>
      <c r="C1367" s="32"/>
      <c r="D1367" s="32"/>
      <c r="E1367" s="32"/>
    </row>
    <row r="1368" spans="1:5" ht="12" thickBot="1" x14ac:dyDescent="0.25">
      <c r="A1368" s="84" t="s">
        <v>50</v>
      </c>
      <c r="B1368" s="32"/>
      <c r="C1368" s="32"/>
      <c r="D1368" s="32"/>
      <c r="E1368" s="32"/>
    </row>
    <row r="1369" spans="1:5" ht="12" thickBot="1" x14ac:dyDescent="0.25">
      <c r="A1369" s="84" t="s">
        <v>51</v>
      </c>
      <c r="B1369" s="32"/>
      <c r="C1369" s="32"/>
      <c r="D1369" s="32"/>
      <c r="E1369" s="32"/>
    </row>
    <row r="1370" spans="1:5" ht="12" thickBot="1" x14ac:dyDescent="0.25">
      <c r="A1370" s="88" t="s">
        <v>36</v>
      </c>
      <c r="B1370" s="92"/>
      <c r="C1370" s="93">
        <v>0</v>
      </c>
      <c r="D1370" s="92"/>
      <c r="E1370" s="91">
        <v>37000</v>
      </c>
    </row>
    <row r="1371" spans="1:5" ht="12" thickBot="1" x14ac:dyDescent="0.25">
      <c r="A1371" s="84" t="s">
        <v>43</v>
      </c>
      <c r="B1371" s="31"/>
      <c r="C1371" s="31"/>
      <c r="D1371" s="31"/>
      <c r="E1371" s="91">
        <v>37000</v>
      </c>
    </row>
    <row r="1372" spans="1:5" ht="12" thickBot="1" x14ac:dyDescent="0.25">
      <c r="A1372" s="84" t="s">
        <v>49</v>
      </c>
      <c r="B1372" s="31"/>
      <c r="C1372" s="31"/>
      <c r="D1372" s="31"/>
      <c r="E1372" s="31"/>
    </row>
    <row r="1373" spans="1:5" ht="12" thickBot="1" x14ac:dyDescent="0.25">
      <c r="A1373" s="84" t="s">
        <v>50</v>
      </c>
      <c r="B1373" s="31"/>
      <c r="C1373" s="31"/>
      <c r="D1373" s="31"/>
      <c r="E1373" s="31"/>
    </row>
    <row r="1374" spans="1:5" ht="12" thickBot="1" x14ac:dyDescent="0.25">
      <c r="A1374" s="84" t="s">
        <v>51</v>
      </c>
      <c r="B1374" s="31"/>
      <c r="C1374" s="31"/>
      <c r="D1374" s="31"/>
      <c r="E1374" s="31"/>
    </row>
    <row r="1375" spans="1:5" ht="11.25" customHeight="1" thickBot="1" x14ac:dyDescent="0.25">
      <c r="A1375" s="90" t="s">
        <v>152</v>
      </c>
      <c r="B1375" s="31">
        <f>B1365+B1370</f>
        <v>0</v>
      </c>
      <c r="C1375" s="31">
        <f>C1365+C1370</f>
        <v>0</v>
      </c>
      <c r="D1375" s="31">
        <f>D1365+D1370</f>
        <v>0</v>
      </c>
      <c r="E1375" s="31">
        <f>E1365+E1370</f>
        <v>37000</v>
      </c>
    </row>
    <row r="1376" spans="1:5" ht="12" thickBot="1" x14ac:dyDescent="0.25">
      <c r="A1376" s="83"/>
      <c r="B1376" s="71"/>
      <c r="C1376" s="71"/>
      <c r="D1376" s="71"/>
      <c r="E1376" s="71"/>
    </row>
    <row r="1377" spans="1:5" ht="27" customHeight="1" thickBot="1" x14ac:dyDescent="0.25">
      <c r="A1377" s="89" t="s">
        <v>151</v>
      </c>
      <c r="B1377" s="71">
        <f>B1378</f>
        <v>6656032</v>
      </c>
      <c r="C1377" s="71">
        <f>C1378</f>
        <v>7683407</v>
      </c>
      <c r="D1377" s="71">
        <f>D1378</f>
        <v>11223335</v>
      </c>
      <c r="E1377" s="71">
        <f>E1378</f>
        <v>11937500</v>
      </c>
    </row>
    <row r="1378" spans="1:5" ht="23.25" thickBot="1" x14ac:dyDescent="0.25">
      <c r="A1378" s="89" t="s">
        <v>150</v>
      </c>
      <c r="B1378" s="71">
        <f>B1379+B1382+B1385+B1397+B1405</f>
        <v>6656032</v>
      </c>
      <c r="C1378" s="71">
        <f>C1379+C1382+C1385+C1397+C1405</f>
        <v>7683407</v>
      </c>
      <c r="D1378" s="71">
        <f>D1379+D1382+D1385+D1397+D1405</f>
        <v>11223335</v>
      </c>
      <c r="E1378" s="71">
        <f>E1379+E1382+E1385+E1397+E1405</f>
        <v>11937500</v>
      </c>
    </row>
    <row r="1379" spans="1:5" ht="12" thickBot="1" x14ac:dyDescent="0.25">
      <c r="A1379" s="88" t="s">
        <v>0</v>
      </c>
      <c r="B1379" s="71">
        <f>B1380+B1381</f>
        <v>2259942</v>
      </c>
      <c r="C1379" s="71">
        <f>C1380+C1381</f>
        <v>2543776</v>
      </c>
      <c r="D1379" s="71">
        <f>D1380+D1381</f>
        <v>2543776</v>
      </c>
      <c r="E1379" s="71">
        <f>E1380+E1381</f>
        <v>2543776</v>
      </c>
    </row>
    <row r="1380" spans="1:5" ht="12" thickBot="1" x14ac:dyDescent="0.25">
      <c r="A1380" s="84" t="s">
        <v>43</v>
      </c>
      <c r="B1380" s="31">
        <f>B40+B549+B765+B941</f>
        <v>2259942</v>
      </c>
      <c r="C1380" s="31">
        <f>C40+C549+C765+C941</f>
        <v>2543776</v>
      </c>
      <c r="D1380" s="31">
        <f>D40+D549+D765+D941</f>
        <v>2543776</v>
      </c>
      <c r="E1380" s="31">
        <f>E40+E549+E765+E941</f>
        <v>2543776</v>
      </c>
    </row>
    <row r="1381" spans="1:5" ht="12" thickBot="1" x14ac:dyDescent="0.25">
      <c r="A1381" s="84" t="s">
        <v>46</v>
      </c>
      <c r="B1381" s="31">
        <f>B42+B79+B116</f>
        <v>0</v>
      </c>
      <c r="C1381" s="31">
        <f>C42+C79+C116</f>
        <v>0</v>
      </c>
      <c r="D1381" s="31">
        <f>D42+D79+D116</f>
        <v>0</v>
      </c>
      <c r="E1381" s="31">
        <f>E42+E79+E116</f>
        <v>0</v>
      </c>
    </row>
    <row r="1382" spans="1:5" ht="23.25" thickBot="1" x14ac:dyDescent="0.25">
      <c r="A1382" s="88" t="s">
        <v>29</v>
      </c>
      <c r="B1382" s="71">
        <f>B1383+B1384</f>
        <v>379990</v>
      </c>
      <c r="C1382" s="71">
        <f>C1383+C1384</f>
        <v>382359</v>
      </c>
      <c r="D1382" s="71">
        <f>D1383+D1384</f>
        <v>382359</v>
      </c>
      <c r="E1382" s="71">
        <f>E1383+E1384</f>
        <v>382359</v>
      </c>
    </row>
    <row r="1383" spans="1:5" ht="12" thickBot="1" x14ac:dyDescent="0.25">
      <c r="A1383" s="84" t="s">
        <v>43</v>
      </c>
      <c r="B1383" s="32">
        <f>B43+B552+B768+B944</f>
        <v>379990</v>
      </c>
      <c r="C1383" s="32">
        <f>C43+C552+C768+C944</f>
        <v>382359</v>
      </c>
      <c r="D1383" s="32">
        <f>D43+D552+D768+D944</f>
        <v>382359</v>
      </c>
      <c r="E1383" s="32">
        <f>E43+E552+E768+E944</f>
        <v>382359</v>
      </c>
    </row>
    <row r="1384" spans="1:5" ht="12" thickBot="1" x14ac:dyDescent="0.25">
      <c r="A1384" s="84" t="s">
        <v>46</v>
      </c>
      <c r="B1384" s="31">
        <f>B45+B82+B116</f>
        <v>0</v>
      </c>
      <c r="C1384" s="31">
        <f>C45+C82+C116</f>
        <v>0</v>
      </c>
      <c r="D1384" s="31">
        <f>D45+D82+D116</f>
        <v>0</v>
      </c>
      <c r="E1384" s="31">
        <f>E45+E82+E116</f>
        <v>0</v>
      </c>
    </row>
    <row r="1385" spans="1:5" ht="12" thickBot="1" x14ac:dyDescent="0.25">
      <c r="A1385" s="88" t="s">
        <v>1</v>
      </c>
      <c r="B1385" s="71">
        <f>B1386+B1387</f>
        <v>2049600</v>
      </c>
      <c r="C1385" s="535">
        <f>C1386+C1387</f>
        <v>1924272</v>
      </c>
      <c r="D1385" s="535">
        <f>D1386+D1387</f>
        <v>3906700</v>
      </c>
      <c r="E1385" s="535">
        <f>E1386+E1387</f>
        <v>3920865</v>
      </c>
    </row>
    <row r="1386" spans="1:5" ht="12" thickBot="1" x14ac:dyDescent="0.25">
      <c r="A1386" s="84" t="s">
        <v>43</v>
      </c>
      <c r="B1386" s="31">
        <f>B46+B83+B555+B592+B771+B947</f>
        <v>2049600</v>
      </c>
      <c r="C1386" s="238">
        <f t="shared" ref="C1386:E1386" si="48">C46+C83+C555+C592+C771+C947</f>
        <v>1924272</v>
      </c>
      <c r="D1386" s="238">
        <f>D46+D83+D555+D592+D771+D947</f>
        <v>3906700</v>
      </c>
      <c r="E1386" s="238">
        <f t="shared" si="48"/>
        <v>3920865</v>
      </c>
    </row>
    <row r="1387" spans="1:5" ht="12" thickBot="1" x14ac:dyDescent="0.25">
      <c r="A1387" s="84" t="s">
        <v>46</v>
      </c>
      <c r="B1387" s="31">
        <f>B48+B85+B122</f>
        <v>0</v>
      </c>
      <c r="C1387" s="31">
        <f>C48+C85+C122</f>
        <v>0</v>
      </c>
      <c r="D1387" s="31">
        <f>D48+D85+D122</f>
        <v>0</v>
      </c>
      <c r="E1387" s="31">
        <f>E48+E85+E122</f>
        <v>0</v>
      </c>
    </row>
    <row r="1388" spans="1:5" ht="12" thickBot="1" x14ac:dyDescent="0.25">
      <c r="A1388" s="88" t="s">
        <v>2</v>
      </c>
      <c r="B1388" s="71">
        <f>B1389+B1390</f>
        <v>0</v>
      </c>
      <c r="C1388" s="71">
        <f>C1389+C1390</f>
        <v>0</v>
      </c>
      <c r="D1388" s="71">
        <f>D1389+D1390</f>
        <v>0</v>
      </c>
      <c r="E1388" s="71">
        <f>E1389+E1390</f>
        <v>0</v>
      </c>
    </row>
    <row r="1389" spans="1:5" ht="12" thickBot="1" x14ac:dyDescent="0.25">
      <c r="A1389" s="84" t="s">
        <v>43</v>
      </c>
      <c r="B1389" s="32">
        <f t="shared" ref="B1389:E1390" si="49">B50+B87+B124</f>
        <v>0</v>
      </c>
      <c r="C1389" s="32">
        <f t="shared" si="49"/>
        <v>0</v>
      </c>
      <c r="D1389" s="32">
        <f t="shared" si="49"/>
        <v>0</v>
      </c>
      <c r="E1389" s="32">
        <f t="shared" si="49"/>
        <v>0</v>
      </c>
    </row>
    <row r="1390" spans="1:5" ht="12" thickBot="1" x14ac:dyDescent="0.25">
      <c r="A1390" s="84" t="s">
        <v>46</v>
      </c>
      <c r="B1390" s="31">
        <f t="shared" si="49"/>
        <v>0</v>
      </c>
      <c r="C1390" s="31">
        <f t="shared" si="49"/>
        <v>0</v>
      </c>
      <c r="D1390" s="31">
        <f t="shared" si="49"/>
        <v>0</v>
      </c>
      <c r="E1390" s="31">
        <f t="shared" si="49"/>
        <v>0</v>
      </c>
    </row>
    <row r="1391" spans="1:5" ht="12" thickBot="1" x14ac:dyDescent="0.25">
      <c r="A1391" s="88" t="s">
        <v>25</v>
      </c>
      <c r="B1391" s="71">
        <f>B1392+B1393</f>
        <v>0</v>
      </c>
      <c r="C1391" s="71">
        <f>C1392+C1393</f>
        <v>0</v>
      </c>
      <c r="D1391" s="71">
        <f>D1392+D1393</f>
        <v>0</v>
      </c>
      <c r="E1391" s="71">
        <f>E1392+E1393</f>
        <v>0</v>
      </c>
    </row>
    <row r="1392" spans="1:5" ht="12" thickBot="1" x14ac:dyDescent="0.25">
      <c r="A1392" s="84" t="s">
        <v>43</v>
      </c>
      <c r="B1392" s="32">
        <f t="shared" ref="B1392:E1393" si="50">B53+B90+B127</f>
        <v>0</v>
      </c>
      <c r="C1392" s="32">
        <f t="shared" si="50"/>
        <v>0</v>
      </c>
      <c r="D1392" s="32">
        <f t="shared" si="50"/>
        <v>0</v>
      </c>
      <c r="E1392" s="32">
        <f t="shared" si="50"/>
        <v>0</v>
      </c>
    </row>
    <row r="1393" spans="1:5" ht="12" thickBot="1" x14ac:dyDescent="0.25">
      <c r="A1393" s="84" t="s">
        <v>46</v>
      </c>
      <c r="B1393" s="31">
        <f t="shared" si="50"/>
        <v>0</v>
      </c>
      <c r="C1393" s="31">
        <f t="shared" si="50"/>
        <v>0</v>
      </c>
      <c r="D1393" s="31">
        <f t="shared" si="50"/>
        <v>0</v>
      </c>
      <c r="E1393" s="31">
        <f t="shared" si="50"/>
        <v>0</v>
      </c>
    </row>
    <row r="1394" spans="1:5" ht="12" thickBot="1" x14ac:dyDescent="0.25">
      <c r="A1394" s="88" t="s">
        <v>26</v>
      </c>
      <c r="B1394" s="71">
        <f>B1395+B1396</f>
        <v>0</v>
      </c>
      <c r="C1394" s="71">
        <f>C1395+C1396</f>
        <v>0</v>
      </c>
      <c r="D1394" s="71">
        <f>D1395+D1396</f>
        <v>0</v>
      </c>
      <c r="E1394" s="71">
        <f>E1395+E1396</f>
        <v>0</v>
      </c>
    </row>
    <row r="1395" spans="1:5" ht="12" thickBot="1" x14ac:dyDescent="0.25">
      <c r="A1395" s="84" t="s">
        <v>43</v>
      </c>
      <c r="B1395" s="32">
        <f t="shared" ref="B1395:E1396" si="51">B56+B93+B130</f>
        <v>0</v>
      </c>
      <c r="C1395" s="32">
        <f t="shared" si="51"/>
        <v>0</v>
      </c>
      <c r="D1395" s="32">
        <f t="shared" si="51"/>
        <v>0</v>
      </c>
      <c r="E1395" s="32">
        <f t="shared" si="51"/>
        <v>0</v>
      </c>
    </row>
    <row r="1396" spans="1:5" ht="12" thickBot="1" x14ac:dyDescent="0.25">
      <c r="A1396" s="84" t="s">
        <v>46</v>
      </c>
      <c r="B1396" s="31">
        <f t="shared" si="51"/>
        <v>0</v>
      </c>
      <c r="C1396" s="31">
        <f t="shared" si="51"/>
        <v>0</v>
      </c>
      <c r="D1396" s="31">
        <f t="shared" si="51"/>
        <v>0</v>
      </c>
      <c r="E1396" s="31">
        <f t="shared" si="51"/>
        <v>0</v>
      </c>
    </row>
    <row r="1397" spans="1:5" ht="23.25" thickBot="1" x14ac:dyDescent="0.25">
      <c r="A1397" s="88" t="s">
        <v>3</v>
      </c>
      <c r="B1397" s="71">
        <f>B1398</f>
        <v>33000</v>
      </c>
      <c r="C1397" s="71">
        <f>C1398</f>
        <v>33000</v>
      </c>
      <c r="D1397" s="71">
        <f>D1398</f>
        <v>33000</v>
      </c>
      <c r="E1397" s="71">
        <f>E1398</f>
        <v>33000</v>
      </c>
    </row>
    <row r="1398" spans="1:5" ht="12" thickBot="1" x14ac:dyDescent="0.25">
      <c r="A1398" s="84" t="s">
        <v>43</v>
      </c>
      <c r="B1398" s="32">
        <f>B58+B567+B959</f>
        <v>33000</v>
      </c>
      <c r="C1398" s="32">
        <f>C58+C567+C959</f>
        <v>33000</v>
      </c>
      <c r="D1398" s="32">
        <f>D58+D567+D959</f>
        <v>33000</v>
      </c>
      <c r="E1398" s="32">
        <f>E58+E567+E959</f>
        <v>33000</v>
      </c>
    </row>
    <row r="1399" spans="1:5" ht="12" thickBot="1" x14ac:dyDescent="0.25">
      <c r="A1399" s="84" t="s">
        <v>46</v>
      </c>
      <c r="B1399" s="31">
        <f>B60+B97+B134</f>
        <v>0</v>
      </c>
      <c r="C1399" s="31">
        <f>C60+C97+C134</f>
        <v>0</v>
      </c>
      <c r="D1399" s="31">
        <f>D60+D97+D134</f>
        <v>0</v>
      </c>
      <c r="E1399" s="31">
        <f>E60+E97+E134</f>
        <v>0</v>
      </c>
    </row>
    <row r="1400" spans="1:5" ht="12" thickBot="1" x14ac:dyDescent="0.25">
      <c r="A1400" s="88" t="s">
        <v>20</v>
      </c>
      <c r="B1400" s="71">
        <f>B1401+B1402+B1403+B1404</f>
        <v>0</v>
      </c>
      <c r="C1400" s="71">
        <f>C1401+C1402+C1403+C1404</f>
        <v>0</v>
      </c>
      <c r="D1400" s="71">
        <f>D1401+D1402+D1403+D1404</f>
        <v>0</v>
      </c>
      <c r="E1400" s="71">
        <f>E1401+E1402+E1403+E1404</f>
        <v>0</v>
      </c>
    </row>
    <row r="1401" spans="1:5" ht="12" thickBot="1" x14ac:dyDescent="0.25">
      <c r="A1401" s="84" t="s">
        <v>43</v>
      </c>
      <c r="B1401" s="32">
        <f t="shared" ref="B1401:E1404" si="52">B156+B181+B206+B232+B261+B286+B311+B337</f>
        <v>0</v>
      </c>
      <c r="C1401" s="32">
        <f t="shared" si="52"/>
        <v>0</v>
      </c>
      <c r="D1401" s="32">
        <f t="shared" si="52"/>
        <v>0</v>
      </c>
      <c r="E1401" s="32">
        <f t="shared" si="52"/>
        <v>0</v>
      </c>
    </row>
    <row r="1402" spans="1:5" ht="12" thickBot="1" x14ac:dyDescent="0.25">
      <c r="A1402" s="84" t="s">
        <v>52</v>
      </c>
      <c r="B1402" s="32">
        <f t="shared" si="52"/>
        <v>0</v>
      </c>
      <c r="C1402" s="32">
        <f t="shared" si="52"/>
        <v>0</v>
      </c>
      <c r="D1402" s="32">
        <f t="shared" si="52"/>
        <v>0</v>
      </c>
      <c r="E1402" s="32">
        <f t="shared" si="52"/>
        <v>0</v>
      </c>
    </row>
    <row r="1403" spans="1:5" ht="12" thickBot="1" x14ac:dyDescent="0.25">
      <c r="A1403" s="84" t="s">
        <v>50</v>
      </c>
      <c r="B1403" s="32">
        <f t="shared" si="52"/>
        <v>0</v>
      </c>
      <c r="C1403" s="32">
        <f t="shared" si="52"/>
        <v>0</v>
      </c>
      <c r="D1403" s="32">
        <f t="shared" si="52"/>
        <v>0</v>
      </c>
      <c r="E1403" s="32">
        <f t="shared" si="52"/>
        <v>0</v>
      </c>
    </row>
    <row r="1404" spans="1:5" ht="12" thickBot="1" x14ac:dyDescent="0.25">
      <c r="A1404" s="84" t="s">
        <v>51</v>
      </c>
      <c r="B1404" s="32">
        <f t="shared" si="52"/>
        <v>0</v>
      </c>
      <c r="C1404" s="32">
        <f t="shared" si="52"/>
        <v>0</v>
      </c>
      <c r="D1404" s="32">
        <f t="shared" si="52"/>
        <v>0</v>
      </c>
      <c r="E1404" s="32">
        <f t="shared" si="52"/>
        <v>0</v>
      </c>
    </row>
    <row r="1405" spans="1:5" ht="12" thickBot="1" x14ac:dyDescent="0.25">
      <c r="A1405" s="88" t="s">
        <v>21</v>
      </c>
      <c r="B1405" s="87">
        <f>B1406+B1407+B1408+B1409</f>
        <v>1933500</v>
      </c>
      <c r="C1405" s="87">
        <f>C1406+C1407+C1408+C1409</f>
        <v>2800000</v>
      </c>
      <c r="D1405" s="87">
        <f>D1406+D1407+D1408+D1409</f>
        <v>4357500</v>
      </c>
      <c r="E1405" s="87">
        <f>E1406+E1407+E1408+E1409</f>
        <v>5057500</v>
      </c>
    </row>
    <row r="1406" spans="1:5" ht="12" thickBot="1" x14ac:dyDescent="0.25">
      <c r="A1406" s="86" t="s">
        <v>43</v>
      </c>
      <c r="B1406" s="85">
        <f>B252+B277+B302+B328+B355+B380+B405+B431+B457+B482+B508+B798+B823+B848+B874+B901+B1152+B1177+B1202+B1228+B1255+B1280+B1305+B1331+B1357</f>
        <v>1933500</v>
      </c>
      <c r="C1406" s="85">
        <f>C252+C277+C302+C328+C355+C380+C405+C431+C457+C482+C508+C798+C823+C848+C874+C901+C1152+C1177+C1202+C1228+C1255+C1280+C1305+C1331+C1357</f>
        <v>2800000</v>
      </c>
      <c r="D1406" s="85">
        <f>D252+D277+D302+D328+D355+D380+D405+D431+D457+D482+D508+D798+D823+D848+D874+D901+D1152+D1177+D1202+D1228+D1255+D1280+D1305+D1331+D1357</f>
        <v>4357500</v>
      </c>
      <c r="E1406" s="85">
        <f>E252+E277+E302+E328+E355+E380+E405+E431+E457+E482+E508+E798+E823+E848+E874+E901+E1152+E1177+E1202+E1228+E1255+E1280+E1305+E1331+E1357</f>
        <v>5057500</v>
      </c>
    </row>
    <row r="1407" spans="1:5" ht="12" thickBot="1" x14ac:dyDescent="0.25">
      <c r="A1407" s="84" t="s">
        <v>52</v>
      </c>
      <c r="B1407" s="32">
        <f t="shared" ref="B1407:E1409" si="53">B162+B187+B212+B238+B267+B292+B317+B343</f>
        <v>0</v>
      </c>
      <c r="C1407" s="32">
        <f t="shared" si="53"/>
        <v>0</v>
      </c>
      <c r="D1407" s="32">
        <f t="shared" si="53"/>
        <v>0</v>
      </c>
      <c r="E1407" s="32">
        <f t="shared" si="53"/>
        <v>0</v>
      </c>
    </row>
    <row r="1408" spans="1:5" ht="12" thickBot="1" x14ac:dyDescent="0.25">
      <c r="A1408" s="84" t="s">
        <v>50</v>
      </c>
      <c r="B1408" s="32">
        <f t="shared" si="53"/>
        <v>0</v>
      </c>
      <c r="C1408" s="32">
        <f t="shared" si="53"/>
        <v>0</v>
      </c>
      <c r="D1408" s="32">
        <f t="shared" si="53"/>
        <v>0</v>
      </c>
      <c r="E1408" s="32">
        <f t="shared" si="53"/>
        <v>0</v>
      </c>
    </row>
    <row r="1409" spans="1:5" ht="12" thickBot="1" x14ac:dyDescent="0.25">
      <c r="A1409" s="84" t="s">
        <v>51</v>
      </c>
      <c r="B1409" s="32">
        <f t="shared" si="53"/>
        <v>0</v>
      </c>
      <c r="C1409" s="32">
        <f t="shared" si="53"/>
        <v>0</v>
      </c>
      <c r="D1409" s="32">
        <f t="shared" si="53"/>
        <v>0</v>
      </c>
      <c r="E1409" s="32">
        <f t="shared" si="53"/>
        <v>0</v>
      </c>
    </row>
    <row r="1410" spans="1:5" ht="12" thickBot="1" x14ac:dyDescent="0.25">
      <c r="A1410" s="83" t="s">
        <v>33</v>
      </c>
      <c r="B1410" s="71">
        <f>IF(B1378-B1377=0,0,"Error")</f>
        <v>0</v>
      </c>
      <c r="C1410" s="71">
        <f>IF(C1378-C1377=0,0,"Error")</f>
        <v>0</v>
      </c>
      <c r="D1410" s="71">
        <f>IF(D1378-D1377=0,0,"Error")</f>
        <v>0</v>
      </c>
      <c r="E1410" s="71">
        <f>IF(E1378-E1377=0,0,"Error")</f>
        <v>0</v>
      </c>
    </row>
  </sheetData>
  <mergeCells count="310">
    <mergeCell ref="A2:E2"/>
    <mergeCell ref="A8:E10"/>
    <mergeCell ref="B11:E11"/>
    <mergeCell ref="A12:A13"/>
    <mergeCell ref="B17:E17"/>
    <mergeCell ref="A18:E18"/>
    <mergeCell ref="A24:E24"/>
    <mergeCell ref="A3:E3"/>
    <mergeCell ref="B4:E4"/>
    <mergeCell ref="B5:E5"/>
    <mergeCell ref="B6:E6"/>
    <mergeCell ref="A7:E7"/>
    <mergeCell ref="A38:A39"/>
    <mergeCell ref="B63:E63"/>
    <mergeCell ref="B64:E64"/>
    <mergeCell ref="B65:E65"/>
    <mergeCell ref="A66:A67"/>
    <mergeCell ref="A74:E74"/>
    <mergeCell ref="A25:E25"/>
    <mergeCell ref="B26:E26"/>
    <mergeCell ref="B27:E27"/>
    <mergeCell ref="B28:E28"/>
    <mergeCell ref="A29:A30"/>
    <mergeCell ref="A37:E37"/>
    <mergeCell ref="A112:A113"/>
    <mergeCell ref="A137:E137"/>
    <mergeCell ref="A138:E138"/>
    <mergeCell ref="B139:E139"/>
    <mergeCell ref="D140:E140"/>
    <mergeCell ref="B141:E141"/>
    <mergeCell ref="A75:A76"/>
    <mergeCell ref="B100:E100"/>
    <mergeCell ref="B101:E101"/>
    <mergeCell ref="B102:E102"/>
    <mergeCell ref="A103:A104"/>
    <mergeCell ref="A111:E111"/>
    <mergeCell ref="B167:E167"/>
    <mergeCell ref="B168:E168"/>
    <mergeCell ref="A169:A170"/>
    <mergeCell ref="A177:E177"/>
    <mergeCell ref="A178:A179"/>
    <mergeCell ref="B192:E192"/>
    <mergeCell ref="B142:E142"/>
    <mergeCell ref="B143:E143"/>
    <mergeCell ref="A144:A145"/>
    <mergeCell ref="A152:E152"/>
    <mergeCell ref="A153:A154"/>
    <mergeCell ref="D166:E166"/>
    <mergeCell ref="B219:E219"/>
    <mergeCell ref="A220:A221"/>
    <mergeCell ref="A228:E228"/>
    <mergeCell ref="A229:A230"/>
    <mergeCell ref="A242:E242"/>
    <mergeCell ref="A243:E243"/>
    <mergeCell ref="B193:E193"/>
    <mergeCell ref="A194:A195"/>
    <mergeCell ref="A202:E202"/>
    <mergeCell ref="A203:A204"/>
    <mergeCell ref="B216:E216"/>
    <mergeCell ref="B218:E218"/>
    <mergeCell ref="A257:E257"/>
    <mergeCell ref="A258:A259"/>
    <mergeCell ref="D271:E271"/>
    <mergeCell ref="B272:E272"/>
    <mergeCell ref="B273:E273"/>
    <mergeCell ref="A274:A275"/>
    <mergeCell ref="B244:E244"/>
    <mergeCell ref="D245:E245"/>
    <mergeCell ref="B246:E246"/>
    <mergeCell ref="B247:E247"/>
    <mergeCell ref="B248:E248"/>
    <mergeCell ref="A249:A250"/>
    <mergeCell ref="A308:A309"/>
    <mergeCell ref="B321:E321"/>
    <mergeCell ref="B323:E323"/>
    <mergeCell ref="B324:E324"/>
    <mergeCell ref="A325:A326"/>
    <mergeCell ref="A333:E333"/>
    <mergeCell ref="A282:E282"/>
    <mergeCell ref="A283:A284"/>
    <mergeCell ref="B297:E297"/>
    <mergeCell ref="B298:E298"/>
    <mergeCell ref="A299:A300"/>
    <mergeCell ref="A307:E307"/>
    <mergeCell ref="A361:A362"/>
    <mergeCell ref="B375:E375"/>
    <mergeCell ref="B376:E376"/>
    <mergeCell ref="A377:A378"/>
    <mergeCell ref="A385:E385"/>
    <mergeCell ref="A386:A387"/>
    <mergeCell ref="A334:A335"/>
    <mergeCell ref="B348:E348"/>
    <mergeCell ref="B350:E350"/>
    <mergeCell ref="B351:E351"/>
    <mergeCell ref="A352:A353"/>
    <mergeCell ref="A360:E360"/>
    <mergeCell ref="B427:E427"/>
    <mergeCell ref="A428:A429"/>
    <mergeCell ref="A436:E436"/>
    <mergeCell ref="A437:A438"/>
    <mergeCell ref="B452:E452"/>
    <mergeCell ref="B453:E453"/>
    <mergeCell ref="B400:E400"/>
    <mergeCell ref="B401:E401"/>
    <mergeCell ref="A402:A403"/>
    <mergeCell ref="A410:E410"/>
    <mergeCell ref="A411:A412"/>
    <mergeCell ref="B426:E426"/>
    <mergeCell ref="A487:E487"/>
    <mergeCell ref="A488:A489"/>
    <mergeCell ref="B503:E503"/>
    <mergeCell ref="B504:E504"/>
    <mergeCell ref="A505:A506"/>
    <mergeCell ref="A513:E513"/>
    <mergeCell ref="A454:A455"/>
    <mergeCell ref="A462:E462"/>
    <mergeCell ref="A463:A464"/>
    <mergeCell ref="B477:E477"/>
    <mergeCell ref="B478:E478"/>
    <mergeCell ref="A479:A480"/>
    <mergeCell ref="B536:E536"/>
    <mergeCell ref="B537:E537"/>
    <mergeCell ref="A538:A539"/>
    <mergeCell ref="A546:E546"/>
    <mergeCell ref="A547:A548"/>
    <mergeCell ref="B572:E572"/>
    <mergeCell ref="A514:A515"/>
    <mergeCell ref="B527:E527"/>
    <mergeCell ref="A528:E528"/>
    <mergeCell ref="A533:E533"/>
    <mergeCell ref="A534:E534"/>
    <mergeCell ref="B535:E535"/>
    <mergeCell ref="B610:E610"/>
    <mergeCell ref="B611:E611"/>
    <mergeCell ref="A612:A613"/>
    <mergeCell ref="A620:E620"/>
    <mergeCell ref="A621:A622"/>
    <mergeCell ref="A646:E646"/>
    <mergeCell ref="B573:E573"/>
    <mergeCell ref="B574:E574"/>
    <mergeCell ref="A575:A576"/>
    <mergeCell ref="A583:E583"/>
    <mergeCell ref="A584:A585"/>
    <mergeCell ref="B609:E609"/>
    <mergeCell ref="A653:A654"/>
    <mergeCell ref="A661:E661"/>
    <mergeCell ref="A662:A663"/>
    <mergeCell ref="D675:E675"/>
    <mergeCell ref="B676:E676"/>
    <mergeCell ref="B677:E677"/>
    <mergeCell ref="A647:E647"/>
    <mergeCell ref="B648:E648"/>
    <mergeCell ref="D649:E649"/>
    <mergeCell ref="B650:E650"/>
    <mergeCell ref="B651:E651"/>
    <mergeCell ref="B652:E652"/>
    <mergeCell ref="A711:E711"/>
    <mergeCell ref="A712:A713"/>
    <mergeCell ref="B725:E725"/>
    <mergeCell ref="B727:E727"/>
    <mergeCell ref="B728:E728"/>
    <mergeCell ref="A729:A730"/>
    <mergeCell ref="A678:A679"/>
    <mergeCell ref="A686:E686"/>
    <mergeCell ref="A687:A688"/>
    <mergeCell ref="B701:E701"/>
    <mergeCell ref="B702:E702"/>
    <mergeCell ref="A703:A704"/>
    <mergeCell ref="A762:E762"/>
    <mergeCell ref="A763:A764"/>
    <mergeCell ref="A788:E788"/>
    <mergeCell ref="A789:E789"/>
    <mergeCell ref="B790:E790"/>
    <mergeCell ref="D791:E791"/>
    <mergeCell ref="A737:E737"/>
    <mergeCell ref="A738:A739"/>
    <mergeCell ref="B751:E751"/>
    <mergeCell ref="B752:E752"/>
    <mergeCell ref="B753:E753"/>
    <mergeCell ref="A754:A755"/>
    <mergeCell ref="D817:E817"/>
    <mergeCell ref="B818:E818"/>
    <mergeCell ref="B819:E819"/>
    <mergeCell ref="A820:A821"/>
    <mergeCell ref="A828:E828"/>
    <mergeCell ref="A829:A830"/>
    <mergeCell ref="B792:E792"/>
    <mergeCell ref="B793:E793"/>
    <mergeCell ref="B794:E794"/>
    <mergeCell ref="A795:A796"/>
    <mergeCell ref="A803:E803"/>
    <mergeCell ref="A804:A805"/>
    <mergeCell ref="B869:E869"/>
    <mergeCell ref="B870:E870"/>
    <mergeCell ref="A871:A872"/>
    <mergeCell ref="A879:E879"/>
    <mergeCell ref="A880:A881"/>
    <mergeCell ref="B894:E894"/>
    <mergeCell ref="B843:E843"/>
    <mergeCell ref="B844:E844"/>
    <mergeCell ref="A845:A846"/>
    <mergeCell ref="A853:E853"/>
    <mergeCell ref="A854:A855"/>
    <mergeCell ref="B867:E867"/>
    <mergeCell ref="A921:E921"/>
    <mergeCell ref="A925:E925"/>
    <mergeCell ref="A926:E926"/>
    <mergeCell ref="B927:E927"/>
    <mergeCell ref="B928:E928"/>
    <mergeCell ref="B929:E929"/>
    <mergeCell ref="B896:E896"/>
    <mergeCell ref="B897:E897"/>
    <mergeCell ref="A898:A899"/>
    <mergeCell ref="A906:E906"/>
    <mergeCell ref="A907:A908"/>
    <mergeCell ref="B920:E920"/>
    <mergeCell ref="A967:A968"/>
    <mergeCell ref="A975:E975"/>
    <mergeCell ref="A976:A977"/>
    <mergeCell ref="B1001:E1001"/>
    <mergeCell ref="B1002:E1002"/>
    <mergeCell ref="B1003:E1003"/>
    <mergeCell ref="A930:A931"/>
    <mergeCell ref="A938:E938"/>
    <mergeCell ref="A939:A940"/>
    <mergeCell ref="B964:E964"/>
    <mergeCell ref="B965:E965"/>
    <mergeCell ref="B966:E966"/>
    <mergeCell ref="D1041:E1041"/>
    <mergeCell ref="B1042:E1042"/>
    <mergeCell ref="B1043:E1043"/>
    <mergeCell ref="B1044:E1044"/>
    <mergeCell ref="A1045:A1046"/>
    <mergeCell ref="A1053:E1053"/>
    <mergeCell ref="A1004:A1005"/>
    <mergeCell ref="A1012:E1012"/>
    <mergeCell ref="A1013:A1014"/>
    <mergeCell ref="A1038:E1038"/>
    <mergeCell ref="A1039:E1039"/>
    <mergeCell ref="B1040:E1040"/>
    <mergeCell ref="A1079:A1080"/>
    <mergeCell ref="B1093:E1093"/>
    <mergeCell ref="B1094:E1094"/>
    <mergeCell ref="A1095:A1096"/>
    <mergeCell ref="A1103:E1103"/>
    <mergeCell ref="A1104:A1105"/>
    <mergeCell ref="A1054:A1055"/>
    <mergeCell ref="D1067:E1067"/>
    <mergeCell ref="B1068:E1068"/>
    <mergeCell ref="B1069:E1069"/>
    <mergeCell ref="A1070:A1071"/>
    <mergeCell ref="A1078:E1078"/>
    <mergeCell ref="A1143:E1143"/>
    <mergeCell ref="A1144:E1144"/>
    <mergeCell ref="B1145:E1145"/>
    <mergeCell ref="D1146:E1146"/>
    <mergeCell ref="B1147:E1147"/>
    <mergeCell ref="B1148:E1148"/>
    <mergeCell ref="B1117:E1117"/>
    <mergeCell ref="B1119:E1119"/>
    <mergeCell ref="B1120:E1120"/>
    <mergeCell ref="A1121:A1122"/>
    <mergeCell ref="A1129:E1129"/>
    <mergeCell ref="A1130:A1131"/>
    <mergeCell ref="A1174:A1175"/>
    <mergeCell ref="A1182:E1182"/>
    <mergeCell ref="A1183:A1184"/>
    <mergeCell ref="B1197:E1197"/>
    <mergeCell ref="B1198:E1198"/>
    <mergeCell ref="A1199:A1200"/>
    <mergeCell ref="A1149:A1150"/>
    <mergeCell ref="A1157:E1157"/>
    <mergeCell ref="A1158:A1159"/>
    <mergeCell ref="D1171:E1171"/>
    <mergeCell ref="B1172:E1172"/>
    <mergeCell ref="B1173:E1173"/>
    <mergeCell ref="A1233:E1233"/>
    <mergeCell ref="A1234:A1235"/>
    <mergeCell ref="B1248:E1248"/>
    <mergeCell ref="B1250:E1250"/>
    <mergeCell ref="B1251:E1251"/>
    <mergeCell ref="A1252:A1253"/>
    <mergeCell ref="A1207:E1207"/>
    <mergeCell ref="A1208:A1209"/>
    <mergeCell ref="B1221:E1221"/>
    <mergeCell ref="B1223:E1223"/>
    <mergeCell ref="B1224:E1224"/>
    <mergeCell ref="A1225:A1226"/>
    <mergeCell ref="A1286:A1287"/>
    <mergeCell ref="B1300:E1300"/>
    <mergeCell ref="B1301:E1301"/>
    <mergeCell ref="A1302:A1303"/>
    <mergeCell ref="A1310:E1310"/>
    <mergeCell ref="A1311:A1312"/>
    <mergeCell ref="A1260:E1260"/>
    <mergeCell ref="A1261:A1262"/>
    <mergeCell ref="B1275:E1275"/>
    <mergeCell ref="B1276:E1276"/>
    <mergeCell ref="A1277:A1278"/>
    <mergeCell ref="A1285:E1285"/>
    <mergeCell ref="B1353:E1353"/>
    <mergeCell ref="A1354:A1355"/>
    <mergeCell ref="A1362:E1362"/>
    <mergeCell ref="A1363:A1364"/>
    <mergeCell ref="B1326:E1326"/>
    <mergeCell ref="B1327:E1327"/>
    <mergeCell ref="A1328:A1329"/>
    <mergeCell ref="A1336:E1336"/>
    <mergeCell ref="A1337:A1338"/>
    <mergeCell ref="B1352:E1352"/>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E484"/>
  <sheetViews>
    <sheetView view="pageBreakPreview" topLeftCell="A446" zoomScale="60" zoomScaleNormal="170" workbookViewId="0">
      <selection activeCell="G488" sqref="G488"/>
    </sheetView>
  </sheetViews>
  <sheetFormatPr defaultRowHeight="15" x14ac:dyDescent="0.25"/>
  <cols>
    <col min="1" max="1" width="28.5703125" customWidth="1"/>
    <col min="2" max="5" width="11.7109375" customWidth="1"/>
  </cols>
  <sheetData>
    <row r="2" spans="1:5" ht="32.25" customHeight="1" x14ac:dyDescent="0.25">
      <c r="A2" s="520" t="s">
        <v>34</v>
      </c>
      <c r="B2" s="520"/>
      <c r="C2" s="520"/>
      <c r="D2" s="520"/>
      <c r="E2" s="520"/>
    </row>
    <row r="3" spans="1:5" ht="18" customHeight="1" x14ac:dyDescent="0.25">
      <c r="A3" s="297" t="s">
        <v>47</v>
      </c>
      <c r="B3" s="297"/>
      <c r="C3" s="297"/>
      <c r="D3" s="297"/>
      <c r="E3" s="297"/>
    </row>
    <row r="4" spans="1:5" ht="15.75" thickBot="1" x14ac:dyDescent="0.3"/>
    <row r="5" spans="1:5" ht="15.75" thickBot="1" x14ac:dyDescent="0.3">
      <c r="A5" s="14" t="s">
        <v>22</v>
      </c>
      <c r="B5" s="368" t="s">
        <v>53</v>
      </c>
      <c r="C5" s="368"/>
      <c r="D5" s="368"/>
      <c r="E5" s="368"/>
    </row>
    <row r="6" spans="1:5" ht="15.75" thickBot="1" x14ac:dyDescent="0.3">
      <c r="A6" s="14" t="s">
        <v>4</v>
      </c>
      <c r="B6" s="385" t="s">
        <v>54</v>
      </c>
      <c r="C6" s="370"/>
      <c r="D6" s="370"/>
      <c r="E6" s="371"/>
    </row>
    <row r="7" spans="1:5" ht="15.75" thickBot="1" x14ac:dyDescent="0.3">
      <c r="A7" s="14" t="s">
        <v>27</v>
      </c>
      <c r="B7" s="372" t="s">
        <v>5</v>
      </c>
      <c r="C7" s="373"/>
      <c r="D7" s="373"/>
      <c r="E7" s="374"/>
    </row>
    <row r="8" spans="1:5" ht="15.75" thickBot="1" x14ac:dyDescent="0.3">
      <c r="A8" s="327" t="s">
        <v>8</v>
      </c>
      <c r="B8" s="328"/>
      <c r="C8" s="328"/>
      <c r="D8" s="328"/>
      <c r="E8" s="329"/>
    </row>
    <row r="9" spans="1:5" ht="15.75" thickBot="1" x14ac:dyDescent="0.3">
      <c r="A9" s="386" t="s">
        <v>55</v>
      </c>
      <c r="B9" s="387"/>
      <c r="C9" s="387"/>
      <c r="D9" s="387"/>
      <c r="E9" s="388"/>
    </row>
    <row r="10" spans="1:5" ht="36.75" customHeight="1" thickBot="1" x14ac:dyDescent="0.3">
      <c r="A10" s="386"/>
      <c r="B10" s="387"/>
      <c r="C10" s="387"/>
      <c r="D10" s="387"/>
      <c r="E10" s="388"/>
    </row>
    <row r="11" spans="1:5" ht="15.75" thickBot="1" x14ac:dyDescent="0.3">
      <c r="A11" s="386"/>
      <c r="B11" s="387"/>
      <c r="C11" s="387"/>
      <c r="D11" s="387"/>
      <c r="E11" s="388"/>
    </row>
    <row r="12" spans="1:5" ht="38.25" customHeight="1" thickBot="1" x14ac:dyDescent="0.3">
      <c r="A12" s="13" t="s">
        <v>11</v>
      </c>
      <c r="B12" s="404" t="s">
        <v>56</v>
      </c>
      <c r="C12" s="390"/>
      <c r="D12" s="390"/>
      <c r="E12" s="391"/>
    </row>
    <row r="13" spans="1:5" ht="23.25" customHeight="1" x14ac:dyDescent="0.25">
      <c r="A13" s="345" t="s">
        <v>12</v>
      </c>
      <c r="B13" s="68">
        <v>2018</v>
      </c>
      <c r="C13" s="68">
        <v>2019</v>
      </c>
      <c r="D13" s="68">
        <v>2020</v>
      </c>
      <c r="E13" s="68">
        <v>2021</v>
      </c>
    </row>
    <row r="14" spans="1:5" ht="15.75" thickBot="1" x14ac:dyDescent="0.3">
      <c r="A14" s="346"/>
      <c r="B14" s="69" t="s">
        <v>6</v>
      </c>
      <c r="C14" s="69" t="s">
        <v>7</v>
      </c>
      <c r="D14" s="69" t="s">
        <v>7</v>
      </c>
      <c r="E14" s="69" t="s">
        <v>7</v>
      </c>
    </row>
    <row r="15" spans="1:5" ht="23.25" thickBot="1" x14ac:dyDescent="0.3">
      <c r="A15" s="70" t="s">
        <v>139</v>
      </c>
      <c r="B15" s="67">
        <v>0</v>
      </c>
      <c r="C15" s="67" t="s">
        <v>140</v>
      </c>
      <c r="D15" s="67" t="s">
        <v>140</v>
      </c>
      <c r="E15" s="67" t="s">
        <v>140</v>
      </c>
    </row>
    <row r="16" spans="1:5" ht="23.25" thickBot="1" x14ac:dyDescent="0.3">
      <c r="A16" s="70" t="s">
        <v>57</v>
      </c>
      <c r="B16" s="67" t="s">
        <v>141</v>
      </c>
      <c r="C16" s="67" t="s">
        <v>141</v>
      </c>
      <c r="D16" s="67" t="s">
        <v>141</v>
      </c>
      <c r="E16" s="67" t="s">
        <v>141</v>
      </c>
    </row>
    <row r="17" spans="1:5" ht="23.25" thickBot="1" x14ac:dyDescent="0.3">
      <c r="A17" s="70" t="s">
        <v>58</v>
      </c>
      <c r="B17" s="67">
        <v>0</v>
      </c>
      <c r="C17" s="67" t="s">
        <v>142</v>
      </c>
      <c r="D17" s="67" t="s">
        <v>142</v>
      </c>
      <c r="E17" s="67" t="s">
        <v>142</v>
      </c>
    </row>
    <row r="18" spans="1:5" ht="24.75" customHeight="1" thickBot="1" x14ac:dyDescent="0.3">
      <c r="A18" s="12" t="s">
        <v>13</v>
      </c>
      <c r="B18" s="398" t="s">
        <v>59</v>
      </c>
      <c r="C18" s="399"/>
      <c r="D18" s="399"/>
      <c r="E18" s="400"/>
    </row>
    <row r="19" spans="1:5" ht="23.25" customHeight="1" thickBot="1" x14ac:dyDescent="0.3">
      <c r="A19" s="395" t="s">
        <v>14</v>
      </c>
      <c r="B19" s="396"/>
      <c r="C19" s="396"/>
      <c r="D19" s="396"/>
      <c r="E19" s="397"/>
    </row>
    <row r="20" spans="1:5" ht="23.25" customHeight="1" x14ac:dyDescent="0.25">
      <c r="A20" s="479" t="s">
        <v>72</v>
      </c>
      <c r="B20" s="66">
        <v>2018</v>
      </c>
      <c r="C20" s="66">
        <v>2019</v>
      </c>
      <c r="D20" s="66">
        <v>2020</v>
      </c>
      <c r="E20" s="66">
        <v>2021</v>
      </c>
    </row>
    <row r="21" spans="1:5" ht="23.25" customHeight="1" thickBot="1" x14ac:dyDescent="0.3">
      <c r="A21" s="480"/>
      <c r="B21" s="67" t="s">
        <v>6</v>
      </c>
      <c r="C21" s="67" t="s">
        <v>7</v>
      </c>
      <c r="D21" s="67" t="s">
        <v>7</v>
      </c>
      <c r="E21" s="67" t="s">
        <v>7</v>
      </c>
    </row>
    <row r="22" spans="1:5" ht="23.25" customHeight="1" thickBot="1" x14ac:dyDescent="0.3">
      <c r="A22" s="72" t="s">
        <v>130</v>
      </c>
      <c r="B22" s="74">
        <v>7</v>
      </c>
      <c r="C22" s="75">
        <v>4</v>
      </c>
      <c r="D22" s="75">
        <v>4</v>
      </c>
      <c r="E22" s="75">
        <v>4</v>
      </c>
    </row>
    <row r="23" spans="1:5" ht="23.25" customHeight="1" thickBot="1" x14ac:dyDescent="0.3">
      <c r="A23" s="72" t="s">
        <v>131</v>
      </c>
      <c r="B23" s="74">
        <v>2</v>
      </c>
      <c r="C23" s="75" t="s">
        <v>144</v>
      </c>
      <c r="D23" s="75" t="s">
        <v>144</v>
      </c>
      <c r="E23" s="75" t="s">
        <v>144</v>
      </c>
    </row>
    <row r="24" spans="1:5" ht="23.25" customHeight="1" thickBot="1" x14ac:dyDescent="0.3">
      <c r="A24" s="72" t="s">
        <v>132</v>
      </c>
      <c r="B24" s="74">
        <v>312</v>
      </c>
      <c r="C24" s="75" t="s">
        <v>145</v>
      </c>
      <c r="D24" s="75" t="s">
        <v>145</v>
      </c>
      <c r="E24" s="75" t="s">
        <v>145</v>
      </c>
    </row>
    <row r="25" spans="1:5" ht="23.25" customHeight="1" thickBot="1" x14ac:dyDescent="0.3">
      <c r="A25" s="72" t="s">
        <v>133</v>
      </c>
      <c r="B25" s="76">
        <v>3654</v>
      </c>
      <c r="C25" s="75">
        <v>1000</v>
      </c>
      <c r="D25" s="75" t="s">
        <v>146</v>
      </c>
      <c r="E25" s="75">
        <v>1000</v>
      </c>
    </row>
    <row r="26" spans="1:5" ht="23.25" customHeight="1" thickBot="1" x14ac:dyDescent="0.3">
      <c r="A26" s="72" t="s">
        <v>134</v>
      </c>
      <c r="B26" s="74">
        <v>138</v>
      </c>
      <c r="C26" s="75" t="s">
        <v>147</v>
      </c>
      <c r="D26" s="75" t="s">
        <v>147</v>
      </c>
      <c r="E26" s="75" t="s">
        <v>147</v>
      </c>
    </row>
    <row r="27" spans="1:5" ht="23.25" customHeight="1" thickBot="1" x14ac:dyDescent="0.3">
      <c r="A27" s="72" t="s">
        <v>135</v>
      </c>
      <c r="B27" s="74">
        <v>545</v>
      </c>
      <c r="C27" s="75">
        <v>100</v>
      </c>
      <c r="D27" s="75">
        <v>100</v>
      </c>
      <c r="E27" s="75">
        <v>100</v>
      </c>
    </row>
    <row r="28" spans="1:5" ht="23.25" customHeight="1" thickBot="1" x14ac:dyDescent="0.3">
      <c r="A28" s="72" t="s">
        <v>136</v>
      </c>
      <c r="B28" s="77">
        <v>1040</v>
      </c>
      <c r="C28" s="75" t="s">
        <v>148</v>
      </c>
      <c r="D28" s="75" t="s">
        <v>148</v>
      </c>
      <c r="E28" s="75" t="s">
        <v>148</v>
      </c>
    </row>
    <row r="29" spans="1:5" ht="33" customHeight="1" thickBot="1" x14ac:dyDescent="0.3">
      <c r="A29" s="72" t="s">
        <v>137</v>
      </c>
      <c r="B29" s="74">
        <v>6</v>
      </c>
      <c r="C29" s="75" t="s">
        <v>144</v>
      </c>
      <c r="D29" s="75" t="s">
        <v>144</v>
      </c>
      <c r="E29" s="75" t="s">
        <v>144</v>
      </c>
    </row>
    <row r="30" spans="1:5" ht="23.25" customHeight="1" thickBot="1" x14ac:dyDescent="0.3">
      <c r="A30" s="73" t="s">
        <v>138</v>
      </c>
      <c r="B30" s="74">
        <v>0</v>
      </c>
      <c r="C30" s="75" t="s">
        <v>149</v>
      </c>
      <c r="D30" s="75" t="s">
        <v>149</v>
      </c>
      <c r="E30" s="75" t="s">
        <v>149</v>
      </c>
    </row>
    <row r="31" spans="1:5" ht="15.75" thickBot="1" x14ac:dyDescent="0.3">
      <c r="A31" s="353" t="s">
        <v>30</v>
      </c>
      <c r="B31" s="354"/>
      <c r="C31" s="354"/>
      <c r="D31" s="354"/>
      <c r="E31" s="355"/>
    </row>
    <row r="32" spans="1:5" ht="15.75" thickBot="1" x14ac:dyDescent="0.3">
      <c r="A32" s="350" t="s">
        <v>38</v>
      </c>
      <c r="B32" s="351"/>
      <c r="C32" s="351"/>
      <c r="D32" s="351"/>
      <c r="E32" s="352"/>
    </row>
    <row r="33" spans="1:5" ht="18.75" customHeight="1" thickBot="1" x14ac:dyDescent="0.3">
      <c r="A33" s="17" t="s">
        <v>28</v>
      </c>
      <c r="B33" s="364" t="s">
        <v>60</v>
      </c>
      <c r="C33" s="365"/>
      <c r="D33" s="365"/>
      <c r="E33" s="366"/>
    </row>
    <row r="34" spans="1:5" ht="31.5" customHeight="1" thickBot="1" x14ac:dyDescent="0.3">
      <c r="A34" s="2" t="s">
        <v>10</v>
      </c>
      <c r="B34" s="401" t="s">
        <v>62</v>
      </c>
      <c r="C34" s="402"/>
      <c r="D34" s="402"/>
      <c r="E34" s="403"/>
    </row>
    <row r="35" spans="1:5" ht="15.75" thickBot="1" x14ac:dyDescent="0.3">
      <c r="A35" s="2" t="s">
        <v>15</v>
      </c>
      <c r="B35" s="324" t="s">
        <v>69</v>
      </c>
      <c r="C35" s="325"/>
      <c r="D35" s="325"/>
      <c r="E35" s="326"/>
    </row>
    <row r="36" spans="1:5" ht="12.75" customHeight="1" x14ac:dyDescent="0.25">
      <c r="A36" s="359"/>
      <c r="B36" s="15">
        <v>2018</v>
      </c>
      <c r="C36" s="15">
        <v>2019</v>
      </c>
      <c r="D36" s="15">
        <v>2020</v>
      </c>
      <c r="E36" s="15">
        <v>2021</v>
      </c>
    </row>
    <row r="37" spans="1:5" ht="9" customHeight="1" thickBot="1" x14ac:dyDescent="0.3">
      <c r="A37" s="360"/>
      <c r="B37" s="16" t="s">
        <v>6</v>
      </c>
      <c r="C37" s="16" t="s">
        <v>7</v>
      </c>
      <c r="D37" s="16" t="s">
        <v>7</v>
      </c>
      <c r="E37" s="16" t="s">
        <v>7</v>
      </c>
    </row>
    <row r="38" spans="1:5" ht="15.75" thickBot="1" x14ac:dyDescent="0.3">
      <c r="A38" s="2" t="s">
        <v>9</v>
      </c>
      <c r="B38" s="30">
        <v>1550</v>
      </c>
      <c r="C38" s="30">
        <v>1714</v>
      </c>
      <c r="D38" s="30">
        <v>1860</v>
      </c>
      <c r="E38" s="30">
        <v>1714</v>
      </c>
    </row>
    <row r="39" spans="1:5" ht="15.75" thickBot="1" x14ac:dyDescent="0.3">
      <c r="A39" s="2" t="s">
        <v>16</v>
      </c>
      <c r="B39" s="4">
        <v>53000</v>
      </c>
      <c r="C39" s="4">
        <v>58262</v>
      </c>
      <c r="D39" s="4">
        <v>63262</v>
      </c>
      <c r="E39" s="4">
        <v>58262</v>
      </c>
    </row>
    <row r="40" spans="1:5" ht="15.75" thickBot="1" x14ac:dyDescent="0.3">
      <c r="A40" s="2" t="s">
        <v>24</v>
      </c>
      <c r="B40" s="4">
        <f>B39/B38</f>
        <v>34.193548387096776</v>
      </c>
      <c r="C40" s="4">
        <f t="shared" ref="C40:E40" si="0">C39/C38</f>
        <v>33.991831971995332</v>
      </c>
      <c r="D40" s="4">
        <f t="shared" si="0"/>
        <v>34.011827956989251</v>
      </c>
      <c r="E40" s="4">
        <f t="shared" si="0"/>
        <v>33.991831971995332</v>
      </c>
    </row>
    <row r="41" spans="1:5" ht="15.75" thickBot="1" x14ac:dyDescent="0.3">
      <c r="A41" s="2" t="s">
        <v>17</v>
      </c>
      <c r="B41" s="11" t="s">
        <v>23</v>
      </c>
      <c r="C41" s="5">
        <f>C38/B38-1</f>
        <v>0.10580645161290314</v>
      </c>
      <c r="D41" s="5">
        <f t="shared" ref="D41:E43" si="1">D38/C38-1</f>
        <v>8.5180863477246183E-2</v>
      </c>
      <c r="E41" s="5">
        <f t="shared" si="1"/>
        <v>-7.8494623655913975E-2</v>
      </c>
    </row>
    <row r="42" spans="1:5" ht="15.75" thickBot="1" x14ac:dyDescent="0.3">
      <c r="A42" s="2" t="s">
        <v>18</v>
      </c>
      <c r="B42" s="11" t="s">
        <v>23</v>
      </c>
      <c r="C42" s="5">
        <f>C39/B39-1</f>
        <v>9.9283018867924566E-2</v>
      </c>
      <c r="D42" s="5">
        <f t="shared" si="1"/>
        <v>8.5819230373141986E-2</v>
      </c>
      <c r="E42" s="5">
        <f t="shared" si="1"/>
        <v>-7.9036388353197817E-2</v>
      </c>
    </row>
    <row r="43" spans="1:5" ht="15.75" thickBot="1" x14ac:dyDescent="0.3">
      <c r="A43" s="2" t="s">
        <v>19</v>
      </c>
      <c r="B43" s="11" t="s">
        <v>23</v>
      </c>
      <c r="C43" s="5">
        <f>C40/B40-1</f>
        <v>-5.8992536491931924E-3</v>
      </c>
      <c r="D43" s="5">
        <f t="shared" si="1"/>
        <v>5.8825852664812217E-4</v>
      </c>
      <c r="E43" s="5">
        <f t="shared" si="1"/>
        <v>-5.8791268200009128E-4</v>
      </c>
    </row>
    <row r="44" spans="1:5" ht="15.75" thickBot="1" x14ac:dyDescent="0.3">
      <c r="A44" s="356" t="s">
        <v>32</v>
      </c>
      <c r="B44" s="357"/>
      <c r="C44" s="357"/>
      <c r="D44" s="357"/>
      <c r="E44" s="358"/>
    </row>
    <row r="45" spans="1:5" ht="12.75" customHeight="1" x14ac:dyDescent="0.25">
      <c r="A45" s="359"/>
      <c r="B45" s="15">
        <v>2018</v>
      </c>
      <c r="C45" s="15">
        <v>2019</v>
      </c>
      <c r="D45" s="15">
        <v>2020</v>
      </c>
      <c r="E45" s="15">
        <v>2021</v>
      </c>
    </row>
    <row r="46" spans="1:5" ht="9" customHeight="1" thickBot="1" x14ac:dyDescent="0.3">
      <c r="A46" s="360"/>
      <c r="B46" s="16" t="s">
        <v>6</v>
      </c>
      <c r="C46" s="16" t="s">
        <v>7</v>
      </c>
      <c r="D46" s="16" t="s">
        <v>7</v>
      </c>
      <c r="E46" s="16" t="s">
        <v>7</v>
      </c>
    </row>
    <row r="47" spans="1:5" ht="15.75" thickBot="1" x14ac:dyDescent="0.3">
      <c r="A47" s="1" t="s">
        <v>0</v>
      </c>
      <c r="B47" s="6">
        <f>B48</f>
        <v>0</v>
      </c>
      <c r="C47" s="6">
        <v>0</v>
      </c>
      <c r="D47" s="6">
        <v>0</v>
      </c>
      <c r="E47" s="6">
        <v>0</v>
      </c>
    </row>
    <row r="48" spans="1:5" ht="15.75" thickBot="1" x14ac:dyDescent="0.3">
      <c r="A48" s="8" t="s">
        <v>43</v>
      </c>
      <c r="B48" s="9"/>
      <c r="C48" s="9"/>
      <c r="D48" s="9"/>
      <c r="E48" s="9"/>
    </row>
    <row r="49" spans="1:5" ht="15.75" thickBot="1" x14ac:dyDescent="0.3">
      <c r="A49" s="8" t="s">
        <v>44</v>
      </c>
      <c r="B49" s="9"/>
      <c r="C49" s="10"/>
      <c r="D49" s="10"/>
      <c r="E49" s="10"/>
    </row>
    <row r="50" spans="1:5" ht="24.75" thickBot="1" x14ac:dyDescent="0.3">
      <c r="A50" s="1" t="s">
        <v>29</v>
      </c>
      <c r="B50" s="6">
        <f>B51</f>
        <v>0</v>
      </c>
      <c r="C50" s="6">
        <f t="shared" ref="C50:E50" si="2">C51</f>
        <v>0</v>
      </c>
      <c r="D50" s="6">
        <f t="shared" si="2"/>
        <v>0</v>
      </c>
      <c r="E50" s="6">
        <f t="shared" si="2"/>
        <v>0</v>
      </c>
    </row>
    <row r="51" spans="1:5" ht="15.75" thickBot="1" x14ac:dyDescent="0.3">
      <c r="A51" s="8" t="s">
        <v>43</v>
      </c>
      <c r="B51" s="9"/>
      <c r="C51" s="6"/>
      <c r="D51" s="6"/>
      <c r="E51" s="6"/>
    </row>
    <row r="52" spans="1:5" ht="15.75" thickBot="1" x14ac:dyDescent="0.3">
      <c r="A52" s="8" t="s">
        <v>44</v>
      </c>
      <c r="B52" s="9"/>
      <c r="C52" s="6"/>
      <c r="D52" s="6"/>
      <c r="E52" s="6"/>
    </row>
    <row r="53" spans="1:5" ht="15.75" thickBot="1" x14ac:dyDescent="0.3">
      <c r="A53" s="1" t="s">
        <v>1</v>
      </c>
      <c r="B53" s="9">
        <f>B54</f>
        <v>49000</v>
      </c>
      <c r="C53" s="9">
        <f t="shared" ref="C53:E53" si="3">C54</f>
        <v>54262</v>
      </c>
      <c r="D53" s="9">
        <f t="shared" si="3"/>
        <v>59262</v>
      </c>
      <c r="E53" s="9">
        <f t="shared" si="3"/>
        <v>54262</v>
      </c>
    </row>
    <row r="54" spans="1:5" ht="15.75" thickBot="1" x14ac:dyDescent="0.3">
      <c r="A54" s="8" t="s">
        <v>43</v>
      </c>
      <c r="B54" s="4">
        <v>49000</v>
      </c>
      <c r="C54" s="4">
        <f>49000+5262</f>
        <v>54262</v>
      </c>
      <c r="D54" s="4">
        <f>49000+5262+5000</f>
        <v>59262</v>
      </c>
      <c r="E54" s="4">
        <f t="shared" ref="E54" si="4">49000+5262</f>
        <v>54262</v>
      </c>
    </row>
    <row r="55" spans="1:5" ht="15.75" thickBot="1" x14ac:dyDescent="0.3">
      <c r="A55" s="8" t="s">
        <v>44</v>
      </c>
      <c r="B55" s="9"/>
      <c r="C55" s="6"/>
      <c r="D55" s="6"/>
      <c r="E55" s="6"/>
    </row>
    <row r="56" spans="1:5" ht="15.75" thickBot="1" x14ac:dyDescent="0.3">
      <c r="A56" s="1" t="s">
        <v>2</v>
      </c>
      <c r="B56" s="9"/>
      <c r="C56" s="6"/>
      <c r="D56" s="6"/>
      <c r="E56" s="6"/>
    </row>
    <row r="57" spans="1:5" ht="15.75" thickBot="1" x14ac:dyDescent="0.3">
      <c r="A57" s="8" t="s">
        <v>43</v>
      </c>
      <c r="B57" s="9"/>
      <c r="C57" s="6"/>
      <c r="D57" s="6"/>
      <c r="E57" s="6"/>
    </row>
    <row r="58" spans="1:5" ht="15.75" thickBot="1" x14ac:dyDescent="0.3">
      <c r="A58" s="8" t="s">
        <v>44</v>
      </c>
      <c r="B58" s="9"/>
      <c r="C58" s="6"/>
      <c r="D58" s="6"/>
      <c r="E58" s="6"/>
    </row>
    <row r="59" spans="1:5" ht="15.75" thickBot="1" x14ac:dyDescent="0.3">
      <c r="A59" s="1" t="s">
        <v>25</v>
      </c>
      <c r="B59" s="9">
        <f>B60</f>
        <v>0</v>
      </c>
      <c r="C59" s="9">
        <f t="shared" ref="C59:E59" si="5">C60</f>
        <v>0</v>
      </c>
      <c r="D59" s="9">
        <f t="shared" si="5"/>
        <v>0</v>
      </c>
      <c r="E59" s="9">
        <f t="shared" si="5"/>
        <v>0</v>
      </c>
    </row>
    <row r="60" spans="1:5" ht="15.75" thickBot="1" x14ac:dyDescent="0.3">
      <c r="A60" s="8" t="s">
        <v>43</v>
      </c>
      <c r="B60" s="9"/>
      <c r="C60" s="6"/>
      <c r="D60" s="6"/>
      <c r="E60" s="6"/>
    </row>
    <row r="61" spans="1:5" ht="15.75" thickBot="1" x14ac:dyDescent="0.3">
      <c r="A61" s="8" t="s">
        <v>44</v>
      </c>
      <c r="B61" s="9"/>
      <c r="C61" s="6"/>
      <c r="D61" s="6"/>
      <c r="E61" s="6"/>
    </row>
    <row r="62" spans="1:5" ht="15.75" thickBot="1" x14ac:dyDescent="0.3">
      <c r="A62" s="1" t="s">
        <v>26</v>
      </c>
      <c r="B62" s="9">
        <f>B63</f>
        <v>4000</v>
      </c>
      <c r="C62" s="9">
        <f t="shared" ref="C62:E62" si="6">C63</f>
        <v>4000</v>
      </c>
      <c r="D62" s="9">
        <f t="shared" si="6"/>
        <v>4000</v>
      </c>
      <c r="E62" s="9">
        <f t="shared" si="6"/>
        <v>4000</v>
      </c>
    </row>
    <row r="63" spans="1:5" ht="15.75" thickBot="1" x14ac:dyDescent="0.3">
      <c r="A63" s="8" t="s">
        <v>43</v>
      </c>
      <c r="B63" s="9">
        <v>4000</v>
      </c>
      <c r="C63" s="9">
        <v>4000</v>
      </c>
      <c r="D63" s="9">
        <v>4000</v>
      </c>
      <c r="E63" s="9">
        <v>4000</v>
      </c>
    </row>
    <row r="64" spans="1:5" ht="15.75" thickBot="1" x14ac:dyDescent="0.3">
      <c r="A64" s="8" t="s">
        <v>44</v>
      </c>
      <c r="B64" s="9"/>
      <c r="C64" s="6"/>
      <c r="D64" s="6"/>
      <c r="E64" s="6"/>
    </row>
    <row r="65" spans="1:5" ht="24.75" thickBot="1" x14ac:dyDescent="0.3">
      <c r="A65" s="1" t="s">
        <v>3</v>
      </c>
      <c r="B65" s="9">
        <v>0</v>
      </c>
      <c r="C65" s="6">
        <v>0</v>
      </c>
      <c r="D65" s="6">
        <f>C65*1.03*0.99</f>
        <v>0</v>
      </c>
      <c r="E65" s="6">
        <f>D65*1.03*0.99</f>
        <v>0</v>
      </c>
    </row>
    <row r="66" spans="1:5" ht="15.75" thickBot="1" x14ac:dyDescent="0.3">
      <c r="A66" s="8" t="s">
        <v>43</v>
      </c>
      <c r="B66" s="9"/>
      <c r="C66" s="26"/>
      <c r="D66" s="26"/>
      <c r="E66" s="26"/>
    </row>
    <row r="67" spans="1:5" ht="15.75" thickBot="1" x14ac:dyDescent="0.3">
      <c r="A67" s="8" t="s">
        <v>44</v>
      </c>
      <c r="B67" s="9"/>
      <c r="C67" s="28"/>
      <c r="D67" s="26"/>
      <c r="E67" s="26"/>
    </row>
    <row r="68" spans="1:5" ht="15.75" thickBot="1" x14ac:dyDescent="0.3">
      <c r="A68" s="18" t="s">
        <v>31</v>
      </c>
      <c r="B68" s="9">
        <f>B65+B62+B59+B56+B53+B50+B47</f>
        <v>53000</v>
      </c>
      <c r="C68" s="9">
        <f t="shared" ref="C68:E68" si="7">C65+C62+C59+C56+C53+C50+C47</f>
        <v>58262</v>
      </c>
      <c r="D68" s="9">
        <f t="shared" si="7"/>
        <v>63262</v>
      </c>
      <c r="E68" s="9">
        <f t="shared" si="7"/>
        <v>58262</v>
      </c>
    </row>
    <row r="69" spans="1:5" ht="15.75" thickBot="1" x14ac:dyDescent="0.3">
      <c r="A69" s="21" t="s">
        <v>33</v>
      </c>
      <c r="B69" s="22">
        <f>IF(B68-B39=0,0,"Error")</f>
        <v>0</v>
      </c>
      <c r="C69" s="22">
        <f>IF(C68-C39=0,0,"Error")</f>
        <v>0</v>
      </c>
      <c r="D69" s="22">
        <f>IF(D68-D39=0,0,"Error")</f>
        <v>0</v>
      </c>
      <c r="E69" s="22">
        <f>IF(E68-E39=0,0,"Error")</f>
        <v>0</v>
      </c>
    </row>
    <row r="70" spans="1:5" ht="15.75" thickBot="1" x14ac:dyDescent="0.3">
      <c r="A70" s="36" t="s">
        <v>48</v>
      </c>
      <c r="B70" s="394" t="s">
        <v>61</v>
      </c>
      <c r="C70" s="365"/>
      <c r="D70" s="365"/>
      <c r="E70" s="366"/>
    </row>
    <row r="71" spans="1:5" ht="26.25" customHeight="1" thickBot="1" x14ac:dyDescent="0.3">
      <c r="A71" s="2" t="s">
        <v>10</v>
      </c>
      <c r="B71" s="395" t="s">
        <v>63</v>
      </c>
      <c r="C71" s="396"/>
      <c r="D71" s="396"/>
      <c r="E71" s="397"/>
    </row>
    <row r="72" spans="1:5" ht="15.75" thickBot="1" x14ac:dyDescent="0.3">
      <c r="A72" s="2" t="s">
        <v>15</v>
      </c>
      <c r="B72" s="324" t="s">
        <v>68</v>
      </c>
      <c r="C72" s="325"/>
      <c r="D72" s="325"/>
      <c r="E72" s="326"/>
    </row>
    <row r="73" spans="1:5" ht="12.75" customHeight="1" x14ac:dyDescent="0.25">
      <c r="A73" s="359"/>
      <c r="B73" s="15">
        <v>2018</v>
      </c>
      <c r="C73" s="15">
        <v>2019</v>
      </c>
      <c r="D73" s="15">
        <v>2020</v>
      </c>
      <c r="E73" s="15">
        <v>2021</v>
      </c>
    </row>
    <row r="74" spans="1:5" ht="9" customHeight="1" thickBot="1" x14ac:dyDescent="0.3">
      <c r="A74" s="360"/>
      <c r="B74" s="16" t="s">
        <v>6</v>
      </c>
      <c r="C74" s="16" t="s">
        <v>7</v>
      </c>
      <c r="D74" s="16" t="s">
        <v>7</v>
      </c>
      <c r="E74" s="16" t="s">
        <v>7</v>
      </c>
    </row>
    <row r="75" spans="1:5" ht="15.75" thickBot="1" x14ac:dyDescent="0.3">
      <c r="A75" s="2" t="s">
        <v>9</v>
      </c>
      <c r="B75" s="30">
        <v>80</v>
      </c>
      <c r="C75" s="30">
        <v>80</v>
      </c>
      <c r="D75" s="30">
        <v>80</v>
      </c>
      <c r="E75" s="30">
        <v>80</v>
      </c>
    </row>
    <row r="76" spans="1:5" ht="15.75" thickBot="1" x14ac:dyDescent="0.3">
      <c r="A76" s="2" t="s">
        <v>16</v>
      </c>
      <c r="B76" s="4">
        <v>39000</v>
      </c>
      <c r="C76" s="4">
        <v>39000</v>
      </c>
      <c r="D76" s="4">
        <v>39000</v>
      </c>
      <c r="E76" s="4">
        <v>39000</v>
      </c>
    </row>
    <row r="77" spans="1:5" ht="15.75" thickBot="1" x14ac:dyDescent="0.3">
      <c r="A77" s="2" t="s">
        <v>24</v>
      </c>
      <c r="B77" s="4">
        <f>B76/B75</f>
        <v>487.5</v>
      </c>
      <c r="C77" s="4">
        <f>C76/C75</f>
        <v>487.5</v>
      </c>
      <c r="D77" s="4">
        <f>D76/D75</f>
        <v>487.5</v>
      </c>
      <c r="E77" s="4">
        <f>E76/E75</f>
        <v>487.5</v>
      </c>
    </row>
    <row r="78" spans="1:5" ht="15.75" thickBot="1" x14ac:dyDescent="0.3">
      <c r="A78" s="2" t="s">
        <v>17</v>
      </c>
      <c r="B78" s="11"/>
      <c r="C78" s="5">
        <f>C75/B75-1</f>
        <v>0</v>
      </c>
      <c r="D78" s="5">
        <f>D75/C75-1</f>
        <v>0</v>
      </c>
      <c r="E78" s="5">
        <f>E75/D75-1</f>
        <v>0</v>
      </c>
    </row>
    <row r="79" spans="1:5" ht="15.75" thickBot="1" x14ac:dyDescent="0.3">
      <c r="A79" s="2" t="s">
        <v>18</v>
      </c>
      <c r="B79" s="11"/>
      <c r="C79" s="5">
        <f>C76/B76-1</f>
        <v>0</v>
      </c>
      <c r="D79" s="5">
        <f t="shared" ref="D79:D80" si="8">D76/C76-1</f>
        <v>0</v>
      </c>
      <c r="E79" s="5">
        <f t="shared" ref="E79:E80" si="9">E76/D76-1</f>
        <v>0</v>
      </c>
    </row>
    <row r="80" spans="1:5" ht="15.75" thickBot="1" x14ac:dyDescent="0.3">
      <c r="A80" s="2" t="s">
        <v>19</v>
      </c>
      <c r="B80" s="11"/>
      <c r="C80" s="5">
        <f>C77/B77-1</f>
        <v>0</v>
      </c>
      <c r="D80" s="5">
        <f t="shared" si="8"/>
        <v>0</v>
      </c>
      <c r="E80" s="5">
        <f t="shared" si="9"/>
        <v>0</v>
      </c>
    </row>
    <row r="81" spans="1:5" ht="24.75" customHeight="1" thickBot="1" x14ac:dyDescent="0.3">
      <c r="A81" s="356" t="s">
        <v>73</v>
      </c>
      <c r="B81" s="357"/>
      <c r="C81" s="357"/>
      <c r="D81" s="357"/>
      <c r="E81" s="358"/>
    </row>
    <row r="82" spans="1:5" ht="12.75" customHeight="1" x14ac:dyDescent="0.25">
      <c r="A82" s="359"/>
      <c r="B82" s="15">
        <v>2018</v>
      </c>
      <c r="C82" s="15">
        <v>2019</v>
      </c>
      <c r="D82" s="15">
        <v>2020</v>
      </c>
      <c r="E82" s="15">
        <v>2021</v>
      </c>
    </row>
    <row r="83" spans="1:5" ht="9" customHeight="1" thickBot="1" x14ac:dyDescent="0.3">
      <c r="A83" s="360"/>
      <c r="B83" s="16" t="s">
        <v>6</v>
      </c>
      <c r="C83" s="16" t="s">
        <v>7</v>
      </c>
      <c r="D83" s="16" t="s">
        <v>7</v>
      </c>
      <c r="E83" s="16" t="s">
        <v>7</v>
      </c>
    </row>
    <row r="84" spans="1:5" ht="24.75" customHeight="1" thickBot="1" x14ac:dyDescent="0.3">
      <c r="A84" s="1" t="s">
        <v>0</v>
      </c>
      <c r="B84" s="6">
        <f>B85</f>
        <v>0</v>
      </c>
      <c r="C84" s="6">
        <f t="shared" ref="C84:E84" si="10">C85</f>
        <v>0</v>
      </c>
      <c r="D84" s="6">
        <f t="shared" si="10"/>
        <v>0</v>
      </c>
      <c r="E84" s="6">
        <f t="shared" si="10"/>
        <v>0</v>
      </c>
    </row>
    <row r="85" spans="1:5" ht="38.25" customHeight="1" thickBot="1" x14ac:dyDescent="0.3">
      <c r="A85" s="8" t="s">
        <v>43</v>
      </c>
      <c r="B85" s="9"/>
      <c r="C85" s="10"/>
      <c r="D85" s="10"/>
      <c r="E85" s="10"/>
    </row>
    <row r="86" spans="1:5" ht="24.75" customHeight="1" thickBot="1" x14ac:dyDescent="0.3">
      <c r="A86" s="8" t="s">
        <v>44</v>
      </c>
      <c r="B86" s="9"/>
      <c r="C86" s="10"/>
      <c r="D86" s="10"/>
      <c r="E86" s="10"/>
    </row>
    <row r="87" spans="1:5" ht="24.75" customHeight="1" thickBot="1" x14ac:dyDescent="0.3">
      <c r="A87" s="1" t="s">
        <v>29</v>
      </c>
      <c r="B87" s="6">
        <f>B88</f>
        <v>0</v>
      </c>
      <c r="C87" s="6">
        <f t="shared" ref="C87:E87" si="11">C88</f>
        <v>0</v>
      </c>
      <c r="D87" s="6">
        <f t="shared" si="11"/>
        <v>0</v>
      </c>
      <c r="E87" s="6">
        <f t="shared" si="11"/>
        <v>0</v>
      </c>
    </row>
    <row r="88" spans="1:5" ht="15.75" thickBot="1" x14ac:dyDescent="0.3">
      <c r="A88" s="8" t="s">
        <v>43</v>
      </c>
      <c r="B88" s="9"/>
      <c r="C88" s="6"/>
      <c r="D88" s="6"/>
      <c r="E88" s="6"/>
    </row>
    <row r="89" spans="1:5" ht="15.75" thickBot="1" x14ac:dyDescent="0.3">
      <c r="A89" s="8" t="s">
        <v>44</v>
      </c>
      <c r="B89" s="9"/>
      <c r="C89" s="6"/>
      <c r="D89" s="6"/>
      <c r="E89" s="6"/>
    </row>
    <row r="90" spans="1:5" ht="24.75" customHeight="1" thickBot="1" x14ac:dyDescent="0.3">
      <c r="A90" s="1" t="s">
        <v>1</v>
      </c>
      <c r="B90" s="9">
        <f>B91</f>
        <v>0</v>
      </c>
      <c r="C90" s="9">
        <f t="shared" ref="C90:E90" si="12">C91</f>
        <v>0</v>
      </c>
      <c r="D90" s="9">
        <f t="shared" si="12"/>
        <v>0</v>
      </c>
      <c r="E90" s="9">
        <f t="shared" si="12"/>
        <v>0</v>
      </c>
    </row>
    <row r="91" spans="1:5" ht="15.75" thickBot="1" x14ac:dyDescent="0.3">
      <c r="A91" s="8" t="s">
        <v>43</v>
      </c>
      <c r="B91" s="9"/>
      <c r="C91" s="6"/>
      <c r="D91" s="6"/>
      <c r="E91" s="6"/>
    </row>
    <row r="92" spans="1:5" ht="15.75" thickBot="1" x14ac:dyDescent="0.3">
      <c r="A92" s="8" t="s">
        <v>44</v>
      </c>
      <c r="B92" s="9"/>
      <c r="C92" s="6"/>
      <c r="D92" s="6"/>
      <c r="E92" s="6"/>
    </row>
    <row r="93" spans="1:5" ht="15.75" thickBot="1" x14ac:dyDescent="0.3">
      <c r="A93" s="1" t="s">
        <v>2</v>
      </c>
      <c r="B93" s="9">
        <f>B94</f>
        <v>0</v>
      </c>
      <c r="C93" s="9">
        <f t="shared" ref="C93:E93" si="13">C94</f>
        <v>0</v>
      </c>
      <c r="D93" s="9">
        <f t="shared" si="13"/>
        <v>0</v>
      </c>
      <c r="E93" s="9">
        <f t="shared" si="13"/>
        <v>0</v>
      </c>
    </row>
    <row r="94" spans="1:5" ht="15.75" thickBot="1" x14ac:dyDescent="0.3">
      <c r="A94" s="8" t="s">
        <v>43</v>
      </c>
      <c r="B94" s="9"/>
      <c r="C94" s="6"/>
      <c r="D94" s="6"/>
      <c r="E94" s="6"/>
    </row>
    <row r="95" spans="1:5" ht="15.75" thickBot="1" x14ac:dyDescent="0.3">
      <c r="A95" s="8" t="s">
        <v>44</v>
      </c>
      <c r="B95" s="9"/>
      <c r="C95" s="6"/>
      <c r="D95" s="6"/>
      <c r="E95" s="6"/>
    </row>
    <row r="96" spans="1:5" ht="15.75" thickBot="1" x14ac:dyDescent="0.3">
      <c r="A96" s="1" t="s">
        <v>25</v>
      </c>
      <c r="B96" s="9">
        <f>B97</f>
        <v>39000</v>
      </c>
      <c r="C96" s="9">
        <f t="shared" ref="C96:E96" si="14">C97</f>
        <v>39000</v>
      </c>
      <c r="D96" s="9">
        <f t="shared" si="14"/>
        <v>39000</v>
      </c>
      <c r="E96" s="9">
        <f t="shared" si="14"/>
        <v>39000</v>
      </c>
    </row>
    <row r="97" spans="1:5" ht="15.75" thickBot="1" x14ac:dyDescent="0.3">
      <c r="A97" s="8" t="s">
        <v>43</v>
      </c>
      <c r="B97" s="9">
        <v>39000</v>
      </c>
      <c r="C97" s="9">
        <v>39000</v>
      </c>
      <c r="D97" s="9">
        <v>39000</v>
      </c>
      <c r="E97" s="9">
        <v>39000</v>
      </c>
    </row>
    <row r="98" spans="1:5" ht="15.75" thickBot="1" x14ac:dyDescent="0.3">
      <c r="A98" s="8" t="s">
        <v>44</v>
      </c>
      <c r="B98" s="9"/>
      <c r="C98" s="6"/>
      <c r="D98" s="6"/>
      <c r="E98" s="6"/>
    </row>
    <row r="99" spans="1:5" ht="15.75" thickBot="1" x14ac:dyDescent="0.3">
      <c r="A99" s="1" t="s">
        <v>26</v>
      </c>
      <c r="B99" s="9"/>
      <c r="C99" s="6"/>
      <c r="D99" s="6"/>
      <c r="E99" s="6"/>
    </row>
    <row r="100" spans="1:5" ht="15.75" thickBot="1" x14ac:dyDescent="0.3">
      <c r="A100" s="8" t="s">
        <v>43</v>
      </c>
      <c r="B100" s="9"/>
      <c r="C100" s="6"/>
      <c r="D100" s="6"/>
      <c r="E100" s="6"/>
    </row>
    <row r="101" spans="1:5" ht="15.75" thickBot="1" x14ac:dyDescent="0.3">
      <c r="A101" s="8" t="s">
        <v>44</v>
      </c>
      <c r="B101" s="9"/>
      <c r="C101" s="6"/>
      <c r="D101" s="6"/>
      <c r="E101" s="6"/>
    </row>
    <row r="102" spans="1:5" ht="24.75" thickBot="1" x14ac:dyDescent="0.3">
      <c r="A102" s="1" t="s">
        <v>3</v>
      </c>
      <c r="B102" s="9">
        <f>B103</f>
        <v>0</v>
      </c>
      <c r="C102" s="9">
        <f t="shared" ref="C102:E102" si="15">C103</f>
        <v>0</v>
      </c>
      <c r="D102" s="9">
        <f t="shared" si="15"/>
        <v>0</v>
      </c>
      <c r="E102" s="9">
        <f t="shared" si="15"/>
        <v>0</v>
      </c>
    </row>
    <row r="103" spans="1:5" ht="15.75" thickBot="1" x14ac:dyDescent="0.3">
      <c r="A103" s="8" t="s">
        <v>43</v>
      </c>
      <c r="B103" s="9"/>
      <c r="C103" s="6"/>
      <c r="D103" s="6"/>
      <c r="E103" s="6"/>
    </row>
    <row r="104" spans="1:5" ht="15.75" thickBot="1" x14ac:dyDescent="0.3">
      <c r="A104" s="8" t="s">
        <v>44</v>
      </c>
      <c r="B104" s="9"/>
      <c r="C104" s="6"/>
      <c r="D104" s="6"/>
      <c r="E104" s="6"/>
    </row>
    <row r="105" spans="1:5" ht="15.75" thickBot="1" x14ac:dyDescent="0.3">
      <c r="A105" s="20" t="s">
        <v>74</v>
      </c>
      <c r="B105" s="9">
        <f>B102+B99+B96+B93+B90+B87+B84</f>
        <v>39000</v>
      </c>
      <c r="C105" s="9">
        <f t="shared" ref="C105:E105" si="16">C102+C99+C96+C93+C90+C87+C84</f>
        <v>39000</v>
      </c>
      <c r="D105" s="9">
        <f t="shared" si="16"/>
        <v>39000</v>
      </c>
      <c r="E105" s="9">
        <f t="shared" si="16"/>
        <v>39000</v>
      </c>
    </row>
    <row r="106" spans="1:5" ht="17.25" customHeight="1" thickBot="1" x14ac:dyDescent="0.3">
      <c r="A106" s="21" t="s">
        <v>33</v>
      </c>
      <c r="B106" s="22">
        <f>IF(B105-B76=0,0,"Error")</f>
        <v>0</v>
      </c>
      <c r="C106" s="22">
        <f>IF(C105-C76=0,0,"Error")</f>
        <v>0</v>
      </c>
      <c r="D106" s="22">
        <f>IF(D105-D76=0,0,"Error")</f>
        <v>0</v>
      </c>
      <c r="E106" s="22">
        <f>IF(E105-E76=0,0,"Error")</f>
        <v>0</v>
      </c>
    </row>
    <row r="107" spans="1:5" ht="15.75" thickBot="1" x14ac:dyDescent="0.3">
      <c r="A107" s="36" t="s">
        <v>64</v>
      </c>
      <c r="B107" s="394" t="s">
        <v>65</v>
      </c>
      <c r="C107" s="365"/>
      <c r="D107" s="365"/>
      <c r="E107" s="366"/>
    </row>
    <row r="108" spans="1:5" ht="33" customHeight="1" thickBot="1" x14ac:dyDescent="0.3">
      <c r="A108" s="2" t="s">
        <v>10</v>
      </c>
      <c r="B108" s="395" t="s">
        <v>66</v>
      </c>
      <c r="C108" s="396"/>
      <c r="D108" s="396"/>
      <c r="E108" s="397"/>
    </row>
    <row r="109" spans="1:5" ht="15.75" thickBot="1" x14ac:dyDescent="0.3">
      <c r="A109" s="2" t="s">
        <v>15</v>
      </c>
      <c r="B109" s="324" t="s">
        <v>67</v>
      </c>
      <c r="C109" s="325"/>
      <c r="D109" s="325"/>
      <c r="E109" s="326"/>
    </row>
    <row r="110" spans="1:5" ht="12.75" customHeight="1" x14ac:dyDescent="0.25">
      <c r="A110" s="359"/>
      <c r="B110" s="15">
        <v>2018</v>
      </c>
      <c r="C110" s="15">
        <v>2019</v>
      </c>
      <c r="D110" s="15">
        <v>2020</v>
      </c>
      <c r="E110" s="15">
        <v>2021</v>
      </c>
    </row>
    <row r="111" spans="1:5" ht="9" customHeight="1" thickBot="1" x14ac:dyDescent="0.3">
      <c r="A111" s="360"/>
      <c r="B111" s="16" t="s">
        <v>6</v>
      </c>
      <c r="C111" s="16" t="s">
        <v>7</v>
      </c>
      <c r="D111" s="16" t="s">
        <v>7</v>
      </c>
      <c r="E111" s="16" t="s">
        <v>7</v>
      </c>
    </row>
    <row r="112" spans="1:5" ht="15.75" thickBot="1" x14ac:dyDescent="0.3">
      <c r="A112" s="2" t="s">
        <v>9</v>
      </c>
      <c r="B112" s="4">
        <v>8</v>
      </c>
      <c r="C112" s="4">
        <v>8</v>
      </c>
      <c r="D112" s="4">
        <v>8</v>
      </c>
      <c r="E112" s="4">
        <v>8</v>
      </c>
    </row>
    <row r="113" spans="1:5" ht="15.75" thickBot="1" x14ac:dyDescent="0.3">
      <c r="A113" s="2" t="s">
        <v>16</v>
      </c>
      <c r="B113" s="4">
        <v>91000</v>
      </c>
      <c r="C113" s="4">
        <v>91000</v>
      </c>
      <c r="D113" s="4">
        <v>91000</v>
      </c>
      <c r="E113" s="4">
        <v>91000</v>
      </c>
    </row>
    <row r="114" spans="1:5" ht="15.75" thickBot="1" x14ac:dyDescent="0.3">
      <c r="A114" s="2" t="s">
        <v>24</v>
      </c>
      <c r="B114" s="4">
        <f>B113/B112</f>
        <v>11375</v>
      </c>
      <c r="C114" s="4">
        <f>C113/C112</f>
        <v>11375</v>
      </c>
      <c r="D114" s="4">
        <f>D113/D112</f>
        <v>11375</v>
      </c>
      <c r="E114" s="4">
        <f>E113/E112</f>
        <v>11375</v>
      </c>
    </row>
    <row r="115" spans="1:5" ht="15.75" thickBot="1" x14ac:dyDescent="0.3">
      <c r="A115" s="2" t="s">
        <v>17</v>
      </c>
      <c r="B115" s="29"/>
      <c r="C115" s="5">
        <f>C112/B112-1</f>
        <v>0</v>
      </c>
      <c r="D115" s="5">
        <f>D112/C112-1</f>
        <v>0</v>
      </c>
      <c r="E115" s="5">
        <f>E112/D112-1</f>
        <v>0</v>
      </c>
    </row>
    <row r="116" spans="1:5" ht="15.75" thickBot="1" x14ac:dyDescent="0.3">
      <c r="A116" s="2" t="s">
        <v>18</v>
      </c>
      <c r="B116" s="29"/>
      <c r="C116" s="5">
        <f>C113/B113-1</f>
        <v>0</v>
      </c>
      <c r="D116" s="5">
        <f t="shared" ref="D116:D117" si="17">D113/C113-1</f>
        <v>0</v>
      </c>
      <c r="E116" s="5">
        <f t="shared" ref="E116:E117" si="18">E113/D113-1</f>
        <v>0</v>
      </c>
    </row>
    <row r="117" spans="1:5" ht="15.75" thickBot="1" x14ac:dyDescent="0.3">
      <c r="A117" s="2" t="s">
        <v>19</v>
      </c>
      <c r="B117" s="29"/>
      <c r="C117" s="5">
        <f>C114/B114-1</f>
        <v>0</v>
      </c>
      <c r="D117" s="5">
        <f t="shared" si="17"/>
        <v>0</v>
      </c>
      <c r="E117" s="5">
        <f t="shared" si="18"/>
        <v>0</v>
      </c>
    </row>
    <row r="118" spans="1:5" ht="24.75" customHeight="1" thickBot="1" x14ac:dyDescent="0.3">
      <c r="A118" s="356" t="s">
        <v>75</v>
      </c>
      <c r="B118" s="357"/>
      <c r="C118" s="357"/>
      <c r="D118" s="357"/>
      <c r="E118" s="358"/>
    </row>
    <row r="119" spans="1:5" ht="12.75" customHeight="1" x14ac:dyDescent="0.25">
      <c r="A119" s="359"/>
      <c r="B119" s="15">
        <v>2018</v>
      </c>
      <c r="C119" s="15">
        <v>2019</v>
      </c>
      <c r="D119" s="15">
        <v>2020</v>
      </c>
      <c r="E119" s="15">
        <v>2021</v>
      </c>
    </row>
    <row r="120" spans="1:5" ht="9" customHeight="1" thickBot="1" x14ac:dyDescent="0.3">
      <c r="A120" s="360"/>
      <c r="B120" s="16" t="s">
        <v>6</v>
      </c>
      <c r="C120" s="16" t="s">
        <v>7</v>
      </c>
      <c r="D120" s="16" t="s">
        <v>7</v>
      </c>
      <c r="E120" s="16" t="s">
        <v>7</v>
      </c>
    </row>
    <row r="121" spans="1:5" ht="24.75" customHeight="1" thickBot="1" x14ac:dyDescent="0.3">
      <c r="A121" s="1" t="s">
        <v>0</v>
      </c>
      <c r="B121" s="6">
        <f>B122</f>
        <v>0</v>
      </c>
      <c r="C121" s="6">
        <f t="shared" ref="C121:E121" si="19">C122</f>
        <v>0</v>
      </c>
      <c r="D121" s="6">
        <f t="shared" si="19"/>
        <v>0</v>
      </c>
      <c r="E121" s="6">
        <f t="shared" si="19"/>
        <v>0</v>
      </c>
    </row>
    <row r="122" spans="1:5" ht="15.75" thickBot="1" x14ac:dyDescent="0.3">
      <c r="A122" s="8" t="s">
        <v>43</v>
      </c>
      <c r="B122" s="9"/>
      <c r="C122" s="10"/>
      <c r="D122" s="10"/>
      <c r="E122" s="10"/>
    </row>
    <row r="123" spans="1:5" ht="15.75" thickBot="1" x14ac:dyDescent="0.3">
      <c r="A123" s="8" t="s">
        <v>44</v>
      </c>
      <c r="B123" s="9"/>
      <c r="C123" s="10"/>
      <c r="D123" s="10"/>
      <c r="E123" s="10"/>
    </row>
    <row r="124" spans="1:5" ht="24.75" customHeight="1" thickBot="1" x14ac:dyDescent="0.3">
      <c r="A124" s="1" t="s">
        <v>29</v>
      </c>
      <c r="B124" s="6">
        <f>B125</f>
        <v>0</v>
      </c>
      <c r="C124" s="6">
        <f t="shared" ref="C124:E124" si="20">C125</f>
        <v>0</v>
      </c>
      <c r="D124" s="6">
        <f t="shared" si="20"/>
        <v>0</v>
      </c>
      <c r="E124" s="6">
        <f t="shared" si="20"/>
        <v>0</v>
      </c>
    </row>
    <row r="125" spans="1:5" ht="15.75" thickBot="1" x14ac:dyDescent="0.3">
      <c r="A125" s="8" t="s">
        <v>43</v>
      </c>
      <c r="B125" s="9"/>
      <c r="C125" s="6"/>
      <c r="D125" s="6"/>
      <c r="E125" s="6"/>
    </row>
    <row r="126" spans="1:5" ht="15.75" thickBot="1" x14ac:dyDescent="0.3">
      <c r="A126" s="8" t="s">
        <v>44</v>
      </c>
      <c r="B126" s="9"/>
      <c r="C126" s="6"/>
      <c r="D126" s="6"/>
      <c r="E126" s="6"/>
    </row>
    <row r="127" spans="1:5" ht="24.75" customHeight="1" thickBot="1" x14ac:dyDescent="0.3">
      <c r="A127" s="1" t="s">
        <v>1</v>
      </c>
      <c r="B127" s="31">
        <f>B128</f>
        <v>0</v>
      </c>
      <c r="C127" s="31">
        <f t="shared" ref="C127:E127" si="21">C128</f>
        <v>0</v>
      </c>
      <c r="D127" s="31">
        <f t="shared" si="21"/>
        <v>0</v>
      </c>
      <c r="E127" s="31">
        <f t="shared" si="21"/>
        <v>0</v>
      </c>
    </row>
    <row r="128" spans="1:5" ht="15.75" thickBot="1" x14ac:dyDescent="0.3">
      <c r="A128" s="8" t="s">
        <v>43</v>
      </c>
      <c r="B128" s="9"/>
      <c r="C128" s="6"/>
      <c r="D128" s="6"/>
      <c r="E128" s="6"/>
    </row>
    <row r="129" spans="1:5" ht="15.75" thickBot="1" x14ac:dyDescent="0.3">
      <c r="A129" s="8" t="s">
        <v>44</v>
      </c>
      <c r="B129" s="9"/>
      <c r="C129" s="6"/>
      <c r="D129" s="6"/>
      <c r="E129" s="6"/>
    </row>
    <row r="130" spans="1:5" ht="15.75" thickBot="1" x14ac:dyDescent="0.3">
      <c r="A130" s="1" t="s">
        <v>2</v>
      </c>
      <c r="B130" s="9">
        <f>B131</f>
        <v>0</v>
      </c>
      <c r="C130" s="9">
        <f t="shared" ref="C130:E130" si="22">C131</f>
        <v>0</v>
      </c>
      <c r="D130" s="9">
        <f t="shared" si="22"/>
        <v>0</v>
      </c>
      <c r="E130" s="9">
        <f t="shared" si="22"/>
        <v>0</v>
      </c>
    </row>
    <row r="131" spans="1:5" ht="15.75" thickBot="1" x14ac:dyDescent="0.3">
      <c r="A131" s="8" t="s">
        <v>43</v>
      </c>
      <c r="B131" s="9"/>
      <c r="C131" s="6"/>
      <c r="D131" s="6"/>
      <c r="E131" s="6"/>
    </row>
    <row r="132" spans="1:5" ht="15.75" thickBot="1" x14ac:dyDescent="0.3">
      <c r="A132" s="8" t="s">
        <v>44</v>
      </c>
      <c r="B132" s="9"/>
      <c r="C132" s="6"/>
      <c r="D132" s="6"/>
      <c r="E132" s="6"/>
    </row>
    <row r="133" spans="1:5" ht="15.75" thickBot="1" x14ac:dyDescent="0.3">
      <c r="A133" s="1" t="s">
        <v>25</v>
      </c>
      <c r="B133" s="9">
        <f>B134</f>
        <v>91000</v>
      </c>
      <c r="C133" s="9">
        <f t="shared" ref="C133:E133" si="23">C134</f>
        <v>91000</v>
      </c>
      <c r="D133" s="9">
        <f t="shared" si="23"/>
        <v>91000</v>
      </c>
      <c r="E133" s="9">
        <f t="shared" si="23"/>
        <v>91000</v>
      </c>
    </row>
    <row r="134" spans="1:5" ht="15.75" thickBot="1" x14ac:dyDescent="0.3">
      <c r="A134" s="8" t="s">
        <v>43</v>
      </c>
      <c r="B134" s="4">
        <v>91000</v>
      </c>
      <c r="C134" s="4">
        <v>91000</v>
      </c>
      <c r="D134" s="4">
        <v>91000</v>
      </c>
      <c r="E134" s="4">
        <v>91000</v>
      </c>
    </row>
    <row r="135" spans="1:5" ht="15" customHeight="1" thickBot="1" x14ac:dyDescent="0.3">
      <c r="A135" s="8" t="s">
        <v>44</v>
      </c>
      <c r="B135" s="9"/>
      <c r="C135" s="6"/>
      <c r="D135" s="6"/>
      <c r="E135" s="6"/>
    </row>
    <row r="136" spans="1:5" ht="15.75" thickBot="1" x14ac:dyDescent="0.3">
      <c r="A136" s="1" t="s">
        <v>26</v>
      </c>
      <c r="B136" s="9">
        <v>0</v>
      </c>
      <c r="C136" s="6">
        <v>0</v>
      </c>
      <c r="D136" s="6">
        <v>0</v>
      </c>
      <c r="E136" s="6">
        <v>0</v>
      </c>
    </row>
    <row r="137" spans="1:5" ht="15.75" thickBot="1" x14ac:dyDescent="0.3">
      <c r="A137" s="8" t="s">
        <v>43</v>
      </c>
      <c r="B137" s="9"/>
      <c r="C137" s="6"/>
      <c r="D137" s="6"/>
      <c r="E137" s="6"/>
    </row>
    <row r="138" spans="1:5" ht="15.75" thickBot="1" x14ac:dyDescent="0.3">
      <c r="A138" s="8" t="s">
        <v>44</v>
      </c>
      <c r="B138" s="9"/>
      <c r="C138" s="6"/>
      <c r="D138" s="6"/>
      <c r="E138" s="6"/>
    </row>
    <row r="139" spans="1:5" ht="24.75" thickBot="1" x14ac:dyDescent="0.3">
      <c r="A139" s="1" t="s">
        <v>3</v>
      </c>
      <c r="B139" s="9"/>
      <c r="C139" s="6"/>
      <c r="D139" s="6"/>
      <c r="E139" s="6"/>
    </row>
    <row r="140" spans="1:5" ht="15.75" thickBot="1" x14ac:dyDescent="0.3">
      <c r="A140" s="8" t="s">
        <v>43</v>
      </c>
      <c r="B140" s="9"/>
      <c r="C140" s="6"/>
      <c r="D140" s="6"/>
      <c r="E140" s="6"/>
    </row>
    <row r="141" spans="1:5" ht="15.75" thickBot="1" x14ac:dyDescent="0.3">
      <c r="A141" s="8" t="s">
        <v>44</v>
      </c>
      <c r="B141" s="9"/>
      <c r="C141" s="6"/>
      <c r="D141" s="6"/>
      <c r="E141" s="6"/>
    </row>
    <row r="142" spans="1:5" ht="15.75" thickBot="1" x14ac:dyDescent="0.3">
      <c r="A142" s="20" t="s">
        <v>76</v>
      </c>
      <c r="B142" s="9">
        <f>B139+B136+B133+B130+B127+B124+B121</f>
        <v>91000</v>
      </c>
      <c r="C142" s="9">
        <f t="shared" ref="C142:E142" si="24">C139+C136+C133+C130+C127+C124+C121</f>
        <v>91000</v>
      </c>
      <c r="D142" s="9">
        <f t="shared" si="24"/>
        <v>91000</v>
      </c>
      <c r="E142" s="9">
        <f t="shared" si="24"/>
        <v>91000</v>
      </c>
    </row>
    <row r="143" spans="1:5" ht="17.25" customHeight="1" thickBot="1" x14ac:dyDescent="0.3">
      <c r="A143" s="21" t="s">
        <v>33</v>
      </c>
      <c r="B143" s="22">
        <f>IF(B142-B113=0,0,"Error")</f>
        <v>0</v>
      </c>
      <c r="C143" s="22">
        <f>IF(C142-C113=0,0,"Error")</f>
        <v>0</v>
      </c>
      <c r="D143" s="22">
        <f>IF(D142-D113=0,0,"Error")</f>
        <v>0</v>
      </c>
      <c r="E143" s="22">
        <f>IF(E142-E113=0,0,"Error")</f>
        <v>0</v>
      </c>
    </row>
    <row r="144" spans="1:5" ht="15.75" thickBot="1" x14ac:dyDescent="0.3">
      <c r="A144" s="350" t="s">
        <v>39</v>
      </c>
      <c r="B144" s="351"/>
      <c r="C144" s="351"/>
      <c r="D144" s="351"/>
      <c r="E144" s="352"/>
    </row>
    <row r="145" spans="1:5" ht="15.75" thickBot="1" x14ac:dyDescent="0.3">
      <c r="A145" s="350" t="s">
        <v>37</v>
      </c>
      <c r="B145" s="351"/>
      <c r="C145" s="351"/>
      <c r="D145" s="351"/>
      <c r="E145" s="352"/>
    </row>
    <row r="146" spans="1:5" s="65" customFormat="1" ht="23.25" customHeight="1" thickBot="1" x14ac:dyDescent="0.3">
      <c r="A146" s="17" t="s">
        <v>40</v>
      </c>
      <c r="B146" s="501" t="s">
        <v>593</v>
      </c>
      <c r="C146" s="502"/>
      <c r="D146" s="502"/>
      <c r="E146" s="503"/>
    </row>
    <row r="147" spans="1:5" s="65" customFormat="1" ht="85.5" customHeight="1" thickBot="1" x14ac:dyDescent="0.3">
      <c r="A147" s="17" t="s">
        <v>108</v>
      </c>
      <c r="B147" s="37" t="s">
        <v>594</v>
      </c>
      <c r="C147" s="33" t="s">
        <v>45</v>
      </c>
      <c r="D147" s="429"/>
      <c r="E147" s="430"/>
    </row>
    <row r="148" spans="1:5" s="65" customFormat="1" ht="21.75" customHeight="1" thickBot="1" x14ac:dyDescent="0.3">
      <c r="A148" s="81" t="s">
        <v>10</v>
      </c>
      <c r="B148" s="382" t="s">
        <v>595</v>
      </c>
      <c r="C148" s="383"/>
      <c r="D148" s="383"/>
      <c r="E148" s="384"/>
    </row>
    <row r="149" spans="1:5" s="65" customFormat="1" ht="15.75" thickBot="1" x14ac:dyDescent="0.3">
      <c r="A149" s="81" t="s">
        <v>15</v>
      </c>
      <c r="B149" s="324" t="s">
        <v>77</v>
      </c>
      <c r="C149" s="325"/>
      <c r="D149" s="325"/>
      <c r="E149" s="326"/>
    </row>
    <row r="150" spans="1:5" s="65" customFormat="1" ht="12.75" customHeight="1" x14ac:dyDescent="0.25">
      <c r="A150" s="359"/>
      <c r="B150" s="15">
        <v>2018</v>
      </c>
      <c r="C150" s="15">
        <v>2019</v>
      </c>
      <c r="D150" s="15">
        <v>2020</v>
      </c>
      <c r="E150" s="15">
        <v>2021</v>
      </c>
    </row>
    <row r="151" spans="1:5" s="65" customFormat="1" ht="9" customHeight="1" thickBot="1" x14ac:dyDescent="0.3">
      <c r="A151" s="360"/>
      <c r="B151" s="16" t="s">
        <v>6</v>
      </c>
      <c r="C151" s="16" t="s">
        <v>7</v>
      </c>
      <c r="D151" s="16" t="s">
        <v>7</v>
      </c>
      <c r="E151" s="16" t="s">
        <v>7</v>
      </c>
    </row>
    <row r="152" spans="1:5" s="65" customFormat="1" ht="15.75" thickBot="1" x14ac:dyDescent="0.3">
      <c r="A152" s="81" t="s">
        <v>9</v>
      </c>
      <c r="B152" s="4">
        <v>0</v>
      </c>
      <c r="C152" s="4">
        <v>1</v>
      </c>
      <c r="D152" s="4">
        <v>0</v>
      </c>
      <c r="E152" s="4">
        <v>0</v>
      </c>
    </row>
    <row r="153" spans="1:5" s="65" customFormat="1" ht="15.75" thickBot="1" x14ac:dyDescent="0.3">
      <c r="A153" s="81" t="s">
        <v>16</v>
      </c>
      <c r="B153" s="4">
        <v>0</v>
      </c>
      <c r="C153" s="4">
        <f>C171</f>
        <v>400000</v>
      </c>
      <c r="D153" s="4">
        <v>0</v>
      </c>
      <c r="E153" s="4">
        <f>E171</f>
        <v>0</v>
      </c>
    </row>
    <row r="154" spans="1:5" s="65" customFormat="1" ht="15.75" thickBot="1" x14ac:dyDescent="0.3">
      <c r="A154" s="81" t="s">
        <v>24</v>
      </c>
      <c r="B154" s="4" t="e">
        <f>B153/B152</f>
        <v>#DIV/0!</v>
      </c>
      <c r="C154" s="4">
        <f t="shared" ref="C154:E154" si="25">C153/C152</f>
        <v>400000</v>
      </c>
      <c r="D154" s="4" t="e">
        <f t="shared" si="25"/>
        <v>#DIV/0!</v>
      </c>
      <c r="E154" s="4" t="e">
        <f t="shared" si="25"/>
        <v>#DIV/0!</v>
      </c>
    </row>
    <row r="155" spans="1:5" s="65" customFormat="1" ht="15.75" thickBot="1" x14ac:dyDescent="0.3">
      <c r="A155" s="81" t="s">
        <v>17</v>
      </c>
      <c r="B155" s="78" t="s">
        <v>23</v>
      </c>
      <c r="C155" s="5" t="e">
        <f>C152/B152-1</f>
        <v>#DIV/0!</v>
      </c>
      <c r="D155" s="5">
        <f t="shared" ref="D155:D157" si="26">D152/C152-1</f>
        <v>-1</v>
      </c>
      <c r="E155" s="5" t="e">
        <f t="shared" ref="E155:E157" si="27">E152/D152-1</f>
        <v>#DIV/0!</v>
      </c>
    </row>
    <row r="156" spans="1:5" s="65" customFormat="1" ht="15.75" thickBot="1" x14ac:dyDescent="0.3">
      <c r="A156" s="81" t="s">
        <v>18</v>
      </c>
      <c r="B156" s="78" t="s">
        <v>23</v>
      </c>
      <c r="C156" s="5" t="e">
        <f>C153/B153-1</f>
        <v>#DIV/0!</v>
      </c>
      <c r="D156" s="5">
        <f t="shared" si="26"/>
        <v>-1</v>
      </c>
      <c r="E156" s="5" t="e">
        <f t="shared" si="27"/>
        <v>#DIV/0!</v>
      </c>
    </row>
    <row r="157" spans="1:5" s="65" customFormat="1" ht="15.75" thickBot="1" x14ac:dyDescent="0.3">
      <c r="A157" s="81" t="s">
        <v>19</v>
      </c>
      <c r="B157" s="78" t="s">
        <v>23</v>
      </c>
      <c r="C157" s="5" t="e">
        <f>C154/B154-1</f>
        <v>#DIV/0!</v>
      </c>
      <c r="D157" s="5" t="e">
        <f t="shared" si="26"/>
        <v>#DIV/0!</v>
      </c>
      <c r="E157" s="5" t="e">
        <f t="shared" si="27"/>
        <v>#DIV/0!</v>
      </c>
    </row>
    <row r="158" spans="1:5" s="65" customFormat="1" ht="15.75" thickBot="1" x14ac:dyDescent="0.3">
      <c r="A158" s="356" t="s">
        <v>109</v>
      </c>
      <c r="B158" s="357"/>
      <c r="C158" s="357"/>
      <c r="D158" s="357"/>
      <c r="E158" s="358"/>
    </row>
    <row r="159" spans="1:5" s="65" customFormat="1" ht="12.75" customHeight="1" x14ac:dyDescent="0.25">
      <c r="A159" s="359"/>
      <c r="B159" s="15">
        <v>2018</v>
      </c>
      <c r="C159" s="15">
        <v>2019</v>
      </c>
      <c r="D159" s="15">
        <v>2020</v>
      </c>
      <c r="E159" s="15">
        <v>2021</v>
      </c>
    </row>
    <row r="160" spans="1:5" s="65" customFormat="1" ht="9" customHeight="1" thickBot="1" x14ac:dyDescent="0.3">
      <c r="A160" s="360"/>
      <c r="B160" s="16" t="s">
        <v>6</v>
      </c>
      <c r="C160" s="16" t="s">
        <v>7</v>
      </c>
      <c r="D160" s="16" t="s">
        <v>7</v>
      </c>
      <c r="E160" s="16" t="s">
        <v>7</v>
      </c>
    </row>
    <row r="161" spans="1:5" s="65" customFormat="1" ht="15.75" thickBot="1" x14ac:dyDescent="0.3">
      <c r="A161" s="1" t="s">
        <v>35</v>
      </c>
      <c r="B161" s="6">
        <f>B162+B163+B164+B165</f>
        <v>0</v>
      </c>
      <c r="C161" s="6">
        <f t="shared" ref="C161:E161" si="28">C162+C163+C164+C165</f>
        <v>0</v>
      </c>
      <c r="D161" s="6">
        <f t="shared" si="28"/>
        <v>0</v>
      </c>
      <c r="E161" s="6">
        <f t="shared" si="28"/>
        <v>0</v>
      </c>
    </row>
    <row r="162" spans="1:5" s="65" customFormat="1" ht="15.75" thickBot="1" x14ac:dyDescent="0.3">
      <c r="A162" s="8" t="s">
        <v>43</v>
      </c>
      <c r="B162" s="6"/>
      <c r="C162" s="6"/>
      <c r="D162" s="6"/>
      <c r="E162" s="6"/>
    </row>
    <row r="163" spans="1:5" s="65" customFormat="1" ht="15.75" thickBot="1" x14ac:dyDescent="0.3">
      <c r="A163" s="8" t="s">
        <v>49</v>
      </c>
      <c r="B163" s="6"/>
      <c r="C163" s="6"/>
      <c r="D163" s="6"/>
      <c r="E163" s="6"/>
    </row>
    <row r="164" spans="1:5" s="65" customFormat="1" ht="15.75" thickBot="1" x14ac:dyDescent="0.3">
      <c r="A164" s="8" t="s">
        <v>50</v>
      </c>
      <c r="B164" s="6"/>
      <c r="C164" s="6"/>
      <c r="D164" s="6"/>
      <c r="E164" s="6"/>
    </row>
    <row r="165" spans="1:5" s="65" customFormat="1" ht="15.75" thickBot="1" x14ac:dyDescent="0.3">
      <c r="A165" s="8" t="s">
        <v>51</v>
      </c>
      <c r="B165" s="6"/>
      <c r="C165" s="6"/>
      <c r="D165" s="6"/>
      <c r="E165" s="6"/>
    </row>
    <row r="166" spans="1:5" s="65" customFormat="1" ht="15.75" thickBot="1" x14ac:dyDescent="0.3">
      <c r="A166" s="1" t="s">
        <v>36</v>
      </c>
      <c r="B166" s="9">
        <f>B167+B168+B169+B170</f>
        <v>0</v>
      </c>
      <c r="C166" s="9">
        <f>C167+C168+C169+C170</f>
        <v>400000</v>
      </c>
      <c r="D166" s="9">
        <f t="shared" ref="D166:E166" si="29">D167+D168+D169+D170</f>
        <v>0</v>
      </c>
      <c r="E166" s="31">
        <f t="shared" si="29"/>
        <v>0</v>
      </c>
    </row>
    <row r="167" spans="1:5" s="65" customFormat="1" ht="15.75" thickBot="1" x14ac:dyDescent="0.3">
      <c r="A167" s="8" t="s">
        <v>43</v>
      </c>
      <c r="B167" s="238">
        <v>0</v>
      </c>
      <c r="C167" s="239">
        <v>400000</v>
      </c>
      <c r="D167" s="239"/>
      <c r="E167" s="239">
        <v>0</v>
      </c>
    </row>
    <row r="168" spans="1:5" s="65" customFormat="1" ht="15.75" thickBot="1" x14ac:dyDescent="0.3">
      <c r="A168" s="8" t="s">
        <v>49</v>
      </c>
      <c r="B168" s="238"/>
      <c r="C168" s="239"/>
      <c r="D168" s="239"/>
      <c r="E168" s="239">
        <v>0</v>
      </c>
    </row>
    <row r="169" spans="1:5" s="65" customFormat="1" ht="15.75" thickBot="1" x14ac:dyDescent="0.3">
      <c r="A169" s="8" t="s">
        <v>50</v>
      </c>
      <c r="B169" s="9"/>
      <c r="C169" s="6"/>
      <c r="D169" s="6"/>
      <c r="E169" s="32"/>
    </row>
    <row r="170" spans="1:5" s="65" customFormat="1" ht="15.75" thickBot="1" x14ac:dyDescent="0.3">
      <c r="A170" s="8" t="s">
        <v>51</v>
      </c>
      <c r="B170" s="9"/>
      <c r="C170" s="6"/>
      <c r="D170" s="6"/>
      <c r="E170" s="32"/>
    </row>
    <row r="171" spans="1:5" s="65" customFormat="1" ht="15.75" thickBot="1" x14ac:dyDescent="0.3">
      <c r="A171" s="35" t="s">
        <v>92</v>
      </c>
      <c r="B171" s="9">
        <f>B161+B166</f>
        <v>0</v>
      </c>
      <c r="C171" s="9">
        <f t="shared" ref="C171:E171" si="30">C161+C166</f>
        <v>400000</v>
      </c>
      <c r="D171" s="9">
        <f t="shared" si="30"/>
        <v>0</v>
      </c>
      <c r="E171" s="31">
        <f t="shared" si="30"/>
        <v>0</v>
      </c>
    </row>
    <row r="172" spans="1:5" ht="23.25" customHeight="1" thickBot="1" x14ac:dyDescent="0.3">
      <c r="A172" s="17" t="s">
        <v>40</v>
      </c>
      <c r="B172" s="501" t="s">
        <v>483</v>
      </c>
      <c r="C172" s="502"/>
      <c r="D172" s="502"/>
      <c r="E172" s="503"/>
    </row>
    <row r="173" spans="1:5" ht="85.5" customHeight="1" thickBot="1" x14ac:dyDescent="0.3">
      <c r="A173" s="17" t="s">
        <v>108</v>
      </c>
      <c r="B173" s="37" t="s">
        <v>490</v>
      </c>
      <c r="C173" s="33" t="s">
        <v>45</v>
      </c>
      <c r="D173" s="429" t="s">
        <v>491</v>
      </c>
      <c r="E173" s="430"/>
    </row>
    <row r="174" spans="1:5" ht="21.75" customHeight="1" thickBot="1" x14ac:dyDescent="0.3">
      <c r="A174" s="2" t="s">
        <v>10</v>
      </c>
      <c r="B174" s="382" t="s">
        <v>492</v>
      </c>
      <c r="C174" s="383"/>
      <c r="D174" s="383"/>
      <c r="E174" s="384"/>
    </row>
    <row r="175" spans="1:5" ht="15.75" thickBot="1" x14ac:dyDescent="0.3">
      <c r="A175" s="2" t="s">
        <v>15</v>
      </c>
      <c r="B175" s="324" t="s">
        <v>77</v>
      </c>
      <c r="C175" s="325"/>
      <c r="D175" s="325"/>
      <c r="E175" s="326"/>
    </row>
    <row r="176" spans="1:5" ht="12.75" customHeight="1" x14ac:dyDescent="0.25">
      <c r="A176" s="359"/>
      <c r="B176" s="15">
        <v>2018</v>
      </c>
      <c r="C176" s="15">
        <v>2019</v>
      </c>
      <c r="D176" s="15">
        <v>2020</v>
      </c>
      <c r="E176" s="15">
        <v>2021</v>
      </c>
    </row>
    <row r="177" spans="1:5" ht="9" customHeight="1" thickBot="1" x14ac:dyDescent="0.3">
      <c r="A177" s="360"/>
      <c r="B177" s="16" t="s">
        <v>6</v>
      </c>
      <c r="C177" s="16" t="s">
        <v>7</v>
      </c>
      <c r="D177" s="16" t="s">
        <v>7</v>
      </c>
      <c r="E177" s="16" t="s">
        <v>7</v>
      </c>
    </row>
    <row r="178" spans="1:5" ht="15.75" thickBot="1" x14ac:dyDescent="0.3">
      <c r="A178" s="2" t="s">
        <v>9</v>
      </c>
      <c r="B178" s="4">
        <v>0</v>
      </c>
      <c r="C178" s="4">
        <v>0</v>
      </c>
      <c r="D178" s="4"/>
      <c r="E178" s="4">
        <v>1</v>
      </c>
    </row>
    <row r="179" spans="1:5" ht="15.75" thickBot="1" x14ac:dyDescent="0.3">
      <c r="A179" s="2" t="s">
        <v>16</v>
      </c>
      <c r="B179" s="4">
        <v>0</v>
      </c>
      <c r="C179" s="4">
        <f>C197</f>
        <v>0</v>
      </c>
      <c r="D179" s="4">
        <v>0</v>
      </c>
      <c r="E179" s="4">
        <f>E197</f>
        <v>300000</v>
      </c>
    </row>
    <row r="180" spans="1:5" ht="15.75" thickBot="1" x14ac:dyDescent="0.3">
      <c r="A180" s="2" t="s">
        <v>24</v>
      </c>
      <c r="B180" s="4" t="e">
        <f>B179/B178</f>
        <v>#DIV/0!</v>
      </c>
      <c r="C180" s="4" t="e">
        <f t="shared" ref="C180:E180" si="31">C179/C178</f>
        <v>#DIV/0!</v>
      </c>
      <c r="D180" s="4" t="e">
        <f t="shared" si="31"/>
        <v>#DIV/0!</v>
      </c>
      <c r="E180" s="4">
        <f t="shared" si="31"/>
        <v>300000</v>
      </c>
    </row>
    <row r="181" spans="1:5" ht="15.75" thickBot="1" x14ac:dyDescent="0.3">
      <c r="A181" s="2" t="s">
        <v>17</v>
      </c>
      <c r="B181" s="34" t="s">
        <v>23</v>
      </c>
      <c r="C181" s="5" t="e">
        <f>C178/B178-1</f>
        <v>#DIV/0!</v>
      </c>
      <c r="D181" s="5" t="e">
        <f t="shared" ref="D181:D183" si="32">D178/C178-1</f>
        <v>#DIV/0!</v>
      </c>
      <c r="E181" s="5" t="e">
        <f t="shared" ref="E181:E183" si="33">E178/D178-1</f>
        <v>#DIV/0!</v>
      </c>
    </row>
    <row r="182" spans="1:5" ht="15.75" thickBot="1" x14ac:dyDescent="0.3">
      <c r="A182" s="2" t="s">
        <v>18</v>
      </c>
      <c r="B182" s="34" t="s">
        <v>23</v>
      </c>
      <c r="C182" s="5" t="e">
        <f>C179/B179-1</f>
        <v>#DIV/0!</v>
      </c>
      <c r="D182" s="5" t="e">
        <f t="shared" si="32"/>
        <v>#DIV/0!</v>
      </c>
      <c r="E182" s="5" t="e">
        <f t="shared" si="33"/>
        <v>#DIV/0!</v>
      </c>
    </row>
    <row r="183" spans="1:5" ht="15.75" thickBot="1" x14ac:dyDescent="0.3">
      <c r="A183" s="2" t="s">
        <v>19</v>
      </c>
      <c r="B183" s="34" t="s">
        <v>23</v>
      </c>
      <c r="C183" s="5" t="e">
        <f>C180/B180-1</f>
        <v>#DIV/0!</v>
      </c>
      <c r="D183" s="5" t="e">
        <f t="shared" si="32"/>
        <v>#DIV/0!</v>
      </c>
      <c r="E183" s="5" t="e">
        <f t="shared" si="33"/>
        <v>#DIV/0!</v>
      </c>
    </row>
    <row r="184" spans="1:5" ht="15.75" thickBot="1" x14ac:dyDescent="0.3">
      <c r="A184" s="356" t="s">
        <v>109</v>
      </c>
      <c r="B184" s="357"/>
      <c r="C184" s="357"/>
      <c r="D184" s="357"/>
      <c r="E184" s="358"/>
    </row>
    <row r="185" spans="1:5" ht="12.75" customHeight="1" x14ac:dyDescent="0.25">
      <c r="A185" s="359"/>
      <c r="B185" s="15">
        <v>2018</v>
      </c>
      <c r="C185" s="15">
        <v>2019</v>
      </c>
      <c r="D185" s="15">
        <v>2020</v>
      </c>
      <c r="E185" s="15">
        <v>2021</v>
      </c>
    </row>
    <row r="186" spans="1:5" ht="9" customHeight="1" thickBot="1" x14ac:dyDescent="0.3">
      <c r="A186" s="360"/>
      <c r="B186" s="16" t="s">
        <v>6</v>
      </c>
      <c r="C186" s="16" t="s">
        <v>7</v>
      </c>
      <c r="D186" s="16" t="s">
        <v>7</v>
      </c>
      <c r="E186" s="16" t="s">
        <v>7</v>
      </c>
    </row>
    <row r="187" spans="1:5" ht="15.75" thickBot="1" x14ac:dyDescent="0.3">
      <c r="A187" s="1" t="s">
        <v>35</v>
      </c>
      <c r="B187" s="6">
        <f>B188+B189+B190+B191</f>
        <v>0</v>
      </c>
      <c r="C187" s="6">
        <f t="shared" ref="C187:E187" si="34">C188+C189+C190+C191</f>
        <v>0</v>
      </c>
      <c r="D187" s="6">
        <f t="shared" si="34"/>
        <v>0</v>
      </c>
      <c r="E187" s="6">
        <f t="shared" si="34"/>
        <v>0</v>
      </c>
    </row>
    <row r="188" spans="1:5" ht="15.75" thickBot="1" x14ac:dyDescent="0.3">
      <c r="A188" s="8" t="s">
        <v>43</v>
      </c>
      <c r="B188" s="6"/>
      <c r="C188" s="6"/>
      <c r="D188" s="6"/>
      <c r="E188" s="6"/>
    </row>
    <row r="189" spans="1:5" ht="15.75" thickBot="1" x14ac:dyDescent="0.3">
      <c r="A189" s="8" t="s">
        <v>49</v>
      </c>
      <c r="B189" s="6"/>
      <c r="C189" s="6"/>
      <c r="D189" s="6"/>
      <c r="E189" s="6"/>
    </row>
    <row r="190" spans="1:5" ht="15.75" thickBot="1" x14ac:dyDescent="0.3">
      <c r="A190" s="8" t="s">
        <v>50</v>
      </c>
      <c r="B190" s="6"/>
      <c r="C190" s="6"/>
      <c r="D190" s="6"/>
      <c r="E190" s="6"/>
    </row>
    <row r="191" spans="1:5" ht="15.75" thickBot="1" x14ac:dyDescent="0.3">
      <c r="A191" s="8" t="s">
        <v>51</v>
      </c>
      <c r="B191" s="6"/>
      <c r="C191" s="6"/>
      <c r="D191" s="6"/>
      <c r="E191" s="6"/>
    </row>
    <row r="192" spans="1:5" ht="15.75" thickBot="1" x14ac:dyDescent="0.3">
      <c r="A192" s="1" t="s">
        <v>36</v>
      </c>
      <c r="B192" s="9">
        <f>B193+B194+B195+B196</f>
        <v>0</v>
      </c>
      <c r="C192" s="9">
        <f>C193+C194+C195+C196</f>
        <v>0</v>
      </c>
      <c r="D192" s="9">
        <f t="shared" ref="D192" si="35">D193+D194+D195+D196</f>
        <v>0</v>
      </c>
      <c r="E192" s="31">
        <f t="shared" ref="E192" si="36">E193+E194+E195+E196</f>
        <v>300000</v>
      </c>
    </row>
    <row r="193" spans="1:5" ht="15.75" thickBot="1" x14ac:dyDescent="0.3">
      <c r="A193" s="8" t="s">
        <v>43</v>
      </c>
      <c r="B193" s="238">
        <v>0</v>
      </c>
      <c r="C193" s="239">
        <v>0</v>
      </c>
      <c r="D193" s="239"/>
      <c r="E193" s="239">
        <v>0</v>
      </c>
    </row>
    <row r="194" spans="1:5" ht="15.75" thickBot="1" x14ac:dyDescent="0.3">
      <c r="A194" s="8" t="s">
        <v>49</v>
      </c>
      <c r="B194" s="238"/>
      <c r="C194" s="239"/>
      <c r="D194" s="239"/>
      <c r="E194" s="239">
        <v>300000</v>
      </c>
    </row>
    <row r="195" spans="1:5" ht="15.75" thickBot="1" x14ac:dyDescent="0.3">
      <c r="A195" s="8" t="s">
        <v>50</v>
      </c>
      <c r="B195" s="9"/>
      <c r="C195" s="6"/>
      <c r="D195" s="6"/>
      <c r="E195" s="32"/>
    </row>
    <row r="196" spans="1:5" ht="15.75" thickBot="1" x14ac:dyDescent="0.3">
      <c r="A196" s="8" t="s">
        <v>51</v>
      </c>
      <c r="B196" s="9"/>
      <c r="C196" s="6"/>
      <c r="D196" s="6"/>
      <c r="E196" s="32"/>
    </row>
    <row r="197" spans="1:5" ht="15.75" thickBot="1" x14ac:dyDescent="0.3">
      <c r="A197" s="35" t="s">
        <v>92</v>
      </c>
      <c r="B197" s="9">
        <f>B187+B192</f>
        <v>0</v>
      </c>
      <c r="C197" s="9">
        <f t="shared" ref="C197:E197" si="37">C187+C192</f>
        <v>0</v>
      </c>
      <c r="D197" s="9">
        <f t="shared" si="37"/>
        <v>0</v>
      </c>
      <c r="E197" s="31">
        <f t="shared" si="37"/>
        <v>300000</v>
      </c>
    </row>
    <row r="198" spans="1:5" s="65" customFormat="1" ht="85.5" customHeight="1" thickBot="1" x14ac:dyDescent="0.3">
      <c r="A198" s="17" t="s">
        <v>108</v>
      </c>
      <c r="B198" s="37" t="s">
        <v>493</v>
      </c>
      <c r="C198" s="33" t="s">
        <v>45</v>
      </c>
      <c r="D198" s="429"/>
      <c r="E198" s="430"/>
    </row>
    <row r="199" spans="1:5" s="65" customFormat="1" ht="21.75" customHeight="1" thickBot="1" x14ac:dyDescent="0.3">
      <c r="A199" s="81" t="s">
        <v>10</v>
      </c>
      <c r="B199" s="382" t="s">
        <v>492</v>
      </c>
      <c r="C199" s="383"/>
      <c r="D199" s="383"/>
      <c r="E199" s="384"/>
    </row>
    <row r="200" spans="1:5" s="65" customFormat="1" ht="15.75" thickBot="1" x14ac:dyDescent="0.3">
      <c r="A200" s="81" t="s">
        <v>15</v>
      </c>
      <c r="B200" s="324" t="s">
        <v>77</v>
      </c>
      <c r="C200" s="325"/>
      <c r="D200" s="325"/>
      <c r="E200" s="326"/>
    </row>
    <row r="201" spans="1:5" s="65" customFormat="1" ht="12.75" customHeight="1" x14ac:dyDescent="0.25">
      <c r="A201" s="359"/>
      <c r="B201" s="15">
        <v>2018</v>
      </c>
      <c r="C201" s="15">
        <v>2019</v>
      </c>
      <c r="D201" s="15">
        <v>2020</v>
      </c>
      <c r="E201" s="15">
        <v>2021</v>
      </c>
    </row>
    <row r="202" spans="1:5" s="65" customFormat="1" ht="9" customHeight="1" thickBot="1" x14ac:dyDescent="0.3">
      <c r="A202" s="360"/>
      <c r="B202" s="16" t="s">
        <v>6</v>
      </c>
      <c r="C202" s="16" t="s">
        <v>7</v>
      </c>
      <c r="D202" s="16" t="s">
        <v>7</v>
      </c>
      <c r="E202" s="16" t="s">
        <v>7</v>
      </c>
    </row>
    <row r="203" spans="1:5" s="65" customFormat="1" ht="15.75" thickBot="1" x14ac:dyDescent="0.3">
      <c r="A203" s="81" t="s">
        <v>9</v>
      </c>
      <c r="B203" s="4">
        <v>1</v>
      </c>
      <c r="C203" s="4">
        <v>1</v>
      </c>
      <c r="D203" s="4"/>
      <c r="E203" s="4">
        <v>1</v>
      </c>
    </row>
    <row r="204" spans="1:5" s="65" customFormat="1" ht="15.75" thickBot="1" x14ac:dyDescent="0.3">
      <c r="A204" s="81" t="s">
        <v>16</v>
      </c>
      <c r="B204" s="4">
        <v>0</v>
      </c>
      <c r="C204" s="4">
        <f>C222</f>
        <v>0</v>
      </c>
      <c r="D204" s="4">
        <v>0</v>
      </c>
      <c r="E204" s="4">
        <f>E222</f>
        <v>400000</v>
      </c>
    </row>
    <row r="205" spans="1:5" s="65" customFormat="1" ht="15.75" thickBot="1" x14ac:dyDescent="0.3">
      <c r="A205" s="81" t="s">
        <v>24</v>
      </c>
      <c r="B205" s="4">
        <f>B204/B203</f>
        <v>0</v>
      </c>
      <c r="C205" s="4">
        <f t="shared" ref="C205:E205" si="38">C204/C203</f>
        <v>0</v>
      </c>
      <c r="D205" s="4" t="e">
        <f t="shared" si="38"/>
        <v>#DIV/0!</v>
      </c>
      <c r="E205" s="4">
        <f t="shared" si="38"/>
        <v>400000</v>
      </c>
    </row>
    <row r="206" spans="1:5" s="65" customFormat="1" ht="15.75" thickBot="1" x14ac:dyDescent="0.3">
      <c r="A206" s="81" t="s">
        <v>17</v>
      </c>
      <c r="B206" s="78" t="s">
        <v>23</v>
      </c>
      <c r="C206" s="5">
        <f>C203/B203-1</f>
        <v>0</v>
      </c>
      <c r="D206" s="5">
        <f t="shared" ref="D206:D208" si="39">D203/C203-1</f>
        <v>-1</v>
      </c>
      <c r="E206" s="5" t="e">
        <f t="shared" ref="E206:E208" si="40">E203/D203-1</f>
        <v>#DIV/0!</v>
      </c>
    </row>
    <row r="207" spans="1:5" s="65" customFormat="1" ht="15.75" thickBot="1" x14ac:dyDescent="0.3">
      <c r="A207" s="81" t="s">
        <v>18</v>
      </c>
      <c r="B207" s="78" t="s">
        <v>23</v>
      </c>
      <c r="C207" s="5" t="e">
        <f>C204/B204-1</f>
        <v>#DIV/0!</v>
      </c>
      <c r="D207" s="5" t="e">
        <f t="shared" si="39"/>
        <v>#DIV/0!</v>
      </c>
      <c r="E207" s="5" t="e">
        <f t="shared" si="40"/>
        <v>#DIV/0!</v>
      </c>
    </row>
    <row r="208" spans="1:5" s="65" customFormat="1" ht="15.75" thickBot="1" x14ac:dyDescent="0.3">
      <c r="A208" s="81" t="s">
        <v>19</v>
      </c>
      <c r="B208" s="78" t="s">
        <v>23</v>
      </c>
      <c r="C208" s="5" t="e">
        <f>C205/B205-1</f>
        <v>#DIV/0!</v>
      </c>
      <c r="D208" s="5" t="e">
        <f t="shared" si="39"/>
        <v>#DIV/0!</v>
      </c>
      <c r="E208" s="5" t="e">
        <f t="shared" si="40"/>
        <v>#DIV/0!</v>
      </c>
    </row>
    <row r="209" spans="1:5" s="65" customFormat="1" ht="15.75" thickBot="1" x14ac:dyDescent="0.3">
      <c r="A209" s="356" t="s">
        <v>109</v>
      </c>
      <c r="B209" s="357"/>
      <c r="C209" s="357"/>
      <c r="D209" s="357"/>
      <c r="E209" s="358"/>
    </row>
    <row r="210" spans="1:5" s="65" customFormat="1" ht="12.75" customHeight="1" x14ac:dyDescent="0.25">
      <c r="A210" s="359"/>
      <c r="B210" s="15">
        <v>2018</v>
      </c>
      <c r="C210" s="15">
        <v>2019</v>
      </c>
      <c r="D210" s="15">
        <v>2020</v>
      </c>
      <c r="E210" s="15">
        <v>2021</v>
      </c>
    </row>
    <row r="211" spans="1:5" s="65" customFormat="1" ht="9" customHeight="1" thickBot="1" x14ac:dyDescent="0.3">
      <c r="A211" s="360"/>
      <c r="B211" s="16" t="s">
        <v>6</v>
      </c>
      <c r="C211" s="16" t="s">
        <v>7</v>
      </c>
      <c r="D211" s="16" t="s">
        <v>7</v>
      </c>
      <c r="E211" s="16" t="s">
        <v>7</v>
      </c>
    </row>
    <row r="212" spans="1:5" s="65" customFormat="1" ht="15.75" thickBot="1" x14ac:dyDescent="0.3">
      <c r="A212" s="1" t="s">
        <v>35</v>
      </c>
      <c r="B212" s="6">
        <f>B213+B214+B215+B216</f>
        <v>0</v>
      </c>
      <c r="C212" s="6">
        <f t="shared" ref="C212:E212" si="41">C213+C214+C215+C216</f>
        <v>0</v>
      </c>
      <c r="D212" s="6">
        <f t="shared" si="41"/>
        <v>0</v>
      </c>
      <c r="E212" s="6">
        <f t="shared" si="41"/>
        <v>0</v>
      </c>
    </row>
    <row r="213" spans="1:5" s="65" customFormat="1" ht="15.75" thickBot="1" x14ac:dyDescent="0.3">
      <c r="A213" s="8" t="s">
        <v>43</v>
      </c>
      <c r="B213" s="6"/>
      <c r="C213" s="6"/>
      <c r="D213" s="6"/>
      <c r="E213" s="6"/>
    </row>
    <row r="214" spans="1:5" s="65" customFormat="1" ht="15.75" thickBot="1" x14ac:dyDescent="0.3">
      <c r="A214" s="8" t="s">
        <v>49</v>
      </c>
      <c r="B214" s="6"/>
      <c r="C214" s="6"/>
      <c r="D214" s="6"/>
      <c r="E214" s="6"/>
    </row>
    <row r="215" spans="1:5" s="65" customFormat="1" ht="15.75" thickBot="1" x14ac:dyDescent="0.3">
      <c r="A215" s="8" t="s">
        <v>50</v>
      </c>
      <c r="B215" s="6"/>
      <c r="C215" s="6"/>
      <c r="D215" s="6"/>
      <c r="E215" s="6"/>
    </row>
    <row r="216" spans="1:5" s="65" customFormat="1" ht="15.75" thickBot="1" x14ac:dyDescent="0.3">
      <c r="A216" s="8" t="s">
        <v>51</v>
      </c>
      <c r="B216" s="6"/>
      <c r="C216" s="6"/>
      <c r="D216" s="6"/>
      <c r="E216" s="6"/>
    </row>
    <row r="217" spans="1:5" s="65" customFormat="1" ht="15.75" thickBot="1" x14ac:dyDescent="0.3">
      <c r="A217" s="1" t="s">
        <v>36</v>
      </c>
      <c r="B217" s="9">
        <f>B218+B219+B220+B221</f>
        <v>0</v>
      </c>
      <c r="C217" s="9">
        <f>C218+C219+C220+C221</f>
        <v>0</v>
      </c>
      <c r="D217" s="9">
        <f t="shared" ref="D217:E217" si="42">D218+D219+D220+D221</f>
        <v>0</v>
      </c>
      <c r="E217" s="31">
        <f t="shared" si="42"/>
        <v>400000</v>
      </c>
    </row>
    <row r="218" spans="1:5" s="65" customFormat="1" ht="15.75" thickBot="1" x14ac:dyDescent="0.3">
      <c r="A218" s="8" t="s">
        <v>43</v>
      </c>
      <c r="B218" s="31">
        <v>0</v>
      </c>
      <c r="C218" s="32">
        <v>0</v>
      </c>
      <c r="D218" s="32"/>
      <c r="E218" s="32">
        <v>0</v>
      </c>
    </row>
    <row r="219" spans="1:5" s="65" customFormat="1" ht="15.75" thickBot="1" x14ac:dyDescent="0.3">
      <c r="A219" s="8" t="s">
        <v>49</v>
      </c>
      <c r="B219" s="31"/>
      <c r="C219" s="32"/>
      <c r="D219" s="32"/>
      <c r="E219" s="32"/>
    </row>
    <row r="220" spans="1:5" s="65" customFormat="1" ht="15.75" thickBot="1" x14ac:dyDescent="0.3">
      <c r="A220" s="8" t="s">
        <v>50</v>
      </c>
      <c r="B220" s="9"/>
      <c r="C220" s="6"/>
      <c r="D220" s="6"/>
      <c r="E220" s="32"/>
    </row>
    <row r="221" spans="1:5" s="65" customFormat="1" ht="15.75" thickBot="1" x14ac:dyDescent="0.3">
      <c r="A221" s="8" t="s">
        <v>51</v>
      </c>
      <c r="B221" s="9"/>
      <c r="C221" s="6"/>
      <c r="D221" s="6"/>
      <c r="E221" s="32">
        <v>400000</v>
      </c>
    </row>
    <row r="222" spans="1:5" s="65" customFormat="1" ht="15.75" thickBot="1" x14ac:dyDescent="0.3">
      <c r="A222" s="35" t="s">
        <v>92</v>
      </c>
      <c r="B222" s="9">
        <f>B212+B217</f>
        <v>0</v>
      </c>
      <c r="C222" s="9">
        <f t="shared" ref="C222:E222" si="43">C212+C217</f>
        <v>0</v>
      </c>
      <c r="D222" s="9">
        <f t="shared" si="43"/>
        <v>0</v>
      </c>
      <c r="E222" s="31">
        <f t="shared" si="43"/>
        <v>400000</v>
      </c>
    </row>
    <row r="223" spans="1:5" ht="31.5" customHeight="1" thickBot="1" x14ac:dyDescent="0.3">
      <c r="A223" s="12" t="s">
        <v>70</v>
      </c>
      <c r="B223" s="398" t="s">
        <v>71</v>
      </c>
      <c r="C223" s="399"/>
      <c r="D223" s="399"/>
      <c r="E223" s="400"/>
    </row>
    <row r="224" spans="1:5" ht="23.25" customHeight="1" thickBot="1" x14ac:dyDescent="0.3">
      <c r="A224" s="395" t="s">
        <v>14</v>
      </c>
      <c r="B224" s="396"/>
      <c r="C224" s="396"/>
      <c r="D224" s="396"/>
      <c r="E224" s="397"/>
    </row>
    <row r="225" spans="1:5" ht="23.25" customHeight="1" thickBot="1" x14ac:dyDescent="0.3">
      <c r="A225" s="61" t="s">
        <v>78</v>
      </c>
      <c r="B225" s="62">
        <v>245</v>
      </c>
      <c r="C225" s="62">
        <v>250</v>
      </c>
      <c r="D225" s="62">
        <v>255</v>
      </c>
      <c r="E225" s="62">
        <v>260</v>
      </c>
    </row>
    <row r="226" spans="1:5" ht="23.25" customHeight="1" thickBot="1" x14ac:dyDescent="0.3">
      <c r="A226" s="61" t="s">
        <v>79</v>
      </c>
      <c r="B226" s="62">
        <v>35606</v>
      </c>
      <c r="C226" s="62">
        <v>35606</v>
      </c>
      <c r="D226" s="62">
        <v>35606</v>
      </c>
      <c r="E226" s="62">
        <v>35606</v>
      </c>
    </row>
    <row r="227" spans="1:5" ht="23.25" customHeight="1" thickBot="1" x14ac:dyDescent="0.3">
      <c r="A227" s="61" t="s">
        <v>80</v>
      </c>
      <c r="B227" s="63">
        <v>3500</v>
      </c>
      <c r="C227" s="63">
        <v>4000</v>
      </c>
      <c r="D227" s="63">
        <v>4500</v>
      </c>
      <c r="E227" s="63">
        <v>4800</v>
      </c>
    </row>
    <row r="228" spans="1:5" ht="23.25" customHeight="1" thickBot="1" x14ac:dyDescent="0.3">
      <c r="A228" s="61" t="s">
        <v>81</v>
      </c>
      <c r="B228" s="63">
        <v>2817</v>
      </c>
      <c r="C228" s="63">
        <v>3000</v>
      </c>
      <c r="D228" s="63">
        <v>3200</v>
      </c>
      <c r="E228" s="63">
        <v>3500</v>
      </c>
    </row>
    <row r="229" spans="1:5" ht="15.75" thickBot="1" x14ac:dyDescent="0.3">
      <c r="A229" s="353" t="s">
        <v>30</v>
      </c>
      <c r="B229" s="354"/>
      <c r="C229" s="354"/>
      <c r="D229" s="354"/>
      <c r="E229" s="355"/>
    </row>
    <row r="230" spans="1:5" ht="15.75" thickBot="1" x14ac:dyDescent="0.3">
      <c r="A230" s="350" t="s">
        <v>38</v>
      </c>
      <c r="B230" s="351"/>
      <c r="C230" s="351"/>
      <c r="D230" s="351"/>
      <c r="E230" s="352"/>
    </row>
    <row r="231" spans="1:5" ht="23.25" customHeight="1" thickBot="1" x14ac:dyDescent="0.3">
      <c r="A231" s="38" t="s">
        <v>110</v>
      </c>
      <c r="B231" s="507" t="s">
        <v>128</v>
      </c>
      <c r="C231" s="508"/>
      <c r="D231" s="508"/>
      <c r="E231" s="509"/>
    </row>
    <row r="232" spans="1:5" ht="69.75" customHeight="1" thickBot="1" x14ac:dyDescent="0.3">
      <c r="A232" s="39" t="s">
        <v>10</v>
      </c>
      <c r="B232" s="510" t="s">
        <v>82</v>
      </c>
      <c r="C232" s="510"/>
      <c r="D232" s="510"/>
      <c r="E232" s="510"/>
    </row>
    <row r="233" spans="1:5" ht="15.75" thickBot="1" x14ac:dyDescent="0.3">
      <c r="A233" s="39" t="s">
        <v>15</v>
      </c>
      <c r="B233" s="505" t="s">
        <v>83</v>
      </c>
      <c r="C233" s="505"/>
      <c r="D233" s="505"/>
      <c r="E233" s="505"/>
    </row>
    <row r="234" spans="1:5" ht="12.75" customHeight="1" thickBot="1" x14ac:dyDescent="0.3">
      <c r="A234" s="511"/>
      <c r="B234" s="40">
        <v>2018</v>
      </c>
      <c r="C234" s="40">
        <v>2019</v>
      </c>
      <c r="D234" s="40">
        <v>2020</v>
      </c>
      <c r="E234" s="40">
        <v>2021</v>
      </c>
    </row>
    <row r="235" spans="1:5" ht="12.75" customHeight="1" thickBot="1" x14ac:dyDescent="0.3">
      <c r="A235" s="511"/>
      <c r="B235" s="40" t="s">
        <v>6</v>
      </c>
      <c r="C235" s="40" t="s">
        <v>7</v>
      </c>
      <c r="D235" s="40" t="s">
        <v>7</v>
      </c>
      <c r="E235" s="40" t="s">
        <v>7</v>
      </c>
    </row>
    <row r="236" spans="1:5" ht="15.75" thickBot="1" x14ac:dyDescent="0.3">
      <c r="A236" s="39" t="s">
        <v>9</v>
      </c>
      <c r="B236" s="41">
        <v>250</v>
      </c>
      <c r="C236" s="41">
        <v>250</v>
      </c>
      <c r="D236" s="41">
        <v>250</v>
      </c>
      <c r="E236" s="41">
        <v>250</v>
      </c>
    </row>
    <row r="237" spans="1:5" ht="15.75" thickBot="1" x14ac:dyDescent="0.3">
      <c r="A237" s="39" t="s">
        <v>16</v>
      </c>
      <c r="B237" s="42">
        <f>B266</f>
        <v>32650</v>
      </c>
      <c r="C237" s="42">
        <f>C266</f>
        <v>32650</v>
      </c>
      <c r="D237" s="42">
        <f>D266</f>
        <v>30150</v>
      </c>
      <c r="E237" s="42">
        <f>E266</f>
        <v>35150</v>
      </c>
    </row>
    <row r="238" spans="1:5" ht="15.75" thickBot="1" x14ac:dyDescent="0.3">
      <c r="A238" s="39" t="s">
        <v>24</v>
      </c>
      <c r="B238" s="42">
        <f>B237/B236</f>
        <v>130.6</v>
      </c>
      <c r="C238" s="42">
        <f>C237/C236</f>
        <v>130.6</v>
      </c>
      <c r="D238" s="42">
        <f>D237/D236</f>
        <v>120.6</v>
      </c>
      <c r="E238" s="42">
        <f>E237/E236</f>
        <v>140.6</v>
      </c>
    </row>
    <row r="239" spans="1:5" ht="15.75" thickBot="1" x14ac:dyDescent="0.3">
      <c r="A239" s="39" t="s">
        <v>17</v>
      </c>
      <c r="B239" s="43" t="s">
        <v>23</v>
      </c>
      <c r="C239" s="44">
        <f>C236/B236-1</f>
        <v>0</v>
      </c>
      <c r="D239" s="44">
        <f t="shared" ref="D239:E241" si="44">D236/C236-1</f>
        <v>0</v>
      </c>
      <c r="E239" s="44">
        <f t="shared" si="44"/>
        <v>0</v>
      </c>
    </row>
    <row r="240" spans="1:5" ht="15.75" thickBot="1" x14ac:dyDescent="0.3">
      <c r="A240" s="39" t="s">
        <v>18</v>
      </c>
      <c r="B240" s="43" t="s">
        <v>23</v>
      </c>
      <c r="C240" s="44">
        <f>C237/B237-1</f>
        <v>0</v>
      </c>
      <c r="D240" s="44">
        <f t="shared" si="44"/>
        <v>-7.6569678407350739E-2</v>
      </c>
      <c r="E240" s="44">
        <f t="shared" si="44"/>
        <v>0.165837479270315</v>
      </c>
    </row>
    <row r="241" spans="1:5" ht="15.75" thickBot="1" x14ac:dyDescent="0.3">
      <c r="A241" s="39" t="s">
        <v>19</v>
      </c>
      <c r="B241" s="43" t="s">
        <v>23</v>
      </c>
      <c r="C241" s="44">
        <f>C238/B238-1</f>
        <v>0</v>
      </c>
      <c r="D241" s="44">
        <f t="shared" si="44"/>
        <v>-7.6569678407350739E-2</v>
      </c>
      <c r="E241" s="44">
        <f t="shared" si="44"/>
        <v>0.165837479270315</v>
      </c>
    </row>
    <row r="242" spans="1:5" ht="15.75" thickBot="1" x14ac:dyDescent="0.3">
      <c r="A242" s="512" t="s">
        <v>111</v>
      </c>
      <c r="B242" s="512"/>
      <c r="C242" s="512"/>
      <c r="D242" s="512"/>
      <c r="E242" s="512"/>
    </row>
    <row r="243" spans="1:5" ht="12.75" customHeight="1" thickBot="1" x14ac:dyDescent="0.3">
      <c r="A243" s="511"/>
      <c r="B243" s="40">
        <v>2018</v>
      </c>
      <c r="C243" s="40">
        <v>2019</v>
      </c>
      <c r="D243" s="40">
        <v>2020</v>
      </c>
      <c r="E243" s="40">
        <v>2021</v>
      </c>
    </row>
    <row r="244" spans="1:5" ht="12.75" customHeight="1" thickBot="1" x14ac:dyDescent="0.3">
      <c r="A244" s="511"/>
      <c r="B244" s="40" t="s">
        <v>6</v>
      </c>
      <c r="C244" s="40" t="s">
        <v>7</v>
      </c>
      <c r="D244" s="40" t="s">
        <v>7</v>
      </c>
      <c r="E244" s="40" t="s">
        <v>7</v>
      </c>
    </row>
    <row r="245" spans="1:5" ht="15.75" thickBot="1" x14ac:dyDescent="0.3">
      <c r="A245" s="45" t="s">
        <v>0</v>
      </c>
      <c r="B245" s="46">
        <f>B246+B247</f>
        <v>19700</v>
      </c>
      <c r="C245" s="46">
        <f>C246+C247</f>
        <v>19700</v>
      </c>
      <c r="D245" s="46">
        <f>D246+D247</f>
        <v>19700</v>
      </c>
      <c r="E245" s="46">
        <f>E246+E247</f>
        <v>19700</v>
      </c>
    </row>
    <row r="246" spans="1:5" ht="15.75" thickBot="1" x14ac:dyDescent="0.3">
      <c r="A246" s="47" t="s">
        <v>43</v>
      </c>
      <c r="B246" s="46">
        <v>19700</v>
      </c>
      <c r="C246" s="46">
        <v>19700</v>
      </c>
      <c r="D246" s="46">
        <v>19700</v>
      </c>
      <c r="E246" s="46">
        <v>19700</v>
      </c>
    </row>
    <row r="247" spans="1:5" ht="15.75" thickBot="1" x14ac:dyDescent="0.3">
      <c r="A247" s="47" t="s">
        <v>44</v>
      </c>
      <c r="B247" s="48"/>
      <c r="C247" s="49"/>
      <c r="D247" s="49"/>
      <c r="E247" s="49"/>
    </row>
    <row r="248" spans="1:5" ht="24.75" thickBot="1" x14ac:dyDescent="0.3">
      <c r="A248" s="45" t="s">
        <v>29</v>
      </c>
      <c r="B248" s="46">
        <f>B249+B250</f>
        <v>3450</v>
      </c>
      <c r="C248" s="46">
        <f>C249+C250</f>
        <v>3450</v>
      </c>
      <c r="D248" s="46">
        <f>D249+D250</f>
        <v>3450</v>
      </c>
      <c r="E248" s="46">
        <f>E249+E250</f>
        <v>3450</v>
      </c>
    </row>
    <row r="249" spans="1:5" ht="15.75" thickBot="1" x14ac:dyDescent="0.3">
      <c r="A249" s="47" t="s">
        <v>43</v>
      </c>
      <c r="B249" s="46">
        <v>3450</v>
      </c>
      <c r="C249" s="46">
        <v>3450</v>
      </c>
      <c r="D249" s="46">
        <v>3450</v>
      </c>
      <c r="E249" s="46">
        <v>3450</v>
      </c>
    </row>
    <row r="250" spans="1:5" ht="15.75" thickBot="1" x14ac:dyDescent="0.3">
      <c r="A250" s="47" t="s">
        <v>44</v>
      </c>
      <c r="B250" s="48"/>
      <c r="C250" s="46"/>
      <c r="D250" s="46"/>
      <c r="E250" s="46"/>
    </row>
    <row r="251" spans="1:5" ht="15.75" thickBot="1" x14ac:dyDescent="0.3">
      <c r="A251" s="45" t="s">
        <v>1</v>
      </c>
      <c r="B251" s="48">
        <f>B252+B253</f>
        <v>9500</v>
      </c>
      <c r="C251" s="48">
        <f>C252+C253</f>
        <v>9500</v>
      </c>
      <c r="D251" s="48">
        <f>D252+D253</f>
        <v>7000</v>
      </c>
      <c r="E251" s="48">
        <f>E252+E253</f>
        <v>12000</v>
      </c>
    </row>
    <row r="252" spans="1:5" ht="15.75" thickBot="1" x14ac:dyDescent="0.3">
      <c r="A252" s="47" t="s">
        <v>43</v>
      </c>
      <c r="B252" s="48">
        <v>9500</v>
      </c>
      <c r="C252" s="48">
        <v>9500</v>
      </c>
      <c r="D252" s="48">
        <v>7000</v>
      </c>
      <c r="E252" s="48">
        <v>12000</v>
      </c>
    </row>
    <row r="253" spans="1:5" ht="15.75" thickBot="1" x14ac:dyDescent="0.3">
      <c r="A253" s="47" t="s">
        <v>44</v>
      </c>
      <c r="B253" s="48"/>
      <c r="C253" s="46"/>
      <c r="D253" s="46"/>
      <c r="E253" s="46"/>
    </row>
    <row r="254" spans="1:5" ht="15.75" thickBot="1" x14ac:dyDescent="0.3">
      <c r="A254" s="45" t="s">
        <v>2</v>
      </c>
      <c r="B254" s="48">
        <f>B255+B256</f>
        <v>0</v>
      </c>
      <c r="C254" s="48">
        <f>C255+C256</f>
        <v>0</v>
      </c>
      <c r="D254" s="48">
        <f>D255+D256</f>
        <v>0</v>
      </c>
      <c r="E254" s="48">
        <f>E255+E256</f>
        <v>0</v>
      </c>
    </row>
    <row r="255" spans="1:5" ht="15.75" thickBot="1" x14ac:dyDescent="0.3">
      <c r="A255" s="47" t="s">
        <v>43</v>
      </c>
      <c r="B255" s="48"/>
      <c r="C255" s="46"/>
      <c r="D255" s="46"/>
      <c r="E255" s="46"/>
    </row>
    <row r="256" spans="1:5" ht="15.75" thickBot="1" x14ac:dyDescent="0.3">
      <c r="A256" s="47" t="s">
        <v>44</v>
      </c>
      <c r="B256" s="48"/>
      <c r="C256" s="46"/>
      <c r="D256" s="46"/>
      <c r="E256" s="46"/>
    </row>
    <row r="257" spans="1:5" ht="15.75" thickBot="1" x14ac:dyDescent="0.3">
      <c r="A257" s="45" t="s">
        <v>25</v>
      </c>
      <c r="B257" s="48">
        <f>B258+B259</f>
        <v>0</v>
      </c>
      <c r="C257" s="48">
        <f>C258+C259</f>
        <v>0</v>
      </c>
      <c r="D257" s="48">
        <f>D258+D259</f>
        <v>0</v>
      </c>
      <c r="E257" s="48">
        <f>E258+E259</f>
        <v>0</v>
      </c>
    </row>
    <row r="258" spans="1:5" ht="15.75" thickBot="1" x14ac:dyDescent="0.3">
      <c r="A258" s="47" t="s">
        <v>43</v>
      </c>
      <c r="B258" s="48"/>
      <c r="C258" s="46"/>
      <c r="D258" s="46"/>
      <c r="E258" s="46"/>
    </row>
    <row r="259" spans="1:5" ht="15.75" thickBot="1" x14ac:dyDescent="0.3">
      <c r="A259" s="47" t="s">
        <v>44</v>
      </c>
      <c r="B259" s="48"/>
      <c r="C259" s="46"/>
      <c r="D259" s="46"/>
      <c r="E259" s="46"/>
    </row>
    <row r="260" spans="1:5" ht="15.75" thickBot="1" x14ac:dyDescent="0.3">
      <c r="A260" s="45" t="s">
        <v>26</v>
      </c>
      <c r="B260" s="48">
        <f>B261+B262</f>
        <v>0</v>
      </c>
      <c r="C260" s="48">
        <f>C261+C262</f>
        <v>0</v>
      </c>
      <c r="D260" s="48">
        <f>D261+D262</f>
        <v>0</v>
      </c>
      <c r="E260" s="48">
        <f>E261+E262</f>
        <v>0</v>
      </c>
    </row>
    <row r="261" spans="1:5" ht="15.75" thickBot="1" x14ac:dyDescent="0.3">
      <c r="A261" s="47" t="s">
        <v>43</v>
      </c>
      <c r="B261" s="48"/>
      <c r="C261" s="46"/>
      <c r="D261" s="46"/>
      <c r="E261" s="46"/>
    </row>
    <row r="262" spans="1:5" ht="15.75" thickBot="1" x14ac:dyDescent="0.3">
      <c r="A262" s="47" t="s">
        <v>44</v>
      </c>
      <c r="B262" s="48"/>
      <c r="C262" s="46"/>
      <c r="D262" s="46"/>
      <c r="E262" s="46"/>
    </row>
    <row r="263" spans="1:5" ht="24.75" thickBot="1" x14ac:dyDescent="0.3">
      <c r="A263" s="45" t="s">
        <v>3</v>
      </c>
      <c r="B263" s="48">
        <f>B264+B265</f>
        <v>0</v>
      </c>
      <c r="C263" s="48">
        <f>C264+C265</f>
        <v>0</v>
      </c>
      <c r="D263" s="48">
        <f>D264+D265</f>
        <v>0</v>
      </c>
      <c r="E263" s="48">
        <f>E264+E265</f>
        <v>0</v>
      </c>
    </row>
    <row r="264" spans="1:5" ht="15.75" thickBot="1" x14ac:dyDescent="0.3">
      <c r="A264" s="47" t="s">
        <v>43</v>
      </c>
      <c r="B264" s="48"/>
      <c r="C264" s="50"/>
      <c r="D264" s="50"/>
      <c r="E264" s="50"/>
    </row>
    <row r="265" spans="1:5" ht="15.75" thickBot="1" x14ac:dyDescent="0.3">
      <c r="A265" s="47" t="s">
        <v>44</v>
      </c>
      <c r="B265" s="48"/>
      <c r="C265" s="51"/>
      <c r="D265" s="50"/>
      <c r="E265" s="50"/>
    </row>
    <row r="266" spans="1:5" ht="15.75" thickBot="1" x14ac:dyDescent="0.3">
      <c r="A266" s="52" t="s">
        <v>98</v>
      </c>
      <c r="B266" s="48">
        <f>B263+B260+B257+B254+B251+B248+B245</f>
        <v>32650</v>
      </c>
      <c r="C266" s="48">
        <f>C263+C260+C257+C254+C251+C248+C245</f>
        <v>32650</v>
      </c>
      <c r="D266" s="48">
        <f>D263+D260+D257+D254+D251+D248+D245</f>
        <v>30150</v>
      </c>
      <c r="E266" s="48">
        <f>E263+E260+E257+E254+E251+E248+E245</f>
        <v>35150</v>
      </c>
    </row>
    <row r="267" spans="1:5" ht="15.75" thickBot="1" x14ac:dyDescent="0.3">
      <c r="A267" s="53" t="s">
        <v>33</v>
      </c>
      <c r="B267" s="54">
        <f>IF(B266-B237=0,0,"Error")</f>
        <v>0</v>
      </c>
      <c r="C267" s="54">
        <f>IF(C266-C237=0,0,"Error")</f>
        <v>0</v>
      </c>
      <c r="D267" s="54">
        <f>IF(D266-D237=0,0,"Error")</f>
        <v>0</v>
      </c>
      <c r="E267" s="54">
        <f>IF(E266-E237=0,0,"Error")</f>
        <v>0</v>
      </c>
    </row>
    <row r="268" spans="1:5" ht="24.75" customHeight="1" thickBot="1" x14ac:dyDescent="0.3">
      <c r="A268" s="55" t="s">
        <v>99</v>
      </c>
      <c r="B268" s="513" t="s">
        <v>127</v>
      </c>
      <c r="C268" s="513"/>
      <c r="D268" s="513"/>
      <c r="E268" s="513"/>
    </row>
    <row r="269" spans="1:5" ht="75.75" customHeight="1" thickBot="1" x14ac:dyDescent="0.3">
      <c r="A269" s="39" t="s">
        <v>10</v>
      </c>
      <c r="B269" s="504" t="s">
        <v>84</v>
      </c>
      <c r="C269" s="504"/>
      <c r="D269" s="504"/>
      <c r="E269" s="504"/>
    </row>
    <row r="270" spans="1:5" ht="15.75" thickBot="1" x14ac:dyDescent="0.3">
      <c r="A270" s="39" t="s">
        <v>15</v>
      </c>
      <c r="B270" s="505" t="s">
        <v>85</v>
      </c>
      <c r="C270" s="505"/>
      <c r="D270" s="505"/>
      <c r="E270" s="505"/>
    </row>
    <row r="271" spans="1:5" ht="12.75" customHeight="1" thickBot="1" x14ac:dyDescent="0.3">
      <c r="A271" s="511"/>
      <c r="B271" s="40">
        <v>2018</v>
      </c>
      <c r="C271" s="40">
        <v>2019</v>
      </c>
      <c r="D271" s="40">
        <v>2020</v>
      </c>
      <c r="E271" s="40">
        <v>2021</v>
      </c>
    </row>
    <row r="272" spans="1:5" ht="15" customHeight="1" thickBot="1" x14ac:dyDescent="0.3">
      <c r="A272" s="511"/>
      <c r="B272" s="40" t="s">
        <v>6</v>
      </c>
      <c r="C272" s="40" t="s">
        <v>7</v>
      </c>
      <c r="D272" s="40" t="s">
        <v>7</v>
      </c>
      <c r="E272" s="40" t="s">
        <v>7</v>
      </c>
    </row>
    <row r="273" spans="1:5" ht="15.75" thickBot="1" x14ac:dyDescent="0.3">
      <c r="A273" s="39" t="s">
        <v>9</v>
      </c>
      <c r="B273" s="42">
        <v>35606</v>
      </c>
      <c r="C273" s="42">
        <v>35606</v>
      </c>
      <c r="D273" s="42">
        <v>35606</v>
      </c>
      <c r="E273" s="42">
        <v>35606</v>
      </c>
    </row>
    <row r="274" spans="1:5" ht="15.75" thickBot="1" x14ac:dyDescent="0.3">
      <c r="A274" s="39" t="s">
        <v>16</v>
      </c>
      <c r="B274" s="42">
        <f>B303</f>
        <v>35606</v>
      </c>
      <c r="C274" s="42">
        <f>C303</f>
        <v>35606</v>
      </c>
      <c r="D274" s="42">
        <f>D303</f>
        <v>35606</v>
      </c>
      <c r="E274" s="42">
        <f>E303</f>
        <v>35606</v>
      </c>
    </row>
    <row r="275" spans="1:5" ht="15.75" thickBot="1" x14ac:dyDescent="0.3">
      <c r="A275" s="39" t="s">
        <v>24</v>
      </c>
      <c r="B275" s="42">
        <f>B274/B273</f>
        <v>1</v>
      </c>
      <c r="C275" s="42">
        <f>C274/C273</f>
        <v>1</v>
      </c>
      <c r="D275" s="42">
        <f>D274/D273</f>
        <v>1</v>
      </c>
      <c r="E275" s="42">
        <f>E274/E273</f>
        <v>1</v>
      </c>
    </row>
    <row r="276" spans="1:5" ht="15.75" thickBot="1" x14ac:dyDescent="0.3">
      <c r="A276" s="39" t="s">
        <v>17</v>
      </c>
      <c r="B276" s="43"/>
      <c r="C276" s="44">
        <f t="shared" ref="C276:E278" si="45">C273/B273-1</f>
        <v>0</v>
      </c>
      <c r="D276" s="44">
        <f t="shared" si="45"/>
        <v>0</v>
      </c>
      <c r="E276" s="44">
        <f t="shared" si="45"/>
        <v>0</v>
      </c>
    </row>
    <row r="277" spans="1:5" ht="15.75" thickBot="1" x14ac:dyDescent="0.3">
      <c r="A277" s="39" t="s">
        <v>18</v>
      </c>
      <c r="B277" s="43"/>
      <c r="C277" s="44">
        <f t="shared" si="45"/>
        <v>0</v>
      </c>
      <c r="D277" s="44">
        <f t="shared" si="45"/>
        <v>0</v>
      </c>
      <c r="E277" s="44">
        <f t="shared" si="45"/>
        <v>0</v>
      </c>
    </row>
    <row r="278" spans="1:5" ht="15.75" thickBot="1" x14ac:dyDescent="0.3">
      <c r="A278" s="39" t="s">
        <v>19</v>
      </c>
      <c r="B278" s="43"/>
      <c r="C278" s="44">
        <f t="shared" si="45"/>
        <v>0</v>
      </c>
      <c r="D278" s="44">
        <f t="shared" si="45"/>
        <v>0</v>
      </c>
      <c r="E278" s="44">
        <f t="shared" si="45"/>
        <v>0</v>
      </c>
    </row>
    <row r="279" spans="1:5" ht="24.75" customHeight="1" thickBot="1" x14ac:dyDescent="0.3">
      <c r="A279" s="512" t="s">
        <v>112</v>
      </c>
      <c r="B279" s="512"/>
      <c r="C279" s="512"/>
      <c r="D279" s="512"/>
      <c r="E279" s="512"/>
    </row>
    <row r="280" spans="1:5" ht="12.75" customHeight="1" thickBot="1" x14ac:dyDescent="0.3">
      <c r="A280" s="511"/>
      <c r="B280" s="40">
        <v>2018</v>
      </c>
      <c r="C280" s="40">
        <v>2019</v>
      </c>
      <c r="D280" s="40">
        <v>2020</v>
      </c>
      <c r="E280" s="40">
        <v>2021</v>
      </c>
    </row>
    <row r="281" spans="1:5" ht="15" customHeight="1" thickBot="1" x14ac:dyDescent="0.3">
      <c r="A281" s="511"/>
      <c r="B281" s="40" t="s">
        <v>6</v>
      </c>
      <c r="C281" s="40" t="s">
        <v>7</v>
      </c>
      <c r="D281" s="40" t="s">
        <v>7</v>
      </c>
      <c r="E281" s="40" t="s">
        <v>7</v>
      </c>
    </row>
    <row r="282" spans="1:5" ht="24.75" customHeight="1" thickBot="1" x14ac:dyDescent="0.3">
      <c r="A282" s="45" t="s">
        <v>0</v>
      </c>
      <c r="B282" s="46">
        <f>B283+B284</f>
        <v>21500</v>
      </c>
      <c r="C282" s="46">
        <f>C283+C284</f>
        <v>21500</v>
      </c>
      <c r="D282" s="46">
        <f>D283+D284</f>
        <v>21500</v>
      </c>
      <c r="E282" s="46">
        <f>E283+E284</f>
        <v>21500</v>
      </c>
    </row>
    <row r="283" spans="1:5" ht="38.25" customHeight="1" thickBot="1" x14ac:dyDescent="0.3">
      <c r="A283" s="47" t="s">
        <v>43</v>
      </c>
      <c r="B283" s="46">
        <v>21500</v>
      </c>
      <c r="C283" s="46">
        <v>21500</v>
      </c>
      <c r="D283" s="46">
        <v>21500</v>
      </c>
      <c r="E283" s="46">
        <v>21500</v>
      </c>
    </row>
    <row r="284" spans="1:5" ht="24.75" customHeight="1" thickBot="1" x14ac:dyDescent="0.3">
      <c r="A284" s="47" t="s">
        <v>44</v>
      </c>
      <c r="B284" s="48"/>
      <c r="C284" s="49"/>
      <c r="D284" s="49"/>
      <c r="E284" s="49"/>
    </row>
    <row r="285" spans="1:5" ht="24.75" customHeight="1" thickBot="1" x14ac:dyDescent="0.3">
      <c r="A285" s="45" t="s">
        <v>29</v>
      </c>
      <c r="B285" s="46">
        <f>B286+B287</f>
        <v>3606</v>
      </c>
      <c r="C285" s="46">
        <f>C286+C287</f>
        <v>3606</v>
      </c>
      <c r="D285" s="46">
        <f>D286+D287</f>
        <v>3606</v>
      </c>
      <c r="E285" s="46">
        <f>E286+E287</f>
        <v>3606</v>
      </c>
    </row>
    <row r="286" spans="1:5" ht="15.75" thickBot="1" x14ac:dyDescent="0.3">
      <c r="A286" s="47" t="s">
        <v>43</v>
      </c>
      <c r="B286" s="46">
        <v>3606</v>
      </c>
      <c r="C286" s="46">
        <v>3606</v>
      </c>
      <c r="D286" s="46">
        <v>3606</v>
      </c>
      <c r="E286" s="46">
        <v>3606</v>
      </c>
    </row>
    <row r="287" spans="1:5" ht="15.75" thickBot="1" x14ac:dyDescent="0.3">
      <c r="A287" s="47" t="s">
        <v>44</v>
      </c>
      <c r="B287" s="48"/>
      <c r="C287" s="46"/>
      <c r="D287" s="46"/>
      <c r="E287" s="46"/>
    </row>
    <row r="288" spans="1:5" ht="24.75" customHeight="1" thickBot="1" x14ac:dyDescent="0.3">
      <c r="A288" s="45" t="s">
        <v>1</v>
      </c>
      <c r="B288" s="48">
        <f>B289+B290</f>
        <v>10500</v>
      </c>
      <c r="C288" s="48">
        <f>C289+C290</f>
        <v>10500</v>
      </c>
      <c r="D288" s="48">
        <f>D289+D290</f>
        <v>10500</v>
      </c>
      <c r="E288" s="48">
        <f>E289+E290</f>
        <v>10500</v>
      </c>
    </row>
    <row r="289" spans="1:5" ht="15.75" thickBot="1" x14ac:dyDescent="0.3">
      <c r="A289" s="47" t="s">
        <v>43</v>
      </c>
      <c r="B289" s="48">
        <v>10500</v>
      </c>
      <c r="C289" s="48">
        <v>10500</v>
      </c>
      <c r="D289" s="48">
        <v>10500</v>
      </c>
      <c r="E289" s="48">
        <v>10500</v>
      </c>
    </row>
    <row r="290" spans="1:5" ht="15.75" thickBot="1" x14ac:dyDescent="0.3">
      <c r="A290" s="47" t="s">
        <v>44</v>
      </c>
      <c r="B290" s="48"/>
      <c r="C290" s="46"/>
      <c r="D290" s="46"/>
      <c r="E290" s="46"/>
    </row>
    <row r="291" spans="1:5" ht="15.75" thickBot="1" x14ac:dyDescent="0.3">
      <c r="A291" s="45" t="s">
        <v>2</v>
      </c>
      <c r="B291" s="48">
        <f>B292+B293</f>
        <v>0</v>
      </c>
      <c r="C291" s="48">
        <f>C292+C293</f>
        <v>0</v>
      </c>
      <c r="D291" s="48">
        <f>D292+D293</f>
        <v>0</v>
      </c>
      <c r="E291" s="48">
        <f>E292+E293</f>
        <v>0</v>
      </c>
    </row>
    <row r="292" spans="1:5" ht="15.75" thickBot="1" x14ac:dyDescent="0.3">
      <c r="A292" s="47" t="s">
        <v>43</v>
      </c>
      <c r="B292" s="48"/>
      <c r="C292" s="46"/>
      <c r="D292" s="46"/>
      <c r="E292" s="46"/>
    </row>
    <row r="293" spans="1:5" ht="15.75" thickBot="1" x14ac:dyDescent="0.3">
      <c r="A293" s="47" t="s">
        <v>44</v>
      </c>
      <c r="B293" s="48"/>
      <c r="C293" s="46"/>
      <c r="D293" s="46"/>
      <c r="E293" s="46"/>
    </row>
    <row r="294" spans="1:5" ht="15.75" thickBot="1" x14ac:dyDescent="0.3">
      <c r="A294" s="45" t="s">
        <v>25</v>
      </c>
      <c r="B294" s="48">
        <f>B295+B296</f>
        <v>0</v>
      </c>
      <c r="C294" s="48">
        <f>C295+C296</f>
        <v>0</v>
      </c>
      <c r="D294" s="48">
        <f>D295+D296</f>
        <v>0</v>
      </c>
      <c r="E294" s="48">
        <f>E295+E296</f>
        <v>0</v>
      </c>
    </row>
    <row r="295" spans="1:5" ht="15.75" thickBot="1" x14ac:dyDescent="0.3">
      <c r="A295" s="47" t="s">
        <v>43</v>
      </c>
      <c r="B295" s="48"/>
      <c r="C295" s="46"/>
      <c r="D295" s="46"/>
      <c r="E295" s="46"/>
    </row>
    <row r="296" spans="1:5" ht="15.75" thickBot="1" x14ac:dyDescent="0.3">
      <c r="A296" s="47" t="s">
        <v>44</v>
      </c>
      <c r="B296" s="48"/>
      <c r="C296" s="46"/>
      <c r="D296" s="46"/>
      <c r="E296" s="46"/>
    </row>
    <row r="297" spans="1:5" ht="15.75" thickBot="1" x14ac:dyDescent="0.3">
      <c r="A297" s="45" t="s">
        <v>26</v>
      </c>
      <c r="B297" s="48">
        <f>B298+B299</f>
        <v>0</v>
      </c>
      <c r="C297" s="48">
        <f>C298+C299</f>
        <v>0</v>
      </c>
      <c r="D297" s="48">
        <f>D298+D299</f>
        <v>0</v>
      </c>
      <c r="E297" s="48">
        <f>E298+E299</f>
        <v>0</v>
      </c>
    </row>
    <row r="298" spans="1:5" ht="15.75" thickBot="1" x14ac:dyDescent="0.3">
      <c r="A298" s="47" t="s">
        <v>43</v>
      </c>
      <c r="B298" s="48"/>
      <c r="C298" s="46"/>
      <c r="D298" s="46"/>
      <c r="E298" s="46"/>
    </row>
    <row r="299" spans="1:5" ht="15.75" thickBot="1" x14ac:dyDescent="0.3">
      <c r="A299" s="47" t="s">
        <v>44</v>
      </c>
      <c r="B299" s="48"/>
      <c r="C299" s="46"/>
      <c r="D299" s="46"/>
      <c r="E299" s="46"/>
    </row>
    <row r="300" spans="1:5" ht="24.75" thickBot="1" x14ac:dyDescent="0.3">
      <c r="A300" s="45" t="s">
        <v>3</v>
      </c>
      <c r="B300" s="48">
        <f>B301+B302</f>
        <v>0</v>
      </c>
      <c r="C300" s="48">
        <f>C301+C302</f>
        <v>0</v>
      </c>
      <c r="D300" s="48">
        <f>D301+D302</f>
        <v>0</v>
      </c>
      <c r="E300" s="48">
        <f>E301+E302</f>
        <v>0</v>
      </c>
    </row>
    <row r="301" spans="1:5" ht="15.75" thickBot="1" x14ac:dyDescent="0.3">
      <c r="A301" s="47" t="s">
        <v>43</v>
      </c>
      <c r="B301" s="48"/>
      <c r="C301" s="46"/>
      <c r="D301" s="46"/>
      <c r="E301" s="46"/>
    </row>
    <row r="302" spans="1:5" ht="15.75" thickBot="1" x14ac:dyDescent="0.3">
      <c r="A302" s="47" t="s">
        <v>44</v>
      </c>
      <c r="B302" s="48"/>
      <c r="C302" s="46"/>
      <c r="D302" s="46"/>
      <c r="E302" s="46"/>
    </row>
    <row r="303" spans="1:5" ht="15.75" thickBot="1" x14ac:dyDescent="0.3">
      <c r="A303" s="56" t="s">
        <v>113</v>
      </c>
      <c r="B303" s="48">
        <f>B300+B297+B294+B291+B288+B285+B282</f>
        <v>35606</v>
      </c>
      <c r="C303" s="48">
        <f>C300+C297+C294+C291+C288+C285+C282</f>
        <v>35606</v>
      </c>
      <c r="D303" s="48">
        <f>D300+D297+D294+D291+D288+D285+D282</f>
        <v>35606</v>
      </c>
      <c r="E303" s="48">
        <f>E300+E297+E294+E291+E288+E285+E282</f>
        <v>35606</v>
      </c>
    </row>
    <row r="304" spans="1:5" ht="17.25" customHeight="1" thickBot="1" x14ac:dyDescent="0.3">
      <c r="A304" s="53" t="s">
        <v>33</v>
      </c>
      <c r="B304" s="54">
        <f>IF(B303-B274=0,0,"Error")</f>
        <v>0</v>
      </c>
      <c r="C304" s="54">
        <f>IF(C303-C274=0,0,"Error")</f>
        <v>0</v>
      </c>
      <c r="D304" s="54">
        <f>IF(D303-D274=0,0,"Error")</f>
        <v>0</v>
      </c>
      <c r="E304" s="54">
        <f>IF(E303-E274=0,0,"Error")</f>
        <v>0</v>
      </c>
    </row>
    <row r="305" spans="1:5" ht="33.75" customHeight="1" thickBot="1" x14ac:dyDescent="0.3">
      <c r="A305" s="55" t="s">
        <v>103</v>
      </c>
      <c r="B305" s="513" t="s">
        <v>129</v>
      </c>
      <c r="C305" s="513"/>
      <c r="D305" s="513"/>
      <c r="E305" s="513"/>
    </row>
    <row r="306" spans="1:5" ht="72" customHeight="1" thickBot="1" x14ac:dyDescent="0.3">
      <c r="A306" s="39" t="s">
        <v>10</v>
      </c>
      <c r="B306" s="504" t="s">
        <v>86</v>
      </c>
      <c r="C306" s="504"/>
      <c r="D306" s="504"/>
      <c r="E306" s="504"/>
    </row>
    <row r="307" spans="1:5" ht="15.75" thickBot="1" x14ac:dyDescent="0.3">
      <c r="A307" s="39" t="s">
        <v>15</v>
      </c>
      <c r="B307" s="505"/>
      <c r="C307" s="505"/>
      <c r="D307" s="505"/>
      <c r="E307" s="505"/>
    </row>
    <row r="308" spans="1:5" ht="12.75" customHeight="1" thickBot="1" x14ac:dyDescent="0.3">
      <c r="A308" s="511"/>
      <c r="B308" s="40">
        <v>2018</v>
      </c>
      <c r="C308" s="40">
        <v>2019</v>
      </c>
      <c r="D308" s="40">
        <v>2020</v>
      </c>
      <c r="E308" s="40">
        <v>2021</v>
      </c>
    </row>
    <row r="309" spans="1:5" ht="15.75" thickBot="1" x14ac:dyDescent="0.3">
      <c r="A309" s="511"/>
      <c r="B309" s="40" t="s">
        <v>6</v>
      </c>
      <c r="C309" s="40" t="s">
        <v>7</v>
      </c>
      <c r="D309" s="40" t="s">
        <v>7</v>
      </c>
      <c r="E309" s="40" t="s">
        <v>7</v>
      </c>
    </row>
    <row r="310" spans="1:5" ht="15.75" thickBot="1" x14ac:dyDescent="0.3">
      <c r="A310" s="39" t="s">
        <v>9</v>
      </c>
      <c r="B310" s="42">
        <v>38000</v>
      </c>
      <c r="C310" s="42">
        <v>38500</v>
      </c>
      <c r="D310" s="42">
        <v>39000</v>
      </c>
      <c r="E310" s="42">
        <v>39500</v>
      </c>
    </row>
    <row r="311" spans="1:5" ht="15.75" thickBot="1" x14ac:dyDescent="0.3">
      <c r="A311" s="39" t="s">
        <v>16</v>
      </c>
      <c r="B311" s="42">
        <f>B340</f>
        <v>38482</v>
      </c>
      <c r="C311" s="42">
        <f>C340</f>
        <v>38482</v>
      </c>
      <c r="D311" s="42">
        <f>D340</f>
        <v>35982</v>
      </c>
      <c r="E311" s="42">
        <f>E340</f>
        <v>40982</v>
      </c>
    </row>
    <row r="312" spans="1:5" ht="15.75" thickBot="1" x14ac:dyDescent="0.3">
      <c r="A312" s="39" t="s">
        <v>24</v>
      </c>
      <c r="B312" s="42">
        <f>B311/B310</f>
        <v>1.0126842105263159</v>
      </c>
      <c r="C312" s="42">
        <f>C311/C310</f>
        <v>0.99953246753246749</v>
      </c>
      <c r="D312" s="42">
        <f>D311/D310</f>
        <v>0.92261538461538461</v>
      </c>
      <c r="E312" s="42">
        <f>E311/E310</f>
        <v>1.0375189873417721</v>
      </c>
    </row>
    <row r="313" spans="1:5" ht="15.75" thickBot="1" x14ac:dyDescent="0.3">
      <c r="A313" s="39" t="s">
        <v>17</v>
      </c>
      <c r="B313" s="43"/>
      <c r="C313" s="44">
        <f t="shared" ref="C313:E315" si="46">C310/B310-1</f>
        <v>1.3157894736842035E-2</v>
      </c>
      <c r="D313" s="44">
        <f t="shared" si="46"/>
        <v>1.298701298701288E-2</v>
      </c>
      <c r="E313" s="44">
        <f t="shared" si="46"/>
        <v>1.2820512820512775E-2</v>
      </c>
    </row>
    <row r="314" spans="1:5" ht="15.75" thickBot="1" x14ac:dyDescent="0.3">
      <c r="A314" s="39" t="s">
        <v>18</v>
      </c>
      <c r="B314" s="43"/>
      <c r="C314" s="44">
        <f t="shared" si="46"/>
        <v>0</v>
      </c>
      <c r="D314" s="44">
        <f t="shared" si="46"/>
        <v>-6.4965438386778263E-2</v>
      </c>
      <c r="E314" s="44">
        <f t="shared" si="46"/>
        <v>0.13895836807292539</v>
      </c>
    </row>
    <row r="315" spans="1:5" ht="15.75" thickBot="1" x14ac:dyDescent="0.3">
      <c r="A315" s="39" t="s">
        <v>19</v>
      </c>
      <c r="B315" s="43"/>
      <c r="C315" s="44">
        <f t="shared" si="46"/>
        <v>-1.2987012987013102E-2</v>
      </c>
      <c r="D315" s="44">
        <f t="shared" si="46"/>
        <v>-7.695306097156307E-2</v>
      </c>
      <c r="E315" s="44">
        <f t="shared" si="46"/>
        <v>0.12454117354035654</v>
      </c>
    </row>
    <row r="316" spans="1:5" ht="24.75" customHeight="1" thickBot="1" x14ac:dyDescent="0.3">
      <c r="A316" s="512" t="s">
        <v>114</v>
      </c>
      <c r="B316" s="512"/>
      <c r="C316" s="512"/>
      <c r="D316" s="512"/>
      <c r="E316" s="512"/>
    </row>
    <row r="317" spans="1:5" ht="12.75" customHeight="1" thickBot="1" x14ac:dyDescent="0.3">
      <c r="A317" s="511"/>
      <c r="B317" s="40">
        <v>2018</v>
      </c>
      <c r="C317" s="40">
        <v>2019</v>
      </c>
      <c r="D317" s="40">
        <v>2020</v>
      </c>
      <c r="E317" s="40">
        <v>2021</v>
      </c>
    </row>
    <row r="318" spans="1:5" ht="15.75" thickBot="1" x14ac:dyDescent="0.3">
      <c r="A318" s="511"/>
      <c r="B318" s="40" t="s">
        <v>6</v>
      </c>
      <c r="C318" s="40" t="s">
        <v>7</v>
      </c>
      <c r="D318" s="40" t="s">
        <v>7</v>
      </c>
      <c r="E318" s="40" t="s">
        <v>7</v>
      </c>
    </row>
    <row r="319" spans="1:5" ht="24.75" customHeight="1" thickBot="1" x14ac:dyDescent="0.3">
      <c r="A319" s="45" t="s">
        <v>0</v>
      </c>
      <c r="B319" s="46">
        <f>B320+B321</f>
        <v>23582</v>
      </c>
      <c r="C319" s="46">
        <f>C320+C321</f>
        <v>23582</v>
      </c>
      <c r="D319" s="46">
        <f>D320+D321</f>
        <v>23582</v>
      </c>
      <c r="E319" s="46">
        <f>E320+E321</f>
        <v>23582</v>
      </c>
    </row>
    <row r="320" spans="1:5" ht="15.75" thickBot="1" x14ac:dyDescent="0.3">
      <c r="A320" s="47" t="s">
        <v>43</v>
      </c>
      <c r="B320" s="46">
        <v>23582</v>
      </c>
      <c r="C320" s="46">
        <v>23582</v>
      </c>
      <c r="D320" s="46">
        <v>23582</v>
      </c>
      <c r="E320" s="46">
        <v>23582</v>
      </c>
    </row>
    <row r="321" spans="1:5" ht="15.75" thickBot="1" x14ac:dyDescent="0.3">
      <c r="A321" s="47" t="s">
        <v>44</v>
      </c>
      <c r="B321" s="48"/>
      <c r="C321" s="49"/>
      <c r="D321" s="49"/>
      <c r="E321" s="49"/>
    </row>
    <row r="322" spans="1:5" ht="24.75" customHeight="1" thickBot="1" x14ac:dyDescent="0.3">
      <c r="A322" s="45" t="s">
        <v>29</v>
      </c>
      <c r="B322" s="46">
        <f>B323+B324</f>
        <v>3900</v>
      </c>
      <c r="C322" s="46">
        <f>C323+C324</f>
        <v>3900</v>
      </c>
      <c r="D322" s="46">
        <f>D323+D324</f>
        <v>3900</v>
      </c>
      <c r="E322" s="46">
        <f>E323+E324</f>
        <v>3900</v>
      </c>
    </row>
    <row r="323" spans="1:5" ht="15.75" thickBot="1" x14ac:dyDescent="0.3">
      <c r="A323" s="47" t="s">
        <v>43</v>
      </c>
      <c r="B323" s="46">
        <v>3900</v>
      </c>
      <c r="C323" s="46">
        <v>3900</v>
      </c>
      <c r="D323" s="46">
        <v>3900</v>
      </c>
      <c r="E323" s="46">
        <v>3900</v>
      </c>
    </row>
    <row r="324" spans="1:5" ht="15.75" thickBot="1" x14ac:dyDescent="0.3">
      <c r="A324" s="47" t="s">
        <v>44</v>
      </c>
      <c r="B324" s="48"/>
      <c r="C324" s="46"/>
      <c r="D324" s="46"/>
      <c r="E324" s="46"/>
    </row>
    <row r="325" spans="1:5" ht="24.75" customHeight="1" thickBot="1" x14ac:dyDescent="0.3">
      <c r="A325" s="45" t="s">
        <v>1</v>
      </c>
      <c r="B325" s="48">
        <f>B326+B327</f>
        <v>11000</v>
      </c>
      <c r="C325" s="48">
        <f>C326+C327</f>
        <v>11000</v>
      </c>
      <c r="D325" s="48">
        <f>D326+D327</f>
        <v>8500</v>
      </c>
      <c r="E325" s="48">
        <f>E326+E327</f>
        <v>13500</v>
      </c>
    </row>
    <row r="326" spans="1:5" ht="15.75" thickBot="1" x14ac:dyDescent="0.3">
      <c r="A326" s="47" t="s">
        <v>43</v>
      </c>
      <c r="B326" s="48">
        <v>11000</v>
      </c>
      <c r="C326" s="48">
        <v>11000</v>
      </c>
      <c r="D326" s="48">
        <v>8500</v>
      </c>
      <c r="E326" s="48">
        <v>13500</v>
      </c>
    </row>
    <row r="327" spans="1:5" ht="15.75" thickBot="1" x14ac:dyDescent="0.3">
      <c r="A327" s="47" t="s">
        <v>44</v>
      </c>
      <c r="B327" s="48"/>
      <c r="C327" s="46"/>
      <c r="D327" s="46"/>
      <c r="E327" s="46"/>
    </row>
    <row r="328" spans="1:5" ht="15.75" thickBot="1" x14ac:dyDescent="0.3">
      <c r="A328" s="45" t="s">
        <v>2</v>
      </c>
      <c r="B328" s="48">
        <f>B329+B330</f>
        <v>0</v>
      </c>
      <c r="C328" s="48">
        <f>C329+C330</f>
        <v>0</v>
      </c>
      <c r="D328" s="48">
        <f>D329+D330</f>
        <v>0</v>
      </c>
      <c r="E328" s="48">
        <f>E329+E330</f>
        <v>0</v>
      </c>
    </row>
    <row r="329" spans="1:5" ht="15.75" thickBot="1" x14ac:dyDescent="0.3">
      <c r="A329" s="47" t="s">
        <v>43</v>
      </c>
      <c r="B329" s="48"/>
      <c r="C329" s="46"/>
      <c r="D329" s="46"/>
      <c r="E329" s="46"/>
    </row>
    <row r="330" spans="1:5" ht="15.75" thickBot="1" x14ac:dyDescent="0.3">
      <c r="A330" s="47" t="s">
        <v>44</v>
      </c>
      <c r="B330" s="48"/>
      <c r="C330" s="46"/>
      <c r="D330" s="46"/>
      <c r="E330" s="46"/>
    </row>
    <row r="331" spans="1:5" ht="15.75" thickBot="1" x14ac:dyDescent="0.3">
      <c r="A331" s="45" t="s">
        <v>25</v>
      </c>
      <c r="B331" s="48">
        <f>B332+B333</f>
        <v>0</v>
      </c>
      <c r="C331" s="48">
        <f>C332+C333</f>
        <v>0</v>
      </c>
      <c r="D331" s="48">
        <f>D332+D333</f>
        <v>0</v>
      </c>
      <c r="E331" s="48">
        <f>E332+E333</f>
        <v>0</v>
      </c>
    </row>
    <row r="332" spans="1:5" ht="15.75" thickBot="1" x14ac:dyDescent="0.3">
      <c r="A332" s="47" t="s">
        <v>43</v>
      </c>
      <c r="B332" s="48"/>
      <c r="C332" s="46"/>
      <c r="D332" s="46"/>
      <c r="E332" s="46"/>
    </row>
    <row r="333" spans="1:5" ht="15" customHeight="1" thickBot="1" x14ac:dyDescent="0.3">
      <c r="A333" s="47" t="s">
        <v>44</v>
      </c>
      <c r="B333" s="48"/>
      <c r="C333" s="46"/>
      <c r="D333" s="46"/>
      <c r="E333" s="46"/>
    </row>
    <row r="334" spans="1:5" ht="15.75" thickBot="1" x14ac:dyDescent="0.3">
      <c r="A334" s="45" t="s">
        <v>26</v>
      </c>
      <c r="B334" s="48">
        <f>B335+B336</f>
        <v>0</v>
      </c>
      <c r="C334" s="48">
        <f>C335+C336</f>
        <v>0</v>
      </c>
      <c r="D334" s="48">
        <f>D335+D336</f>
        <v>0</v>
      </c>
      <c r="E334" s="48">
        <f>E335+E336</f>
        <v>0</v>
      </c>
    </row>
    <row r="335" spans="1:5" ht="15.75" thickBot="1" x14ac:dyDescent="0.3">
      <c r="A335" s="47" t="s">
        <v>43</v>
      </c>
      <c r="B335" s="48"/>
      <c r="C335" s="46"/>
      <c r="D335" s="46"/>
      <c r="E335" s="46"/>
    </row>
    <row r="336" spans="1:5" ht="15.75" thickBot="1" x14ac:dyDescent="0.3">
      <c r="A336" s="47" t="s">
        <v>44</v>
      </c>
      <c r="B336" s="48"/>
      <c r="C336" s="46"/>
      <c r="D336" s="46"/>
      <c r="E336" s="46"/>
    </row>
    <row r="337" spans="1:5" ht="24.75" thickBot="1" x14ac:dyDescent="0.3">
      <c r="A337" s="45" t="s">
        <v>3</v>
      </c>
      <c r="B337" s="48">
        <f>B338+B339</f>
        <v>0</v>
      </c>
      <c r="C337" s="48">
        <f>C338+C339</f>
        <v>0</v>
      </c>
      <c r="D337" s="48">
        <f>D338+D339</f>
        <v>0</v>
      </c>
      <c r="E337" s="48">
        <f>E338+E339</f>
        <v>0</v>
      </c>
    </row>
    <row r="338" spans="1:5" ht="15.75" thickBot="1" x14ac:dyDescent="0.3">
      <c r="A338" s="47" t="s">
        <v>43</v>
      </c>
      <c r="B338" s="48"/>
      <c r="C338" s="46"/>
      <c r="D338" s="46"/>
      <c r="E338" s="46"/>
    </row>
    <row r="339" spans="1:5" ht="15.75" thickBot="1" x14ac:dyDescent="0.3">
      <c r="A339" s="47" t="s">
        <v>44</v>
      </c>
      <c r="B339" s="48"/>
      <c r="C339" s="46"/>
      <c r="D339" s="46"/>
      <c r="E339" s="46"/>
    </row>
    <row r="340" spans="1:5" ht="15.75" thickBot="1" x14ac:dyDescent="0.3">
      <c r="A340" s="56" t="s">
        <v>107</v>
      </c>
      <c r="B340" s="48">
        <f>B337+B334+B331+B328+B325+B322+B319</f>
        <v>38482</v>
      </c>
      <c r="C340" s="48">
        <f>C337+C334+C331+C328+C325+C322+C319</f>
        <v>38482</v>
      </c>
      <c r="D340" s="48">
        <f>D337+D334+D331+D328+D325+D322+D319</f>
        <v>35982</v>
      </c>
      <c r="E340" s="48">
        <f>E337+E334+E331+E328+E325+E322+E319</f>
        <v>40982</v>
      </c>
    </row>
    <row r="341" spans="1:5" ht="17.25" customHeight="1" thickBot="1" x14ac:dyDescent="0.3">
      <c r="A341" s="53" t="s">
        <v>33</v>
      </c>
      <c r="B341" s="54">
        <f>IF(B340-B311=0,0,"Error")</f>
        <v>0</v>
      </c>
      <c r="C341" s="54">
        <f>IF(C340-C311=0,0,"Error")</f>
        <v>0</v>
      </c>
      <c r="D341" s="54">
        <f>IF(D340-D311=0,0,"Error")</f>
        <v>0</v>
      </c>
      <c r="E341" s="54">
        <f>IF(E340-E311=0,0,"Error")</f>
        <v>0</v>
      </c>
    </row>
    <row r="342" spans="1:5" ht="15.75" thickBot="1" x14ac:dyDescent="0.3">
      <c r="A342" s="506" t="s">
        <v>39</v>
      </c>
      <c r="B342" s="506"/>
      <c r="C342" s="506"/>
      <c r="D342" s="506"/>
      <c r="E342" s="506"/>
    </row>
    <row r="343" spans="1:5" ht="15.75" thickBot="1" x14ac:dyDescent="0.3">
      <c r="A343" s="506" t="s">
        <v>87</v>
      </c>
      <c r="B343" s="506"/>
      <c r="C343" s="506"/>
      <c r="D343" s="506"/>
      <c r="E343" s="506"/>
    </row>
    <row r="344" spans="1:5" ht="15.75" thickBot="1" x14ac:dyDescent="0.3">
      <c r="A344" s="38" t="s">
        <v>40</v>
      </c>
      <c r="B344" s="375" t="s">
        <v>88</v>
      </c>
      <c r="C344" s="376"/>
      <c r="D344" s="377"/>
      <c r="E344" s="378"/>
    </row>
    <row r="345" spans="1:5" ht="35.25" customHeight="1" thickBot="1" x14ac:dyDescent="0.3">
      <c r="A345" s="38" t="s">
        <v>115</v>
      </c>
      <c r="B345" s="57" t="s">
        <v>89</v>
      </c>
      <c r="C345" s="33" t="s">
        <v>45</v>
      </c>
      <c r="D345" s="377"/>
      <c r="E345" s="378"/>
    </row>
    <row r="346" spans="1:5" ht="15.75" thickBot="1" x14ac:dyDescent="0.3">
      <c r="A346" s="58"/>
      <c r="B346" s="515"/>
      <c r="C346" s="515"/>
      <c r="D346" s="515"/>
      <c r="E346" s="515"/>
    </row>
    <row r="347" spans="1:5" ht="17.25" customHeight="1" thickBot="1" x14ac:dyDescent="0.3">
      <c r="A347" s="39" t="s">
        <v>10</v>
      </c>
      <c r="B347" s="511" t="s">
        <v>90</v>
      </c>
      <c r="C347" s="511"/>
      <c r="D347" s="511"/>
      <c r="E347" s="511"/>
    </row>
    <row r="348" spans="1:5" ht="15.75" thickBot="1" x14ac:dyDescent="0.3">
      <c r="A348" s="39" t="s">
        <v>15</v>
      </c>
      <c r="B348" s="505" t="s">
        <v>91</v>
      </c>
      <c r="C348" s="505"/>
      <c r="D348" s="505"/>
      <c r="E348" s="505"/>
    </row>
    <row r="349" spans="1:5" ht="12.75" customHeight="1" thickBot="1" x14ac:dyDescent="0.3">
      <c r="A349" s="511"/>
      <c r="B349" s="40">
        <v>2018</v>
      </c>
      <c r="C349" s="40">
        <v>2019</v>
      </c>
      <c r="D349" s="40">
        <v>2020</v>
      </c>
      <c r="E349" s="40">
        <v>2021</v>
      </c>
    </row>
    <row r="350" spans="1:5" ht="12.75" customHeight="1" thickBot="1" x14ac:dyDescent="0.3">
      <c r="A350" s="511"/>
      <c r="B350" s="40" t="s">
        <v>6</v>
      </c>
      <c r="C350" s="40" t="s">
        <v>7</v>
      </c>
      <c r="D350" s="40" t="s">
        <v>7</v>
      </c>
      <c r="E350" s="40" t="s">
        <v>7</v>
      </c>
    </row>
    <row r="351" spans="1:5" ht="15.75" thickBot="1" x14ac:dyDescent="0.3">
      <c r="A351" s="39" t="s">
        <v>9</v>
      </c>
      <c r="B351" s="42"/>
      <c r="C351" s="42">
        <v>6</v>
      </c>
      <c r="D351" s="42"/>
      <c r="E351" s="42"/>
    </row>
    <row r="352" spans="1:5" ht="15.75" thickBot="1" x14ac:dyDescent="0.3">
      <c r="A352" s="39" t="s">
        <v>16</v>
      </c>
      <c r="B352" s="42">
        <f>B366</f>
        <v>0</v>
      </c>
      <c r="C352" s="42">
        <f>C366</f>
        <v>500</v>
      </c>
      <c r="D352" s="42">
        <f>D366</f>
        <v>0</v>
      </c>
      <c r="E352" s="42">
        <f>E366</f>
        <v>0</v>
      </c>
    </row>
    <row r="353" spans="1:5" ht="15.75" thickBot="1" x14ac:dyDescent="0.3">
      <c r="A353" s="39" t="s">
        <v>24</v>
      </c>
      <c r="B353" s="42" t="e">
        <f>B352/B351</f>
        <v>#DIV/0!</v>
      </c>
      <c r="C353" s="42">
        <f>C352/C351</f>
        <v>83.333333333333329</v>
      </c>
      <c r="D353" s="42" t="e">
        <f>D352/D351</f>
        <v>#DIV/0!</v>
      </c>
      <c r="E353" s="42" t="e">
        <f>E352/E351</f>
        <v>#DIV/0!</v>
      </c>
    </row>
    <row r="354" spans="1:5" ht="15.75" thickBot="1" x14ac:dyDescent="0.3">
      <c r="A354" s="39" t="s">
        <v>17</v>
      </c>
      <c r="B354" s="43" t="s">
        <v>23</v>
      </c>
      <c r="C354" s="44" t="e">
        <f t="shared" ref="C354:E356" si="47">C351/B351-1</f>
        <v>#DIV/0!</v>
      </c>
      <c r="D354" s="44">
        <f t="shared" si="47"/>
        <v>-1</v>
      </c>
      <c r="E354" s="44" t="e">
        <f t="shared" si="47"/>
        <v>#DIV/0!</v>
      </c>
    </row>
    <row r="355" spans="1:5" ht="15.75" thickBot="1" x14ac:dyDescent="0.3">
      <c r="A355" s="39" t="s">
        <v>18</v>
      </c>
      <c r="B355" s="43" t="s">
        <v>23</v>
      </c>
      <c r="C355" s="44" t="e">
        <f t="shared" si="47"/>
        <v>#DIV/0!</v>
      </c>
      <c r="D355" s="44">
        <f t="shared" si="47"/>
        <v>-1</v>
      </c>
      <c r="E355" s="44" t="e">
        <f t="shared" si="47"/>
        <v>#DIV/0!</v>
      </c>
    </row>
    <row r="356" spans="1:5" ht="15.75" thickBot="1" x14ac:dyDescent="0.3">
      <c r="A356" s="39" t="s">
        <v>19</v>
      </c>
      <c r="B356" s="43" t="s">
        <v>23</v>
      </c>
      <c r="C356" s="44" t="e">
        <f t="shared" si="47"/>
        <v>#DIV/0!</v>
      </c>
      <c r="D356" s="44" t="e">
        <f t="shared" si="47"/>
        <v>#DIV/0!</v>
      </c>
      <c r="E356" s="44" t="e">
        <f t="shared" si="47"/>
        <v>#DIV/0!</v>
      </c>
    </row>
    <row r="357" spans="1:5" ht="15.75" customHeight="1" thickBot="1" x14ac:dyDescent="0.3">
      <c r="A357" s="512" t="s">
        <v>116</v>
      </c>
      <c r="B357" s="512"/>
      <c r="C357" s="512"/>
      <c r="D357" s="512"/>
      <c r="E357" s="512"/>
    </row>
    <row r="358" spans="1:5" ht="12.75" customHeight="1" thickBot="1" x14ac:dyDescent="0.3">
      <c r="A358" s="511"/>
      <c r="B358" s="40">
        <v>2018</v>
      </c>
      <c r="C358" s="40">
        <v>2019</v>
      </c>
      <c r="D358" s="40">
        <v>2020</v>
      </c>
      <c r="E358" s="40">
        <v>2021</v>
      </c>
    </row>
    <row r="359" spans="1:5" ht="15.75" customHeight="1" thickBot="1" x14ac:dyDescent="0.3">
      <c r="A359" s="511"/>
      <c r="B359" s="40" t="s">
        <v>6</v>
      </c>
      <c r="C359" s="40" t="s">
        <v>7</v>
      </c>
      <c r="D359" s="40" t="s">
        <v>7</v>
      </c>
      <c r="E359" s="40" t="s">
        <v>7</v>
      </c>
    </row>
    <row r="360" spans="1:5" ht="15.75" thickBot="1" x14ac:dyDescent="0.3">
      <c r="A360" s="45" t="s">
        <v>35</v>
      </c>
      <c r="B360" s="46">
        <f>B361+B362+B363+B364</f>
        <v>0</v>
      </c>
      <c r="C360" s="46">
        <f>C361+C362+C363+C364</f>
        <v>0</v>
      </c>
      <c r="D360" s="46">
        <f>D361+D362+D363+D364</f>
        <v>0</v>
      </c>
      <c r="E360" s="46">
        <f>E361+E362+E363+E364</f>
        <v>0</v>
      </c>
    </row>
    <row r="361" spans="1:5" ht="15.75" thickBot="1" x14ac:dyDescent="0.3">
      <c r="A361" s="47" t="s">
        <v>43</v>
      </c>
      <c r="B361" s="46"/>
      <c r="C361" s="46"/>
      <c r="D361" s="46"/>
      <c r="E361" s="46"/>
    </row>
    <row r="362" spans="1:5" ht="15.75" thickBot="1" x14ac:dyDescent="0.3">
      <c r="A362" s="47" t="s">
        <v>49</v>
      </c>
      <c r="B362" s="46"/>
      <c r="C362" s="46"/>
      <c r="D362" s="46"/>
      <c r="E362" s="46"/>
    </row>
    <row r="363" spans="1:5" ht="15.75" thickBot="1" x14ac:dyDescent="0.3">
      <c r="A363" s="47" t="s">
        <v>50</v>
      </c>
      <c r="B363" s="46"/>
      <c r="C363" s="46"/>
      <c r="D363" s="46"/>
      <c r="E363" s="46"/>
    </row>
    <row r="364" spans="1:5" ht="15.75" thickBot="1" x14ac:dyDescent="0.3">
      <c r="A364" s="47" t="s">
        <v>51</v>
      </c>
      <c r="B364" s="46"/>
      <c r="C364" s="46"/>
      <c r="D364" s="46"/>
      <c r="E364" s="46"/>
    </row>
    <row r="365" spans="1:5" ht="15.75" thickBot="1" x14ac:dyDescent="0.3">
      <c r="A365" s="45" t="s">
        <v>36</v>
      </c>
      <c r="B365" s="48">
        <f>B366+B367+B368+B369</f>
        <v>0</v>
      </c>
      <c r="C365" s="48">
        <f>C366+C367+C368+C369</f>
        <v>500</v>
      </c>
      <c r="D365" s="48">
        <f>D366+D367+D368+D369</f>
        <v>0</v>
      </c>
      <c r="E365" s="48">
        <f>E366+E367+E368+E369</f>
        <v>0</v>
      </c>
    </row>
    <row r="366" spans="1:5" ht="15.75" thickBot="1" x14ac:dyDescent="0.3">
      <c r="A366" s="47" t="s">
        <v>43</v>
      </c>
      <c r="B366" s="48"/>
      <c r="C366" s="46">
        <v>500</v>
      </c>
      <c r="D366" s="46"/>
      <c r="E366" s="46"/>
    </row>
    <row r="367" spans="1:5" ht="15.75" thickBot="1" x14ac:dyDescent="0.3">
      <c r="A367" s="47" t="s">
        <v>49</v>
      </c>
      <c r="B367" s="48"/>
      <c r="C367" s="46"/>
      <c r="D367" s="46"/>
      <c r="E367" s="46"/>
    </row>
    <row r="368" spans="1:5" ht="15.75" thickBot="1" x14ac:dyDescent="0.3">
      <c r="A368" s="47" t="s">
        <v>50</v>
      </c>
      <c r="B368" s="48"/>
      <c r="C368" s="46"/>
      <c r="D368" s="46"/>
      <c r="E368" s="46"/>
    </row>
    <row r="369" spans="1:5" ht="15.75" thickBot="1" x14ac:dyDescent="0.3">
      <c r="A369" s="47" t="s">
        <v>51</v>
      </c>
      <c r="B369" s="48"/>
      <c r="C369" s="46"/>
      <c r="D369" s="46"/>
      <c r="E369" s="46"/>
    </row>
    <row r="370" spans="1:5" ht="15.75" thickBot="1" x14ac:dyDescent="0.3">
      <c r="A370" s="52" t="s">
        <v>117</v>
      </c>
      <c r="B370" s="48">
        <f>B360+B365</f>
        <v>0</v>
      </c>
      <c r="C370" s="48">
        <f>C360+C365</f>
        <v>500</v>
      </c>
      <c r="D370" s="48">
        <f>D360+D365</f>
        <v>0</v>
      </c>
      <c r="E370" s="48">
        <f>E360+E365</f>
        <v>0</v>
      </c>
    </row>
    <row r="371" spans="1:5" ht="15.75" thickBot="1" x14ac:dyDescent="0.3">
      <c r="A371" s="514" t="s">
        <v>93</v>
      </c>
      <c r="B371" s="514"/>
      <c r="C371" s="514"/>
      <c r="D371" s="514"/>
      <c r="E371" s="514"/>
    </row>
    <row r="372" spans="1:5" ht="15.75" thickBot="1" x14ac:dyDescent="0.3">
      <c r="A372" s="514" t="s">
        <v>37</v>
      </c>
      <c r="B372" s="514"/>
      <c r="C372" s="514"/>
      <c r="D372" s="514"/>
      <c r="E372" s="514"/>
    </row>
    <row r="373" spans="1:5" ht="15.75" thickBot="1" x14ac:dyDescent="0.3">
      <c r="A373" s="38" t="s">
        <v>40</v>
      </c>
      <c r="B373" s="375" t="s">
        <v>94</v>
      </c>
      <c r="C373" s="376"/>
      <c r="D373" s="377"/>
      <c r="E373" s="378"/>
    </row>
    <row r="374" spans="1:5" ht="38.25" customHeight="1" thickBot="1" x14ac:dyDescent="0.3">
      <c r="A374" s="38" t="s">
        <v>118</v>
      </c>
      <c r="B374" s="57" t="s">
        <v>95</v>
      </c>
      <c r="C374" s="33" t="s">
        <v>45</v>
      </c>
      <c r="D374" s="377" t="s">
        <v>96</v>
      </c>
      <c r="E374" s="378"/>
    </row>
    <row r="375" spans="1:5" ht="15.75" thickBot="1" x14ac:dyDescent="0.3">
      <c r="A375" s="58"/>
      <c r="B375" s="515"/>
      <c r="C375" s="515"/>
      <c r="D375" s="515"/>
      <c r="E375" s="515"/>
    </row>
    <row r="376" spans="1:5" ht="32.25" customHeight="1" thickBot="1" x14ac:dyDescent="0.3">
      <c r="A376" s="39" t="s">
        <v>10</v>
      </c>
      <c r="B376" s="504" t="s">
        <v>97</v>
      </c>
      <c r="C376" s="517"/>
      <c r="D376" s="517"/>
      <c r="E376" s="517"/>
    </row>
    <row r="377" spans="1:5" ht="15.75" thickBot="1" x14ac:dyDescent="0.3">
      <c r="A377" s="39" t="s">
        <v>15</v>
      </c>
      <c r="B377" s="505" t="s">
        <v>83</v>
      </c>
      <c r="C377" s="505"/>
      <c r="D377" s="505"/>
      <c r="E377" s="505"/>
    </row>
    <row r="378" spans="1:5" ht="12.75" customHeight="1" thickBot="1" x14ac:dyDescent="0.3">
      <c r="A378" s="511"/>
      <c r="B378" s="40">
        <v>2018</v>
      </c>
      <c r="C378" s="40">
        <v>2019</v>
      </c>
      <c r="D378" s="40">
        <v>2020</v>
      </c>
      <c r="E378" s="40">
        <v>2021</v>
      </c>
    </row>
    <row r="379" spans="1:5" ht="15.75" customHeight="1" thickBot="1" x14ac:dyDescent="0.3">
      <c r="A379" s="511"/>
      <c r="B379" s="40" t="s">
        <v>6</v>
      </c>
      <c r="C379" s="40" t="s">
        <v>7</v>
      </c>
      <c r="D379" s="40" t="s">
        <v>7</v>
      </c>
      <c r="E379" s="40" t="s">
        <v>7</v>
      </c>
    </row>
    <row r="380" spans="1:5" ht="15.75" thickBot="1" x14ac:dyDescent="0.3">
      <c r="A380" s="39" t="s">
        <v>9</v>
      </c>
      <c r="B380" s="59">
        <v>22.5</v>
      </c>
      <c r="C380" s="59">
        <v>40</v>
      </c>
      <c r="D380" s="59">
        <v>75</v>
      </c>
      <c r="E380" s="59">
        <v>75</v>
      </c>
    </row>
    <row r="381" spans="1:5" ht="15.75" thickBot="1" x14ac:dyDescent="0.3">
      <c r="A381" s="39" t="s">
        <v>16</v>
      </c>
      <c r="B381" s="42">
        <f>B395</f>
        <v>3000</v>
      </c>
      <c r="C381" s="42">
        <f>C395</f>
        <v>5300</v>
      </c>
      <c r="D381" s="42">
        <f>D395</f>
        <v>10000</v>
      </c>
      <c r="E381" s="42">
        <f>E395</f>
        <v>10000</v>
      </c>
    </row>
    <row r="382" spans="1:5" ht="15.75" thickBot="1" x14ac:dyDescent="0.3">
      <c r="A382" s="39" t="s">
        <v>24</v>
      </c>
      <c r="B382" s="42">
        <f>B381/B380</f>
        <v>133.33333333333334</v>
      </c>
      <c r="C382" s="42">
        <f>C381/C380</f>
        <v>132.5</v>
      </c>
      <c r="D382" s="42">
        <f>D381/D380</f>
        <v>133.33333333333334</v>
      </c>
      <c r="E382" s="42">
        <f>E381/E380</f>
        <v>133.33333333333334</v>
      </c>
    </row>
    <row r="383" spans="1:5" ht="15.75" thickBot="1" x14ac:dyDescent="0.3">
      <c r="A383" s="39" t="s">
        <v>17</v>
      </c>
      <c r="B383" s="43" t="s">
        <v>23</v>
      </c>
      <c r="C383" s="44">
        <f t="shared" ref="C383:E385" si="48">C380/B380-1</f>
        <v>0.77777777777777768</v>
      </c>
      <c r="D383" s="44">
        <f t="shared" si="48"/>
        <v>0.875</v>
      </c>
      <c r="E383" s="44">
        <f t="shared" si="48"/>
        <v>0</v>
      </c>
    </row>
    <row r="384" spans="1:5" ht="15.75" thickBot="1" x14ac:dyDescent="0.3">
      <c r="A384" s="39" t="s">
        <v>18</v>
      </c>
      <c r="B384" s="43" t="s">
        <v>23</v>
      </c>
      <c r="C384" s="44">
        <f t="shared" si="48"/>
        <v>0.76666666666666661</v>
      </c>
      <c r="D384" s="44">
        <f t="shared" si="48"/>
        <v>0.8867924528301887</v>
      </c>
      <c r="E384" s="44">
        <f t="shared" si="48"/>
        <v>0</v>
      </c>
    </row>
    <row r="385" spans="1:5" ht="15.75" thickBot="1" x14ac:dyDescent="0.3">
      <c r="A385" s="39" t="s">
        <v>19</v>
      </c>
      <c r="B385" s="43" t="s">
        <v>23</v>
      </c>
      <c r="C385" s="44">
        <f t="shared" si="48"/>
        <v>-6.2500000000000888E-3</v>
      </c>
      <c r="D385" s="44">
        <f t="shared" si="48"/>
        <v>6.2893081761006275E-3</v>
      </c>
      <c r="E385" s="44">
        <f t="shared" si="48"/>
        <v>0</v>
      </c>
    </row>
    <row r="386" spans="1:5" ht="15.75" thickBot="1" x14ac:dyDescent="0.3">
      <c r="A386" s="512" t="s">
        <v>119</v>
      </c>
      <c r="B386" s="512"/>
      <c r="C386" s="512"/>
      <c r="D386" s="512"/>
      <c r="E386" s="512"/>
    </row>
    <row r="387" spans="1:5" ht="12.75" customHeight="1" thickBot="1" x14ac:dyDescent="0.3">
      <c r="A387" s="511"/>
      <c r="B387" s="40">
        <v>2018</v>
      </c>
      <c r="C387" s="40">
        <v>2019</v>
      </c>
      <c r="D387" s="40">
        <v>2020</v>
      </c>
      <c r="E387" s="40">
        <v>2021</v>
      </c>
    </row>
    <row r="388" spans="1:5" ht="9" customHeight="1" thickBot="1" x14ac:dyDescent="0.3">
      <c r="A388" s="511"/>
      <c r="B388" s="40" t="s">
        <v>6</v>
      </c>
      <c r="C388" s="40" t="s">
        <v>7</v>
      </c>
      <c r="D388" s="40" t="s">
        <v>7</v>
      </c>
      <c r="E388" s="40" t="s">
        <v>7</v>
      </c>
    </row>
    <row r="389" spans="1:5" ht="15.75" thickBot="1" x14ac:dyDescent="0.3">
      <c r="A389" s="45" t="s">
        <v>35</v>
      </c>
      <c r="B389" s="46">
        <f>B390+B391+B392+B393</f>
        <v>0</v>
      </c>
      <c r="C389" s="46">
        <f>C390+C391+C392+C393</f>
        <v>0</v>
      </c>
      <c r="D389" s="46">
        <f>D390+D391+D392+D393</f>
        <v>0</v>
      </c>
      <c r="E389" s="46">
        <f>E390+E391+E392+E393</f>
        <v>0</v>
      </c>
    </row>
    <row r="390" spans="1:5" ht="15.75" thickBot="1" x14ac:dyDescent="0.3">
      <c r="A390" s="47" t="s">
        <v>43</v>
      </c>
      <c r="B390" s="46"/>
      <c r="C390" s="46"/>
      <c r="D390" s="46"/>
      <c r="E390" s="46"/>
    </row>
    <row r="391" spans="1:5" ht="15.75" thickBot="1" x14ac:dyDescent="0.3">
      <c r="A391" s="47" t="s">
        <v>49</v>
      </c>
      <c r="B391" s="46"/>
      <c r="C391" s="46"/>
      <c r="D391" s="46"/>
      <c r="E391" s="46"/>
    </row>
    <row r="392" spans="1:5" ht="15.75" thickBot="1" x14ac:dyDescent="0.3">
      <c r="A392" s="47" t="s">
        <v>50</v>
      </c>
      <c r="B392" s="46"/>
      <c r="C392" s="46"/>
      <c r="D392" s="46"/>
      <c r="E392" s="46"/>
    </row>
    <row r="393" spans="1:5" ht="15.75" thickBot="1" x14ac:dyDescent="0.3">
      <c r="A393" s="47" t="s">
        <v>51</v>
      </c>
      <c r="B393" s="46"/>
      <c r="C393" s="46"/>
      <c r="D393" s="46"/>
      <c r="E393" s="46"/>
    </row>
    <row r="394" spans="1:5" ht="15.75" thickBot="1" x14ac:dyDescent="0.3">
      <c r="A394" s="45" t="s">
        <v>36</v>
      </c>
      <c r="B394" s="48">
        <f>B395+B396+B397+B398</f>
        <v>3000</v>
      </c>
      <c r="C394" s="48">
        <f>C395+C396+C397+C398</f>
        <v>5300</v>
      </c>
      <c r="D394" s="48">
        <f>D395+D396+D397+D398</f>
        <v>10000</v>
      </c>
      <c r="E394" s="48">
        <f>E395+E396+E397+E398</f>
        <v>10000</v>
      </c>
    </row>
    <row r="395" spans="1:5" ht="15.75" thickBot="1" x14ac:dyDescent="0.3">
      <c r="A395" s="47" t="s">
        <v>43</v>
      </c>
      <c r="B395" s="42">
        <v>3000</v>
      </c>
      <c r="C395" s="42">
        <v>5300</v>
      </c>
      <c r="D395" s="42">
        <v>10000</v>
      </c>
      <c r="E395" s="42">
        <v>10000</v>
      </c>
    </row>
    <row r="396" spans="1:5" ht="15.75" thickBot="1" x14ac:dyDescent="0.3">
      <c r="A396" s="47" t="s">
        <v>49</v>
      </c>
      <c r="B396" s="48"/>
      <c r="C396" s="46"/>
      <c r="D396" s="46"/>
      <c r="E396" s="46"/>
    </row>
    <row r="397" spans="1:5" ht="15.75" thickBot="1" x14ac:dyDescent="0.3">
      <c r="A397" s="47" t="s">
        <v>50</v>
      </c>
      <c r="B397" s="48"/>
      <c r="C397" s="46"/>
      <c r="D397" s="46"/>
      <c r="E397" s="46"/>
    </row>
    <row r="398" spans="1:5" ht="15.75" thickBot="1" x14ac:dyDescent="0.3">
      <c r="A398" s="47" t="s">
        <v>51</v>
      </c>
      <c r="B398" s="48"/>
      <c r="C398" s="46"/>
      <c r="D398" s="46"/>
      <c r="E398" s="46"/>
    </row>
    <row r="399" spans="1:5" ht="15.75" thickBot="1" x14ac:dyDescent="0.3">
      <c r="A399" s="52" t="s">
        <v>120</v>
      </c>
      <c r="B399" s="48">
        <f>B389+B394</f>
        <v>3000</v>
      </c>
      <c r="C399" s="48">
        <f>C389+C394</f>
        <v>5300</v>
      </c>
      <c r="D399" s="48">
        <f>D389+D394</f>
        <v>10000</v>
      </c>
      <c r="E399" s="48">
        <f>E389+E394</f>
        <v>10000</v>
      </c>
    </row>
    <row r="400" spans="1:5" ht="34.5" customHeight="1" thickBot="1" x14ac:dyDescent="0.3">
      <c r="A400" s="38" t="s">
        <v>121</v>
      </c>
      <c r="B400" s="57" t="s">
        <v>100</v>
      </c>
      <c r="C400" s="33" t="s">
        <v>45</v>
      </c>
      <c r="D400" s="377" t="s">
        <v>101</v>
      </c>
      <c r="E400" s="378"/>
    </row>
    <row r="401" spans="1:5" ht="30" customHeight="1" thickBot="1" x14ac:dyDescent="0.3">
      <c r="A401" s="39" t="s">
        <v>10</v>
      </c>
      <c r="B401" s="504" t="s">
        <v>102</v>
      </c>
      <c r="C401" s="504"/>
      <c r="D401" s="504"/>
      <c r="E401" s="504"/>
    </row>
    <row r="402" spans="1:5" ht="15.75" thickBot="1" x14ac:dyDescent="0.3">
      <c r="A402" s="39" t="s">
        <v>15</v>
      </c>
      <c r="B402" s="505" t="s">
        <v>83</v>
      </c>
      <c r="C402" s="505"/>
      <c r="D402" s="505"/>
      <c r="E402" s="505"/>
    </row>
    <row r="403" spans="1:5" ht="12.75" customHeight="1" thickBot="1" x14ac:dyDescent="0.3">
      <c r="A403" s="511"/>
      <c r="B403" s="40">
        <v>2018</v>
      </c>
      <c r="C403" s="40">
        <v>2019</v>
      </c>
      <c r="D403" s="40">
        <v>2020</v>
      </c>
      <c r="E403" s="40">
        <v>2021</v>
      </c>
    </row>
    <row r="404" spans="1:5" ht="15.75" customHeight="1" thickBot="1" x14ac:dyDescent="0.3">
      <c r="A404" s="511"/>
      <c r="B404" s="40" t="s">
        <v>6</v>
      </c>
      <c r="C404" s="40" t="s">
        <v>7</v>
      </c>
      <c r="D404" s="40" t="s">
        <v>7</v>
      </c>
      <c r="E404" s="40" t="s">
        <v>7</v>
      </c>
    </row>
    <row r="405" spans="1:5" ht="15.75" thickBot="1" x14ac:dyDescent="0.3">
      <c r="A405" s="39" t="s">
        <v>9</v>
      </c>
      <c r="B405" s="42">
        <v>400</v>
      </c>
      <c r="C405" s="42">
        <v>0</v>
      </c>
      <c r="D405" s="42">
        <v>0</v>
      </c>
      <c r="E405" s="42">
        <v>0</v>
      </c>
    </row>
    <row r="406" spans="1:5" ht="15.75" thickBot="1" x14ac:dyDescent="0.3">
      <c r="A406" s="39" t="s">
        <v>16</v>
      </c>
      <c r="B406" s="42">
        <f>B420</f>
        <v>2200</v>
      </c>
      <c r="C406" s="42">
        <f>C420</f>
        <v>0</v>
      </c>
      <c r="D406" s="42">
        <f>D420</f>
        <v>0</v>
      </c>
      <c r="E406" s="42">
        <f>E420</f>
        <v>0</v>
      </c>
    </row>
    <row r="407" spans="1:5" ht="15.75" thickBot="1" x14ac:dyDescent="0.3">
      <c r="A407" s="39" t="s">
        <v>24</v>
      </c>
      <c r="B407" s="42">
        <f>B406/B405</f>
        <v>5.5</v>
      </c>
      <c r="C407" s="42" t="e">
        <f>C406/C405</f>
        <v>#DIV/0!</v>
      </c>
      <c r="D407" s="42" t="e">
        <f>D406/D405</f>
        <v>#DIV/0!</v>
      </c>
      <c r="E407" s="42" t="e">
        <f>E406/E405</f>
        <v>#DIV/0!</v>
      </c>
    </row>
    <row r="408" spans="1:5" ht="15.75" thickBot="1" x14ac:dyDescent="0.3">
      <c r="A408" s="39" t="s">
        <v>17</v>
      </c>
      <c r="B408" s="43" t="s">
        <v>23</v>
      </c>
      <c r="C408" s="44">
        <f t="shared" ref="C408:E410" si="49">C405/B405-1</f>
        <v>-1</v>
      </c>
      <c r="D408" s="44" t="e">
        <f t="shared" si="49"/>
        <v>#DIV/0!</v>
      </c>
      <c r="E408" s="44" t="e">
        <f t="shared" si="49"/>
        <v>#DIV/0!</v>
      </c>
    </row>
    <row r="409" spans="1:5" ht="15.75" thickBot="1" x14ac:dyDescent="0.3">
      <c r="A409" s="39" t="s">
        <v>18</v>
      </c>
      <c r="B409" s="43" t="s">
        <v>23</v>
      </c>
      <c r="C409" s="44">
        <f t="shared" si="49"/>
        <v>-1</v>
      </c>
      <c r="D409" s="44" t="e">
        <f t="shared" si="49"/>
        <v>#DIV/0!</v>
      </c>
      <c r="E409" s="44" t="e">
        <f t="shared" si="49"/>
        <v>#DIV/0!</v>
      </c>
    </row>
    <row r="410" spans="1:5" ht="15.75" thickBot="1" x14ac:dyDescent="0.3">
      <c r="A410" s="39" t="s">
        <v>19</v>
      </c>
      <c r="B410" s="43" t="s">
        <v>23</v>
      </c>
      <c r="C410" s="44" t="e">
        <f t="shared" si="49"/>
        <v>#DIV/0!</v>
      </c>
      <c r="D410" s="44" t="e">
        <f t="shared" si="49"/>
        <v>#DIV/0!</v>
      </c>
      <c r="E410" s="44" t="e">
        <f t="shared" si="49"/>
        <v>#DIV/0!</v>
      </c>
    </row>
    <row r="411" spans="1:5" ht="15.75" thickBot="1" x14ac:dyDescent="0.3">
      <c r="A411" s="512" t="s">
        <v>122</v>
      </c>
      <c r="B411" s="512"/>
      <c r="C411" s="512"/>
      <c r="D411" s="512"/>
      <c r="E411" s="512"/>
    </row>
    <row r="412" spans="1:5" ht="12.75" customHeight="1" thickBot="1" x14ac:dyDescent="0.3">
      <c r="A412" s="511"/>
      <c r="B412" s="40">
        <v>2018</v>
      </c>
      <c r="C412" s="40">
        <v>2019</v>
      </c>
      <c r="D412" s="40">
        <v>2020</v>
      </c>
      <c r="E412" s="40">
        <v>2021</v>
      </c>
    </row>
    <row r="413" spans="1:5" ht="15" customHeight="1" thickBot="1" x14ac:dyDescent="0.3">
      <c r="A413" s="511"/>
      <c r="B413" s="40" t="s">
        <v>6</v>
      </c>
      <c r="C413" s="40" t="s">
        <v>7</v>
      </c>
      <c r="D413" s="40" t="s">
        <v>7</v>
      </c>
      <c r="E413" s="40" t="s">
        <v>7</v>
      </c>
    </row>
    <row r="414" spans="1:5" ht="15.75" thickBot="1" x14ac:dyDescent="0.3">
      <c r="A414" s="45" t="s">
        <v>35</v>
      </c>
      <c r="B414" s="46">
        <f>B415+B416+B417+B418</f>
        <v>0</v>
      </c>
      <c r="C414" s="46">
        <f>C415+C416+C417+C418</f>
        <v>0</v>
      </c>
      <c r="D414" s="46">
        <f>D415+D416+D417+D418</f>
        <v>0</v>
      </c>
      <c r="E414" s="46">
        <f>E415+E416+E417+E418</f>
        <v>0</v>
      </c>
    </row>
    <row r="415" spans="1:5" ht="15.75" thickBot="1" x14ac:dyDescent="0.3">
      <c r="A415" s="47" t="s">
        <v>43</v>
      </c>
      <c r="B415" s="46"/>
      <c r="C415" s="46"/>
      <c r="D415" s="46"/>
      <c r="E415" s="46"/>
    </row>
    <row r="416" spans="1:5" ht="15.75" thickBot="1" x14ac:dyDescent="0.3">
      <c r="A416" s="47" t="s">
        <v>49</v>
      </c>
      <c r="B416" s="46"/>
      <c r="C416" s="46"/>
      <c r="D416" s="46"/>
      <c r="E416" s="46"/>
    </row>
    <row r="417" spans="1:5" ht="15.75" thickBot="1" x14ac:dyDescent="0.3">
      <c r="A417" s="47" t="s">
        <v>50</v>
      </c>
      <c r="B417" s="46"/>
      <c r="C417" s="46"/>
      <c r="D417" s="46"/>
      <c r="E417" s="46"/>
    </row>
    <row r="418" spans="1:5" ht="15.75" thickBot="1" x14ac:dyDescent="0.3">
      <c r="A418" s="47" t="s">
        <v>51</v>
      </c>
      <c r="B418" s="46"/>
      <c r="C418" s="46"/>
      <c r="D418" s="46"/>
      <c r="E418" s="46"/>
    </row>
    <row r="419" spans="1:5" ht="15.75" thickBot="1" x14ac:dyDescent="0.3">
      <c r="A419" s="45" t="s">
        <v>36</v>
      </c>
      <c r="B419" s="48">
        <f>B420+B421+B422+B423</f>
        <v>2200</v>
      </c>
      <c r="C419" s="48">
        <f>C420+C421+C422+C423</f>
        <v>0</v>
      </c>
      <c r="D419" s="48">
        <f>D420+D421+D422+D423</f>
        <v>0</v>
      </c>
      <c r="E419" s="48">
        <f>E420+E421+E422+E423</f>
        <v>0</v>
      </c>
    </row>
    <row r="420" spans="1:5" ht="15.75" thickBot="1" x14ac:dyDescent="0.3">
      <c r="A420" s="47" t="s">
        <v>43</v>
      </c>
      <c r="B420" s="42">
        <v>2200</v>
      </c>
      <c r="C420" s="42">
        <v>0</v>
      </c>
      <c r="D420" s="42">
        <v>0</v>
      </c>
      <c r="E420" s="42">
        <v>0</v>
      </c>
    </row>
    <row r="421" spans="1:5" ht="15.75" thickBot="1" x14ac:dyDescent="0.3">
      <c r="A421" s="47" t="s">
        <v>49</v>
      </c>
      <c r="B421" s="48"/>
      <c r="C421" s="46"/>
      <c r="D421" s="46"/>
      <c r="E421" s="46"/>
    </row>
    <row r="422" spans="1:5" ht="15.75" thickBot="1" x14ac:dyDescent="0.3">
      <c r="A422" s="47" t="s">
        <v>50</v>
      </c>
      <c r="B422" s="48"/>
      <c r="C422" s="46"/>
      <c r="D422" s="46"/>
      <c r="E422" s="46"/>
    </row>
    <row r="423" spans="1:5" ht="15.75" thickBot="1" x14ac:dyDescent="0.3">
      <c r="A423" s="47" t="s">
        <v>51</v>
      </c>
      <c r="B423" s="48"/>
      <c r="C423" s="46"/>
      <c r="D423" s="46"/>
      <c r="E423" s="46"/>
    </row>
    <row r="424" spans="1:5" ht="15.75" thickBot="1" x14ac:dyDescent="0.3">
      <c r="A424" s="52" t="s">
        <v>123</v>
      </c>
      <c r="B424" s="48">
        <f>B414+B419</f>
        <v>2200</v>
      </c>
      <c r="C424" s="48">
        <f>C414+C419</f>
        <v>0</v>
      </c>
      <c r="D424" s="48">
        <f>D414+D419</f>
        <v>0</v>
      </c>
      <c r="E424" s="48">
        <f>E414+E419</f>
        <v>0</v>
      </c>
    </row>
    <row r="425" spans="1:5" ht="57.75" customHeight="1" thickBot="1" x14ac:dyDescent="0.3">
      <c r="A425" s="38" t="s">
        <v>124</v>
      </c>
      <c r="B425" s="57" t="s">
        <v>104</v>
      </c>
      <c r="C425" s="33" t="s">
        <v>45</v>
      </c>
      <c r="D425" s="429" t="s">
        <v>143</v>
      </c>
      <c r="E425" s="430"/>
    </row>
    <row r="426" spans="1:5" ht="31.5" customHeight="1" thickBot="1" x14ac:dyDescent="0.3">
      <c r="A426" s="39" t="s">
        <v>10</v>
      </c>
      <c r="B426" s="504" t="s">
        <v>105</v>
      </c>
      <c r="C426" s="504"/>
      <c r="D426" s="504"/>
      <c r="E426" s="504"/>
    </row>
    <row r="427" spans="1:5" ht="18.75" thickBot="1" x14ac:dyDescent="0.3">
      <c r="A427" s="39" t="s">
        <v>15</v>
      </c>
      <c r="B427" s="516" t="s">
        <v>106</v>
      </c>
      <c r="C427" s="516"/>
      <c r="D427" s="516"/>
      <c r="E427" s="516"/>
    </row>
    <row r="428" spans="1:5" ht="12.75" customHeight="1" thickBot="1" x14ac:dyDescent="0.3">
      <c r="A428" s="511"/>
      <c r="B428" s="40">
        <v>2018</v>
      </c>
      <c r="C428" s="40">
        <v>2019</v>
      </c>
      <c r="D428" s="40">
        <v>2020</v>
      </c>
      <c r="E428" s="40">
        <v>2021</v>
      </c>
    </row>
    <row r="429" spans="1:5" ht="17.25" customHeight="1" thickBot="1" x14ac:dyDescent="0.3">
      <c r="A429" s="511"/>
      <c r="B429" s="40" t="s">
        <v>6</v>
      </c>
      <c r="C429" s="40" t="s">
        <v>7</v>
      </c>
      <c r="D429" s="40" t="s">
        <v>7</v>
      </c>
      <c r="E429" s="40" t="s">
        <v>7</v>
      </c>
    </row>
    <row r="430" spans="1:5" ht="15.75" thickBot="1" x14ac:dyDescent="0.3">
      <c r="A430" s="39" t="s">
        <v>9</v>
      </c>
      <c r="B430" s="59">
        <v>430</v>
      </c>
      <c r="C430" s="59">
        <v>405</v>
      </c>
      <c r="D430" s="59">
        <v>1250</v>
      </c>
      <c r="E430" s="59">
        <v>1250</v>
      </c>
    </row>
    <row r="431" spans="1:5" ht="15.75" thickBot="1" x14ac:dyDescent="0.3">
      <c r="A431" s="39" t="s">
        <v>16</v>
      </c>
      <c r="B431" s="42">
        <f>B445</f>
        <v>4800</v>
      </c>
      <c r="C431" s="42">
        <f>C449</f>
        <v>4200</v>
      </c>
      <c r="D431" s="42">
        <f>D449</f>
        <v>10000</v>
      </c>
      <c r="E431" s="42">
        <f>E449</f>
        <v>10000</v>
      </c>
    </row>
    <row r="432" spans="1:5" ht="15.75" thickBot="1" x14ac:dyDescent="0.3">
      <c r="A432" s="39" t="s">
        <v>24</v>
      </c>
      <c r="B432" s="42">
        <f>B431/B430</f>
        <v>11.162790697674419</v>
      </c>
      <c r="C432" s="42">
        <f>C431/C430</f>
        <v>10.37037037037037</v>
      </c>
      <c r="D432" s="42">
        <f>D431/D430</f>
        <v>8</v>
      </c>
      <c r="E432" s="42">
        <f>E431/E430</f>
        <v>8</v>
      </c>
    </row>
    <row r="433" spans="1:5" ht="15.75" thickBot="1" x14ac:dyDescent="0.3">
      <c r="A433" s="39" t="s">
        <v>17</v>
      </c>
      <c r="B433" s="43" t="s">
        <v>23</v>
      </c>
      <c r="C433" s="44">
        <f t="shared" ref="C433:E435" si="50">C430/B430-1</f>
        <v>-5.8139534883720922E-2</v>
      </c>
      <c r="D433" s="44">
        <f t="shared" si="50"/>
        <v>2.0864197530864197</v>
      </c>
      <c r="E433" s="44">
        <f t="shared" si="50"/>
        <v>0</v>
      </c>
    </row>
    <row r="434" spans="1:5" ht="15.75" thickBot="1" x14ac:dyDescent="0.3">
      <c r="A434" s="39" t="s">
        <v>18</v>
      </c>
      <c r="B434" s="43" t="s">
        <v>23</v>
      </c>
      <c r="C434" s="44">
        <f t="shared" si="50"/>
        <v>-0.125</v>
      </c>
      <c r="D434" s="44">
        <f t="shared" si="50"/>
        <v>1.3809523809523809</v>
      </c>
      <c r="E434" s="44">
        <f t="shared" si="50"/>
        <v>0</v>
      </c>
    </row>
    <row r="435" spans="1:5" ht="15.75" thickBot="1" x14ac:dyDescent="0.3">
      <c r="A435" s="39" t="s">
        <v>19</v>
      </c>
      <c r="B435" s="43" t="s">
        <v>23</v>
      </c>
      <c r="C435" s="44">
        <f t="shared" si="50"/>
        <v>-7.0987654320987637E-2</v>
      </c>
      <c r="D435" s="44">
        <f t="shared" si="50"/>
        <v>-0.22857142857142854</v>
      </c>
      <c r="E435" s="44">
        <f t="shared" si="50"/>
        <v>0</v>
      </c>
    </row>
    <row r="436" spans="1:5" ht="15.75" thickBot="1" x14ac:dyDescent="0.3">
      <c r="A436" s="512" t="s">
        <v>125</v>
      </c>
      <c r="B436" s="512"/>
      <c r="C436" s="512"/>
      <c r="D436" s="512"/>
      <c r="E436" s="512"/>
    </row>
    <row r="437" spans="1:5" ht="12.75" customHeight="1" thickBot="1" x14ac:dyDescent="0.3">
      <c r="A437" s="511"/>
      <c r="B437" s="40">
        <v>2018</v>
      </c>
      <c r="C437" s="40">
        <v>2019</v>
      </c>
      <c r="D437" s="40">
        <v>2020</v>
      </c>
      <c r="E437" s="40">
        <v>2021</v>
      </c>
    </row>
    <row r="438" spans="1:5" ht="17.25" customHeight="1" thickBot="1" x14ac:dyDescent="0.3">
      <c r="A438" s="511"/>
      <c r="B438" s="40" t="s">
        <v>6</v>
      </c>
      <c r="C438" s="40" t="s">
        <v>7</v>
      </c>
      <c r="D438" s="40" t="s">
        <v>7</v>
      </c>
      <c r="E438" s="40" t="s">
        <v>7</v>
      </c>
    </row>
    <row r="439" spans="1:5" ht="15.75" thickBot="1" x14ac:dyDescent="0.3">
      <c r="A439" s="45" t="s">
        <v>35</v>
      </c>
      <c r="B439" s="46">
        <f>B440+B441+B442+B443</f>
        <v>0</v>
      </c>
      <c r="C439" s="46">
        <f>C440+C441+C442+C443</f>
        <v>0</v>
      </c>
      <c r="D439" s="46">
        <f>D440+D441+D442+D443</f>
        <v>0</v>
      </c>
      <c r="E439" s="46">
        <f>E440+E441+E442+E443</f>
        <v>0</v>
      </c>
    </row>
    <row r="440" spans="1:5" ht="15.75" thickBot="1" x14ac:dyDescent="0.3">
      <c r="A440" s="47" t="s">
        <v>43</v>
      </c>
      <c r="B440" s="46"/>
      <c r="C440" s="46"/>
      <c r="D440" s="46"/>
      <c r="E440" s="46"/>
    </row>
    <row r="441" spans="1:5" ht="15.75" thickBot="1" x14ac:dyDescent="0.3">
      <c r="A441" s="47" t="s">
        <v>49</v>
      </c>
      <c r="B441" s="46"/>
      <c r="C441" s="46"/>
      <c r="D441" s="46"/>
      <c r="E441" s="46"/>
    </row>
    <row r="442" spans="1:5" ht="15.75" thickBot="1" x14ac:dyDescent="0.3">
      <c r="A442" s="47" t="s">
        <v>50</v>
      </c>
      <c r="B442" s="46"/>
      <c r="C442" s="46"/>
      <c r="D442" s="46"/>
      <c r="E442" s="46"/>
    </row>
    <row r="443" spans="1:5" ht="15.75" thickBot="1" x14ac:dyDescent="0.3">
      <c r="A443" s="47" t="s">
        <v>51</v>
      </c>
      <c r="B443" s="46"/>
      <c r="C443" s="46"/>
      <c r="D443" s="46"/>
      <c r="E443" s="46"/>
    </row>
    <row r="444" spans="1:5" ht="15.75" thickBot="1" x14ac:dyDescent="0.3">
      <c r="A444" s="45" t="s">
        <v>36</v>
      </c>
      <c r="B444" s="48">
        <f>B445+B446+B447+B448</f>
        <v>4800</v>
      </c>
      <c r="C444" s="48">
        <f>C445+C446+C447+C448</f>
        <v>4200</v>
      </c>
      <c r="D444" s="48">
        <f>D445+D446+D447+D448</f>
        <v>10000</v>
      </c>
      <c r="E444" s="48">
        <f>E445+E446+E447+E448</f>
        <v>10000</v>
      </c>
    </row>
    <row r="445" spans="1:5" ht="15.75" thickBot="1" x14ac:dyDescent="0.3">
      <c r="A445" s="47" t="s">
        <v>43</v>
      </c>
      <c r="B445" s="42">
        <v>4800</v>
      </c>
      <c r="C445" s="42">
        <v>4200</v>
      </c>
      <c r="D445" s="42">
        <v>10000</v>
      </c>
      <c r="E445" s="42">
        <v>10000</v>
      </c>
    </row>
    <row r="446" spans="1:5" ht="15.75" thickBot="1" x14ac:dyDescent="0.3">
      <c r="A446" s="47" t="s">
        <v>49</v>
      </c>
      <c r="B446" s="48"/>
      <c r="C446" s="46"/>
      <c r="D446" s="46"/>
      <c r="E446" s="46"/>
    </row>
    <row r="447" spans="1:5" ht="15.75" thickBot="1" x14ac:dyDescent="0.3">
      <c r="A447" s="47" t="s">
        <v>50</v>
      </c>
      <c r="B447" s="48"/>
      <c r="C447" s="46"/>
      <c r="D447" s="46"/>
      <c r="E447" s="46"/>
    </row>
    <row r="448" spans="1:5" ht="15.75" thickBot="1" x14ac:dyDescent="0.3">
      <c r="A448" s="47" t="s">
        <v>51</v>
      </c>
      <c r="B448" s="48"/>
      <c r="C448" s="46"/>
      <c r="D448" s="46"/>
      <c r="E448" s="46"/>
    </row>
    <row r="449" spans="1:5" ht="15.75" thickBot="1" x14ac:dyDescent="0.3">
      <c r="A449" s="52" t="s">
        <v>126</v>
      </c>
      <c r="B449" s="60">
        <f>B439+B444</f>
        <v>4800</v>
      </c>
      <c r="C449" s="60">
        <f>C439+C444</f>
        <v>4200</v>
      </c>
      <c r="D449" s="60">
        <f>D439+D444</f>
        <v>10000</v>
      </c>
      <c r="E449" s="60">
        <f>E439+E444</f>
        <v>10000</v>
      </c>
    </row>
    <row r="450" spans="1:5" ht="15.75" thickBot="1" x14ac:dyDescent="0.3">
      <c r="A450" s="23"/>
      <c r="B450" s="24"/>
      <c r="C450" s="24"/>
      <c r="D450" s="24"/>
      <c r="E450" s="24"/>
    </row>
    <row r="451" spans="1:5" ht="27" customHeight="1" thickBot="1" x14ac:dyDescent="0.3">
      <c r="A451" s="12" t="s">
        <v>41</v>
      </c>
      <c r="B451" s="71">
        <f>B452</f>
        <v>299738</v>
      </c>
      <c r="C451" s="71">
        <f t="shared" ref="C451:D451" si="51">C452</f>
        <v>705000</v>
      </c>
      <c r="D451" s="71">
        <f t="shared" si="51"/>
        <v>315000</v>
      </c>
      <c r="E451" s="71">
        <f>E452</f>
        <v>1020000</v>
      </c>
    </row>
    <row r="452" spans="1:5" ht="24.75" thickBot="1" x14ac:dyDescent="0.3">
      <c r="A452" s="12" t="s">
        <v>42</v>
      </c>
      <c r="B452" s="71">
        <f>B453+B456+B459+B465+B468+B471+B474+B479</f>
        <v>299738</v>
      </c>
      <c r="C452" s="71">
        <f t="shared" ref="C452:D452" si="52">C453+C456+C459+C465+C468+C471+C474+C479</f>
        <v>705000</v>
      </c>
      <c r="D452" s="71">
        <f t="shared" si="52"/>
        <v>315000</v>
      </c>
      <c r="E452" s="71">
        <f>E453+E456+E459+E465+E468+E471+E474+E479</f>
        <v>1020000</v>
      </c>
    </row>
    <row r="453" spans="1:5" ht="15.75" thickBot="1" x14ac:dyDescent="0.3">
      <c r="A453" s="1" t="s">
        <v>0</v>
      </c>
      <c r="B453" s="71">
        <f>B454+B455</f>
        <v>64782</v>
      </c>
      <c r="C453" s="71">
        <f t="shared" ref="C453:E453" si="53">C454+C455</f>
        <v>64782</v>
      </c>
      <c r="D453" s="71">
        <f t="shared" si="53"/>
        <v>64782</v>
      </c>
      <c r="E453" s="71">
        <f t="shared" si="53"/>
        <v>64782</v>
      </c>
    </row>
    <row r="454" spans="1:5" ht="15.75" thickBot="1" x14ac:dyDescent="0.3">
      <c r="A454" s="8" t="s">
        <v>43</v>
      </c>
      <c r="B454" s="31">
        <f>B48+B85+B122+B246+B283+B320</f>
        <v>64782</v>
      </c>
      <c r="C454" s="31">
        <f>C48+C85+C122+C246+C283+C320</f>
        <v>64782</v>
      </c>
      <c r="D454" s="31">
        <f>D48+D85+D122+D246+D283+D320</f>
        <v>64782</v>
      </c>
      <c r="E454" s="31">
        <f>E48+E85+E122+E246+E283+E320</f>
        <v>64782</v>
      </c>
    </row>
    <row r="455" spans="1:5" ht="15.75" thickBot="1" x14ac:dyDescent="0.3">
      <c r="A455" s="8" t="s">
        <v>46</v>
      </c>
      <c r="B455" s="31">
        <f>B49+B86+B123</f>
        <v>0</v>
      </c>
      <c r="C455" s="31">
        <f>C49+C86+C123</f>
        <v>0</v>
      </c>
      <c r="D455" s="31">
        <f>D49+D86+D123</f>
        <v>0</v>
      </c>
      <c r="E455" s="31">
        <f>E49+E86+E123</f>
        <v>0</v>
      </c>
    </row>
    <row r="456" spans="1:5" ht="24.75" thickBot="1" x14ac:dyDescent="0.3">
      <c r="A456" s="1" t="s">
        <v>29</v>
      </c>
      <c r="B456" s="71">
        <f>B457+B458</f>
        <v>10956</v>
      </c>
      <c r="C456" s="71">
        <f t="shared" ref="C456:E456" si="54">C457+C458</f>
        <v>10956</v>
      </c>
      <c r="D456" s="71">
        <f t="shared" si="54"/>
        <v>10956</v>
      </c>
      <c r="E456" s="71">
        <f t="shared" si="54"/>
        <v>10956</v>
      </c>
    </row>
    <row r="457" spans="1:5" ht="15.75" thickBot="1" x14ac:dyDescent="0.3">
      <c r="A457" s="8" t="s">
        <v>43</v>
      </c>
      <c r="B457" s="32">
        <f>B249+B286+B323</f>
        <v>10956</v>
      </c>
      <c r="C457" s="32">
        <f>C249+C286+C323</f>
        <v>10956</v>
      </c>
      <c r="D457" s="32">
        <f>D249+D286+D323</f>
        <v>10956</v>
      </c>
      <c r="E457" s="32">
        <f>E249+E286+E323</f>
        <v>10956</v>
      </c>
    </row>
    <row r="458" spans="1:5" ht="15.75" thickBot="1" x14ac:dyDescent="0.3">
      <c r="A458" s="8" t="s">
        <v>46</v>
      </c>
      <c r="B458" s="31">
        <f>B52+B89+B123</f>
        <v>0</v>
      </c>
      <c r="C458" s="31">
        <f>C52+C89+C123</f>
        <v>0</v>
      </c>
      <c r="D458" s="31">
        <f>D52+D89+D123</f>
        <v>0</v>
      </c>
      <c r="E458" s="31">
        <f>E52+E89+E123</f>
        <v>0</v>
      </c>
    </row>
    <row r="459" spans="1:5" ht="15.75" thickBot="1" x14ac:dyDescent="0.3">
      <c r="A459" s="1" t="s">
        <v>1</v>
      </c>
      <c r="B459" s="71">
        <f>B460+B461</f>
        <v>80000</v>
      </c>
      <c r="C459" s="71">
        <f t="shared" ref="C459:E459" si="55">C460+C461</f>
        <v>85262</v>
      </c>
      <c r="D459" s="71">
        <f t="shared" si="55"/>
        <v>85262</v>
      </c>
      <c r="E459" s="71">
        <f t="shared" si="55"/>
        <v>90262</v>
      </c>
    </row>
    <row r="460" spans="1:5" ht="15.75" thickBot="1" x14ac:dyDescent="0.3">
      <c r="A460" s="8" t="s">
        <v>43</v>
      </c>
      <c r="B460" s="31">
        <f>B54+B91+B128+B252+B289+B326</f>
        <v>80000</v>
      </c>
      <c r="C460" s="31">
        <f>C54+C91+C128+C252+C289+C326</f>
        <v>85262</v>
      </c>
      <c r="D460" s="31">
        <f>D54+D91+D128+D252+D289+D326</f>
        <v>85262</v>
      </c>
      <c r="E460" s="31">
        <f>E54+E91+E128+E252+E289+E326</f>
        <v>90262</v>
      </c>
    </row>
    <row r="461" spans="1:5" ht="15.75" thickBot="1" x14ac:dyDescent="0.3">
      <c r="A461" s="8" t="s">
        <v>46</v>
      </c>
      <c r="B461" s="31">
        <f>B55+B92+B129</f>
        <v>0</v>
      </c>
      <c r="C461" s="31">
        <f>C55+C92+C129</f>
        <v>0</v>
      </c>
      <c r="D461" s="31">
        <f>D55+D92+D129</f>
        <v>0</v>
      </c>
      <c r="E461" s="31">
        <f>E55+E92+E129</f>
        <v>0</v>
      </c>
    </row>
    <row r="462" spans="1:5" ht="15.75" thickBot="1" x14ac:dyDescent="0.3">
      <c r="A462" s="1" t="s">
        <v>2</v>
      </c>
      <c r="B462" s="71">
        <f>B463+B464</f>
        <v>0</v>
      </c>
      <c r="C462" s="71">
        <f t="shared" ref="C462:E462" si="56">C463+C464</f>
        <v>0</v>
      </c>
      <c r="D462" s="71">
        <f t="shared" si="56"/>
        <v>0</v>
      </c>
      <c r="E462" s="71">
        <f t="shared" si="56"/>
        <v>0</v>
      </c>
    </row>
    <row r="463" spans="1:5" ht="15.75" thickBot="1" x14ac:dyDescent="0.3">
      <c r="A463" s="8" t="s">
        <v>43</v>
      </c>
      <c r="B463" s="32">
        <f t="shared" ref="B463:E464" si="57">B57+B94+B131</f>
        <v>0</v>
      </c>
      <c r="C463" s="32">
        <f t="shared" si="57"/>
        <v>0</v>
      </c>
      <c r="D463" s="32">
        <f t="shared" si="57"/>
        <v>0</v>
      </c>
      <c r="E463" s="32">
        <f t="shared" si="57"/>
        <v>0</v>
      </c>
    </row>
    <row r="464" spans="1:5" ht="15.75" thickBot="1" x14ac:dyDescent="0.3">
      <c r="A464" s="8" t="s">
        <v>46</v>
      </c>
      <c r="B464" s="31">
        <f t="shared" si="57"/>
        <v>0</v>
      </c>
      <c r="C464" s="31">
        <f t="shared" si="57"/>
        <v>0</v>
      </c>
      <c r="D464" s="31">
        <f t="shared" si="57"/>
        <v>0</v>
      </c>
      <c r="E464" s="31">
        <f t="shared" si="57"/>
        <v>0</v>
      </c>
    </row>
    <row r="465" spans="1:5" ht="15.75" thickBot="1" x14ac:dyDescent="0.3">
      <c r="A465" s="1" t="s">
        <v>25</v>
      </c>
      <c r="B465" s="71">
        <f>B466+B467</f>
        <v>130000</v>
      </c>
      <c r="C465" s="71">
        <f t="shared" ref="C465:E465" si="58">C466+C467</f>
        <v>130000</v>
      </c>
      <c r="D465" s="71">
        <f t="shared" si="58"/>
        <v>130000</v>
      </c>
      <c r="E465" s="71">
        <f t="shared" si="58"/>
        <v>130000</v>
      </c>
    </row>
    <row r="466" spans="1:5" ht="15.75" thickBot="1" x14ac:dyDescent="0.3">
      <c r="A466" s="8" t="s">
        <v>43</v>
      </c>
      <c r="B466" s="32">
        <f t="shared" ref="B466:E467" si="59">B60+B97+B134</f>
        <v>130000</v>
      </c>
      <c r="C466" s="32">
        <f t="shared" si="59"/>
        <v>130000</v>
      </c>
      <c r="D466" s="32">
        <f t="shared" si="59"/>
        <v>130000</v>
      </c>
      <c r="E466" s="32">
        <f t="shared" si="59"/>
        <v>130000</v>
      </c>
    </row>
    <row r="467" spans="1:5" ht="15.75" thickBot="1" x14ac:dyDescent="0.3">
      <c r="A467" s="8" t="s">
        <v>46</v>
      </c>
      <c r="B467" s="31">
        <f t="shared" si="59"/>
        <v>0</v>
      </c>
      <c r="C467" s="31">
        <f t="shared" si="59"/>
        <v>0</v>
      </c>
      <c r="D467" s="31">
        <f t="shared" si="59"/>
        <v>0</v>
      </c>
      <c r="E467" s="31">
        <f t="shared" si="59"/>
        <v>0</v>
      </c>
    </row>
    <row r="468" spans="1:5" ht="15.75" thickBot="1" x14ac:dyDescent="0.3">
      <c r="A468" s="1" t="s">
        <v>26</v>
      </c>
      <c r="B468" s="19">
        <f>B469+B470</f>
        <v>4000</v>
      </c>
      <c r="C468" s="19">
        <f>C469+C470</f>
        <v>4000</v>
      </c>
      <c r="D468" s="19">
        <f t="shared" ref="D468:E468" si="60">D469+D470</f>
        <v>4000</v>
      </c>
      <c r="E468" s="19">
        <f t="shared" si="60"/>
        <v>4000</v>
      </c>
    </row>
    <row r="469" spans="1:5" ht="15.75" thickBot="1" x14ac:dyDescent="0.3">
      <c r="A469" s="8" t="s">
        <v>43</v>
      </c>
      <c r="B469" s="32">
        <f t="shared" ref="B469:E470" si="61">B63+B100+B137</f>
        <v>4000</v>
      </c>
      <c r="C469" s="32">
        <f t="shared" si="61"/>
        <v>4000</v>
      </c>
      <c r="D469" s="32">
        <f t="shared" si="61"/>
        <v>4000</v>
      </c>
      <c r="E469" s="6">
        <f t="shared" si="61"/>
        <v>4000</v>
      </c>
    </row>
    <row r="470" spans="1:5" ht="15.75" thickBot="1" x14ac:dyDescent="0.3">
      <c r="A470" s="8" t="s">
        <v>46</v>
      </c>
      <c r="B470" s="31">
        <f t="shared" si="61"/>
        <v>0</v>
      </c>
      <c r="C470" s="31">
        <f t="shared" si="61"/>
        <v>0</v>
      </c>
      <c r="D470" s="31">
        <f t="shared" si="61"/>
        <v>0</v>
      </c>
      <c r="E470" s="9">
        <f t="shared" si="61"/>
        <v>0</v>
      </c>
    </row>
    <row r="471" spans="1:5" ht="24.75" thickBot="1" x14ac:dyDescent="0.3">
      <c r="A471" s="1" t="s">
        <v>3</v>
      </c>
      <c r="B471" s="71">
        <f>B102+B65</f>
        <v>0</v>
      </c>
      <c r="C471" s="71">
        <f>C102+C65</f>
        <v>0</v>
      </c>
      <c r="D471" s="71">
        <f>D102+D65</f>
        <v>0</v>
      </c>
      <c r="E471" s="19">
        <f>E102+E65</f>
        <v>0</v>
      </c>
    </row>
    <row r="472" spans="1:5" ht="15.75" thickBot="1" x14ac:dyDescent="0.3">
      <c r="A472" s="8" t="s">
        <v>43</v>
      </c>
      <c r="B472" s="32">
        <f t="shared" ref="B472:E473" si="62">B66+B103+B140</f>
        <v>0</v>
      </c>
      <c r="C472" s="32">
        <f t="shared" si="62"/>
        <v>0</v>
      </c>
      <c r="D472" s="32">
        <f t="shared" si="62"/>
        <v>0</v>
      </c>
      <c r="E472" s="6">
        <f t="shared" si="62"/>
        <v>0</v>
      </c>
    </row>
    <row r="473" spans="1:5" ht="15.75" thickBot="1" x14ac:dyDescent="0.3">
      <c r="A473" s="8" t="s">
        <v>46</v>
      </c>
      <c r="B473" s="31">
        <f t="shared" si="62"/>
        <v>0</v>
      </c>
      <c r="C473" s="31">
        <f t="shared" si="62"/>
        <v>0</v>
      </c>
      <c r="D473" s="31">
        <f t="shared" si="62"/>
        <v>0</v>
      </c>
      <c r="E473" s="9">
        <f t="shared" si="62"/>
        <v>0</v>
      </c>
    </row>
    <row r="474" spans="1:5" ht="15.75" thickBot="1" x14ac:dyDescent="0.3">
      <c r="A474" s="1" t="s">
        <v>20</v>
      </c>
      <c r="B474" s="71">
        <f>B475+B476+B477+B478</f>
        <v>0</v>
      </c>
      <c r="C474" s="71">
        <f t="shared" ref="C474:E474" si="63">C475+C476+C477+C478</f>
        <v>0</v>
      </c>
      <c r="D474" s="71">
        <f t="shared" si="63"/>
        <v>0</v>
      </c>
      <c r="E474" s="19">
        <f t="shared" si="63"/>
        <v>0</v>
      </c>
    </row>
    <row r="475" spans="1:5" ht="15.75" thickBot="1" x14ac:dyDescent="0.3">
      <c r="A475" s="8" t="s">
        <v>43</v>
      </c>
      <c r="B475" s="32"/>
      <c r="C475" s="32"/>
      <c r="D475" s="32"/>
      <c r="E475" s="6"/>
    </row>
    <row r="476" spans="1:5" ht="15.75" thickBot="1" x14ac:dyDescent="0.3">
      <c r="A476" s="8" t="s">
        <v>52</v>
      </c>
      <c r="B476" s="32"/>
      <c r="C476" s="32"/>
      <c r="D476" s="32"/>
      <c r="E476" s="6"/>
    </row>
    <row r="477" spans="1:5" ht="15.75" thickBot="1" x14ac:dyDescent="0.3">
      <c r="A477" s="8" t="s">
        <v>50</v>
      </c>
      <c r="B477" s="32"/>
      <c r="C477" s="32"/>
      <c r="D477" s="32"/>
      <c r="E477" s="6"/>
    </row>
    <row r="478" spans="1:5" ht="15.75" thickBot="1" x14ac:dyDescent="0.3">
      <c r="A478" s="8" t="s">
        <v>51</v>
      </c>
      <c r="B478" s="32"/>
      <c r="C478" s="32"/>
      <c r="D478" s="32"/>
      <c r="E478" s="6"/>
    </row>
    <row r="479" spans="1:5" ht="15.75" thickBot="1" x14ac:dyDescent="0.3">
      <c r="A479" s="1" t="s">
        <v>21</v>
      </c>
      <c r="B479" s="71">
        <f>B480+B481+B482+B483</f>
        <v>10000</v>
      </c>
      <c r="C479" s="71">
        <f t="shared" ref="C479:E479" si="64">C480+C481+C482+C483</f>
        <v>410000</v>
      </c>
      <c r="D479" s="71">
        <f t="shared" si="64"/>
        <v>20000</v>
      </c>
      <c r="E479" s="19">
        <f t="shared" si="64"/>
        <v>720000</v>
      </c>
    </row>
    <row r="480" spans="1:5" ht="15.75" thickBot="1" x14ac:dyDescent="0.3">
      <c r="A480" s="8" t="s">
        <v>43</v>
      </c>
      <c r="B480" s="32">
        <f>B193+B366+B395+B420+B445</f>
        <v>10000</v>
      </c>
      <c r="C480" s="32">
        <f>C193+C366+C395+C420+C445+C218+C167</f>
        <v>410000</v>
      </c>
      <c r="D480" s="32">
        <f>D193+D366+D395+D420+D445+D218+D167</f>
        <v>20000</v>
      </c>
      <c r="E480" s="32">
        <f>E193+E366+E395+E420+E445+E218+E167</f>
        <v>20000</v>
      </c>
    </row>
    <row r="481" spans="1:5" ht="15.75" thickBot="1" x14ac:dyDescent="0.3">
      <c r="A481" s="8" t="s">
        <v>52</v>
      </c>
      <c r="B481" s="6"/>
      <c r="C481" s="6"/>
      <c r="D481" s="6"/>
      <c r="E481" s="6">
        <f>E194</f>
        <v>300000</v>
      </c>
    </row>
    <row r="482" spans="1:5" ht="15.75" thickBot="1" x14ac:dyDescent="0.3">
      <c r="A482" s="8" t="s">
        <v>50</v>
      </c>
      <c r="B482" s="6"/>
      <c r="C482" s="6"/>
      <c r="D482" s="6"/>
      <c r="E482" s="6"/>
    </row>
    <row r="483" spans="1:5" ht="15.75" thickBot="1" x14ac:dyDescent="0.3">
      <c r="A483" s="8" t="s">
        <v>51</v>
      </c>
      <c r="B483" s="6"/>
      <c r="C483" s="6"/>
      <c r="D483" s="6"/>
      <c r="E483" s="6">
        <f>E221</f>
        <v>400000</v>
      </c>
    </row>
    <row r="484" spans="1:5" ht="15.75" thickBot="1" x14ac:dyDescent="0.3">
      <c r="A484" s="21" t="s">
        <v>33</v>
      </c>
      <c r="B484" s="22">
        <f>IF(B452-B451=0,0,"Error")</f>
        <v>0</v>
      </c>
      <c r="C484" s="22">
        <f>IF(C452-C451=0,0,"Error")</f>
        <v>0</v>
      </c>
      <c r="D484" s="22">
        <f>IF(D452-D451=0,0,"Error")</f>
        <v>0</v>
      </c>
      <c r="E484" s="22">
        <f>IF(E452-E451=0,0,"Error")</f>
        <v>0</v>
      </c>
    </row>
  </sheetData>
  <mergeCells count="108">
    <mergeCell ref="A2:E2"/>
    <mergeCell ref="A437:A438"/>
    <mergeCell ref="D425:E425"/>
    <mergeCell ref="B426:E426"/>
    <mergeCell ref="B427:E427"/>
    <mergeCell ref="A428:A429"/>
    <mergeCell ref="A436:E436"/>
    <mergeCell ref="B375:E375"/>
    <mergeCell ref="B376:E376"/>
    <mergeCell ref="A349:A350"/>
    <mergeCell ref="A357:E357"/>
    <mergeCell ref="A358:A359"/>
    <mergeCell ref="A371:E371"/>
    <mergeCell ref="B401:E401"/>
    <mergeCell ref="B402:E402"/>
    <mergeCell ref="B377:E377"/>
    <mergeCell ref="A378:A379"/>
    <mergeCell ref="A386:E386"/>
    <mergeCell ref="A387:A388"/>
    <mergeCell ref="D400:E400"/>
    <mergeCell ref="B346:E346"/>
    <mergeCell ref="B347:E347"/>
    <mergeCell ref="A3:E3"/>
    <mergeCell ref="B5:E5"/>
    <mergeCell ref="B6:E6"/>
    <mergeCell ref="B7:E7"/>
    <mergeCell ref="A8:E8"/>
    <mergeCell ref="A308:A309"/>
    <mergeCell ref="A316:E316"/>
    <mergeCell ref="A317:A318"/>
    <mergeCell ref="A19:E19"/>
    <mergeCell ref="A20:A21"/>
    <mergeCell ref="A13:A14"/>
    <mergeCell ref="A82:A83"/>
    <mergeCell ref="A144:E144"/>
    <mergeCell ref="A81:E81"/>
    <mergeCell ref="B70:E70"/>
    <mergeCell ref="B71:E71"/>
    <mergeCell ref="A9:E11"/>
    <mergeCell ref="B12:E12"/>
    <mergeCell ref="B18:E18"/>
    <mergeCell ref="B72:E72"/>
    <mergeCell ref="A31:E31"/>
    <mergeCell ref="A44:E44"/>
    <mergeCell ref="A36:A37"/>
    <mergeCell ref="A45:A46"/>
    <mergeCell ref="A118:E118"/>
    <mergeCell ref="B34:E34"/>
    <mergeCell ref="B33:E33"/>
    <mergeCell ref="B35:E35"/>
    <mergeCell ref="A32:E32"/>
    <mergeCell ref="A73:A74"/>
    <mergeCell ref="A342:E342"/>
    <mergeCell ref="A343:E343"/>
    <mergeCell ref="B231:E231"/>
    <mergeCell ref="B232:E232"/>
    <mergeCell ref="B233:E233"/>
    <mergeCell ref="A234:A235"/>
    <mergeCell ref="A242:E242"/>
    <mergeCell ref="A243:A244"/>
    <mergeCell ref="B268:E268"/>
    <mergeCell ref="B269:E269"/>
    <mergeCell ref="B270:E270"/>
    <mergeCell ref="A271:A272"/>
    <mergeCell ref="A279:E279"/>
    <mergeCell ref="A280:A281"/>
    <mergeCell ref="B305:E305"/>
    <mergeCell ref="B344:E344"/>
    <mergeCell ref="D345:E345"/>
    <mergeCell ref="A372:E372"/>
    <mergeCell ref="B373:E373"/>
    <mergeCell ref="D374:E374"/>
    <mergeCell ref="A403:A404"/>
    <mergeCell ref="A411:E411"/>
    <mergeCell ref="A412:A413"/>
    <mergeCell ref="A119:A120"/>
    <mergeCell ref="A230:E230"/>
    <mergeCell ref="B107:E107"/>
    <mergeCell ref="B108:E108"/>
    <mergeCell ref="B109:E109"/>
    <mergeCell ref="A110:A111"/>
    <mergeCell ref="A145:E145"/>
    <mergeCell ref="B223:E223"/>
    <mergeCell ref="A224:E224"/>
    <mergeCell ref="A229:E229"/>
    <mergeCell ref="B172:E172"/>
    <mergeCell ref="D173:E173"/>
    <mergeCell ref="B174:E174"/>
    <mergeCell ref="B175:E175"/>
    <mergeCell ref="A176:A177"/>
    <mergeCell ref="A184:E184"/>
    <mergeCell ref="A185:A186"/>
    <mergeCell ref="B306:E306"/>
    <mergeCell ref="B307:E307"/>
    <mergeCell ref="B348:E348"/>
    <mergeCell ref="D198:E198"/>
    <mergeCell ref="B199:E199"/>
    <mergeCell ref="B200:E200"/>
    <mergeCell ref="A201:A202"/>
    <mergeCell ref="A209:E209"/>
    <mergeCell ref="A210:A211"/>
    <mergeCell ref="B146:E146"/>
    <mergeCell ref="D147:E147"/>
    <mergeCell ref="B148:E148"/>
    <mergeCell ref="B149:E149"/>
    <mergeCell ref="A150:A151"/>
    <mergeCell ref="A158:E158"/>
    <mergeCell ref="A159:A16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07340</vt:lpstr>
      <vt:lpstr>09430</vt:lpstr>
      <vt:lpstr>01110</vt:lpstr>
      <vt:lpstr>10270</vt:lpstr>
      <vt:lpstr>02150</vt:lpstr>
      <vt:lpstr>02120</vt:lpstr>
      <vt:lpstr>10910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Valion Cenalia</cp:lastModifiedBy>
  <cp:lastPrinted>2018-03-23T14:25:56Z</cp:lastPrinted>
  <dcterms:created xsi:type="dcterms:W3CDTF">2018-03-05T12:29:59Z</dcterms:created>
  <dcterms:modified xsi:type="dcterms:W3CDTF">2019-02-25T11:56:19Z</dcterms:modified>
</cp:coreProperties>
</file>