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BA faza III 2019\Aneksi 1 Excel PBA 2019 2021\"/>
    </mc:Choice>
  </mc:AlternateContent>
  <bookViews>
    <workbookView xWindow="0" yWindow="0" windowWidth="28800" windowHeight="11835" activeTab="3"/>
  </bookViews>
  <sheets>
    <sheet name="PMA" sheetId="10" r:id="rId1"/>
    <sheet name="Pyjet" sheetId="6" r:id="rId2"/>
    <sheet name="Mjedisi" sheetId="8" r:id="rId3"/>
    <sheet name="Turizmi" sheetId="9" r:id="rId4"/>
  </sheets>
  <definedNames>
    <definedName name="_xlnm.Print_Area" localSheetId="2">Mjedisi!$A$1:$E$1115</definedName>
    <definedName name="_xlnm.Print_Area" localSheetId="3">Turizmi!$A$1:$E$473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3" i="10" l="1"/>
  <c r="D153" i="10"/>
  <c r="C153" i="10"/>
  <c r="B153" i="10"/>
  <c r="E152" i="10"/>
  <c r="D152" i="10"/>
  <c r="C152" i="10"/>
  <c r="B152" i="10"/>
  <c r="E151" i="10"/>
  <c r="D151" i="10"/>
  <c r="C151" i="10"/>
  <c r="B151" i="10"/>
  <c r="E150" i="10"/>
  <c r="D150" i="10"/>
  <c r="C150" i="10"/>
  <c r="B150" i="10"/>
  <c r="E149" i="10"/>
  <c r="D149" i="10"/>
  <c r="C149" i="10"/>
  <c r="B149" i="10"/>
  <c r="E148" i="10"/>
  <c r="D148" i="10"/>
  <c r="C148" i="10"/>
  <c r="B148" i="10"/>
  <c r="E147" i="10"/>
  <c r="D147" i="10"/>
  <c r="C147" i="10"/>
  <c r="B147" i="10"/>
  <c r="E146" i="10"/>
  <c r="D146" i="10"/>
  <c r="C146" i="10"/>
  <c r="B146" i="10"/>
  <c r="E145" i="10"/>
  <c r="D145" i="10"/>
  <c r="C145" i="10"/>
  <c r="B145" i="10"/>
  <c r="E144" i="10"/>
  <c r="D144" i="10"/>
  <c r="C144" i="10"/>
  <c r="B144" i="10"/>
  <c r="E143" i="10"/>
  <c r="D143" i="10"/>
  <c r="C143" i="10"/>
  <c r="B143" i="10"/>
  <c r="E142" i="10"/>
  <c r="D142" i="10"/>
  <c r="C142" i="10"/>
  <c r="B142" i="10"/>
  <c r="E141" i="10"/>
  <c r="D141" i="10"/>
  <c r="C141" i="10"/>
  <c r="B141" i="10"/>
  <c r="E140" i="10"/>
  <c r="D140" i="10"/>
  <c r="C140" i="10"/>
  <c r="B140" i="10"/>
  <c r="E139" i="10"/>
  <c r="D139" i="10"/>
  <c r="C139" i="10"/>
  <c r="B139" i="10"/>
  <c r="B138" i="10" s="1"/>
  <c r="E138" i="10"/>
  <c r="D138" i="10"/>
  <c r="C138" i="10"/>
  <c r="E137" i="10"/>
  <c r="D137" i="10"/>
  <c r="C137" i="10"/>
  <c r="C135" i="10" s="1"/>
  <c r="B137" i="10"/>
  <c r="E136" i="10"/>
  <c r="D136" i="10"/>
  <c r="C136" i="10"/>
  <c r="B136" i="10"/>
  <c r="E135" i="10"/>
  <c r="D135" i="10"/>
  <c r="B135" i="10"/>
  <c r="E134" i="10"/>
  <c r="D134" i="10"/>
  <c r="C134" i="10"/>
  <c r="B134" i="10"/>
  <c r="E133" i="10"/>
  <c r="D133" i="10"/>
  <c r="C133" i="10"/>
  <c r="B133" i="10"/>
  <c r="E132" i="10"/>
  <c r="D132" i="10"/>
  <c r="C132" i="10"/>
  <c r="B132" i="10"/>
  <c r="E131" i="10"/>
  <c r="D131" i="10"/>
  <c r="C131" i="10"/>
  <c r="B131" i="10"/>
  <c r="C130" i="10"/>
  <c r="C129" i="10" s="1"/>
  <c r="B130" i="10"/>
  <c r="B129" i="10"/>
  <c r="E128" i="10"/>
  <c r="D128" i="10"/>
  <c r="C128" i="10"/>
  <c r="B128" i="10"/>
  <c r="E127" i="10"/>
  <c r="E126" i="10" s="1"/>
  <c r="D127" i="10"/>
  <c r="D126" i="10" s="1"/>
  <c r="C127" i="10"/>
  <c r="B127" i="10"/>
  <c r="B126" i="10" s="1"/>
  <c r="C126" i="10"/>
  <c r="E125" i="10"/>
  <c r="D125" i="10"/>
  <c r="C125" i="10"/>
  <c r="B125" i="10"/>
  <c r="E124" i="10"/>
  <c r="E123" i="10" s="1"/>
  <c r="D124" i="10"/>
  <c r="C124" i="10"/>
  <c r="B124" i="10"/>
  <c r="B123" i="10" s="1"/>
  <c r="D123" i="10"/>
  <c r="E114" i="10"/>
  <c r="D114" i="10"/>
  <c r="C114" i="10"/>
  <c r="B114" i="10"/>
  <c r="E109" i="10"/>
  <c r="E119" i="10" s="1"/>
  <c r="D109" i="10"/>
  <c r="D119" i="10" s="1"/>
  <c r="C109" i="10"/>
  <c r="C119" i="10" s="1"/>
  <c r="B109" i="10"/>
  <c r="B119" i="10" s="1"/>
  <c r="E104" i="10"/>
  <c r="D104" i="10"/>
  <c r="C104" i="10"/>
  <c r="E103" i="10"/>
  <c r="D103" i="10"/>
  <c r="C103" i="10"/>
  <c r="E102" i="10"/>
  <c r="D102" i="10"/>
  <c r="C102" i="10"/>
  <c r="B102" i="10"/>
  <c r="E86" i="10"/>
  <c r="D86" i="10"/>
  <c r="C86" i="10"/>
  <c r="E81" i="10"/>
  <c r="D81" i="10"/>
  <c r="C81" i="10"/>
  <c r="B81" i="10"/>
  <c r="B91" i="10" s="1"/>
  <c r="C76" i="10"/>
  <c r="E75" i="10"/>
  <c r="D75" i="10"/>
  <c r="C75" i="10"/>
  <c r="C74" i="10"/>
  <c r="B74" i="10"/>
  <c r="E58" i="10"/>
  <c r="D58" i="10"/>
  <c r="C58" i="10"/>
  <c r="B58" i="10"/>
  <c r="D47" i="10"/>
  <c r="D130" i="10" s="1"/>
  <c r="D129" i="10" s="1"/>
  <c r="C46" i="10"/>
  <c r="B46" i="10"/>
  <c r="E35" i="10"/>
  <c r="E34" i="10"/>
  <c r="D34" i="10"/>
  <c r="C34" i="10"/>
  <c r="E33" i="10"/>
  <c r="D33" i="10"/>
  <c r="C32" i="10"/>
  <c r="C33" i="10" s="1"/>
  <c r="C123" i="10" l="1"/>
  <c r="E47" i="10"/>
  <c r="E130" i="10" s="1"/>
  <c r="D105" i="10"/>
  <c r="D36" i="10"/>
  <c r="D46" i="10"/>
  <c r="D61" i="10" s="1"/>
  <c r="C61" i="10"/>
  <c r="C77" i="10"/>
  <c r="E91" i="10"/>
  <c r="E73" i="10" s="1"/>
  <c r="E74" i="10" s="1"/>
  <c r="E36" i="10"/>
  <c r="C91" i="10"/>
  <c r="C105" i="10"/>
  <c r="E129" i="10"/>
  <c r="B61" i="10"/>
  <c r="B32" i="10" s="1"/>
  <c r="C35" i="10" s="1"/>
  <c r="D91" i="10"/>
  <c r="D73" i="10" s="1"/>
  <c r="E105" i="10"/>
  <c r="E121" i="10"/>
  <c r="C62" i="10"/>
  <c r="C122" i="10"/>
  <c r="B122" i="10"/>
  <c r="D76" i="10"/>
  <c r="D121" i="10"/>
  <c r="D74" i="10"/>
  <c r="D77" i="10" s="1"/>
  <c r="C121" i="10"/>
  <c r="D35" i="10"/>
  <c r="E46" i="10"/>
  <c r="E61" i="10" s="1"/>
  <c r="D122" i="10" l="1"/>
  <c r="D62" i="10"/>
  <c r="E76" i="10"/>
  <c r="C154" i="10"/>
  <c r="E122" i="10"/>
  <c r="E154" i="10" s="1"/>
  <c r="E62" i="10"/>
  <c r="B33" i="10"/>
  <c r="C36" i="10" s="1"/>
  <c r="B121" i="10"/>
  <c r="B154" i="10" s="1"/>
  <c r="B62" i="10"/>
  <c r="E77" i="10"/>
  <c r="D154" i="10"/>
  <c r="E472" i="9" l="1"/>
  <c r="D472" i="9"/>
  <c r="C472" i="9"/>
  <c r="B472" i="9"/>
  <c r="E471" i="9"/>
  <c r="D471" i="9"/>
  <c r="C471" i="9"/>
  <c r="B471" i="9"/>
  <c r="E470" i="9"/>
  <c r="D470" i="9"/>
  <c r="C470" i="9"/>
  <c r="B470" i="9"/>
  <c r="E469" i="9"/>
  <c r="D469" i="9"/>
  <c r="C469" i="9"/>
  <c r="B469" i="9"/>
  <c r="E468" i="9"/>
  <c r="D468" i="9"/>
  <c r="C468" i="9"/>
  <c r="E467" i="9"/>
  <c r="D467" i="9"/>
  <c r="C467" i="9"/>
  <c r="B467" i="9"/>
  <c r="E466" i="9"/>
  <c r="D466" i="9"/>
  <c r="C466" i="9"/>
  <c r="B466" i="9"/>
  <c r="E465" i="9"/>
  <c r="D465" i="9"/>
  <c r="C465" i="9"/>
  <c r="B465" i="9"/>
  <c r="E464" i="9"/>
  <c r="E463" i="9" s="1"/>
  <c r="D464" i="9"/>
  <c r="C464" i="9"/>
  <c r="B464" i="9"/>
  <c r="B463" i="9" s="1"/>
  <c r="D463" i="9"/>
  <c r="C463" i="9"/>
  <c r="E462" i="9"/>
  <c r="D462" i="9"/>
  <c r="C462" i="9"/>
  <c r="B462" i="9"/>
  <c r="E461" i="9"/>
  <c r="D461" i="9"/>
  <c r="C461" i="9"/>
  <c r="B461" i="9"/>
  <c r="C460" i="9"/>
  <c r="B460" i="9"/>
  <c r="E459" i="9"/>
  <c r="D459" i="9"/>
  <c r="C459" i="9"/>
  <c r="B459" i="9"/>
  <c r="E458" i="9"/>
  <c r="E457" i="9" s="1"/>
  <c r="D458" i="9"/>
  <c r="D457" i="9" s="1"/>
  <c r="C458" i="9"/>
  <c r="B458" i="9"/>
  <c r="B457" i="9" s="1"/>
  <c r="C457" i="9"/>
  <c r="E456" i="9"/>
  <c r="D456" i="9"/>
  <c r="C456" i="9"/>
  <c r="B456" i="9"/>
  <c r="E455" i="9"/>
  <c r="E454" i="9" s="1"/>
  <c r="D455" i="9"/>
  <c r="D454" i="9" s="1"/>
  <c r="C455" i="9"/>
  <c r="C454" i="9" s="1"/>
  <c r="B455" i="9"/>
  <c r="B454" i="9" s="1"/>
  <c r="E453" i="9"/>
  <c r="D453" i="9"/>
  <c r="C453" i="9"/>
  <c r="B453" i="9"/>
  <c r="E452" i="9"/>
  <c r="D452" i="9"/>
  <c r="D451" i="9" s="1"/>
  <c r="C452" i="9"/>
  <c r="B452" i="9"/>
  <c r="B451" i="9" s="1"/>
  <c r="E451" i="9"/>
  <c r="C451" i="9"/>
  <c r="E450" i="9"/>
  <c r="D450" i="9"/>
  <c r="C450" i="9"/>
  <c r="B450" i="9"/>
  <c r="D449" i="9"/>
  <c r="C449" i="9"/>
  <c r="B449" i="9"/>
  <c r="B448" i="9" s="1"/>
  <c r="E447" i="9"/>
  <c r="D447" i="9"/>
  <c r="C447" i="9"/>
  <c r="B447" i="9"/>
  <c r="E446" i="9"/>
  <c r="D446" i="9"/>
  <c r="C446" i="9"/>
  <c r="C445" i="9" s="1"/>
  <c r="B446" i="9"/>
  <c r="B445" i="9" s="1"/>
  <c r="E445" i="9"/>
  <c r="D445" i="9"/>
  <c r="E444" i="9"/>
  <c r="D444" i="9"/>
  <c r="C444" i="9"/>
  <c r="B444" i="9"/>
  <c r="E443" i="9"/>
  <c r="D443" i="9"/>
  <c r="C443" i="9"/>
  <c r="B443" i="9"/>
  <c r="B442" i="9" s="1"/>
  <c r="E442" i="9"/>
  <c r="D442" i="9"/>
  <c r="C442" i="9"/>
  <c r="E433" i="9"/>
  <c r="D433" i="9"/>
  <c r="C433" i="9"/>
  <c r="B433" i="9"/>
  <c r="E428" i="9"/>
  <c r="E438" i="9" s="1"/>
  <c r="E420" i="9" s="1"/>
  <c r="D428" i="9"/>
  <c r="D438" i="9" s="1"/>
  <c r="D420" i="9" s="1"/>
  <c r="C428" i="9"/>
  <c r="C438" i="9" s="1"/>
  <c r="B428" i="9"/>
  <c r="B438" i="9" s="1"/>
  <c r="B420" i="9" s="1"/>
  <c r="E422" i="9"/>
  <c r="D422" i="9"/>
  <c r="C422" i="9"/>
  <c r="C421" i="9"/>
  <c r="E407" i="9"/>
  <c r="D407" i="9"/>
  <c r="C407" i="9"/>
  <c r="B407" i="9"/>
  <c r="E402" i="9"/>
  <c r="E412" i="9" s="1"/>
  <c r="E394" i="9" s="1"/>
  <c r="D402" i="9"/>
  <c r="D412" i="9" s="1"/>
  <c r="D394" i="9" s="1"/>
  <c r="C402" i="9"/>
  <c r="C412" i="9" s="1"/>
  <c r="B402" i="9"/>
  <c r="B412" i="9" s="1"/>
  <c r="B394" i="9" s="1"/>
  <c r="E396" i="9"/>
  <c r="D396" i="9"/>
  <c r="C396" i="9"/>
  <c r="C395" i="9"/>
  <c r="E381" i="9"/>
  <c r="D381" i="9"/>
  <c r="C381" i="9"/>
  <c r="B381" i="9"/>
  <c r="E376" i="9"/>
  <c r="E386" i="9" s="1"/>
  <c r="E368" i="9" s="1"/>
  <c r="D376" i="9"/>
  <c r="D386" i="9" s="1"/>
  <c r="D368" i="9" s="1"/>
  <c r="C376" i="9"/>
  <c r="C386" i="9" s="1"/>
  <c r="B376" i="9"/>
  <c r="B386" i="9" s="1"/>
  <c r="B368" i="9" s="1"/>
  <c r="E370" i="9"/>
  <c r="D370" i="9"/>
  <c r="C370" i="9"/>
  <c r="C369" i="9"/>
  <c r="E355" i="9"/>
  <c r="D355" i="9"/>
  <c r="C355" i="9"/>
  <c r="B355" i="9"/>
  <c r="B290" i="9" s="1"/>
  <c r="B291" i="9" s="1"/>
  <c r="E350" i="9"/>
  <c r="E360" i="9" s="1"/>
  <c r="E342" i="9" s="1"/>
  <c r="D350" i="9"/>
  <c r="D360" i="9" s="1"/>
  <c r="D342" i="9" s="1"/>
  <c r="C350" i="9"/>
  <c r="C360" i="9" s="1"/>
  <c r="B350" i="9"/>
  <c r="B360" i="9" s="1"/>
  <c r="B342" i="9" s="1"/>
  <c r="E344" i="9"/>
  <c r="D344" i="9"/>
  <c r="C344" i="9"/>
  <c r="C343" i="9"/>
  <c r="E329" i="9"/>
  <c r="D329" i="9"/>
  <c r="C329" i="9"/>
  <c r="B329" i="9"/>
  <c r="E324" i="9"/>
  <c r="E334" i="9" s="1"/>
  <c r="D324" i="9"/>
  <c r="D334" i="9" s="1"/>
  <c r="C324" i="9"/>
  <c r="C334" i="9" s="1"/>
  <c r="B324" i="9"/>
  <c r="B334" i="9" s="1"/>
  <c r="E319" i="9"/>
  <c r="D319" i="9"/>
  <c r="C319" i="9"/>
  <c r="E318" i="9"/>
  <c r="D318" i="9"/>
  <c r="C318" i="9"/>
  <c r="E317" i="9"/>
  <c r="D317" i="9"/>
  <c r="C317" i="9"/>
  <c r="B317" i="9"/>
  <c r="E303" i="9"/>
  <c r="D303" i="9"/>
  <c r="C303" i="9"/>
  <c r="B303" i="9"/>
  <c r="E298" i="9"/>
  <c r="E308" i="9" s="1"/>
  <c r="D298" i="9"/>
  <c r="D308" i="9" s="1"/>
  <c r="C298" i="9"/>
  <c r="C308" i="9" s="1"/>
  <c r="B298" i="9"/>
  <c r="B308" i="9" s="1"/>
  <c r="E293" i="9"/>
  <c r="D293" i="9"/>
  <c r="E292" i="9"/>
  <c r="D292" i="9"/>
  <c r="C292" i="9"/>
  <c r="E291" i="9"/>
  <c r="D291" i="9"/>
  <c r="C291" i="9"/>
  <c r="E274" i="9"/>
  <c r="D274" i="9"/>
  <c r="C274" i="9"/>
  <c r="B274" i="9"/>
  <c r="E269" i="9"/>
  <c r="E279" i="9" s="1"/>
  <c r="D269" i="9"/>
  <c r="D279" i="9" s="1"/>
  <c r="C269" i="9"/>
  <c r="C279" i="9" s="1"/>
  <c r="B269" i="9"/>
  <c r="B279" i="9" s="1"/>
  <c r="E263" i="9"/>
  <c r="D263" i="9"/>
  <c r="C263" i="9"/>
  <c r="E248" i="9"/>
  <c r="D248" i="9"/>
  <c r="D185" i="9" s="1"/>
  <c r="C248" i="9"/>
  <c r="B248" i="9"/>
  <c r="B185" i="9" s="1"/>
  <c r="B186" i="9" s="1"/>
  <c r="C189" i="9" s="1"/>
  <c r="E243" i="9"/>
  <c r="E253" i="9" s="1"/>
  <c r="E235" i="9" s="1"/>
  <c r="D243" i="9"/>
  <c r="D253" i="9" s="1"/>
  <c r="D235" i="9" s="1"/>
  <c r="C243" i="9"/>
  <c r="C253" i="9" s="1"/>
  <c r="C235" i="9" s="1"/>
  <c r="B243" i="9"/>
  <c r="B253" i="9" s="1"/>
  <c r="B235" i="9" s="1"/>
  <c r="B236" i="9" s="1"/>
  <c r="E237" i="9"/>
  <c r="D237" i="9"/>
  <c r="C237" i="9"/>
  <c r="E223" i="9"/>
  <c r="D223" i="9"/>
  <c r="C223" i="9"/>
  <c r="B223" i="9"/>
  <c r="E218" i="9"/>
  <c r="E228" i="9" s="1"/>
  <c r="D218" i="9"/>
  <c r="D228" i="9" s="1"/>
  <c r="C218" i="9"/>
  <c r="C228" i="9" s="1"/>
  <c r="B218" i="9"/>
  <c r="B228" i="9" s="1"/>
  <c r="E213" i="9"/>
  <c r="D213" i="9"/>
  <c r="C213" i="9"/>
  <c r="E212" i="9"/>
  <c r="D212" i="9"/>
  <c r="C212" i="9"/>
  <c r="E211" i="9"/>
  <c r="E214" i="9" s="1"/>
  <c r="D211" i="9"/>
  <c r="C211" i="9"/>
  <c r="B211" i="9"/>
  <c r="E198" i="9"/>
  <c r="D198" i="9"/>
  <c r="C198" i="9"/>
  <c r="B198" i="9"/>
  <c r="E193" i="9"/>
  <c r="E203" i="9" s="1"/>
  <c r="D193" i="9"/>
  <c r="D203" i="9" s="1"/>
  <c r="C193" i="9"/>
  <c r="C203" i="9" s="1"/>
  <c r="B193" i="9"/>
  <c r="B203" i="9" s="1"/>
  <c r="E187" i="9"/>
  <c r="D187" i="9"/>
  <c r="C187" i="9"/>
  <c r="E185" i="9"/>
  <c r="C185" i="9"/>
  <c r="E173" i="9"/>
  <c r="D173" i="9"/>
  <c r="C173" i="9"/>
  <c r="C144" i="9" s="1"/>
  <c r="B173" i="9"/>
  <c r="B144" i="9" s="1"/>
  <c r="B145" i="9" s="1"/>
  <c r="E146" i="9"/>
  <c r="D146" i="9"/>
  <c r="C146" i="9"/>
  <c r="D144" i="9"/>
  <c r="D145" i="9" s="1"/>
  <c r="B136" i="9"/>
  <c r="E121" i="9"/>
  <c r="D121" i="9"/>
  <c r="C121" i="9"/>
  <c r="E118" i="9"/>
  <c r="D118" i="9"/>
  <c r="C118" i="9"/>
  <c r="E115" i="9"/>
  <c r="D115" i="9"/>
  <c r="C115" i="9"/>
  <c r="E109" i="9"/>
  <c r="D109" i="9"/>
  <c r="C109" i="9"/>
  <c r="B100" i="9"/>
  <c r="B71" i="9" s="1"/>
  <c r="B72" i="9" s="1"/>
  <c r="D97" i="9"/>
  <c r="E97" i="9" s="1"/>
  <c r="E85" i="9"/>
  <c r="D85" i="9"/>
  <c r="C85" i="9"/>
  <c r="E82" i="9"/>
  <c r="D82" i="9"/>
  <c r="C82" i="9"/>
  <c r="E79" i="9"/>
  <c r="D79" i="9"/>
  <c r="C79" i="9"/>
  <c r="E73" i="9"/>
  <c r="D73" i="9"/>
  <c r="C73" i="9"/>
  <c r="B63" i="9"/>
  <c r="D60" i="9"/>
  <c r="D460" i="9" s="1"/>
  <c r="E49" i="9"/>
  <c r="E449" i="9" s="1"/>
  <c r="E448" i="9" s="1"/>
  <c r="D48" i="9"/>
  <c r="E45" i="9"/>
  <c r="D45" i="9"/>
  <c r="C45" i="9"/>
  <c r="E42" i="9"/>
  <c r="D42" i="9"/>
  <c r="C42" i="9"/>
  <c r="E36" i="9"/>
  <c r="D36" i="9"/>
  <c r="C36" i="9"/>
  <c r="B468" i="9" l="1"/>
  <c r="E320" i="9"/>
  <c r="E294" i="9"/>
  <c r="C448" i="9"/>
  <c r="D448" i="9"/>
  <c r="C188" i="9"/>
  <c r="D100" i="9"/>
  <c r="D71" i="9" s="1"/>
  <c r="E136" i="9"/>
  <c r="C63" i="9"/>
  <c r="E48" i="9"/>
  <c r="D174" i="9"/>
  <c r="E188" i="9"/>
  <c r="B34" i="9"/>
  <c r="B35" i="9" s="1"/>
  <c r="E100" i="9"/>
  <c r="E71" i="9" s="1"/>
  <c r="E74" i="9" s="1"/>
  <c r="C136" i="9"/>
  <c r="C107" i="9" s="1"/>
  <c r="D214" i="9"/>
  <c r="D294" i="9"/>
  <c r="C320" i="9"/>
  <c r="C100" i="9"/>
  <c r="C71" i="9" s="1"/>
  <c r="D74" i="9" s="1"/>
  <c r="D136" i="9"/>
  <c r="D107" i="9" s="1"/>
  <c r="D137" i="9" s="1"/>
  <c r="B174" i="9"/>
  <c r="C34" i="9"/>
  <c r="D72" i="9"/>
  <c r="E107" i="9"/>
  <c r="C145" i="9"/>
  <c r="C148" i="9" s="1"/>
  <c r="D147" i="9"/>
  <c r="C147" i="9"/>
  <c r="D238" i="9"/>
  <c r="D236" i="9"/>
  <c r="D188" i="9"/>
  <c r="D186" i="9"/>
  <c r="D189" i="9" s="1"/>
  <c r="E261" i="9"/>
  <c r="B343" i="9"/>
  <c r="C346" i="9" s="1"/>
  <c r="C345" i="9"/>
  <c r="B369" i="9"/>
  <c r="C372" i="9" s="1"/>
  <c r="C371" i="9"/>
  <c r="B395" i="9"/>
  <c r="C398" i="9" s="1"/>
  <c r="C397" i="9"/>
  <c r="B421" i="9"/>
  <c r="C424" i="9" s="1"/>
  <c r="C423" i="9"/>
  <c r="E236" i="9"/>
  <c r="E238" i="9"/>
  <c r="B441" i="9"/>
  <c r="B261" i="9"/>
  <c r="E72" i="9"/>
  <c r="E75" i="9" s="1"/>
  <c r="C441" i="9"/>
  <c r="C261" i="9"/>
  <c r="D345" i="9"/>
  <c r="D343" i="9"/>
  <c r="D346" i="9" s="1"/>
  <c r="D371" i="9"/>
  <c r="D369" i="9"/>
  <c r="D372" i="9" s="1"/>
  <c r="D397" i="9"/>
  <c r="D395" i="9"/>
  <c r="D398" i="9" s="1"/>
  <c r="D423" i="9"/>
  <c r="D421" i="9"/>
  <c r="D424" i="9" s="1"/>
  <c r="C238" i="9"/>
  <c r="C236" i="9"/>
  <c r="C239" i="9" s="1"/>
  <c r="D261" i="9"/>
  <c r="E343" i="9"/>
  <c r="E345" i="9"/>
  <c r="E369" i="9"/>
  <c r="E371" i="9"/>
  <c r="E395" i="9"/>
  <c r="E397" i="9"/>
  <c r="E421" i="9"/>
  <c r="E423" i="9"/>
  <c r="D63" i="9"/>
  <c r="B107" i="9"/>
  <c r="B108" i="9" s="1"/>
  <c r="C174" i="9"/>
  <c r="E144" i="9"/>
  <c r="E186" i="9"/>
  <c r="C214" i="9"/>
  <c r="C294" i="9"/>
  <c r="C293" i="9"/>
  <c r="E60" i="9"/>
  <c r="D320" i="9"/>
  <c r="E137" i="9" l="1"/>
  <c r="E424" i="9"/>
  <c r="E372" i="9"/>
  <c r="E189" i="9"/>
  <c r="D441" i="9"/>
  <c r="E398" i="9"/>
  <c r="E346" i="9"/>
  <c r="C72" i="9"/>
  <c r="C75" i="9" s="1"/>
  <c r="D148" i="9"/>
  <c r="C74" i="9"/>
  <c r="C137" i="9"/>
  <c r="B64" i="9"/>
  <c r="E460" i="9"/>
  <c r="E63" i="9"/>
  <c r="D34" i="9"/>
  <c r="D64" i="9" s="1"/>
  <c r="E147" i="9"/>
  <c r="E145" i="9"/>
  <c r="E148" i="9" s="1"/>
  <c r="D262" i="9"/>
  <c r="D264" i="9"/>
  <c r="C110" i="9"/>
  <c r="C108" i="9"/>
  <c r="C111" i="9" s="1"/>
  <c r="B440" i="9"/>
  <c r="B473" i="9" s="1"/>
  <c r="B262" i="9"/>
  <c r="B137" i="9"/>
  <c r="C264" i="9"/>
  <c r="C440" i="9"/>
  <c r="C473" i="9" s="1"/>
  <c r="C262" i="9"/>
  <c r="E262" i="9"/>
  <c r="E265" i="9" s="1"/>
  <c r="E264" i="9"/>
  <c r="D239" i="9"/>
  <c r="D110" i="9"/>
  <c r="D108" i="9"/>
  <c r="C35" i="9"/>
  <c r="C38" i="9" s="1"/>
  <c r="C37" i="9"/>
  <c r="E174" i="9"/>
  <c r="E239" i="9"/>
  <c r="E108" i="9"/>
  <c r="E110" i="9"/>
  <c r="C64" i="9"/>
  <c r="D75" i="9" l="1"/>
  <c r="D440" i="9"/>
  <c r="D473" i="9" s="1"/>
  <c r="E111" i="9"/>
  <c r="C265" i="9"/>
  <c r="D111" i="9"/>
  <c r="D265" i="9"/>
  <c r="D37" i="9"/>
  <c r="D35" i="9"/>
  <c r="D38" i="9" s="1"/>
  <c r="E34" i="9"/>
  <c r="E64" i="9" s="1"/>
  <c r="E441" i="9"/>
  <c r="E37" i="9" l="1"/>
  <c r="E35" i="9"/>
  <c r="E38" i="9" s="1"/>
  <c r="E440" i="9"/>
  <c r="E473" i="9" s="1"/>
  <c r="E1114" i="8" l="1"/>
  <c r="D1114" i="8"/>
  <c r="C1114" i="8"/>
  <c r="B1114" i="8"/>
  <c r="E1113" i="8"/>
  <c r="D1113" i="8"/>
  <c r="C1113" i="8"/>
  <c r="B1113" i="8"/>
  <c r="E1112" i="8"/>
  <c r="D1112" i="8"/>
  <c r="C1112" i="8"/>
  <c r="B1112" i="8"/>
  <c r="E1111" i="8"/>
  <c r="D1111" i="8"/>
  <c r="C1111" i="8"/>
  <c r="B1111" i="8"/>
  <c r="E1110" i="8"/>
  <c r="D1110" i="8"/>
  <c r="E1109" i="8"/>
  <c r="D1109" i="8"/>
  <c r="C1109" i="8"/>
  <c r="B1109" i="8"/>
  <c r="E1108" i="8"/>
  <c r="D1108" i="8"/>
  <c r="C1108" i="8"/>
  <c r="B1108" i="8"/>
  <c r="E1107" i="8"/>
  <c r="D1107" i="8"/>
  <c r="C1107" i="8"/>
  <c r="B1107" i="8"/>
  <c r="E1106" i="8"/>
  <c r="E1105" i="8" s="1"/>
  <c r="D1106" i="8"/>
  <c r="D1105" i="8" s="1"/>
  <c r="C1106" i="8"/>
  <c r="B1106" i="8"/>
  <c r="B1105" i="8" s="1"/>
  <c r="C1105" i="8"/>
  <c r="E1104" i="8"/>
  <c r="D1104" i="8"/>
  <c r="C1104" i="8"/>
  <c r="B1104" i="8"/>
  <c r="E1103" i="8"/>
  <c r="D1103" i="8"/>
  <c r="C1103" i="8"/>
  <c r="B1103" i="8"/>
  <c r="C1102" i="8"/>
  <c r="B1102" i="8"/>
  <c r="E1101" i="8"/>
  <c r="D1101" i="8"/>
  <c r="C1101" i="8"/>
  <c r="B1101" i="8"/>
  <c r="E1100" i="8"/>
  <c r="D1100" i="8"/>
  <c r="D1099" i="8" s="1"/>
  <c r="C1100" i="8"/>
  <c r="C1099" i="8" s="1"/>
  <c r="B1100" i="8"/>
  <c r="B1099" i="8" s="1"/>
  <c r="E1099" i="8"/>
  <c r="E1098" i="8"/>
  <c r="D1098" i="8"/>
  <c r="C1098" i="8"/>
  <c r="B1098" i="8"/>
  <c r="E1097" i="8"/>
  <c r="E1096" i="8" s="1"/>
  <c r="D1097" i="8"/>
  <c r="D1096" i="8" s="1"/>
  <c r="C1097" i="8"/>
  <c r="B1097" i="8"/>
  <c r="B1096" i="8" s="1"/>
  <c r="C1096" i="8"/>
  <c r="E1095" i="8"/>
  <c r="D1095" i="8"/>
  <c r="C1095" i="8"/>
  <c r="B1095" i="8"/>
  <c r="E1094" i="8"/>
  <c r="D1094" i="8"/>
  <c r="D1093" i="8" s="1"/>
  <c r="C1094" i="8"/>
  <c r="B1094" i="8"/>
  <c r="B1093" i="8" s="1"/>
  <c r="E1093" i="8"/>
  <c r="C1093" i="8"/>
  <c r="E1092" i="8"/>
  <c r="D1092" i="8"/>
  <c r="C1092" i="8"/>
  <c r="B1092" i="8"/>
  <c r="E1089" i="8"/>
  <c r="D1089" i="8"/>
  <c r="C1089" i="8"/>
  <c r="B1089" i="8"/>
  <c r="E1086" i="8"/>
  <c r="D1086" i="8"/>
  <c r="C1086" i="8"/>
  <c r="B1086" i="8"/>
  <c r="E1075" i="8"/>
  <c r="D1075" i="8"/>
  <c r="C1075" i="8"/>
  <c r="B1075" i="8"/>
  <c r="E1070" i="8"/>
  <c r="E1080" i="8" s="1"/>
  <c r="D1070" i="8"/>
  <c r="D1080" i="8" s="1"/>
  <c r="C1070" i="8"/>
  <c r="C1080" i="8" s="1"/>
  <c r="B1070" i="8"/>
  <c r="B1080" i="8" s="1"/>
  <c r="E1065" i="8"/>
  <c r="D1065" i="8"/>
  <c r="C1065" i="8"/>
  <c r="E1064" i="8"/>
  <c r="D1064" i="8"/>
  <c r="C1064" i="8"/>
  <c r="E1063" i="8"/>
  <c r="D1063" i="8"/>
  <c r="C1063" i="8"/>
  <c r="B1063" i="8"/>
  <c r="E1049" i="8"/>
  <c r="D1049" i="8"/>
  <c r="C1049" i="8"/>
  <c r="B1049" i="8"/>
  <c r="E1044" i="8"/>
  <c r="E1054" i="8" s="1"/>
  <c r="E1036" i="8" s="1"/>
  <c r="D1044" i="8"/>
  <c r="D1054" i="8" s="1"/>
  <c r="C1044" i="8"/>
  <c r="C1054" i="8" s="1"/>
  <c r="B1044" i="8"/>
  <c r="B1054" i="8" s="1"/>
  <c r="D1039" i="8"/>
  <c r="C1039" i="8"/>
  <c r="E1038" i="8"/>
  <c r="D1038" i="8"/>
  <c r="C1038" i="8"/>
  <c r="D1037" i="8"/>
  <c r="C1037" i="8"/>
  <c r="B1037" i="8"/>
  <c r="E1023" i="8"/>
  <c r="D1023" i="8"/>
  <c r="C1023" i="8"/>
  <c r="B1023" i="8"/>
  <c r="E1018" i="8"/>
  <c r="E1028" i="8" s="1"/>
  <c r="E1010" i="8" s="1"/>
  <c r="D1018" i="8"/>
  <c r="D1028" i="8" s="1"/>
  <c r="C1018" i="8"/>
  <c r="C1028" i="8" s="1"/>
  <c r="B1018" i="8"/>
  <c r="B1028" i="8" s="1"/>
  <c r="D1013" i="8"/>
  <c r="C1013" i="8"/>
  <c r="E1012" i="8"/>
  <c r="D1012" i="8"/>
  <c r="C1012" i="8"/>
  <c r="D1011" i="8"/>
  <c r="C1011" i="8"/>
  <c r="B1011" i="8"/>
  <c r="E997" i="8"/>
  <c r="D997" i="8"/>
  <c r="C997" i="8"/>
  <c r="B997" i="8"/>
  <c r="E992" i="8"/>
  <c r="E1002" i="8" s="1"/>
  <c r="D992" i="8"/>
  <c r="D1002" i="8" s="1"/>
  <c r="C992" i="8"/>
  <c r="C1002" i="8" s="1"/>
  <c r="B992" i="8"/>
  <c r="B1002" i="8" s="1"/>
  <c r="E987" i="8"/>
  <c r="E986" i="8"/>
  <c r="D986" i="8"/>
  <c r="C986" i="8"/>
  <c r="E985" i="8"/>
  <c r="D985" i="8"/>
  <c r="B985" i="8"/>
  <c r="C984" i="8"/>
  <c r="C985" i="8" s="1"/>
  <c r="E971" i="8"/>
  <c r="D971" i="8"/>
  <c r="C971" i="8"/>
  <c r="B971" i="8"/>
  <c r="E966" i="8"/>
  <c r="E976" i="8" s="1"/>
  <c r="E958" i="8" s="1"/>
  <c r="D966" i="8"/>
  <c r="D976" i="8" s="1"/>
  <c r="C966" i="8"/>
  <c r="C976" i="8" s="1"/>
  <c r="B966" i="8"/>
  <c r="B976" i="8" s="1"/>
  <c r="D961" i="8"/>
  <c r="C961" i="8"/>
  <c r="E960" i="8"/>
  <c r="D960" i="8"/>
  <c r="C960" i="8"/>
  <c r="D959" i="8"/>
  <c r="C959" i="8"/>
  <c r="B959" i="8"/>
  <c r="E945" i="8"/>
  <c r="D945" i="8"/>
  <c r="C945" i="8"/>
  <c r="B945" i="8"/>
  <c r="E940" i="8"/>
  <c r="E950" i="8" s="1"/>
  <c r="E932" i="8" s="1"/>
  <c r="D940" i="8"/>
  <c r="D950" i="8" s="1"/>
  <c r="C940" i="8"/>
  <c r="C950" i="8" s="1"/>
  <c r="B940" i="8"/>
  <c r="B950" i="8" s="1"/>
  <c r="D935" i="8"/>
  <c r="C935" i="8"/>
  <c r="E934" i="8"/>
  <c r="D934" i="8"/>
  <c r="C934" i="8"/>
  <c r="D933" i="8"/>
  <c r="C933" i="8"/>
  <c r="B933" i="8"/>
  <c r="E920" i="8"/>
  <c r="D920" i="8"/>
  <c r="C920" i="8"/>
  <c r="B920" i="8"/>
  <c r="E915" i="8"/>
  <c r="E925" i="8" s="1"/>
  <c r="E907" i="8" s="1"/>
  <c r="D915" i="8"/>
  <c r="D925" i="8" s="1"/>
  <c r="C915" i="8"/>
  <c r="C925" i="8" s="1"/>
  <c r="B915" i="8"/>
  <c r="B925" i="8" s="1"/>
  <c r="D910" i="8"/>
  <c r="C910" i="8"/>
  <c r="E909" i="8"/>
  <c r="D909" i="8"/>
  <c r="C909" i="8"/>
  <c r="D908" i="8"/>
  <c r="C908" i="8"/>
  <c r="B908" i="8"/>
  <c r="E894" i="8"/>
  <c r="D894" i="8"/>
  <c r="C894" i="8"/>
  <c r="B894" i="8"/>
  <c r="E889" i="8"/>
  <c r="E899" i="8" s="1"/>
  <c r="E881" i="8" s="1"/>
  <c r="D889" i="8"/>
  <c r="D899" i="8" s="1"/>
  <c r="C889" i="8"/>
  <c r="C899" i="8" s="1"/>
  <c r="B889" i="8"/>
  <c r="B899" i="8" s="1"/>
  <c r="D884" i="8"/>
  <c r="C884" i="8"/>
  <c r="E883" i="8"/>
  <c r="D883" i="8"/>
  <c r="C883" i="8"/>
  <c r="D882" i="8"/>
  <c r="C882" i="8"/>
  <c r="B882" i="8"/>
  <c r="E869" i="8"/>
  <c r="D869" i="8"/>
  <c r="C869" i="8"/>
  <c r="B869" i="8"/>
  <c r="E864" i="8"/>
  <c r="E874" i="8" s="1"/>
  <c r="E856" i="8" s="1"/>
  <c r="D864" i="8"/>
  <c r="D874" i="8" s="1"/>
  <c r="C864" i="8"/>
  <c r="C874" i="8" s="1"/>
  <c r="B864" i="8"/>
  <c r="B874" i="8" s="1"/>
  <c r="D859" i="8"/>
  <c r="C859" i="8"/>
  <c r="E858" i="8"/>
  <c r="D858" i="8"/>
  <c r="C858" i="8"/>
  <c r="D857" i="8"/>
  <c r="C857" i="8"/>
  <c r="B857" i="8"/>
  <c r="E844" i="8"/>
  <c r="D844" i="8"/>
  <c r="C844" i="8"/>
  <c r="B844" i="8"/>
  <c r="E839" i="8"/>
  <c r="E849" i="8" s="1"/>
  <c r="E831" i="8" s="1"/>
  <c r="D839" i="8"/>
  <c r="D849" i="8" s="1"/>
  <c r="C839" i="8"/>
  <c r="C849" i="8" s="1"/>
  <c r="B839" i="8"/>
  <c r="D834" i="8"/>
  <c r="C834" i="8"/>
  <c r="E833" i="8"/>
  <c r="D833" i="8"/>
  <c r="C833" i="8"/>
  <c r="D832" i="8"/>
  <c r="C832" i="8"/>
  <c r="B832" i="8"/>
  <c r="E818" i="8"/>
  <c r="D818" i="8"/>
  <c r="C818" i="8"/>
  <c r="B818" i="8"/>
  <c r="E813" i="8"/>
  <c r="E823" i="8" s="1"/>
  <c r="E805" i="8" s="1"/>
  <c r="D813" i="8"/>
  <c r="D823" i="8" s="1"/>
  <c r="C813" i="8"/>
  <c r="C823" i="8" s="1"/>
  <c r="B813" i="8"/>
  <c r="B823" i="8" s="1"/>
  <c r="E807" i="8"/>
  <c r="D807" i="8"/>
  <c r="C807" i="8"/>
  <c r="B806" i="8"/>
  <c r="D805" i="8"/>
  <c r="D806" i="8" s="1"/>
  <c r="C805" i="8"/>
  <c r="C808" i="8" s="1"/>
  <c r="E792" i="8"/>
  <c r="D792" i="8"/>
  <c r="C792" i="8"/>
  <c r="B792" i="8"/>
  <c r="E787" i="8"/>
  <c r="E797" i="8" s="1"/>
  <c r="E779" i="8" s="1"/>
  <c r="D787" i="8"/>
  <c r="D797" i="8" s="1"/>
  <c r="C787" i="8"/>
  <c r="C797" i="8" s="1"/>
  <c r="B787" i="8"/>
  <c r="B797" i="8" s="1"/>
  <c r="D782" i="8"/>
  <c r="C782" i="8"/>
  <c r="E781" i="8"/>
  <c r="D781" i="8"/>
  <c r="C781" i="8"/>
  <c r="D780" i="8"/>
  <c r="C780" i="8"/>
  <c r="B780" i="8"/>
  <c r="E767" i="8"/>
  <c r="D767" i="8"/>
  <c r="C767" i="8"/>
  <c r="B767" i="8"/>
  <c r="E762" i="8"/>
  <c r="E772" i="8" s="1"/>
  <c r="E754" i="8" s="1"/>
  <c r="D762" i="8"/>
  <c r="D772" i="8" s="1"/>
  <c r="C762" i="8"/>
  <c r="C772" i="8" s="1"/>
  <c r="B762" i="8"/>
  <c r="B772" i="8" s="1"/>
  <c r="D757" i="8"/>
  <c r="C757" i="8"/>
  <c r="E756" i="8"/>
  <c r="D756" i="8"/>
  <c r="C756" i="8"/>
  <c r="D755" i="8"/>
  <c r="C755" i="8"/>
  <c r="B755" i="8"/>
  <c r="E741" i="8"/>
  <c r="D741" i="8"/>
  <c r="C741" i="8"/>
  <c r="B741" i="8"/>
  <c r="E736" i="8"/>
  <c r="E746" i="8" s="1"/>
  <c r="E728" i="8" s="1"/>
  <c r="D736" i="8"/>
  <c r="D746" i="8" s="1"/>
  <c r="C736" i="8"/>
  <c r="C746" i="8" s="1"/>
  <c r="B736" i="8"/>
  <c r="B746" i="8" s="1"/>
  <c r="D731" i="8"/>
  <c r="C731" i="8"/>
  <c r="E730" i="8"/>
  <c r="D730" i="8"/>
  <c r="C730" i="8"/>
  <c r="D729" i="8"/>
  <c r="C729" i="8"/>
  <c r="B729" i="8"/>
  <c r="E715" i="8"/>
  <c r="D715" i="8"/>
  <c r="C715" i="8"/>
  <c r="B715" i="8"/>
  <c r="E710" i="8"/>
  <c r="E720" i="8" s="1"/>
  <c r="E702" i="8" s="1"/>
  <c r="D710" i="8"/>
  <c r="D720" i="8" s="1"/>
  <c r="C710" i="8"/>
  <c r="C720" i="8" s="1"/>
  <c r="B710" i="8"/>
  <c r="B720" i="8" s="1"/>
  <c r="D705" i="8"/>
  <c r="C705" i="8"/>
  <c r="E704" i="8"/>
  <c r="D704" i="8"/>
  <c r="C704" i="8"/>
  <c r="D703" i="8"/>
  <c r="C703" i="8"/>
  <c r="B703" i="8"/>
  <c r="E689" i="8"/>
  <c r="D689" i="8"/>
  <c r="C689" i="8"/>
  <c r="B689" i="8"/>
  <c r="E684" i="8"/>
  <c r="E694" i="8" s="1"/>
  <c r="E676" i="8" s="1"/>
  <c r="D684" i="8"/>
  <c r="D694" i="8" s="1"/>
  <c r="C684" i="8"/>
  <c r="C694" i="8" s="1"/>
  <c r="B684" i="8"/>
  <c r="B694" i="8" s="1"/>
  <c r="D679" i="8"/>
  <c r="C679" i="8"/>
  <c r="E678" i="8"/>
  <c r="D678" i="8"/>
  <c r="C678" i="8"/>
  <c r="D677" i="8"/>
  <c r="C677" i="8"/>
  <c r="B677" i="8"/>
  <c r="E664" i="8"/>
  <c r="D664" i="8"/>
  <c r="C664" i="8"/>
  <c r="B664" i="8"/>
  <c r="E659" i="8"/>
  <c r="E669" i="8" s="1"/>
  <c r="E651" i="8" s="1"/>
  <c r="D659" i="8"/>
  <c r="D669" i="8" s="1"/>
  <c r="C659" i="8"/>
  <c r="C669" i="8" s="1"/>
  <c r="B659" i="8"/>
  <c r="B669" i="8" s="1"/>
  <c r="D654" i="8"/>
  <c r="C654" i="8"/>
  <c r="E653" i="8"/>
  <c r="D653" i="8"/>
  <c r="C653" i="8"/>
  <c r="D652" i="8"/>
  <c r="C652" i="8"/>
  <c r="B652" i="8"/>
  <c r="E638" i="8"/>
  <c r="D638" i="8"/>
  <c r="C638" i="8"/>
  <c r="B638" i="8"/>
  <c r="E633" i="8"/>
  <c r="E643" i="8" s="1"/>
  <c r="D633" i="8"/>
  <c r="D643" i="8" s="1"/>
  <c r="C633" i="8"/>
  <c r="C643" i="8" s="1"/>
  <c r="B633" i="8"/>
  <c r="B643" i="8" s="1"/>
  <c r="E628" i="8"/>
  <c r="D628" i="8"/>
  <c r="C628" i="8"/>
  <c r="E627" i="8"/>
  <c r="D627" i="8"/>
  <c r="C627" i="8"/>
  <c r="E626" i="8"/>
  <c r="D626" i="8"/>
  <c r="C626" i="8"/>
  <c r="B626" i="8"/>
  <c r="E612" i="8"/>
  <c r="D612" i="8"/>
  <c r="C612" i="8"/>
  <c r="B612" i="8"/>
  <c r="E607" i="8"/>
  <c r="E617" i="8" s="1"/>
  <c r="E599" i="8" s="1"/>
  <c r="D607" i="8"/>
  <c r="D617" i="8" s="1"/>
  <c r="C607" i="8"/>
  <c r="C617" i="8" s="1"/>
  <c r="B607" i="8"/>
  <c r="B617" i="8" s="1"/>
  <c r="D602" i="8"/>
  <c r="C602" i="8"/>
  <c r="E601" i="8"/>
  <c r="D601" i="8"/>
  <c r="C601" i="8"/>
  <c r="D600" i="8"/>
  <c r="C600" i="8"/>
  <c r="C603" i="8" s="1"/>
  <c r="B600" i="8"/>
  <c r="E587" i="8"/>
  <c r="D587" i="8"/>
  <c r="C587" i="8"/>
  <c r="B587" i="8"/>
  <c r="E582" i="8"/>
  <c r="E592" i="8" s="1"/>
  <c r="D582" i="8"/>
  <c r="D592" i="8" s="1"/>
  <c r="C582" i="8"/>
  <c r="C592" i="8" s="1"/>
  <c r="B582" i="8"/>
  <c r="B592" i="8" s="1"/>
  <c r="D577" i="8"/>
  <c r="C577" i="8"/>
  <c r="E576" i="8"/>
  <c r="D576" i="8"/>
  <c r="C576" i="8"/>
  <c r="D575" i="8"/>
  <c r="C575" i="8"/>
  <c r="B575" i="8"/>
  <c r="E574" i="8"/>
  <c r="E575" i="8" s="1"/>
  <c r="E562" i="8"/>
  <c r="D562" i="8"/>
  <c r="C562" i="8"/>
  <c r="B562" i="8"/>
  <c r="E557" i="8"/>
  <c r="E567" i="8" s="1"/>
  <c r="D557" i="8"/>
  <c r="D567" i="8" s="1"/>
  <c r="C557" i="8"/>
  <c r="C567" i="8" s="1"/>
  <c r="B557" i="8"/>
  <c r="B567" i="8" s="1"/>
  <c r="E552" i="8"/>
  <c r="D552" i="8"/>
  <c r="C552" i="8"/>
  <c r="E551" i="8"/>
  <c r="D551" i="8"/>
  <c r="C551" i="8"/>
  <c r="E550" i="8"/>
  <c r="D550" i="8"/>
  <c r="C550" i="8"/>
  <c r="B550" i="8"/>
  <c r="E536" i="8"/>
  <c r="D536" i="8"/>
  <c r="C536" i="8"/>
  <c r="B536" i="8"/>
  <c r="E531" i="8"/>
  <c r="E541" i="8" s="1"/>
  <c r="E523" i="8" s="1"/>
  <c r="D531" i="8"/>
  <c r="D541" i="8" s="1"/>
  <c r="C531" i="8"/>
  <c r="C541" i="8" s="1"/>
  <c r="B531" i="8"/>
  <c r="B541" i="8" s="1"/>
  <c r="D526" i="8"/>
  <c r="C526" i="8"/>
  <c r="E525" i="8"/>
  <c r="D525" i="8"/>
  <c r="C525" i="8"/>
  <c r="D524" i="8"/>
  <c r="C524" i="8"/>
  <c r="B524" i="8"/>
  <c r="C527" i="8" s="1"/>
  <c r="E511" i="8"/>
  <c r="D511" i="8"/>
  <c r="C511" i="8"/>
  <c r="B511" i="8"/>
  <c r="E506" i="8"/>
  <c r="E516" i="8" s="1"/>
  <c r="E498" i="8" s="1"/>
  <c r="D506" i="8"/>
  <c r="D516" i="8" s="1"/>
  <c r="C506" i="8"/>
  <c r="C516" i="8" s="1"/>
  <c r="B506" i="8"/>
  <c r="D501" i="8"/>
  <c r="C501" i="8"/>
  <c r="E500" i="8"/>
  <c r="D500" i="8"/>
  <c r="C500" i="8"/>
  <c r="D499" i="8"/>
  <c r="C499" i="8"/>
  <c r="B499" i="8"/>
  <c r="E485" i="8"/>
  <c r="D485" i="8"/>
  <c r="C485" i="8"/>
  <c r="B485" i="8"/>
  <c r="E480" i="8"/>
  <c r="E490" i="8" s="1"/>
  <c r="E472" i="8" s="1"/>
  <c r="D480" i="8"/>
  <c r="D490" i="8" s="1"/>
  <c r="C480" i="8"/>
  <c r="C490" i="8" s="1"/>
  <c r="B480" i="8"/>
  <c r="B490" i="8" s="1"/>
  <c r="D475" i="8"/>
  <c r="C475" i="8"/>
  <c r="E474" i="8"/>
  <c r="D474" i="8"/>
  <c r="C474" i="8"/>
  <c r="D473" i="8"/>
  <c r="C473" i="8"/>
  <c r="B473" i="8"/>
  <c r="E460" i="8"/>
  <c r="D460" i="8"/>
  <c r="C460" i="8"/>
  <c r="B460" i="8"/>
  <c r="E455" i="8"/>
  <c r="E465" i="8" s="1"/>
  <c r="E447" i="8" s="1"/>
  <c r="D455" i="8"/>
  <c r="D465" i="8" s="1"/>
  <c r="C455" i="8"/>
  <c r="C465" i="8" s="1"/>
  <c r="B455" i="8"/>
  <c r="B465" i="8" s="1"/>
  <c r="D450" i="8"/>
  <c r="C450" i="8"/>
  <c r="E449" i="8"/>
  <c r="D449" i="8"/>
  <c r="C449" i="8"/>
  <c r="D448" i="8"/>
  <c r="C448" i="8"/>
  <c r="B448" i="8"/>
  <c r="E435" i="8"/>
  <c r="D435" i="8"/>
  <c r="C435" i="8"/>
  <c r="B435" i="8"/>
  <c r="E430" i="8"/>
  <c r="E440" i="8" s="1"/>
  <c r="E422" i="8" s="1"/>
  <c r="D430" i="8"/>
  <c r="D440" i="8" s="1"/>
  <c r="C430" i="8"/>
  <c r="C440" i="8" s="1"/>
  <c r="B430" i="8"/>
  <c r="B440" i="8" s="1"/>
  <c r="D425" i="8"/>
  <c r="C425" i="8"/>
  <c r="E424" i="8"/>
  <c r="D424" i="8"/>
  <c r="C424" i="8"/>
  <c r="D423" i="8"/>
  <c r="C423" i="8"/>
  <c r="B423" i="8"/>
  <c r="E409" i="8"/>
  <c r="D409" i="8"/>
  <c r="C409" i="8"/>
  <c r="B409" i="8"/>
  <c r="E404" i="8"/>
  <c r="E414" i="8" s="1"/>
  <c r="E396" i="8" s="1"/>
  <c r="D404" i="8"/>
  <c r="D414" i="8" s="1"/>
  <c r="D396" i="8" s="1"/>
  <c r="D399" i="8" s="1"/>
  <c r="C404" i="8"/>
  <c r="C414" i="8" s="1"/>
  <c r="B404" i="8"/>
  <c r="B414" i="8" s="1"/>
  <c r="C399" i="8"/>
  <c r="E398" i="8"/>
  <c r="D398" i="8"/>
  <c r="C398" i="8"/>
  <c r="C397" i="8"/>
  <c r="B397" i="8"/>
  <c r="E384" i="8"/>
  <c r="D384" i="8"/>
  <c r="C384" i="8"/>
  <c r="B384" i="8"/>
  <c r="E379" i="8"/>
  <c r="E389" i="8" s="1"/>
  <c r="E371" i="8" s="1"/>
  <c r="D379" i="8"/>
  <c r="D389" i="8" s="1"/>
  <c r="D371" i="8" s="1"/>
  <c r="C379" i="8"/>
  <c r="C389" i="8" s="1"/>
  <c r="B379" i="8"/>
  <c r="B389" i="8" s="1"/>
  <c r="C374" i="8"/>
  <c r="E373" i="8"/>
  <c r="D373" i="8"/>
  <c r="C373" i="8"/>
  <c r="C372" i="8"/>
  <c r="B372" i="8"/>
  <c r="E358" i="8"/>
  <c r="D358" i="8"/>
  <c r="C358" i="8"/>
  <c r="B358" i="8"/>
  <c r="E353" i="8"/>
  <c r="E363" i="8" s="1"/>
  <c r="D353" i="8"/>
  <c r="D363" i="8" s="1"/>
  <c r="C353" i="8"/>
  <c r="C363" i="8" s="1"/>
  <c r="B353" i="8"/>
  <c r="B363" i="8" s="1"/>
  <c r="E348" i="8"/>
  <c r="D348" i="8"/>
  <c r="C348" i="8"/>
  <c r="E347" i="8"/>
  <c r="D347" i="8"/>
  <c r="C347" i="8"/>
  <c r="E346" i="8"/>
  <c r="D346" i="8"/>
  <c r="C346" i="8"/>
  <c r="B346" i="8"/>
  <c r="E333" i="8"/>
  <c r="D333" i="8"/>
  <c r="C333" i="8"/>
  <c r="B333" i="8"/>
  <c r="E328" i="8"/>
  <c r="E338" i="8" s="1"/>
  <c r="D328" i="8"/>
  <c r="D338" i="8" s="1"/>
  <c r="C328" i="8"/>
  <c r="C338" i="8" s="1"/>
  <c r="B328" i="8"/>
  <c r="B338" i="8" s="1"/>
  <c r="E323" i="8"/>
  <c r="D323" i="8"/>
  <c r="C323" i="8"/>
  <c r="E322" i="8"/>
  <c r="D322" i="8"/>
  <c r="C322" i="8"/>
  <c r="E321" i="8"/>
  <c r="D321" i="8"/>
  <c r="C321" i="8"/>
  <c r="B321" i="8"/>
  <c r="E304" i="8"/>
  <c r="D304" i="8"/>
  <c r="C304" i="8"/>
  <c r="B304" i="8"/>
  <c r="E299" i="8"/>
  <c r="E309" i="8" s="1"/>
  <c r="D299" i="8"/>
  <c r="D309" i="8" s="1"/>
  <c r="C299" i="8"/>
  <c r="C309" i="8" s="1"/>
  <c r="B299" i="8"/>
  <c r="B309" i="8" s="1"/>
  <c r="E294" i="8"/>
  <c r="D294" i="8"/>
  <c r="C294" i="8"/>
  <c r="E293" i="8"/>
  <c r="D293" i="8"/>
  <c r="C293" i="8"/>
  <c r="E292" i="8"/>
  <c r="D292" i="8"/>
  <c r="C292" i="8"/>
  <c r="B292" i="8"/>
  <c r="E278" i="8"/>
  <c r="D278" i="8"/>
  <c r="C278" i="8"/>
  <c r="B278" i="8"/>
  <c r="B187" i="8" s="1"/>
  <c r="E273" i="8"/>
  <c r="E283" i="8" s="1"/>
  <c r="E265" i="8" s="1"/>
  <c r="D273" i="8"/>
  <c r="D283" i="8" s="1"/>
  <c r="D265" i="8" s="1"/>
  <c r="C273" i="8"/>
  <c r="C283" i="8" s="1"/>
  <c r="B273" i="8"/>
  <c r="B283" i="8" s="1"/>
  <c r="C268" i="8"/>
  <c r="E267" i="8"/>
  <c r="D267" i="8"/>
  <c r="C267" i="8"/>
  <c r="C266" i="8"/>
  <c r="B266" i="8"/>
  <c r="E252" i="8"/>
  <c r="D252" i="8"/>
  <c r="C252" i="8"/>
  <c r="B252" i="8"/>
  <c r="E247" i="8"/>
  <c r="E257" i="8" s="1"/>
  <c r="D247" i="8"/>
  <c r="D257" i="8" s="1"/>
  <c r="C247" i="8"/>
  <c r="C257" i="8" s="1"/>
  <c r="B247" i="8"/>
  <c r="B257" i="8" s="1"/>
  <c r="E242" i="8"/>
  <c r="D242" i="8"/>
  <c r="C242" i="8"/>
  <c r="E241" i="8"/>
  <c r="D241" i="8"/>
  <c r="C241" i="8"/>
  <c r="E240" i="8"/>
  <c r="D240" i="8"/>
  <c r="C240" i="8"/>
  <c r="C243" i="8" s="1"/>
  <c r="B240" i="8"/>
  <c r="E226" i="8"/>
  <c r="D226" i="8"/>
  <c r="C226" i="8"/>
  <c r="B226" i="8"/>
  <c r="E221" i="8"/>
  <c r="E231" i="8" s="1"/>
  <c r="D221" i="8"/>
  <c r="D231" i="8" s="1"/>
  <c r="C221" i="8"/>
  <c r="C231" i="8" s="1"/>
  <c r="B221" i="8"/>
  <c r="B231" i="8" s="1"/>
  <c r="E216" i="8"/>
  <c r="D216" i="8"/>
  <c r="E215" i="8"/>
  <c r="D215" i="8"/>
  <c r="C215" i="8"/>
  <c r="E214" i="8"/>
  <c r="D214" i="8"/>
  <c r="D217" i="8" s="1"/>
  <c r="C214" i="8"/>
  <c r="B213" i="8"/>
  <c r="C216" i="8" s="1"/>
  <c r="E200" i="8"/>
  <c r="D200" i="8"/>
  <c r="C200" i="8"/>
  <c r="B200" i="8"/>
  <c r="E195" i="8"/>
  <c r="E205" i="8" s="1"/>
  <c r="D195" i="8"/>
  <c r="D205" i="8" s="1"/>
  <c r="C195" i="8"/>
  <c r="C205" i="8" s="1"/>
  <c r="B195" i="8"/>
  <c r="B205" i="8" s="1"/>
  <c r="E190" i="8"/>
  <c r="D190" i="8"/>
  <c r="E189" i="8"/>
  <c r="D189" i="8"/>
  <c r="C189" i="8"/>
  <c r="E188" i="8"/>
  <c r="E191" i="8" s="1"/>
  <c r="D188" i="8"/>
  <c r="C188" i="8"/>
  <c r="E166" i="8"/>
  <c r="D166" i="8"/>
  <c r="C166" i="8"/>
  <c r="B166" i="8"/>
  <c r="E161" i="8"/>
  <c r="D161" i="8"/>
  <c r="C161" i="8"/>
  <c r="C1091" i="8" s="1"/>
  <c r="B161" i="8"/>
  <c r="B1091" i="8" s="1"/>
  <c r="B1090" i="8" s="1"/>
  <c r="E160" i="8"/>
  <c r="D160" i="8"/>
  <c r="C160" i="8"/>
  <c r="B160" i="8"/>
  <c r="E158" i="8"/>
  <c r="E1088" i="8" s="1"/>
  <c r="D158" i="8"/>
  <c r="D1088" i="8" s="1"/>
  <c r="C158" i="8"/>
  <c r="C1088" i="8" s="1"/>
  <c r="B158" i="8"/>
  <c r="B1088" i="8" s="1"/>
  <c r="B1087" i="8" s="1"/>
  <c r="E157" i="8"/>
  <c r="D157" i="8"/>
  <c r="C157" i="8"/>
  <c r="B157" i="8"/>
  <c r="E155" i="8"/>
  <c r="E1085" i="8" s="1"/>
  <c r="D155" i="8"/>
  <c r="D1085" i="8" s="1"/>
  <c r="C155" i="8"/>
  <c r="C1085" i="8" s="1"/>
  <c r="B155" i="8"/>
  <c r="B1085" i="8" s="1"/>
  <c r="B1084" i="8" s="1"/>
  <c r="C154" i="8"/>
  <c r="E148" i="8"/>
  <c r="D148" i="8"/>
  <c r="C148" i="8"/>
  <c r="E129" i="8"/>
  <c r="D129" i="8"/>
  <c r="C129" i="8"/>
  <c r="B129" i="8"/>
  <c r="E123" i="8"/>
  <c r="D123" i="8"/>
  <c r="C123" i="8"/>
  <c r="B123" i="8"/>
  <c r="E120" i="8"/>
  <c r="D120" i="8"/>
  <c r="C120" i="8"/>
  <c r="B120" i="8"/>
  <c r="E117" i="8"/>
  <c r="D117" i="8"/>
  <c r="C117" i="8"/>
  <c r="B117" i="8"/>
  <c r="E111" i="8"/>
  <c r="D111" i="8"/>
  <c r="C111" i="8"/>
  <c r="E86" i="8"/>
  <c r="D86" i="8"/>
  <c r="C86" i="8"/>
  <c r="B86" i="8"/>
  <c r="E83" i="8"/>
  <c r="D83" i="8"/>
  <c r="C83" i="8"/>
  <c r="B83" i="8"/>
  <c r="E80" i="8"/>
  <c r="D80" i="8"/>
  <c r="C80" i="8"/>
  <c r="E74" i="8"/>
  <c r="D74" i="8"/>
  <c r="C74" i="8"/>
  <c r="D61" i="8"/>
  <c r="D1102" i="8" s="1"/>
  <c r="D50" i="8"/>
  <c r="C49" i="8"/>
  <c r="B49" i="8"/>
  <c r="E46" i="8"/>
  <c r="D46" i="8"/>
  <c r="C46" i="8"/>
  <c r="E43" i="8"/>
  <c r="D43" i="8"/>
  <c r="C43" i="8"/>
  <c r="B43" i="8"/>
  <c r="E37" i="8"/>
  <c r="D37" i="8"/>
  <c r="C37" i="8"/>
  <c r="C680" i="8" l="1"/>
  <c r="C1110" i="8"/>
  <c r="E138" i="8"/>
  <c r="E109" i="8" s="1"/>
  <c r="B516" i="8"/>
  <c r="D154" i="8"/>
  <c r="E1084" i="8"/>
  <c r="E1087" i="8"/>
  <c r="D243" i="8"/>
  <c r="C295" i="8"/>
  <c r="E324" i="8"/>
  <c r="C349" i="8"/>
  <c r="D680" i="8"/>
  <c r="D732" i="8"/>
  <c r="C835" i="8"/>
  <c r="C860" i="8"/>
  <c r="C885" i="8"/>
  <c r="C911" i="8"/>
  <c r="C936" i="8"/>
  <c r="C962" i="8"/>
  <c r="C988" i="8"/>
  <c r="C1040" i="8"/>
  <c r="C400" i="8"/>
  <c r="D502" i="8"/>
  <c r="D603" i="8"/>
  <c r="D629" i="8"/>
  <c r="C64" i="8"/>
  <c r="B154" i="8"/>
  <c r="C1084" i="8"/>
  <c r="C1087" i="8"/>
  <c r="C1090" i="8"/>
  <c r="D191" i="8"/>
  <c r="C269" i="8"/>
  <c r="E295" i="8"/>
  <c r="C324" i="8"/>
  <c r="E349" i="8"/>
  <c r="D553" i="8"/>
  <c r="C732" i="8"/>
  <c r="D835" i="8"/>
  <c r="D860" i="8"/>
  <c r="D885" i="8"/>
  <c r="D911" i="8"/>
  <c r="D936" i="8"/>
  <c r="D962" i="8"/>
  <c r="B849" i="8"/>
  <c r="B1110" i="8"/>
  <c r="D349" i="8"/>
  <c r="D451" i="8"/>
  <c r="B101" i="8"/>
  <c r="B72" i="8" s="1"/>
  <c r="B73" i="8" s="1"/>
  <c r="D1084" i="8"/>
  <c r="D1087" i="8"/>
  <c r="C426" i="8"/>
  <c r="C451" i="8"/>
  <c r="C502" i="8"/>
  <c r="C629" i="8"/>
  <c r="C190" i="8"/>
  <c r="B188" i="8"/>
  <c r="C191" i="8" s="1"/>
  <c r="B138" i="8"/>
  <c r="B109" i="8" s="1"/>
  <c r="B110" i="8" s="1"/>
  <c r="E154" i="8"/>
  <c r="B64" i="8"/>
  <c r="E61" i="8"/>
  <c r="E1102" i="8" s="1"/>
  <c r="C101" i="8"/>
  <c r="C138" i="8"/>
  <c r="C109" i="8" s="1"/>
  <c r="E139" i="8"/>
  <c r="B175" i="8"/>
  <c r="B146" i="8" s="1"/>
  <c r="B147" i="8" s="1"/>
  <c r="E243" i="8"/>
  <c r="D324" i="8"/>
  <c r="D476" i="8"/>
  <c r="E553" i="8"/>
  <c r="E578" i="8"/>
  <c r="D655" i="8"/>
  <c r="C706" i="8"/>
  <c r="D758" i="8"/>
  <c r="D783" i="8"/>
  <c r="D808" i="8"/>
  <c r="D1014" i="8"/>
  <c r="E1066" i="8"/>
  <c r="D101" i="8"/>
  <c r="D138" i="8"/>
  <c r="D109" i="8" s="1"/>
  <c r="C175" i="8"/>
  <c r="D295" i="8"/>
  <c r="D1040" i="8"/>
  <c r="E175" i="8"/>
  <c r="E146" i="8" s="1"/>
  <c r="E147" i="8" s="1"/>
  <c r="E101" i="8"/>
  <c r="D175" i="8"/>
  <c r="D146" i="8" s="1"/>
  <c r="E217" i="8"/>
  <c r="C375" i="8"/>
  <c r="D426" i="8"/>
  <c r="C476" i="8"/>
  <c r="D527" i="8"/>
  <c r="C553" i="8"/>
  <c r="C578" i="8"/>
  <c r="C655" i="8"/>
  <c r="D706" i="8"/>
  <c r="C758" i="8"/>
  <c r="C783" i="8"/>
  <c r="D987" i="8"/>
  <c r="C1014" i="8"/>
  <c r="B35" i="8"/>
  <c r="B36" i="8" s="1"/>
  <c r="C1083" i="8"/>
  <c r="E425" i="8"/>
  <c r="E423" i="8"/>
  <c r="E426" i="8" s="1"/>
  <c r="E526" i="8"/>
  <c r="E524" i="8"/>
  <c r="E527" i="8" s="1"/>
  <c r="E1039" i="8"/>
  <c r="E1037" i="8"/>
  <c r="E1040" i="8" s="1"/>
  <c r="E72" i="8"/>
  <c r="E448" i="8"/>
  <c r="E451" i="8" s="1"/>
  <c r="E450" i="8"/>
  <c r="E806" i="8"/>
  <c r="E809" i="8" s="1"/>
  <c r="E808" i="8"/>
  <c r="E908" i="8"/>
  <c r="E911" i="8" s="1"/>
  <c r="E910" i="8"/>
  <c r="E399" i="8"/>
  <c r="E397" i="8"/>
  <c r="C35" i="8"/>
  <c r="C65" i="8" s="1"/>
  <c r="C146" i="8"/>
  <c r="D266" i="8"/>
  <c r="D269" i="8" s="1"/>
  <c r="D268" i="8"/>
  <c r="D374" i="8"/>
  <c r="D372" i="8"/>
  <c r="D375" i="8" s="1"/>
  <c r="E475" i="8"/>
  <c r="E473" i="8"/>
  <c r="E476" i="8" s="1"/>
  <c r="E780" i="8"/>
  <c r="E783" i="8" s="1"/>
  <c r="E782" i="8"/>
  <c r="D72" i="8"/>
  <c r="D1091" i="8"/>
  <c r="D1090" i="8" s="1"/>
  <c r="D49" i="8"/>
  <c r="E50" i="8"/>
  <c r="C72" i="8"/>
  <c r="E110" i="8"/>
  <c r="E268" i="8"/>
  <c r="E266" i="8"/>
  <c r="E372" i="8"/>
  <c r="E375" i="8" s="1"/>
  <c r="E374" i="8"/>
  <c r="E499" i="8"/>
  <c r="E502" i="8" s="1"/>
  <c r="E501" i="8"/>
  <c r="E602" i="8"/>
  <c r="E600" i="8"/>
  <c r="E603" i="8" s="1"/>
  <c r="E857" i="8"/>
  <c r="E860" i="8" s="1"/>
  <c r="E859" i="8"/>
  <c r="E959" i="8"/>
  <c r="E962" i="8" s="1"/>
  <c r="E961" i="8"/>
  <c r="B214" i="8"/>
  <c r="C217" i="8" s="1"/>
  <c r="E577" i="8"/>
  <c r="E988" i="8"/>
  <c r="D988" i="8"/>
  <c r="D397" i="8"/>
  <c r="D400" i="8" s="1"/>
  <c r="E654" i="8"/>
  <c r="E652" i="8"/>
  <c r="E655" i="8" s="1"/>
  <c r="E677" i="8"/>
  <c r="E680" i="8" s="1"/>
  <c r="E679" i="8"/>
  <c r="E705" i="8"/>
  <c r="E703" i="8"/>
  <c r="E706" i="8" s="1"/>
  <c r="E729" i="8"/>
  <c r="E732" i="8" s="1"/>
  <c r="E731" i="8"/>
  <c r="D64" i="8"/>
  <c r="D578" i="8"/>
  <c r="E629" i="8"/>
  <c r="E757" i="8"/>
  <c r="E755" i="8"/>
  <c r="E758" i="8" s="1"/>
  <c r="E834" i="8"/>
  <c r="E832" i="8"/>
  <c r="E835" i="8" s="1"/>
  <c r="E884" i="8"/>
  <c r="E882" i="8"/>
  <c r="E885" i="8" s="1"/>
  <c r="E935" i="8"/>
  <c r="E933" i="8"/>
  <c r="E936" i="8" s="1"/>
  <c r="E1011" i="8"/>
  <c r="E1014" i="8" s="1"/>
  <c r="E1013" i="8"/>
  <c r="D1066" i="8"/>
  <c r="C1066" i="8"/>
  <c r="C806" i="8"/>
  <c r="C809" i="8" s="1"/>
  <c r="C987" i="8"/>
  <c r="D176" i="8" l="1"/>
  <c r="B1083" i="8"/>
  <c r="D102" i="8"/>
  <c r="B1082" i="8"/>
  <c r="B1115" i="8" s="1"/>
  <c r="B139" i="8"/>
  <c r="D139" i="8"/>
  <c r="E112" i="8"/>
  <c r="D1083" i="8"/>
  <c r="E176" i="8"/>
  <c r="C112" i="8"/>
  <c r="C110" i="8"/>
  <c r="C113" i="8" s="1"/>
  <c r="E150" i="8"/>
  <c r="D147" i="8"/>
  <c r="D149" i="8"/>
  <c r="C1082" i="8"/>
  <c r="C1115" i="8" s="1"/>
  <c r="C75" i="8"/>
  <c r="C73" i="8"/>
  <c r="C76" i="8" s="1"/>
  <c r="C147" i="8"/>
  <c r="C150" i="8" s="1"/>
  <c r="C149" i="8"/>
  <c r="E400" i="8"/>
  <c r="C139" i="8"/>
  <c r="E73" i="8"/>
  <c r="E75" i="8"/>
  <c r="E149" i="8"/>
  <c r="D35" i="8"/>
  <c r="D65" i="8" s="1"/>
  <c r="D809" i="8"/>
  <c r="E269" i="8"/>
  <c r="C102" i="8"/>
  <c r="D1082" i="8"/>
  <c r="D73" i="8"/>
  <c r="D76" i="8" s="1"/>
  <c r="D75" i="8"/>
  <c r="C176" i="8"/>
  <c r="B176" i="8"/>
  <c r="E102" i="8"/>
  <c r="E1091" i="8"/>
  <c r="E1090" i="8" s="1"/>
  <c r="E49" i="8"/>
  <c r="E64" i="8" s="1"/>
  <c r="C38" i="8"/>
  <c r="C36" i="8"/>
  <c r="C39" i="8" s="1"/>
  <c r="D110" i="8"/>
  <c r="D113" i="8" s="1"/>
  <c r="D112" i="8"/>
  <c r="B65" i="8"/>
  <c r="B102" i="8"/>
  <c r="D1115" i="8" l="1"/>
  <c r="E76" i="8"/>
  <c r="D150" i="8"/>
  <c r="E113" i="8"/>
  <c r="E35" i="8"/>
  <c r="E65" i="8" s="1"/>
  <c r="E1083" i="8"/>
  <c r="D36" i="8"/>
  <c r="D39" i="8" s="1"/>
  <c r="D38" i="8"/>
  <c r="E36" i="8" l="1"/>
  <c r="E39" i="8" s="1"/>
  <c r="E38" i="8"/>
  <c r="E1082" i="8"/>
  <c r="E1115" i="8" s="1"/>
  <c r="E454" i="6" l="1"/>
  <c r="E453" i="6" s="1"/>
  <c r="D454" i="6"/>
  <c r="D453" i="6" s="1"/>
  <c r="D457" i="6"/>
  <c r="E457" i="6"/>
  <c r="D455" i="6"/>
  <c r="E455" i="6"/>
  <c r="C457" i="6"/>
  <c r="C455" i="6"/>
  <c r="C454" i="6"/>
  <c r="E418" i="6"/>
  <c r="D418" i="6"/>
  <c r="C418" i="6"/>
  <c r="B418" i="6"/>
  <c r="E413" i="6"/>
  <c r="E423" i="6" s="1"/>
  <c r="E405" i="6" s="1"/>
  <c r="D413" i="6"/>
  <c r="D423" i="6" s="1"/>
  <c r="C413" i="6"/>
  <c r="C423" i="6" s="1"/>
  <c r="B413" i="6"/>
  <c r="B423" i="6" s="1"/>
  <c r="D408" i="6"/>
  <c r="C408" i="6"/>
  <c r="E407" i="6"/>
  <c r="D407" i="6"/>
  <c r="C407" i="6"/>
  <c r="D406" i="6"/>
  <c r="C406" i="6"/>
  <c r="D409" i="6" s="1"/>
  <c r="B406" i="6"/>
  <c r="E393" i="6"/>
  <c r="D393" i="6"/>
  <c r="C393" i="6"/>
  <c r="B393" i="6"/>
  <c r="E388" i="6"/>
  <c r="E398" i="6" s="1"/>
  <c r="E380" i="6" s="1"/>
  <c r="D388" i="6"/>
  <c r="D398" i="6" s="1"/>
  <c r="C388" i="6"/>
  <c r="C398" i="6" s="1"/>
  <c r="B388" i="6"/>
  <c r="B398" i="6" s="1"/>
  <c r="D383" i="6"/>
  <c r="C383" i="6"/>
  <c r="E382" i="6"/>
  <c r="D382" i="6"/>
  <c r="C382" i="6"/>
  <c r="D381" i="6"/>
  <c r="C381" i="6"/>
  <c r="B381" i="6"/>
  <c r="E368" i="6"/>
  <c r="D368" i="6"/>
  <c r="C368" i="6"/>
  <c r="B368" i="6"/>
  <c r="E363" i="6"/>
  <c r="E373" i="6" s="1"/>
  <c r="E355" i="6" s="1"/>
  <c r="D363" i="6"/>
  <c r="D373" i="6" s="1"/>
  <c r="C363" i="6"/>
  <c r="C373" i="6" s="1"/>
  <c r="B363" i="6"/>
  <c r="B373" i="6" s="1"/>
  <c r="E357" i="6"/>
  <c r="D357" i="6"/>
  <c r="C357" i="6"/>
  <c r="D356" i="6"/>
  <c r="B356" i="6"/>
  <c r="C355" i="6"/>
  <c r="D358" i="6" s="1"/>
  <c r="E343" i="6"/>
  <c r="D343" i="6"/>
  <c r="C343" i="6"/>
  <c r="B343" i="6"/>
  <c r="B348" i="6" s="1"/>
  <c r="E338" i="6"/>
  <c r="D338" i="6"/>
  <c r="D348" i="6" s="1"/>
  <c r="D330" i="6" s="1"/>
  <c r="C338" i="6"/>
  <c r="C348" i="6" s="1"/>
  <c r="E332" i="6"/>
  <c r="D332" i="6"/>
  <c r="C332" i="6"/>
  <c r="B331" i="6"/>
  <c r="C330" i="6"/>
  <c r="C331" i="6" s="1"/>
  <c r="E317" i="6"/>
  <c r="E254" i="6" s="1"/>
  <c r="E255" i="6" s="1"/>
  <c r="D317" i="6"/>
  <c r="C317" i="6"/>
  <c r="B317" i="6"/>
  <c r="E312" i="6"/>
  <c r="E322" i="6" s="1"/>
  <c r="E304" i="6" s="1"/>
  <c r="D312" i="6"/>
  <c r="D322" i="6" s="1"/>
  <c r="D304" i="6" s="1"/>
  <c r="C312" i="6"/>
  <c r="C322" i="6" s="1"/>
  <c r="B312" i="6"/>
  <c r="B322" i="6" s="1"/>
  <c r="E306" i="6"/>
  <c r="D306" i="6"/>
  <c r="C306" i="6"/>
  <c r="B305" i="6"/>
  <c r="C304" i="6"/>
  <c r="C305" i="6" s="1"/>
  <c r="E292" i="6"/>
  <c r="D292" i="6"/>
  <c r="C292" i="6"/>
  <c r="B292" i="6"/>
  <c r="E287" i="6"/>
  <c r="E297" i="6" s="1"/>
  <c r="D287" i="6"/>
  <c r="D297" i="6" s="1"/>
  <c r="C287" i="6"/>
  <c r="C297" i="6" s="1"/>
  <c r="B287" i="6"/>
  <c r="B297" i="6" s="1"/>
  <c r="E282" i="6"/>
  <c r="E281" i="6"/>
  <c r="D281" i="6"/>
  <c r="C281" i="6"/>
  <c r="E280" i="6"/>
  <c r="D280" i="6"/>
  <c r="B280" i="6"/>
  <c r="C279" i="6"/>
  <c r="C282" i="6" s="1"/>
  <c r="E267" i="6"/>
  <c r="D267" i="6"/>
  <c r="C267" i="6"/>
  <c r="B267" i="6"/>
  <c r="E262" i="6"/>
  <c r="E272" i="6" s="1"/>
  <c r="D262" i="6"/>
  <c r="D272" i="6" s="1"/>
  <c r="C262" i="6"/>
  <c r="C272" i="6" s="1"/>
  <c r="B262" i="6"/>
  <c r="B272" i="6" s="1"/>
  <c r="E256" i="6"/>
  <c r="D256" i="6"/>
  <c r="C256" i="6"/>
  <c r="D255" i="6"/>
  <c r="B255" i="6"/>
  <c r="C254" i="6"/>
  <c r="D257" i="6" s="1"/>
  <c r="E240" i="6"/>
  <c r="D240" i="6"/>
  <c r="C240" i="6"/>
  <c r="B240" i="6"/>
  <c r="E235" i="6"/>
  <c r="E245" i="6" s="1"/>
  <c r="D235" i="6"/>
  <c r="D245" i="6" s="1"/>
  <c r="C235" i="6"/>
  <c r="C245" i="6" s="1"/>
  <c r="C227" i="6" s="1"/>
  <c r="B235" i="6"/>
  <c r="B245" i="6" s="1"/>
  <c r="B227" i="6" s="1"/>
  <c r="B228" i="6" s="1"/>
  <c r="E230" i="6"/>
  <c r="E229" i="6"/>
  <c r="D229" i="6"/>
  <c r="C229" i="6"/>
  <c r="E228" i="6"/>
  <c r="D228" i="6"/>
  <c r="E212" i="6"/>
  <c r="D212" i="6"/>
  <c r="C212" i="6"/>
  <c r="B212" i="6"/>
  <c r="E207" i="6"/>
  <c r="E217" i="6" s="1"/>
  <c r="E199" i="6" s="1"/>
  <c r="D207" i="6"/>
  <c r="D217" i="6" s="1"/>
  <c r="D199" i="6" s="1"/>
  <c r="C207" i="6"/>
  <c r="C217" i="6" s="1"/>
  <c r="C199" i="6" s="1"/>
  <c r="B207" i="6"/>
  <c r="B217" i="6" s="1"/>
  <c r="B199" i="6" s="1"/>
  <c r="B200" i="6" s="1"/>
  <c r="E201" i="6"/>
  <c r="D201" i="6"/>
  <c r="C201" i="6"/>
  <c r="E187" i="6"/>
  <c r="D187" i="6"/>
  <c r="C187" i="6"/>
  <c r="B187" i="6"/>
  <c r="E182" i="6"/>
  <c r="E192" i="6" s="1"/>
  <c r="E174" i="6" s="1"/>
  <c r="D182" i="6"/>
  <c r="D192" i="6" s="1"/>
  <c r="D174" i="6" s="1"/>
  <c r="C182" i="6"/>
  <c r="C192" i="6" s="1"/>
  <c r="C174" i="6" s="1"/>
  <c r="B182" i="6"/>
  <c r="B192" i="6" s="1"/>
  <c r="B174" i="6" s="1"/>
  <c r="B175" i="6" s="1"/>
  <c r="E176" i="6"/>
  <c r="D176" i="6"/>
  <c r="C176" i="6"/>
  <c r="E162" i="6"/>
  <c r="D162" i="6"/>
  <c r="C162" i="6"/>
  <c r="B162" i="6"/>
  <c r="E157" i="6"/>
  <c r="E167" i="6" s="1"/>
  <c r="D157" i="6"/>
  <c r="D167" i="6" s="1"/>
  <c r="C157" i="6"/>
  <c r="C167" i="6" s="1"/>
  <c r="B157" i="6"/>
  <c r="B167" i="6" s="1"/>
  <c r="E152" i="6"/>
  <c r="D152" i="6"/>
  <c r="C152" i="6"/>
  <c r="E151" i="6"/>
  <c r="D151" i="6"/>
  <c r="C151" i="6"/>
  <c r="E150" i="6"/>
  <c r="D150" i="6"/>
  <c r="C150" i="6"/>
  <c r="B150" i="6"/>
  <c r="B428" i="6"/>
  <c r="B429" i="6"/>
  <c r="C429" i="6"/>
  <c r="D429" i="6"/>
  <c r="E429" i="6"/>
  <c r="B431" i="6"/>
  <c r="B432" i="6"/>
  <c r="C432" i="6"/>
  <c r="D432" i="6"/>
  <c r="E432" i="6"/>
  <c r="B434" i="6"/>
  <c r="C434" i="6"/>
  <c r="B435" i="6"/>
  <c r="C435" i="6"/>
  <c r="D435" i="6"/>
  <c r="E435" i="6"/>
  <c r="B437" i="6"/>
  <c r="C437" i="6"/>
  <c r="D437" i="6"/>
  <c r="E437" i="6"/>
  <c r="B438" i="6"/>
  <c r="C438" i="6"/>
  <c r="D438" i="6"/>
  <c r="E438" i="6"/>
  <c r="B440" i="6"/>
  <c r="C440" i="6"/>
  <c r="D440" i="6"/>
  <c r="E440" i="6"/>
  <c r="B441" i="6"/>
  <c r="C441" i="6"/>
  <c r="D441" i="6"/>
  <c r="E441" i="6"/>
  <c r="B443" i="6"/>
  <c r="C443" i="6"/>
  <c r="D443" i="6"/>
  <c r="E443" i="6"/>
  <c r="B444" i="6"/>
  <c r="C444" i="6"/>
  <c r="D444" i="6"/>
  <c r="E444" i="6"/>
  <c r="B445" i="6"/>
  <c r="C445" i="6"/>
  <c r="B446" i="6"/>
  <c r="C446" i="6"/>
  <c r="D446" i="6"/>
  <c r="E446" i="6"/>
  <c r="B447" i="6"/>
  <c r="C447" i="6"/>
  <c r="D447" i="6"/>
  <c r="E447" i="6"/>
  <c r="E348" i="6" l="1"/>
  <c r="E330" i="6" s="1"/>
  <c r="E231" i="6"/>
  <c r="C453" i="6"/>
  <c r="E258" i="6"/>
  <c r="C307" i="6"/>
  <c r="C255" i="6"/>
  <c r="D258" i="6" s="1"/>
  <c r="E283" i="6"/>
  <c r="C333" i="6"/>
  <c r="D384" i="6"/>
  <c r="E257" i="6"/>
  <c r="D153" i="6"/>
  <c r="C308" i="6"/>
  <c r="C384" i="6"/>
  <c r="C356" i="6"/>
  <c r="D359" i="6" s="1"/>
  <c r="E153" i="6"/>
  <c r="C257" i="6"/>
  <c r="C334" i="6"/>
  <c r="C358" i="6"/>
  <c r="C200" i="6"/>
  <c r="C203" i="6" s="1"/>
  <c r="C202" i="6"/>
  <c r="D305" i="6"/>
  <c r="D308" i="6" s="1"/>
  <c r="D307" i="6"/>
  <c r="C177" i="6"/>
  <c r="C175" i="6"/>
  <c r="C178" i="6" s="1"/>
  <c r="D200" i="6"/>
  <c r="D202" i="6"/>
  <c r="E307" i="6"/>
  <c r="E305" i="6"/>
  <c r="D331" i="6"/>
  <c r="D334" i="6" s="1"/>
  <c r="D333" i="6"/>
  <c r="D175" i="6"/>
  <c r="D177" i="6"/>
  <c r="E202" i="6"/>
  <c r="E200" i="6"/>
  <c r="E333" i="6"/>
  <c r="E331" i="6"/>
  <c r="E358" i="6"/>
  <c r="E356" i="6"/>
  <c r="E359" i="6" s="1"/>
  <c r="E175" i="6"/>
  <c r="E178" i="6" s="1"/>
  <c r="E177" i="6"/>
  <c r="C230" i="6"/>
  <c r="C228" i="6"/>
  <c r="C231" i="6" s="1"/>
  <c r="D230" i="6"/>
  <c r="E383" i="6"/>
  <c r="E381" i="6"/>
  <c r="E384" i="6" s="1"/>
  <c r="E406" i="6"/>
  <c r="E409" i="6" s="1"/>
  <c r="E408" i="6"/>
  <c r="C153" i="6"/>
  <c r="D282" i="6"/>
  <c r="C409" i="6"/>
  <c r="C280" i="6"/>
  <c r="D442" i="6"/>
  <c r="D436" i="6"/>
  <c r="C442" i="6"/>
  <c r="B442" i="6"/>
  <c r="E439" i="6"/>
  <c r="D439" i="6"/>
  <c r="C439" i="6"/>
  <c r="C436" i="6"/>
  <c r="C433" i="6"/>
  <c r="E442" i="6"/>
  <c r="B439" i="6"/>
  <c r="B436" i="6"/>
  <c r="B433" i="6"/>
  <c r="B430" i="6"/>
  <c r="B427" i="6"/>
  <c r="E436" i="6"/>
  <c r="C359" i="6" l="1"/>
  <c r="C258" i="6"/>
  <c r="D231" i="6"/>
  <c r="D203" i="6"/>
  <c r="E334" i="6"/>
  <c r="E308" i="6"/>
  <c r="E203" i="6"/>
  <c r="C283" i="6"/>
  <c r="D283" i="6"/>
  <c r="D178" i="6"/>
  <c r="E86" i="6" l="1"/>
  <c r="E434" i="6" s="1"/>
  <c r="E433" i="6" s="1"/>
  <c r="D86" i="6"/>
  <c r="D434" i="6" s="1"/>
  <c r="D433" i="6" s="1"/>
  <c r="D55" i="6" l="1"/>
  <c r="E55" i="6"/>
  <c r="C55" i="6"/>
  <c r="D47" i="6" l="1"/>
  <c r="D431" i="6" s="1"/>
  <c r="D430" i="6" s="1"/>
  <c r="E47" i="6"/>
  <c r="E431" i="6" s="1"/>
  <c r="E430" i="6" s="1"/>
  <c r="D44" i="6"/>
  <c r="D428" i="6" s="1"/>
  <c r="D427" i="6" s="1"/>
  <c r="E44" i="6"/>
  <c r="E428" i="6" s="1"/>
  <c r="E427" i="6" s="1"/>
  <c r="C86" i="6"/>
  <c r="C47" i="6"/>
  <c r="C431" i="6" s="1"/>
  <c r="C430" i="6" s="1"/>
  <c r="C44" i="6"/>
  <c r="C428" i="6" s="1"/>
  <c r="C427" i="6" s="1"/>
  <c r="E46" i="6" l="1"/>
  <c r="D46" i="6"/>
  <c r="E71" i="6"/>
  <c r="D71" i="6"/>
  <c r="C71" i="6"/>
  <c r="B46" i="6"/>
  <c r="B43" i="6"/>
  <c r="D43" i="6"/>
  <c r="E43" i="6"/>
  <c r="C46" i="6"/>
  <c r="C43" i="6"/>
  <c r="C101" i="6" l="1"/>
  <c r="B101" i="6"/>
  <c r="D98" i="6"/>
  <c r="E98" i="6" s="1"/>
  <c r="E101" i="6" s="1"/>
  <c r="E74" i="6"/>
  <c r="D74" i="6"/>
  <c r="C74" i="6"/>
  <c r="E137" i="6"/>
  <c r="D137" i="6"/>
  <c r="C137" i="6"/>
  <c r="B137" i="6"/>
  <c r="E110" i="6"/>
  <c r="D110" i="6"/>
  <c r="C110" i="6"/>
  <c r="E109" i="6"/>
  <c r="C109" i="6"/>
  <c r="C64" i="6"/>
  <c r="B64" i="6"/>
  <c r="B36" i="6" s="1"/>
  <c r="D61" i="6"/>
  <c r="D445" i="6" s="1"/>
  <c r="E37" i="6"/>
  <c r="D37" i="6"/>
  <c r="C37" i="6"/>
  <c r="B426" i="6" l="1"/>
  <c r="C426" i="6"/>
  <c r="E72" i="6"/>
  <c r="E425" i="6" s="1"/>
  <c r="B108" i="6"/>
  <c r="B425" i="6" s="1"/>
  <c r="C65" i="6"/>
  <c r="C72" i="6"/>
  <c r="C425" i="6" s="1"/>
  <c r="B73" i="6"/>
  <c r="D101" i="6"/>
  <c r="E138" i="6"/>
  <c r="D111" i="6"/>
  <c r="C138" i="6"/>
  <c r="C38" i="6"/>
  <c r="C36" i="6"/>
  <c r="C39" i="6" s="1"/>
  <c r="B65" i="6"/>
  <c r="E61" i="6"/>
  <c r="E445" i="6" s="1"/>
  <c r="D64" i="6"/>
  <c r="B138" i="6" l="1"/>
  <c r="D426" i="6"/>
  <c r="B458" i="6"/>
  <c r="C458" i="6"/>
  <c r="C111" i="6"/>
  <c r="E73" i="6"/>
  <c r="D72" i="6"/>
  <c r="B109" i="6"/>
  <c r="C112" i="6" s="1"/>
  <c r="C75" i="6"/>
  <c r="C73" i="6"/>
  <c r="C76" i="6" s="1"/>
  <c r="D109" i="6"/>
  <c r="D112" i="6" s="1"/>
  <c r="D138" i="6"/>
  <c r="E111" i="6"/>
  <c r="E64" i="6"/>
  <c r="E426" i="6" s="1"/>
  <c r="E458" i="6" s="1"/>
  <c r="D425" i="6" l="1"/>
  <c r="D458" i="6" s="1"/>
  <c r="D75" i="6"/>
  <c r="D73" i="6"/>
  <c r="D76" i="6" s="1"/>
  <c r="E75" i="6"/>
  <c r="E112" i="6"/>
  <c r="D65" i="6"/>
  <c r="E65" i="6"/>
  <c r="D36" i="6"/>
  <c r="D39" i="6" s="1"/>
  <c r="D38" i="6"/>
  <c r="E76" i="6" l="1"/>
  <c r="E36" i="6"/>
  <c r="E39" i="6" s="1"/>
  <c r="E38" i="6"/>
</calcChain>
</file>

<file path=xl/sharedStrings.xml><?xml version="1.0" encoding="utf-8"?>
<sst xmlns="http://schemas.openxmlformats.org/spreadsheetml/2006/main" count="3059" uniqueCount="380">
  <si>
    <t xml:space="preserve">600. Pagat </t>
  </si>
  <si>
    <t xml:space="preserve">602. Mallrat dhe shërbimet </t>
  </si>
  <si>
    <t xml:space="preserve">603. Subvencionet </t>
  </si>
  <si>
    <t xml:space="preserve">606. Transferta për familjet dhe individët </t>
  </si>
  <si>
    <t>Kodi i Programit</t>
  </si>
  <si>
    <t>2019-2021</t>
  </si>
  <si>
    <t>Buxheti</t>
  </si>
  <si>
    <t>Parashikimi</t>
  </si>
  <si>
    <t>Përshkrimi i Programit</t>
  </si>
  <si>
    <t>Sasia</t>
  </si>
  <si>
    <t>Përshkrimi i Produktit:</t>
  </si>
  <si>
    <t>Qëllimet e Politikës së Programit</t>
  </si>
  <si>
    <t>Treguesit e Performancës në nivel Qëllimi</t>
  </si>
  <si>
    <t>Objektivi 1 i Politikës së Programit</t>
  </si>
  <si>
    <t>Treguesit e Performancës për Objektivin 1</t>
  </si>
  <si>
    <t>Njësia Matëse</t>
  </si>
  <si>
    <t>Kosto totale (në mijë lekë)</t>
  </si>
  <si>
    <t xml:space="preserve">Ndryshimi në % i Sasisë  </t>
  </si>
  <si>
    <t xml:space="preserve">Ndryshimi në % i kostos totale  </t>
  </si>
  <si>
    <t>Ndryshimi në % i kostos për njësi</t>
  </si>
  <si>
    <t>230. Aktivet e patrupëzuara</t>
  </si>
  <si>
    <t>231. Aktivet e trupëzuara</t>
  </si>
  <si>
    <t>Emërtimi i Programit Buxhetor</t>
  </si>
  <si>
    <t>…</t>
  </si>
  <si>
    <t>Kosto për njësi (në mijë lekë)</t>
  </si>
  <si>
    <t>604. Transferta të brendshme</t>
  </si>
  <si>
    <t>605. Transferta të jashtme</t>
  </si>
  <si>
    <t>Programi Buxhetor Afatmesëm</t>
  </si>
  <si>
    <t>Vlera e Synuar</t>
  </si>
  <si>
    <t>Produkti 1</t>
  </si>
  <si>
    <t>Vlera Bazë</t>
  </si>
  <si>
    <t>601. Sigurimet Shoqërore dhe Shendetësore</t>
  </si>
  <si>
    <t>Produktet për Objektivin 1</t>
  </si>
  <si>
    <t>Kosto totale e produktit 1</t>
  </si>
  <si>
    <r>
      <t xml:space="preserve">Detajimi i Kostos Totale të </t>
    </r>
    <r>
      <rPr>
        <b/>
        <sz val="8"/>
        <color rgb="FFFF0000"/>
        <rFont val="Garamond"/>
        <family val="1"/>
      </rPr>
      <t>Produktit 1</t>
    </r>
    <r>
      <rPr>
        <b/>
        <sz val="8"/>
        <color theme="1"/>
        <rFont val="Garamond"/>
        <family val="1"/>
      </rPr>
      <t xml:space="preserve"> sipas Artikujve Ekonomikë</t>
    </r>
  </si>
  <si>
    <t>Kontroll</t>
  </si>
  <si>
    <t>Kosto totale e produktit X</t>
  </si>
  <si>
    <r>
      <t>Detajimi i Kostos Totale të</t>
    </r>
    <r>
      <rPr>
        <b/>
        <sz val="8"/>
        <color rgb="FFFF0000"/>
        <rFont val="Garamond"/>
        <family val="1"/>
      </rPr>
      <t xml:space="preserve"> Produktit X </t>
    </r>
    <r>
      <rPr>
        <b/>
        <sz val="8"/>
        <color theme="1"/>
        <rFont val="Garamond"/>
        <family val="1"/>
      </rPr>
      <t>sipas Artikujve Ekonomikë</t>
    </r>
  </si>
  <si>
    <t xml:space="preserve">FORMAT 2: FORMATI STANDARD I PËRGATITJES SË KËRKESAVE BUXHETORE PBA 2019-2021 </t>
  </si>
  <si>
    <t>Kategoria 1: Shpenzimet Administrative Kapitale</t>
  </si>
  <si>
    <t xml:space="preserve">230. Aktive të patrupëzuara </t>
  </si>
  <si>
    <t xml:space="preserve">231. Aktive të trupëzuara </t>
  </si>
  <si>
    <t xml:space="preserve">Shpenzimet Korrente* </t>
  </si>
  <si>
    <t>Shpenzimet Kapitale***</t>
  </si>
  <si>
    <t>Kodi i Projektit të Investimeve****</t>
  </si>
  <si>
    <t>Totali i shpenzimeve të Programit sipas produkteve*****</t>
  </si>
  <si>
    <t>Totali i shpenzimeve të Programit sipas artikujve*****</t>
  </si>
  <si>
    <t>Trend rrites</t>
  </si>
  <si>
    <r>
      <rPr>
        <b/>
        <sz val="8"/>
        <color rgb="FFFF0000"/>
        <rFont val="Garamond"/>
        <family val="1"/>
      </rPr>
      <t>Produkti 3</t>
    </r>
    <r>
      <rPr>
        <sz val="8"/>
        <color theme="1"/>
        <rFont val="Garamond"/>
        <family val="1"/>
      </rPr>
      <t>(shto produkte sipas rastit)</t>
    </r>
  </si>
  <si>
    <t>Kapitulli 01</t>
  </si>
  <si>
    <t>Kapitulli 05</t>
  </si>
  <si>
    <t xml:space="preserve">Produkti 1 </t>
  </si>
  <si>
    <t>Kodi i Projektit sipas listes se investimeve</t>
  </si>
  <si>
    <t>Kapitull 05</t>
  </si>
  <si>
    <t>Buxheti 2019-2021</t>
  </si>
  <si>
    <t>Produkti 2</t>
  </si>
  <si>
    <t>Kapitull 02</t>
  </si>
  <si>
    <t>Kapitulli 03</t>
  </si>
  <si>
    <t>Kapitulli 04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</si>
  <si>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1 </t>
    </r>
    <r>
      <rPr>
        <b/>
        <sz val="8"/>
        <color theme="1"/>
        <rFont val="Garamond"/>
        <family val="1"/>
      </rPr>
      <t>sipas Artikujve Ekonomikë</t>
    </r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</si>
  <si>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2 </t>
    </r>
    <r>
      <rPr>
        <b/>
        <sz val="8"/>
        <color theme="1"/>
        <rFont val="Garamond"/>
        <family val="1"/>
      </rPr>
      <t>sipas Artikujve Ekonomikë</t>
    </r>
  </si>
  <si>
    <t>Kosto totale e produkti 2</t>
  </si>
  <si>
    <t>Kapitulli 02</t>
  </si>
  <si>
    <t>05320</t>
  </si>
  <si>
    <t>numer inspektimesh</t>
  </si>
  <si>
    <t xml:space="preserve">Administrimi i Pyjeve </t>
  </si>
  <si>
    <t xml:space="preserve">Programi i administrimit të pyjeve përfshin hartimin e politikave për menaxhimin e qëndrueshem të ekosistemeve, duke promovuar zhvillimin e një ekonomie të gjelber, koordinimin në nivel qendror, rajonal dhe lokal të praktikave me të mira në drejtim të menaxhimit të burimeve natyrore duke rritur eficiencë në përdorimin e tyre, përdorimin e metoda dhe mjete miqesore me mjedisin në planet operacinale e të zbatimit. </t>
  </si>
  <si>
    <t xml:space="preserve">Për zhvilllimin e qëndrueshëm të zonave pyjore të mbrojtura nëpërmjet bashkëpunimit me institucionet dhe komunitetin
</t>
  </si>
  <si>
    <t>Përqindja e ZM te shtuara ndaj fondit pyjor kullosor ne Republiken e Shqierise</t>
  </si>
  <si>
    <t xml:space="preserve">Përqindja e sipërfaqes pyjore dhe kullosore publike e regjistruar në republikën e Shqipërisë  </t>
  </si>
  <si>
    <t>Numri i turisteve hyres ne Zonat e Mbrojtura</t>
  </si>
  <si>
    <t>Moratoriumi i gjuetise?? (shkelje te tij??)</t>
  </si>
  <si>
    <t>Menaxhim efektiv dhe sigurimi i mbrojtjes së zonave të mbrojtura, kullotave, flores, faunes dhe bimeve  në Republikën e Shqipërisë</t>
  </si>
  <si>
    <t>Numri i oreve mesimore qe realizohen per ndergjegjesim dhe informim per zonat e mbrojtura</t>
  </si>
  <si>
    <t xml:space="preserve">Perqindja e mbulimit me plane menaxhimi ne zonat e mbrojtura </t>
  </si>
  <si>
    <t>Perqindja e aktiviteteve te paligjshme</t>
  </si>
  <si>
    <t>Niveli i parametrave optimal te biodiversitetit (duhet te specifikohen)</t>
  </si>
  <si>
    <r>
      <t>Numri i monitorimeve te kryera per vleresimin e biodivesitetit dhe vlerave natyrore ne ZM</t>
    </r>
    <r>
      <rPr>
        <b/>
        <sz val="8"/>
        <color rgb="FF000000"/>
        <rFont val="Cambria"/>
        <family val="1"/>
      </rPr>
      <t xml:space="preserve">.  </t>
    </r>
  </si>
  <si>
    <r>
      <t xml:space="preserve">Ritja e performances te agjensive te manxhimite te pyjeve , kullotave  , flores , faune dhe bodiversitetit. </t>
    </r>
    <r>
      <rPr>
        <b/>
        <sz val="8"/>
        <color rgb="FFFF0000"/>
        <rFont val="Cambria"/>
        <family val="1"/>
      </rPr>
      <t>Si do te rritet perfomanca?</t>
    </r>
  </si>
  <si>
    <t>numer monitorimesh</t>
  </si>
  <si>
    <r>
      <t xml:space="preserve">Detajimi i Kostos Totale të </t>
    </r>
    <r>
      <rPr>
        <b/>
        <sz val="8"/>
        <color rgb="FFFF0000"/>
        <rFont val="Garamond"/>
        <family val="1"/>
      </rPr>
      <t>Produktit 2</t>
    </r>
    <r>
      <rPr>
        <b/>
        <sz val="8"/>
        <color theme="1"/>
        <rFont val="Garamond"/>
        <family val="1"/>
      </rPr>
      <t xml:space="preserve"> sipas Artikujve Ekonomikë</t>
    </r>
  </si>
  <si>
    <t>Kosto totale e produktit 2</t>
  </si>
  <si>
    <t>AKZM administron në total 64 godina të shpërndara në të gjithë zonat e mbrojtura nga keto 8 godina janë qendra informuese për vizitorët, mirëmbajtja dhe ruajtja e tyre përben një hallkë të domosdoshme për realizimin e aktivitetve dhe arritjen e objektivave për ZM-të, Akzm Administron në total 32 automjete që operojne në 12 Administrata Rajonale të Zonave të Mbrojtura si dhe 8 motobarka dhe 42 motorra, riparimi dhe mirembajtja e tyre përbën një domosdoshmeri për realizimin e aktiviteteve brenda zonave te mbrojtura per kete do te ndiqen procedurat e prokurimit dhe te realizohet sherbimi sipas kerkesave te planifikuara</t>
  </si>
  <si>
    <t>Subjektet qe ushtrojen aktivetet ne fondin pyjore e kullosore , te klasifikuare si aktivitet me rrisk te laret,  nr i inspektimeve eshte planifikua me i larte , per uljen e paligjeshnerise ne aktivitetin  ekonomik te tyre dhe kthimin ne normalitet te ekuilibrave te prishur ne mes te pyjeve , kulloteve dhe te marrejes se vlerave te tyre per plotesimin e nevojeve ekonomike te shoqerise.</t>
  </si>
  <si>
    <t xml:space="preserve">Raporte monitorimi në ZM
</t>
  </si>
  <si>
    <t xml:space="preserve">Kryerja e monitorimeve per biodiversitetin, floren dhe faunen e eger ne Zonat e Mbrojtura ne Republiken e Shqiperise, </t>
  </si>
  <si>
    <t xml:space="preserve"> Objekte te administruara nga AKZM</t>
  </si>
  <si>
    <t>numer objektesh</t>
  </si>
  <si>
    <t>Inspektime te kryera</t>
  </si>
  <si>
    <t>Sistemi elektronik i monitorimit te pyjeve</t>
  </si>
  <si>
    <t>Kamera te instaluara per monitorimin e pyjeve</t>
  </si>
  <si>
    <t>M260356</t>
  </si>
  <si>
    <t>Permiresimi I cilesise se sherbimit per parandalimin e kundravajtjeve per prerjen e pyjeve</t>
  </si>
  <si>
    <t>Numer sistemi</t>
  </si>
  <si>
    <t>Produkti X (shto produkte sipas rastit)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</si>
  <si>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1&amp;2 …X </t>
    </r>
    <r>
      <rPr>
        <b/>
        <sz val="8"/>
        <color theme="1"/>
        <rFont val="Garamond"/>
        <family val="1"/>
      </rPr>
      <t>sipas Artikujve Ekonomikë</t>
    </r>
  </si>
  <si>
    <t xml:space="preserve">Kosto totale e projektit </t>
  </si>
  <si>
    <t>Shpenzimet Kapitale</t>
  </si>
  <si>
    <t>Kategoria 2: Shpenzimet për projekte investimesh</t>
  </si>
  <si>
    <t>Kodi i Projektit të Investimeve</t>
  </si>
  <si>
    <t>Plane menaxhimi per pyjet</t>
  </si>
  <si>
    <t>Numer planesh menaxhimi per pyje te hartuara</t>
  </si>
  <si>
    <t xml:space="preserve">Do te pergatiten planet e menaxhimi per pyjet </t>
  </si>
  <si>
    <t>numer planesh</t>
  </si>
  <si>
    <r>
      <t xml:space="preserve">Detajimi i Kostos Totale të </t>
    </r>
    <r>
      <rPr>
        <b/>
        <sz val="8"/>
        <color rgb="FFFF0000"/>
        <rFont val="Garamond"/>
        <family val="1"/>
      </rPr>
      <t>Produktit X</t>
    </r>
    <r>
      <rPr>
        <b/>
        <sz val="8"/>
        <color theme="1"/>
        <rFont val="Garamond"/>
        <family val="1"/>
      </rPr>
      <t xml:space="preserve"> sipas Artikujve Ekonomikë</t>
    </r>
  </si>
  <si>
    <t>Projekti I Sherbimeve Mjedisore</t>
  </si>
  <si>
    <t>Sistem informacioni dixhital i ngritur (ALFIS)</t>
  </si>
  <si>
    <t>GM26050</t>
  </si>
  <si>
    <t>Dizenjimi i sistemit te informacionit dixhital ne pyje, pergatitja e metodologjise, venia ne funksionim i softëare dhe krijimi i nje database te ri te kadastres se fondit pyjor e kullosor publik i lidhur me sistemin GIS</t>
  </si>
  <si>
    <t>numer sistemi</t>
  </si>
  <si>
    <t>Parashikimi sipas tavanit te vendosur nga financa</t>
  </si>
  <si>
    <t>Fond pyjor dhe kullosor publik i regjistruar</t>
  </si>
  <si>
    <t>KM26004</t>
  </si>
  <si>
    <t>Vleresimi i dokumentacionit ligjor dhe gjendjes se pronesise per zonat e percaktuara, pergatitja e hartes dixhitale dhe karteles per siperfaqet e rregjistruara, integrimi i tyre dhe databases e ZRPP.</t>
  </si>
  <si>
    <t>numer qarqesh</t>
  </si>
  <si>
    <t>Produkti 3</t>
  </si>
  <si>
    <t>Plani gjinor i veprimit i zbatuar</t>
  </si>
  <si>
    <t>Plani gjinor i veprimi i zbatuar</t>
  </si>
  <si>
    <t>Parashikimi kerkesa sipas planit te disbursimit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</si>
  <si>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3 </t>
    </r>
    <r>
      <rPr>
        <b/>
        <sz val="8"/>
        <color theme="1"/>
        <rFont val="Garamond"/>
        <family val="1"/>
      </rPr>
      <t>sipas Artikujve Ekonomikë</t>
    </r>
  </si>
  <si>
    <t xml:space="preserve">Kosto totale e produktit </t>
  </si>
  <si>
    <t>Projekti I Sherbieve Mjedisore</t>
  </si>
  <si>
    <t xml:space="preserve">Produkti 4 </t>
  </si>
  <si>
    <t>Inventar kombetar i fondit pyjor dhe kullosor publik i hartuar</t>
  </si>
  <si>
    <t>GM26049</t>
  </si>
  <si>
    <t>Hartimi i metodologjise per kryerjen e inventarit, zbatimi i metodologjise, kryerja e punimeve ne terren dhe me pas me punimet e zyres</t>
  </si>
  <si>
    <t>numer inventari</t>
  </si>
  <si>
    <r>
      <t xml:space="preserve">Detajimi i Kostos Totale të </t>
    </r>
    <r>
      <rPr>
        <b/>
        <sz val="8"/>
        <color rgb="FFFF0000"/>
        <rFont val="Garamond"/>
        <family val="1"/>
      </rPr>
      <t>Produktit 4</t>
    </r>
    <r>
      <rPr>
        <b/>
        <sz val="8"/>
        <color theme="1"/>
        <rFont val="Garamond"/>
        <family val="1"/>
      </rPr>
      <t xml:space="preserve"> sipas Artikujve Ekonomikë</t>
    </r>
  </si>
  <si>
    <t>Kosto totale e produktit 4</t>
  </si>
  <si>
    <t xml:space="preserve">Produkti 5 </t>
  </si>
  <si>
    <t>Modele hidorlogjike</t>
  </si>
  <si>
    <t>Ndihma per zhvillimin e mekanizmave qe mundesojne financimin e qendrueshem te menaxhimit te burimeve natyrore pertej horizontit te projektit te sherbimeve mjedisore si dhe krijimi i mekanizmave te financimit  per te zvogeluar degradimin e tokes</t>
  </si>
  <si>
    <t xml:space="preserve">numer modelesh </t>
  </si>
  <si>
    <r>
      <t xml:space="preserve">Detajimi i Kostos Totale të </t>
    </r>
    <r>
      <rPr>
        <b/>
        <sz val="8"/>
        <color rgb="FFFF0000"/>
        <rFont val="Garamond"/>
        <family val="1"/>
      </rPr>
      <t>Produktit 5</t>
    </r>
    <r>
      <rPr>
        <b/>
        <sz val="8"/>
        <color theme="1"/>
        <rFont val="Garamond"/>
        <family val="1"/>
      </rPr>
      <t xml:space="preserve"> sipas Artikujve Ekonomikë</t>
    </r>
  </si>
  <si>
    <t>Kosto totale e produktit 5</t>
  </si>
  <si>
    <t>Produkti 6</t>
  </si>
  <si>
    <t>Plane mbareshtimi te hartuara per fondin pyjor dhe kullosor publik</t>
  </si>
  <si>
    <t>Grumbullimi i te dhenave ne terren per evidentimin e gjendjes aktuale te ekonomise pyjore. Pergatitja e hartave GIS. Hartimi i skenareve per administrimin e pyjeve/kullotave. Hartimi i planeve VSM per planet e administrimit te pyjeve.</t>
  </si>
  <si>
    <t xml:space="preserve">numer planesh </t>
  </si>
  <si>
    <r>
      <t xml:space="preserve">Detajimi i Kostos Totale të </t>
    </r>
    <r>
      <rPr>
        <b/>
        <sz val="8"/>
        <color rgb="FFFF0000"/>
        <rFont val="Garamond"/>
        <family val="1"/>
      </rPr>
      <t>Produktit6</t>
    </r>
    <r>
      <rPr>
        <b/>
        <sz val="8"/>
        <color theme="1"/>
        <rFont val="Garamond"/>
        <family val="1"/>
      </rPr>
      <t xml:space="preserve"> sipas Artikujve Ekonomikë</t>
    </r>
  </si>
  <si>
    <t>Produkti 7</t>
  </si>
  <si>
    <t>M26034</t>
  </si>
  <si>
    <t>TVSH projektit</t>
  </si>
  <si>
    <r>
      <t xml:space="preserve">Detajimi i Kostos Totale të </t>
    </r>
    <r>
      <rPr>
        <b/>
        <sz val="8"/>
        <color rgb="FFFF0000"/>
        <rFont val="Garamond"/>
        <family val="1"/>
      </rPr>
      <t>Produktit 7</t>
    </r>
    <r>
      <rPr>
        <b/>
        <sz val="8"/>
        <color theme="1"/>
        <rFont val="Garamond"/>
        <family val="1"/>
      </rPr>
      <t xml:space="preserve"> sipas Artikujve Ekonomikë</t>
    </r>
  </si>
  <si>
    <t>Kosto totale e produktit 7</t>
  </si>
  <si>
    <t>Planifikim, Menaxhim, Administim</t>
  </si>
  <si>
    <t>01110</t>
  </si>
  <si>
    <t>Rritja, forcimi dhe zhvillimi i kapaciteteve menaxhuese per nje planifikim, menaxhim dhe administrim te politikave dhe strategjive ne fushen e mjedisit, pyjeve si dhe koordinimi i punes me te gjitha drejtorite e politikave per kontrollin dhe zbatimin e tyre; trajnimi si nje mjet strategjik per rritjen e burimeve njerezore; hartimi dhe  rritja e kontrollit mbi efektivitetin e perdorimit te fondeve financiare ne te gjithe strukturen e MTM-se dhe institucionet e varesise, ne perputhje me legjislacionin ne fuqi dhe kerkesat ne kuader te procesit te integrimit.</t>
  </si>
  <si>
    <t xml:space="preserve">Permiresimi i struktures funksionale per nje menaxhim sa me efektiv te burimeve njerezore per te krijiuar inje stafi permanent dhe sa me te qendrueshem per hartimin dhe monitorimin e politikave ne fushen e mjedisit dhe turizmit.
</t>
  </si>
  <si>
    <t xml:space="preserve">Standarde te politikave te fushes se MTM te hartuara kundrejt totalit te planifikuar ne planin e akteve. </t>
  </si>
  <si>
    <t>Numri i turisteve ne strukturat akomoduese</t>
  </si>
  <si>
    <t>Numri i vizitoreve ne zonat e mbrojtura</t>
  </si>
  <si>
    <t xml:space="preserve">Fuqizimi i funksionit menaxhues, në funksion të implementimit të sukseshëm të programit, konform kërkesave të kuadrit ligjor në fuqi. </t>
  </si>
  <si>
    <t>Numri i akteve ligjore të përafruar me BE</t>
  </si>
  <si>
    <t>Raste Diskriminimi te konstatuara dhe raportuara</t>
  </si>
  <si>
    <t xml:space="preserve">Personel burra të rekrutuar rishtazi </t>
  </si>
  <si>
    <t xml:space="preserve">Personel gra të rekrutuara rishtazi </t>
  </si>
  <si>
    <t xml:space="preserve">Akte ligjore dhe nenligjore 
</t>
  </si>
  <si>
    <t>numer aktesh</t>
  </si>
  <si>
    <t>Orendi/Pajisje</t>
  </si>
  <si>
    <t>Pajisje te blera</t>
  </si>
  <si>
    <t>M260307</t>
  </si>
  <si>
    <t>Orendi dhe pajisje te blera</t>
  </si>
  <si>
    <t>numer pajisjesh</t>
  </si>
  <si>
    <t>Godine e rikonstruktuar e Ministrise dhe ne qarqe</t>
  </si>
  <si>
    <t>numer godinash</t>
  </si>
  <si>
    <t>Rikonstruksione/Ndertime</t>
  </si>
  <si>
    <t>Godine e rikonstruktuar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</si>
  <si>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X </t>
    </r>
    <r>
      <rPr>
        <b/>
        <sz val="8"/>
        <color theme="1"/>
        <rFont val="Garamond"/>
        <family val="1"/>
      </rPr>
      <t>sipas Artikujve Ekonomikë</t>
    </r>
  </si>
  <si>
    <t>Mbrojtja e Mjedisit</t>
  </si>
  <si>
    <t xml:space="preserve">Programi i Mbrojtjes së Mjedisit mbulon sigurimin dhe përmirësimin e cilësisë së mjedisit, në dobi të brezave të sotëm dhe të ardhshëm, si dhe sigurimin e kushteve për zhvillimin e qëndrueshëm të vendit, nëpërmjet garantimit të përputhshmërisë së veprimtarive me ndikim në mjedis me kushtet e lejeve mjedisore dhe kërkesave të legjislacionit mjedisor, përmirësimt të cilësisësë ajrit  në zonat kryesore urbane; menaxhimit të integruar të mbetjeve, parandalimit dhe kontrollit të integruar të ndotjes dhe rreziqeve nga aksidentet industriale, përshpejtimin e përshtatjes ndaj ndryshimeve klimatike dhe zbutjes së gazrave me efekt serë; ruajtjes dhe perdorimit të qëndrueshëm të burimeve natyrore, biodiversitetit dhe menaxhimit të integruar të zonave të mbrojtura. </t>
  </si>
  <si>
    <t xml:space="preserve">Për përmirësimin e cilësisë së ajrit, mbrojtjen e natyrës dhe biodiversitetit.
</t>
  </si>
  <si>
    <t>Norma vjetore e zvogelimit te ndotjes akustike ne zonat kryesore urbane - perqindja vjetore e nivelit te ndotjes</t>
  </si>
  <si>
    <t>Norma vjetore e diteve te ndotura nga PM10 per qytetet Tirane, Korce, Elbasan - perqindja vjetore e nivelit te ndotjes</t>
  </si>
  <si>
    <t>Tirane 55 %,          Elbasani 45 %,          Korça 58 %</t>
  </si>
  <si>
    <t>Tirane 50 %,          Elbasani 40 %,          Korça 50 %</t>
  </si>
  <si>
    <t>Tirane 45 %,          Elbasani 35 %,          Korça 45 %</t>
  </si>
  <si>
    <t>Tirane 40 %,                           Elbasani 30 %,                           Korça 40 %</t>
  </si>
  <si>
    <t>Siperfaqja e Zonave te Mbrojtura</t>
  </si>
  <si>
    <t>18,5%</t>
  </si>
  <si>
    <t>Perqindja e mbetjeve që shkojnë në landfille sanitare kundrejt mbetjeve të hedhura në venddepozitime të hapura</t>
  </si>
  <si>
    <t>Niveli ne perqindje i mbetjeve te ricikluara</t>
  </si>
  <si>
    <t>Niveli i mbetjeve te ricikluara</t>
  </si>
  <si>
    <t xml:space="preserve">"Garantimi i përputhshmërisë së veprimtarive me ndikim në mjedis me kushtet e lejeve mjedisore dhe kërkesave të legjislacionit mjedisor."
</t>
  </si>
  <si>
    <t>Subjekte administrative të sanksionuara</t>
  </si>
  <si>
    <t>% e mbetjeve te rrezikshme te eleminuara/evidentuara (te  evidentohet llojet  e mbetjeve qe trajton mjedisi)</t>
  </si>
  <si>
    <t>% e mbetjeve te parrezikshme te eleminuara/evidentuara</t>
  </si>
  <si>
    <t>% e kurrikulave te hartuara per mjedisin ose % e shkollave qe realizojne aktivitete ne kuader te mbrojtjes se mjedisit</t>
  </si>
  <si>
    <t xml:space="preserve">Akte ligjore dhe nënligjore, dokumenta strategjike 
</t>
  </si>
  <si>
    <t xml:space="preserve">Për të siguruar mbrojtjen e mjedisit në një nivel të lartë do te hartohen akte ligjore dhe nenligjore qe transpozojne direktiva, rregullore dhe vendime te BE per fushen e mjedisit dhe te ndryshimeve klimatike. Ne kuader te procesit se Integrimit Evropian te vendit cdo vit rishikohet PKIE 3 vjecare per transpozimin e acquis te BE-se dhe hartohen raporte periodike 3 mujore per zbatimin e saj, perfshire kontributin per nenkomitetin BE-Shqiperi, KSA dhe planin e veprimit per adresimin e rekomandimeve te progres raportit te KE. Do te hartohet dokument strategjik dhe plan veprimi ne zbatim te politikave per arritjen e objektivave kombetare ne fushen e menaxhimit të mbetjeve si dhe plane veprimi me aktivitete konkrete per arritjen e tyre </t>
  </si>
  <si>
    <r>
      <rPr>
        <b/>
        <sz val="8"/>
        <color rgb="FFFF0000"/>
        <rFont val="Garamond"/>
        <family val="1"/>
      </rPr>
      <t>Produkti 2</t>
    </r>
    <r>
      <rPr>
        <sz val="8"/>
        <color theme="1"/>
        <rFont val="Garamond"/>
        <family val="1"/>
      </rPr>
      <t>(shto produkte sipas rastit)</t>
    </r>
  </si>
  <si>
    <t xml:space="preserve">Inspektime te kryera/Inspektim në të gjitha subjektet me ndikim në mjedis
</t>
  </si>
  <si>
    <t>Inspektim në të gjitha subjektet me ndikim në mjedis</t>
  </si>
  <si>
    <t>Raporte monitorimi</t>
  </si>
  <si>
    <t>Raporte monitorimi te cilesise se ajrit e zhurmave e ujerave urbane, te cilesise se ujerave ne lumenj, liqene, dete dhe laguna, te monitorimit te treguesve ne pyje dhe biodiversitet dhe te treguesve te shkarkimit e transferimit te ndotesave dhe raporti vjetor i gjendjes ne mjedis</t>
  </si>
  <si>
    <t>numer raportesh</t>
  </si>
  <si>
    <t>Dosje te  shqyrtuara per perftimin e lejeve te mjedisit</t>
  </si>
  <si>
    <t>Shqyrtim i dosjeve te aplikanteve per perftimin e lejeve te mjedisit per instalimet e tipit A dhe B</t>
  </si>
  <si>
    <t>cope</t>
  </si>
  <si>
    <t>Mbyllja, rehabilitimi I mbetjeve urbane nga venddepozitimeve ekzistuese</t>
  </si>
  <si>
    <t>vendepozitime te rehabilituara</t>
  </si>
  <si>
    <t>Ne zbatim te aktit nenligjor te miratuar per rehabilitimin e vendepozitimeve ekzistuese per nje periudhe deri ne 10 vjet , MTM do te beje te mundur permiresimin e kushteve te ketyre venddepozitimet ekzistuese</t>
  </si>
  <si>
    <t>numer venddepozitimesh</t>
  </si>
  <si>
    <t xml:space="preserve">Produkti 2 </t>
  </si>
  <si>
    <t>studimi mbi vendepozitime te rehabilituara</t>
  </si>
  <si>
    <t>numer studimi</t>
  </si>
  <si>
    <t xml:space="preserve">Blerje fidanesh dhe drure per rehabilitimin e vendepozitimeve ekzistuese </t>
  </si>
  <si>
    <t>siperfaqe e permiresuar per vendepozitimet ekzistuese</t>
  </si>
  <si>
    <t>ne kuder te permiresimit te kushteve per vendepozitimet ekzistuese te identifikuara nevojitet blerja e fidaneve dhe drureve qe do te bejne te mundur permiresimin e siperfaqeve per keto vendepozitime</t>
  </si>
  <si>
    <t>venddepozitime te rehabilituara</t>
  </si>
  <si>
    <t>Rikonstruksion i  godines se ish DSHP Tirane</t>
  </si>
  <si>
    <t>M260412</t>
  </si>
  <si>
    <t>Duke u bazuar ne kushtet jo funksionale te godines lindi nevoja per te kryer rikonstruksion per ta bere sa me funksionale ne sherbim te punonjesve te ministrise.</t>
  </si>
  <si>
    <t>nr godine</t>
  </si>
  <si>
    <t>Pasaporta dixhitale mjedisore</t>
  </si>
  <si>
    <t>sistemi software I pergatitur</t>
  </si>
  <si>
    <t>M260383</t>
  </si>
  <si>
    <t>Nr sistemi software per identifikimin e shkeljeve ne fushen e mjedisit</t>
  </si>
  <si>
    <t>Zhvillimi i nje moduli softëare per menaxhimin e procesit te punes nga identifikimi i shkeljeve persa i perket ndotjes se mjedisit, ne vendosjen e gjobesdhe deri ne shlyerjen e saj nga personi fizik ose juridik.</t>
  </si>
  <si>
    <t>Pershtatja me ndryshimet Klimaterike ne fushen e menaxhimit nderkufitar te riskut te permbytjeve ne Ballkanin perendimor-GIZ</t>
  </si>
  <si>
    <t xml:space="preserve">Strategji dhe Plane Kombetare te hartuara e te miratuara </t>
  </si>
  <si>
    <t>GM26066</t>
  </si>
  <si>
    <t>Do te hartohen dokumenta strategjike dhe plane veprimi  per arritjen e objektivave kombetare ne fushen e mbrojtjes se mjedisit dhe ndryshimeve klimatike</t>
  </si>
  <si>
    <t>Numer dokumentash strategjike</t>
  </si>
  <si>
    <t>TVSH e Projektit te GIZ e realizuar</t>
  </si>
  <si>
    <t>M260401</t>
  </si>
  <si>
    <t xml:space="preserve">Do te realizohen pagesat per TVSH e Projektit bazuar ne aktivitetet e realizuara </t>
  </si>
  <si>
    <t>Bioenergjia- Projekti UNIDO</t>
  </si>
  <si>
    <t>Produkti 1 (shto produkte sipas rastit)</t>
  </si>
  <si>
    <t>Teknologji te aplikuara per perdorimin e bio-energjise ne industrine e perpunimit te vajit te ullirit</t>
  </si>
  <si>
    <t>GM26061</t>
  </si>
  <si>
    <t>Pergatitja e metodologjise dhe dokumentave te tjere per SME-te qe do te perfitojne nga projekti, fillimisht ne sektorin e vajit te ullirit qe perdorin mbetjet e bio-mases per prodhimin e energjise</t>
  </si>
  <si>
    <t>Numer industrish pilote te aplikuara</t>
  </si>
  <si>
    <t>Kosto lokale per projektin UNIDO</t>
  </si>
  <si>
    <t>M260354</t>
  </si>
  <si>
    <t>Kosto lokale do te realizohet per pergatitjen e metodologjise dhe dokumentave te tjere per SME-te qe do te perfitojne nga projekti, fillimisht ne sektorin e vajit te ullirit qe perdorin mbetjet e bio-mases per prodhimin e energjise</t>
  </si>
  <si>
    <t>Kune Vain- Projekti GEF</t>
  </si>
  <si>
    <t xml:space="preserve">  Infrastrukure e permiresuar ne zonen e Kune Vainit</t>
  </si>
  <si>
    <t>GM26058</t>
  </si>
  <si>
    <t>Infrastrukure e permiresuar ne zonen e Kune Vainit per te siguruar pershtatjen ndaj ndryshimeve klimatike si ndertimi i puseve artizanale dhe shtimi i siperfaqeve te degraduara ne pyje.</t>
  </si>
  <si>
    <t>Numer pusesh artizanale</t>
  </si>
  <si>
    <t xml:space="preserve">  Kosto lokale e realizuar per projektin e Kune Vainit</t>
  </si>
  <si>
    <t>M260316</t>
  </si>
  <si>
    <t>Kosto lokale do te realizohet per investimet ne infrastrukure ne zonen e Kune Vainit per te siguruar pershtatjen ndaj ndryshimeve klimatike si ndertimi i puseve artizanale dhe shtimi i siperfaqeve te degraduara ne pyje.</t>
  </si>
  <si>
    <t xml:space="preserve"> TVSH e realizuar per projektin e Kune Vainit</t>
  </si>
  <si>
    <t>M260362</t>
  </si>
  <si>
    <t>Rimbursimi i TVSH-se do te behet per aktivitete qe do te realizohen ne kuader te projektit</t>
  </si>
  <si>
    <t>Sistemi i informacionit, menaxhim dhe monitorim (EIMMS) - Projekti PNUD</t>
  </si>
  <si>
    <t xml:space="preserve"> Sistem mjedisor i informacionit i ndertuar dhe i perditesuar</t>
  </si>
  <si>
    <t>GM26062</t>
  </si>
  <si>
    <t>Ne kuader te projektit te financuar nga GEF do te behet ngritja e sistemit te integruar te monitorimit dhe te menaxhimit te informacionit mjedisor (EIMMS)</t>
  </si>
  <si>
    <t>numer sistemesh</t>
  </si>
  <si>
    <t>Kosto lokale per projektin EIMMS e realizuar</t>
  </si>
  <si>
    <t>M260355</t>
  </si>
  <si>
    <t>Kosto lokale do te realizohet ne funskion te aktiviteteve te projektit per ngritjen e sistemit te integruar te monitorimit dhe te menaxhimit te informacionit mjedisor (EIMMS)</t>
  </si>
  <si>
    <t>Parku Biosferik i prespes - Projekti KFW</t>
  </si>
  <si>
    <t>Plane menaxhimi te Zonave te Mbrojtura dhe Rezervat e Biosferes te hartuara/rishikuara dhe te miratuara</t>
  </si>
  <si>
    <t>GM26033</t>
  </si>
  <si>
    <t>Do te hartohen dhe do te miratohen planet e menaxhimit te Zonave te Mbrojtura ne perputhje me kuadrin ligjor kombetar ne zbatim te Ligjit "Per Zonat e Mbrojtura"</t>
  </si>
  <si>
    <t>Kosto lokale per projektin e realizuar per projektin e Biosferes Prespe</t>
  </si>
  <si>
    <t>M260241</t>
  </si>
  <si>
    <t>Kosto lokale do te realizohet ne funksion te aktiviteteve te projektit per planet e menaxhimit te Zonave te Mbrojtura ne perputhje me kuadrin ligjor kombetar ne zbatim te Ligjit "Per Zonat e Mbrojtura"</t>
  </si>
  <si>
    <t>TVSH e realizuar per projektin e Biosferes Prespe</t>
  </si>
  <si>
    <t>M260248</t>
  </si>
  <si>
    <t>TVSH do te rimbursohet ne baze te fatura te ardhura per aktivitetet e realizuara per projektin e rezerves se Biosferes Prespe</t>
  </si>
  <si>
    <t>Ruajtja e agrobiodiversitetit ne zonat rurale te Shqiperise CABRA</t>
  </si>
  <si>
    <t xml:space="preserve">Rimbursim TVSH </t>
  </si>
  <si>
    <t>M260349</t>
  </si>
  <si>
    <t>Do te behet rimbursimi I TVSH per projektin CABRA 2 si detyrim i MTM per aktivitet e realizuara ne kuader te projektit</t>
  </si>
  <si>
    <t>numer aktivitetesh te realizuara</t>
  </si>
  <si>
    <t>Projekti tre liqenet CSBL III - Projekti GIZ</t>
  </si>
  <si>
    <t>GM26070</t>
  </si>
  <si>
    <t>Raporte monitorimi per vleresimin e gjendjes se tre liqeneve nepermjet monitorimit te treguesve ne perputhje me Direktiven Kuader te Ujit (CSBL III)</t>
  </si>
  <si>
    <t>Numer raportesh</t>
  </si>
  <si>
    <t>TVSH e rimbursuar per projektin</t>
  </si>
  <si>
    <t>M260402</t>
  </si>
  <si>
    <t>TVSH do te rimbursohet per aktivitetet e realizuara per projektin CSBL III</t>
  </si>
  <si>
    <t>Projekti Destimed Zonat bregdetare, turizmi detar - AKZM</t>
  </si>
  <si>
    <t xml:space="preserve">Paketa turistike ne dispozicion per nje zhvillim te qendrueshem te burimeve natyrore dhe turizmit </t>
  </si>
  <si>
    <t>Ne kuader te projektit DestiMed do te behet e mundur forcimi i politikave te zhvillimit te qendrueshem per nje vleresim me efikas te burimeve natyrore ne zonat e mbrojtura detare dhe bregdetare, ne te cilen AKZM eshte partner perfitues.</t>
  </si>
  <si>
    <t xml:space="preserve">Numer paketash ne zonash pilote </t>
  </si>
  <si>
    <t>Projekti Aquanex - IPA CBC Greqi-Shqiperi</t>
  </si>
  <si>
    <t>Platforma elektronike per menaxhimin e qendrueshem te burimeve ujore ne zonen nderkufitare Greqi-Shqiperi.</t>
  </si>
  <si>
    <t xml:space="preserve">Ne kuader te projektit AQUANEX do te behet e mundur zhvillimi i nje databaze per monitorimin e qendrueshem te burimeve ujore ne zonen nderkufitare Greqi-Shqiperi dhe do te draftohen udhezuesit respektive ne perputhje me kerkesat e Direktives </t>
  </si>
  <si>
    <t>Numer databaze/udhezues</t>
  </si>
  <si>
    <t>Projekti Mekanizmat financiare -  PNUD</t>
  </si>
  <si>
    <t>Plan strategjik dhe financiar per sistemin e ZM</t>
  </si>
  <si>
    <t>GM26064</t>
  </si>
  <si>
    <t>Ne kuader te projektit do te hartohet plan strategjik dhe plan financiar per sistemin e zonave te mbrojtura.</t>
  </si>
  <si>
    <t>Kosto lokale e realizuar per projektin</t>
  </si>
  <si>
    <t>M260377</t>
  </si>
  <si>
    <t>Projekti Blue Land- Sherbimi i ekosistemeve  -AKZM</t>
  </si>
  <si>
    <t>Trupe nderkufitare e ngritur per menaxhimin e qendrueshem te biodiversitetit, habitateve dhe ekosistemeve ne 3 zona detare dhe bregdetare</t>
  </si>
  <si>
    <t>Ne kuader te projektit Blue land do te behet e mundur ngritja e nje trupe nderkufitare per harmozinimin e nje menaxhimi te qendrueshem ne 3 zona detare dhe bregdetare te mbrojtura te targetuara nga projekti.</t>
  </si>
  <si>
    <t>Numer iniciativash pilot</t>
  </si>
  <si>
    <t>Projekti i Mbetjeve  - IPA 2013</t>
  </si>
  <si>
    <t>Plane rajonale/lokale veprimi te hartuara</t>
  </si>
  <si>
    <t>GM26055</t>
  </si>
  <si>
    <t>Do te hartohen plane rajonale dhe lokale veprimi ne zbatim te strategjise dhe planit kombetar te menaxhimit te mbetjeve (IPA 2013)</t>
  </si>
  <si>
    <t>nr planesh te hartuara</t>
  </si>
  <si>
    <t>MM260319</t>
  </si>
  <si>
    <t>Kosto lokale do te realziohet per mbeshtetjen e aktiviteteve te projektit per plane rajonale dhe lokale veprimi ne zbatim te strategjise dhe planit kombetar te menaxhimit te mbetjeve (IPA 2013)</t>
  </si>
  <si>
    <t xml:space="preserve">TVSH e rimbursuar per projektin </t>
  </si>
  <si>
    <t>M260164</t>
  </si>
  <si>
    <t>TVSH do te rimbursohet per faturat qe do te vijne per aktivitete e realizuara per projektin e mbetjeve -IPA 2013</t>
  </si>
  <si>
    <t>Projekti i Mbetjeve ne kuader te ndryshimeve klimatike  - GIZ</t>
  </si>
  <si>
    <t>Strategji dhe 3 Plane lokale veprimi te hartuara per 3 bashki</t>
  </si>
  <si>
    <t>GM26065</t>
  </si>
  <si>
    <t xml:space="preserve">Ne kuader te projektit te zbatuar nga GIZ eshte perfunduar rishikimi i Strategjisese mbetjeve dhe jane hartuar 3 plane lokale veprimi per 3 Bashki Peqin, Himare, Rrogozhine </t>
  </si>
  <si>
    <t>TVSH e rimbursuar per projektin e GIZ</t>
  </si>
  <si>
    <t>M260379</t>
  </si>
  <si>
    <t>TVSH do te rimbursohet per aktivitetet e realizuara per projektin e mbetjeve te GIZ</t>
  </si>
  <si>
    <t>Projekti SWAN -Platforma per riperdorimin e mbetjeve - Interreg BallkanMed</t>
  </si>
  <si>
    <t>Hartë e përgatitur për burimet e mbetjeve të ngurta për prodhuesit industrialë (SWAN)</t>
  </si>
  <si>
    <t>Ne kuader te projektit SWAN do te pergatitet harta per burimet e mbetjeve te ngurta per prodhuesit industriale</t>
  </si>
  <si>
    <t>numer hartash</t>
  </si>
  <si>
    <t>Projekti Plastic buster MPAs- Interreg Med</t>
  </si>
  <si>
    <t>Masa pilote te zbatuara</t>
  </si>
  <si>
    <t>Masa pilote te zbatuara per eleminimin e ndotjes nga plastika ne nje zone te mbrojtur detare dhe plani i menaxhimit I ZMD-se i rishikuar</t>
  </si>
  <si>
    <t>numer plane menaxhimi</t>
  </si>
  <si>
    <t>Projekti Menaxhimi i Intnegruar i Mbetjeve dhe Parandalimi i Mbetjeve Detare ne Ballkanin Perendimor - GIZ</t>
  </si>
  <si>
    <t>Sistem i ngritur per parandalimin e mbetjeve detare</t>
  </si>
  <si>
    <t>Sistem i ngritur ndergjegjesimi, edukimi, monitorimi dhe raportimi per parandalimin e mbetjeve detare ne kuader te projektit te financuar nga GIZ.</t>
  </si>
  <si>
    <t>nr sistemi</t>
  </si>
  <si>
    <t>Projekti Menaxhimi i Kimikateve- SIDA</t>
  </si>
  <si>
    <t>Kapacitete te ngritura ne fushen e kimikateve</t>
  </si>
  <si>
    <t xml:space="preserve">krijimi i kushteve, në fushën e legjislacionit të kimikateve, për anëtarësim në BE. </t>
  </si>
  <si>
    <t>zyre e ngritur</t>
  </si>
  <si>
    <t>Projekti SANE - SIDA</t>
  </si>
  <si>
    <t>Raporte perfomance te hartuara</t>
  </si>
  <si>
    <t>Raporte vleresimi performace te hartuara ne kuader te projektit SANE per ngritjen e kapaciteteve te Ministrise se Turizmit dhe Mjedisit dhe institucioneve te tjera per pergatitjen e negociatave per kapitullin 27 te mjedisit</t>
  </si>
  <si>
    <t>Zhvillimi i Turizmit</t>
  </si>
  <si>
    <t>04760</t>
  </si>
  <si>
    <t xml:space="preserve">Programi i Zhvillimit të Turizmit mbështetet në strategjinë sektoriale të turizmit, planin e saj të veprimit, si dhe të masave në strategjitë ndërsektoriale. Programi i Zhvillimit të Turizmit synon një turizëm të qëndrueshëm në kohë, social, mjedisor dhe ekonomik që arrihet nëpërmjet: 1)Përmirësimin dhe rishikimit në vazhdimësi të kuadrit ligjor për turizmin me fokus harmonizimin e tij me politikat e qeverisë; 2)Përmirësimin e klimës së biznesit nëpërmjet incentivave ligjore, fuqizimit të bashkëpunimit publik-privat; 3)Sistemit të licencimit, klasifikimit dhe çertifikimit të sipërmarrjeve turistike me qëllim përmirësimin e cilësisë së shërbimeve dhe mbrojtjen e konsumatorit, si dhe monitorimit të sipërmarrjeve turistike; 4)Diversifikimit të produktit turistik për të arritur një turizëm gjithëvjetor etj. </t>
  </si>
  <si>
    <t xml:space="preserve">Kthimi i Shqipërisë në një destinacion tërheqës turistik, cilësor dhe të qëndrueshëm, duke shfrytëzuar potenciale dhe burime lokale, duke u fokusuar në atë çka është unike në Shqipëri.
</t>
  </si>
  <si>
    <t xml:space="preserve">Rritja e kontributit direkt të turizmit në PBB </t>
  </si>
  <si>
    <t xml:space="preserve">Rritja e nivelit të punësimit në sektorin e Turizmit </t>
  </si>
  <si>
    <t xml:space="preserve">Rritja e numrit të strukturave akomoduese  </t>
  </si>
  <si>
    <t>% e investimeve te huaja ne turizem</t>
  </si>
  <si>
    <t>Diversifikimi i ofertës turistike duke synuar praninë e turistëve gjatë gjithë vitit</t>
  </si>
  <si>
    <t xml:space="preserve">Numri i turistëve jashtë sezonit veror </t>
  </si>
  <si>
    <t xml:space="preserve">Te ardhura nga turistet jashte sezonit </t>
  </si>
  <si>
    <t xml:space="preserve">Numer biznesesh ne sektorin e agroturizmit </t>
  </si>
  <si>
    <t xml:space="preserve">Numri i strukturave akomoduese  </t>
  </si>
  <si>
    <t xml:space="preserve">Akte ligjore / nënligjore të hartuara </t>
  </si>
  <si>
    <t>Hartimi i akteve me qëllim përmirësimin e vazhdueshëm të kuadrit ligjor, që kanë të bëjnë direkt ose indirekt me zhvillimin e sektorit të turizmit.</t>
  </si>
  <si>
    <t>Monitorime të kryera përgjatë gjithë vijës bregdetare</t>
  </si>
  <si>
    <t>Monitorim i gjithe vijës bredgetare për evidentimin e situatës me qëllim mbrojtjen, planifikimin, monitorimin dhe administrimin e zonës bregdetare.</t>
  </si>
  <si>
    <t xml:space="preserve">Panaire për promovimin e vendit si destinacion turistik i konkurueshëm në rajon
</t>
  </si>
  <si>
    <t>Pjesëmarrja në panaire ndërkombëtare për promovimin e turizmit</t>
  </si>
  <si>
    <t>numer panairesh</t>
  </si>
  <si>
    <r>
      <rPr>
        <b/>
        <sz val="8"/>
        <color rgb="FFFF0000"/>
        <rFont val="Garamond"/>
        <family val="1"/>
      </rPr>
      <t>Produkti 4</t>
    </r>
    <r>
      <rPr>
        <sz val="8"/>
        <color theme="1"/>
        <rFont val="Garamond"/>
        <family val="1"/>
      </rPr>
      <t>(shto produkte sipas rastit)</t>
    </r>
  </si>
  <si>
    <t>Krijimi i zonave te reja turistike dhe natyrore</t>
  </si>
  <si>
    <t>Studim i zonave te mbrojtura ne Shqiperi</t>
  </si>
  <si>
    <t>xxxxxxx</t>
  </si>
  <si>
    <t xml:space="preserve">Zonat e mbrojtura vleresohen si nje nga resurset me te medha te zhvillimit te turizmit ne vend. Duke synuar drejt nje turizem te qendrueshem studimi ka ne fokus analizen e 54 zonave te mbrojtua egzistuese te ndara sipas 5 kategorive. Do te pergatiten skedat e vleresimit per cdo zone te mbrojtur (vlerat e tyre), hartohen hartat e zonave me nenzonimin perkates, percaktimi i zonave qe plotesojne ose jo kriteret per te qene te tilla, potencialet turistike per cdo zone, etj.   </t>
  </si>
  <si>
    <t>Studimi dhe hartat per te gjitha zonat e mbrojtura ne Shqiperi</t>
  </si>
  <si>
    <t>Fondi per zhvillimin e turizmit</t>
  </si>
  <si>
    <t>M260404</t>
  </si>
  <si>
    <t>Fondi per zhvillimin e turizmit procedura e prokurimit te te cilit bazohet ne ligjin e turizmit</t>
  </si>
  <si>
    <t>projekte te financuara</t>
  </si>
  <si>
    <t>Studim, promovim i Shqiperise turistike</t>
  </si>
  <si>
    <t>Studim: "Strategjia e Brandit dhe Marketingut të Turizmit Shqiptar"</t>
  </si>
  <si>
    <t xml:space="preserve">Në zbatim të Strategjisë Kombëtare të Turizmit 2018-2023, ka lindur nevoja e një Strategjie të re të Brandit dhe Marketingut të Turizmit Shqiptar. Strategjia e Brandit do të ketë fokus produktet autentike shqiptare, si dhe krijimin e miteve, historive, atraksioneve të ndryshme, që do t`u shërbejnë organizatave promovuese për të modeluar një “fabul” për Shqipërinë turistike. Ndërkohë përmes Strategjisë së Marketingut do të evidentohen target grupet dhe llojet e turistëve që do të duhet të njihen me potencialet e Shqipërisë. Kjo strategji do të shoqërohet dhe me një plan operacional. </t>
  </si>
  <si>
    <t>Numër</t>
  </si>
  <si>
    <t>Permiresimi dhe rritja e kapaciteteve pritese, vendosja e sinjalistikes turistike ne  destinacionet e agroturizmit perfshire ne projektin 100 fshatrat.</t>
  </si>
  <si>
    <t>M260403</t>
  </si>
  <si>
    <t xml:space="preserve">Vlerësimi dhe azhornimi i rrjetit të infrastrukturës ekzistuese; Ndërhyrjet në infrastrukturën e shërbimeve; Meqë një pjesë e projektit kalon në zona në ndërtim dhe me banim te çrregullt periferik; Sistemi dhe rehabilitimi zonës; Sistemimi dhe rehabilitimi në përputhje me planin e zhvillimit urban të zonës;
</t>
  </si>
  <si>
    <t>numer fshatrash</t>
  </si>
  <si>
    <t>Masterplane per zonat me perparesi zhvillimin e turizmit</t>
  </si>
  <si>
    <t>Krijimi i masterplaneve  per zonat me perparesi zhvillimin e turizmit</t>
  </si>
  <si>
    <t>numer masterplanesh</t>
  </si>
  <si>
    <t>Krijimi i infrastruktures turistike midis zonave bregdetare dhe malore( detyrim I prapambetur mbikqyrja)</t>
  </si>
  <si>
    <t>Krijimi i infrastruktures turistike midis zonave bregdetare dhe malore</t>
  </si>
  <si>
    <t>M260391</t>
  </si>
  <si>
    <t xml:space="preserve">Mbikqyrja per projektin krijimi I infrastruktures midis zonave bregdetare dhe malore </t>
  </si>
  <si>
    <t>numer</t>
  </si>
  <si>
    <t>M260001</t>
  </si>
  <si>
    <t>Kategoria 1: Shpenzimet per projekte</t>
  </si>
  <si>
    <t xml:space="preserve">Akte ligjore dhe nenligjore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</si>
</sst>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Garamond"/>
      <family val="1"/>
    </font>
    <font>
      <sz val="8"/>
      <color theme="1"/>
      <name val="Garamond"/>
      <family val="1"/>
    </font>
    <font>
      <b/>
      <sz val="9"/>
      <color theme="1"/>
      <name val="Garamond"/>
      <family val="1"/>
    </font>
    <font>
      <i/>
      <sz val="8"/>
      <color theme="1"/>
      <name val="Garamond"/>
      <family val="1"/>
    </font>
    <font>
      <sz val="9"/>
      <color theme="1"/>
      <name val="Garamond"/>
      <family val="1"/>
    </font>
    <font>
      <b/>
      <sz val="8"/>
      <color theme="1"/>
      <name val="Garamond"/>
      <family val="1"/>
    </font>
    <font>
      <sz val="10"/>
      <name val="Arial"/>
      <family val="2"/>
    </font>
    <font>
      <i/>
      <sz val="9"/>
      <color theme="1"/>
      <name val="Garamond"/>
      <family val="1"/>
    </font>
    <font>
      <b/>
      <sz val="10"/>
      <color theme="1"/>
      <name val="Garamond"/>
      <family val="1"/>
    </font>
    <font>
      <b/>
      <sz val="8"/>
      <color rgb="FFFF0000"/>
      <name val="Garamond"/>
      <family val="1"/>
    </font>
    <font>
      <b/>
      <i/>
      <sz val="9"/>
      <color rgb="FFFF0000"/>
      <name val="Garamond"/>
      <family val="1"/>
    </font>
    <font>
      <b/>
      <sz val="9"/>
      <color rgb="FFFF0000"/>
      <name val="Garamond"/>
      <family val="1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FF0000"/>
      <name val="Garamond"/>
      <family val="1"/>
    </font>
    <font>
      <sz val="8"/>
      <color theme="1"/>
      <name val="Calibri"/>
      <family val="2"/>
      <scheme val="minor"/>
    </font>
    <font>
      <sz val="8"/>
      <name val="Garamond"/>
      <family val="1"/>
    </font>
    <font>
      <sz val="8"/>
      <name val="Times New Roman"/>
      <family val="1"/>
    </font>
    <font>
      <sz val="8"/>
      <color rgb="FF000000"/>
      <name val="Cambria"/>
      <family val="1"/>
    </font>
    <font>
      <b/>
      <sz val="8"/>
      <color rgb="FF000000"/>
      <name val="Cambria"/>
      <family val="1"/>
    </font>
    <font>
      <b/>
      <sz val="8"/>
      <color rgb="FFFF0000"/>
      <name val="Cambria"/>
      <family val="1"/>
    </font>
    <font>
      <sz val="8"/>
      <color rgb="FF000000"/>
      <name val="Times New Roman"/>
      <family val="1"/>
    </font>
    <font>
      <sz val="8"/>
      <name val="Cambria"/>
      <family val="1"/>
    </font>
    <font>
      <b/>
      <sz val="8"/>
      <color theme="9" tint="-0.249977111117893"/>
      <name val="Garamond"/>
      <family val="1"/>
    </font>
    <font>
      <sz val="8"/>
      <color theme="9" tint="-0.249977111117893"/>
      <name val="Garamond"/>
      <family val="1"/>
    </font>
    <font>
      <b/>
      <sz val="8"/>
      <name val="Garamond"/>
      <family val="1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2E74B5"/>
      </left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/>
      <diagonal/>
    </border>
    <border>
      <left/>
      <right/>
      <top/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/>
      <right style="medium">
        <color rgb="FF2E74B5"/>
      </right>
      <top/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rgb="FF2E74B5"/>
      </right>
      <top/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thin">
        <color indexed="64"/>
      </bottom>
      <diagonal/>
    </border>
    <border>
      <left style="medium">
        <color rgb="FF2E74B5"/>
      </left>
      <right/>
      <top style="medium">
        <color rgb="FF2E74B5"/>
      </top>
      <bottom/>
      <diagonal/>
    </border>
    <border>
      <left style="medium">
        <color rgb="FF2E74B5"/>
      </left>
      <right/>
      <top/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/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0" fontId="31" fillId="0" borderId="0"/>
  </cellStyleXfs>
  <cellXfs count="235">
    <xf numFmtId="0" fontId="0" fillId="0" borderId="0" xfId="0"/>
    <xf numFmtId="0" fontId="22" fillId="0" borderId="16" xfId="0" applyFont="1" applyBorder="1" applyAlignment="1">
      <alignment horizontal="left" vertical="center" wrapText="1" inden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left" vertical="center" wrapText="1"/>
    </xf>
    <xf numFmtId="4" fontId="0" fillId="0" borderId="0" xfId="0" applyNumberFormat="1"/>
    <xf numFmtId="3" fontId="19" fillId="33" borderId="16" xfId="0" applyNumberFormat="1" applyFont="1" applyFill="1" applyBorder="1" applyAlignment="1">
      <alignment horizontal="center" vertical="center" wrapText="1"/>
    </xf>
    <xf numFmtId="164" fontId="19" fillId="33" borderId="15" xfId="0" applyNumberFormat="1" applyFont="1" applyFill="1" applyBorder="1" applyAlignment="1">
      <alignment horizontal="center" vertical="center"/>
    </xf>
    <xf numFmtId="3" fontId="19" fillId="0" borderId="15" xfId="0" applyNumberFormat="1" applyFont="1" applyBorder="1" applyAlignment="1">
      <alignment horizontal="center" vertical="center"/>
    </xf>
    <xf numFmtId="3" fontId="0" fillId="0" borderId="0" xfId="0" applyNumberFormat="1"/>
    <xf numFmtId="0" fontId="25" fillId="0" borderId="16" xfId="0" applyFont="1" applyBorder="1" applyAlignment="1">
      <alignment horizontal="left" vertical="center" wrapText="1" indent="1"/>
    </xf>
    <xf numFmtId="3" fontId="21" fillId="0" borderId="15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0" fontId="20" fillId="34" borderId="16" xfId="0" applyFont="1" applyFill="1" applyBorder="1" applyAlignment="1">
      <alignment vertical="center" wrapText="1"/>
    </xf>
    <xf numFmtId="3" fontId="23" fillId="34" borderId="15" xfId="0" applyNumberFormat="1" applyFont="1" applyFill="1" applyBorder="1" applyAlignment="1">
      <alignment horizontal="center" vertical="center"/>
    </xf>
    <xf numFmtId="0" fontId="19" fillId="34" borderId="16" xfId="0" applyFont="1" applyFill="1" applyBorder="1" applyAlignment="1">
      <alignment vertical="center" wrapText="1"/>
    </xf>
    <xf numFmtId="0" fontId="26" fillId="34" borderId="19" xfId="0" applyFont="1" applyFill="1" applyBorder="1" applyAlignment="1">
      <alignment vertical="center" wrapText="1"/>
    </xf>
    <xf numFmtId="0" fontId="26" fillId="33" borderId="19" xfId="0" applyFont="1" applyFill="1" applyBorder="1" applyAlignment="1">
      <alignment horizontal="left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7" fillId="34" borderId="16" xfId="0" applyFont="1" applyFill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 indent="1"/>
    </xf>
    <xf numFmtId="9" fontId="21" fillId="0" borderId="15" xfId="43" applyFont="1" applyBorder="1" applyAlignment="1">
      <alignment horizontal="center" vertical="center"/>
    </xf>
    <xf numFmtId="3" fontId="23" fillId="0" borderId="15" xfId="0" applyNumberFormat="1" applyFont="1" applyBorder="1" applyAlignment="1">
      <alignment horizontal="center" vertical="center"/>
    </xf>
    <xf numFmtId="0" fontId="29" fillId="0" borderId="20" xfId="0" applyFont="1" applyBorder="1" applyAlignment="1">
      <alignment horizontal="left" vertical="center" wrapText="1" indent="1"/>
    </xf>
    <xf numFmtId="0" fontId="29" fillId="35" borderId="16" xfId="0" applyFont="1" applyFill="1" applyBorder="1" applyAlignment="1">
      <alignment vertical="center" wrapText="1"/>
    </xf>
    <xf numFmtId="3" fontId="23" fillId="35" borderId="15" xfId="0" applyNumberFormat="1" applyFont="1" applyFill="1" applyBorder="1" applyAlignment="1">
      <alignment horizontal="center" vertical="center"/>
    </xf>
    <xf numFmtId="0" fontId="29" fillId="36" borderId="16" xfId="0" applyFont="1" applyFill="1" applyBorder="1" applyAlignment="1">
      <alignment vertical="center" wrapText="1"/>
    </xf>
    <xf numFmtId="3" fontId="23" fillId="36" borderId="15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wrapText="1"/>
    </xf>
    <xf numFmtId="9" fontId="19" fillId="0" borderId="15" xfId="43" applyFont="1" applyBorder="1" applyAlignment="1">
      <alignment horizontal="center" vertical="center"/>
    </xf>
    <xf numFmtId="164" fontId="0" fillId="0" borderId="0" xfId="43" applyNumberFormat="1" applyFont="1"/>
    <xf numFmtId="164" fontId="19" fillId="0" borderId="15" xfId="43" applyNumberFormat="1" applyFont="1" applyBorder="1" applyAlignment="1">
      <alignment horizontal="center" vertical="center"/>
    </xf>
    <xf numFmtId="9" fontId="19" fillId="37" borderId="15" xfId="0" applyNumberFormat="1" applyFont="1" applyFill="1" applyBorder="1" applyAlignment="1">
      <alignment horizontal="center" vertical="center"/>
    </xf>
    <xf numFmtId="3" fontId="19" fillId="37" borderId="15" xfId="43" applyNumberFormat="1" applyFont="1" applyFill="1" applyBorder="1" applyAlignment="1">
      <alignment horizontal="center" vertical="center"/>
    </xf>
    <xf numFmtId="3" fontId="32" fillId="37" borderId="15" xfId="43" applyNumberFormat="1" applyFont="1" applyFill="1" applyBorder="1" applyAlignment="1">
      <alignment horizontal="center" vertical="center"/>
    </xf>
    <xf numFmtId="9" fontId="32" fillId="37" borderId="15" xfId="0" applyNumberFormat="1" applyFont="1" applyFill="1" applyBorder="1" applyAlignment="1">
      <alignment horizontal="center" vertical="center"/>
    </xf>
    <xf numFmtId="0" fontId="27" fillId="34" borderId="16" xfId="0" applyFont="1" applyFill="1" applyBorder="1" applyAlignment="1">
      <alignment horizontal="left" vertical="center"/>
    </xf>
    <xf numFmtId="9" fontId="27" fillId="34" borderId="19" xfId="0" applyNumberFormat="1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 wrapText="1" indent="1"/>
    </xf>
    <xf numFmtId="0" fontId="19" fillId="33" borderId="16" xfId="0" applyFont="1" applyFill="1" applyBorder="1" applyAlignment="1">
      <alignment horizontal="center" vertical="center" wrapText="1"/>
    </xf>
    <xf numFmtId="0" fontId="36" fillId="0" borderId="21" xfId="0" applyFont="1" applyBorder="1"/>
    <xf numFmtId="0" fontId="36" fillId="0" borderId="21" xfId="0" applyFont="1" applyBorder="1" applyAlignment="1">
      <alignment wrapText="1"/>
    </xf>
    <xf numFmtId="0" fontId="35" fillId="0" borderId="21" xfId="0" applyFont="1" applyBorder="1"/>
    <xf numFmtId="0" fontId="38" fillId="0" borderId="21" xfId="0" applyFont="1" applyBorder="1" applyAlignment="1">
      <alignment wrapText="1"/>
    </xf>
    <xf numFmtId="3" fontId="19" fillId="33" borderId="15" xfId="0" applyNumberFormat="1" applyFont="1" applyFill="1" applyBorder="1" applyAlignment="1">
      <alignment horizontal="center" vertical="center"/>
    </xf>
    <xf numFmtId="3" fontId="32" fillId="33" borderId="16" xfId="0" applyNumberFormat="1" applyFont="1" applyFill="1" applyBorder="1" applyAlignment="1">
      <alignment horizontal="center" vertical="center" wrapText="1"/>
    </xf>
    <xf numFmtId="3" fontId="21" fillId="0" borderId="13" xfId="0" applyNumberFormat="1" applyFont="1" applyBorder="1" applyAlignment="1">
      <alignment horizontal="center" vertical="center"/>
    </xf>
    <xf numFmtId="3" fontId="23" fillId="0" borderId="13" xfId="0" applyNumberFormat="1" applyFont="1" applyBorder="1" applyAlignment="1">
      <alignment horizontal="center" vertical="center"/>
    </xf>
    <xf numFmtId="3" fontId="23" fillId="0" borderId="15" xfId="0" applyNumberFormat="1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9" fillId="34" borderId="10" xfId="0" applyFont="1" applyFill="1" applyBorder="1" applyAlignment="1">
      <alignment vertical="center"/>
    </xf>
    <xf numFmtId="0" fontId="27" fillId="34" borderId="19" xfId="0" applyFont="1" applyFill="1" applyBorder="1" applyAlignment="1">
      <alignment vertical="center" wrapText="1"/>
    </xf>
    <xf numFmtId="0" fontId="19" fillId="34" borderId="11" xfId="0" applyFont="1" applyFill="1" applyBorder="1" applyAlignment="1">
      <alignment vertical="center"/>
    </xf>
    <xf numFmtId="0" fontId="19" fillId="34" borderId="14" xfId="0" applyFont="1" applyFill="1" applyBorder="1" applyAlignment="1">
      <alignment vertical="center"/>
    </xf>
    <xf numFmtId="0" fontId="27" fillId="34" borderId="19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vertical="center" wrapText="1"/>
    </xf>
    <xf numFmtId="0" fontId="27" fillId="34" borderId="21" xfId="0" applyFont="1" applyFill="1" applyBorder="1" applyAlignment="1">
      <alignment horizontal="left" vertical="center" wrapText="1"/>
    </xf>
    <xf numFmtId="0" fontId="19" fillId="34" borderId="11" xfId="0" applyFont="1" applyFill="1" applyBorder="1" applyAlignment="1">
      <alignment vertical="center" wrapText="1"/>
    </xf>
    <xf numFmtId="0" fontId="25" fillId="0" borderId="20" xfId="0" applyFont="1" applyBorder="1" applyAlignment="1">
      <alignment horizontal="left" vertical="center" wrapText="1" indent="1"/>
    </xf>
    <xf numFmtId="0" fontId="28" fillId="0" borderId="21" xfId="0" applyFont="1" applyBorder="1" applyAlignment="1">
      <alignment horizontal="left" vertical="center" wrapText="1" indent="1"/>
    </xf>
    <xf numFmtId="0" fontId="19" fillId="33" borderId="16" xfId="0" applyFont="1" applyFill="1" applyBorder="1" applyAlignment="1">
      <alignment horizontal="center" vertical="center" wrapText="1"/>
    </xf>
    <xf numFmtId="0" fontId="39" fillId="0" borderId="21" xfId="0" applyFont="1" applyBorder="1"/>
    <xf numFmtId="0" fontId="39" fillId="0" borderId="21" xfId="0" applyFont="1" applyBorder="1" applyAlignment="1">
      <alignment wrapText="1"/>
    </xf>
    <xf numFmtId="9" fontId="19" fillId="37" borderId="15" xfId="0" applyNumberFormat="1" applyFont="1" applyFill="1" applyBorder="1" applyAlignment="1">
      <alignment horizontal="center" vertical="center" wrapText="1"/>
    </xf>
    <xf numFmtId="9" fontId="19" fillId="37" borderId="13" xfId="0" applyNumberFormat="1" applyFont="1" applyFill="1" applyBorder="1" applyAlignment="1">
      <alignment horizontal="center" vertical="center"/>
    </xf>
    <xf numFmtId="0" fontId="40" fillId="0" borderId="21" xfId="0" applyFont="1" applyBorder="1"/>
    <xf numFmtId="0" fontId="40" fillId="0" borderId="21" xfId="0" applyFont="1" applyBorder="1" applyAlignment="1">
      <alignment wrapText="1"/>
    </xf>
    <xf numFmtId="3" fontId="19" fillId="0" borderId="16" xfId="0" applyNumberFormat="1" applyFont="1" applyFill="1" applyBorder="1" applyAlignment="1">
      <alignment horizontal="center" vertical="center" wrapText="1"/>
    </xf>
    <xf numFmtId="3" fontId="21" fillId="0" borderId="15" xfId="0" applyNumberFormat="1" applyFont="1" applyFill="1" applyBorder="1" applyAlignment="1">
      <alignment horizontal="center" vertical="center"/>
    </xf>
    <xf numFmtId="0" fontId="27" fillId="36" borderId="16" xfId="0" applyFont="1" applyFill="1" applyBorder="1" applyAlignment="1">
      <alignment horizontal="left" vertical="center" wrapText="1"/>
    </xf>
    <xf numFmtId="0" fontId="41" fillId="34" borderId="16" xfId="0" applyFont="1" applyFill="1" applyBorder="1" applyAlignment="1">
      <alignment horizontal="left" vertical="center" wrapText="1"/>
    </xf>
    <xf numFmtId="9" fontId="41" fillId="34" borderId="19" xfId="0" applyNumberFormat="1" applyFont="1" applyFill="1" applyBorder="1" applyAlignment="1">
      <alignment horizontal="center" vertical="center" wrapText="1"/>
    </xf>
    <xf numFmtId="0" fontId="41" fillId="34" borderId="16" xfId="0" applyFont="1" applyFill="1" applyBorder="1" applyAlignment="1">
      <alignment horizontal="left" vertical="center"/>
    </xf>
    <xf numFmtId="0" fontId="42" fillId="33" borderId="16" xfId="0" applyFont="1" applyFill="1" applyBorder="1" applyAlignment="1">
      <alignment horizontal="left" vertical="center" wrapText="1"/>
    </xf>
    <xf numFmtId="0" fontId="41" fillId="33" borderId="17" xfId="0" applyFont="1" applyFill="1" applyBorder="1" applyAlignment="1">
      <alignment horizontal="center" vertical="center" wrapText="1"/>
    </xf>
    <xf numFmtId="0" fontId="41" fillId="33" borderId="15" xfId="0" applyFont="1" applyFill="1" applyBorder="1" applyAlignment="1">
      <alignment horizontal="center" vertical="center" wrapText="1"/>
    </xf>
    <xf numFmtId="3" fontId="42" fillId="33" borderId="16" xfId="0" applyNumberFormat="1" applyFont="1" applyFill="1" applyBorder="1" applyAlignment="1">
      <alignment horizontal="center" vertical="center" wrapText="1"/>
    </xf>
    <xf numFmtId="0" fontId="32" fillId="33" borderId="16" xfId="0" applyFont="1" applyFill="1" applyBorder="1" applyAlignment="1">
      <alignment horizontal="left" vertical="center" wrapText="1"/>
    </xf>
    <xf numFmtId="0" fontId="27" fillId="38" borderId="19" xfId="0" applyFont="1" applyFill="1" applyBorder="1" applyAlignment="1">
      <alignment horizontal="left" vertical="center" wrapText="1"/>
    </xf>
    <xf numFmtId="0" fontId="27" fillId="38" borderId="16" xfId="0" applyFont="1" applyFill="1" applyBorder="1" applyAlignment="1">
      <alignment horizontal="left" vertical="center" wrapText="1"/>
    </xf>
    <xf numFmtId="3" fontId="19" fillId="33" borderId="20" xfId="0" applyNumberFormat="1" applyFont="1" applyFill="1" applyBorder="1" applyAlignment="1">
      <alignment horizontal="center" vertical="center" wrapText="1"/>
    </xf>
    <xf numFmtId="3" fontId="21" fillId="0" borderId="15" xfId="43" applyNumberFormat="1" applyFont="1" applyBorder="1" applyAlignment="1">
      <alignment horizontal="center" vertical="center"/>
    </xf>
    <xf numFmtId="0" fontId="19" fillId="34" borderId="21" xfId="0" applyFont="1" applyFill="1" applyBorder="1" applyAlignment="1">
      <alignment vertical="center" wrapText="1"/>
    </xf>
    <xf numFmtId="3" fontId="19" fillId="0" borderId="15" xfId="0" applyNumberFormat="1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 wrapText="1"/>
    </xf>
    <xf numFmtId="0" fontId="35" fillId="0" borderId="21" xfId="0" applyFont="1" applyBorder="1" applyAlignment="1">
      <alignment wrapText="1"/>
    </xf>
    <xf numFmtId="0" fontId="36" fillId="0" borderId="21" xfId="0" applyFont="1" applyBorder="1" applyAlignment="1"/>
    <xf numFmtId="0" fontId="16" fillId="0" borderId="0" xfId="0" applyFont="1" applyAlignment="1"/>
    <xf numFmtId="0" fontId="19" fillId="33" borderId="18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9" fontId="23" fillId="34" borderId="10" xfId="0" applyNumberFormat="1" applyFont="1" applyFill="1" applyBorder="1" applyAlignment="1">
      <alignment horizontal="center" vertical="center"/>
    </xf>
    <xf numFmtId="9" fontId="23" fillId="34" borderId="12" xfId="0" applyNumberFormat="1" applyFont="1" applyFill="1" applyBorder="1" applyAlignment="1">
      <alignment horizontal="center" vertical="center"/>
    </xf>
    <xf numFmtId="9" fontId="23" fillId="34" borderId="11" xfId="0" applyNumberFormat="1" applyFont="1" applyFill="1" applyBorder="1" applyAlignment="1">
      <alignment horizontal="center" vertical="center"/>
    </xf>
    <xf numFmtId="9" fontId="23" fillId="34" borderId="14" xfId="0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26" fillId="34" borderId="10" xfId="0" applyFont="1" applyFill="1" applyBorder="1" applyAlignment="1">
      <alignment horizontal="center" vertical="center"/>
    </xf>
    <xf numFmtId="0" fontId="26" fillId="34" borderId="11" xfId="0" applyFont="1" applyFill="1" applyBorder="1" applyAlignment="1">
      <alignment horizontal="center" vertical="center"/>
    </xf>
    <xf numFmtId="0" fontId="26" fillId="34" borderId="14" xfId="0" applyFont="1" applyFill="1" applyBorder="1" applyAlignment="1">
      <alignment horizontal="center" vertical="center"/>
    </xf>
    <xf numFmtId="9" fontId="19" fillId="34" borderId="10" xfId="0" applyNumberFormat="1" applyFont="1" applyFill="1" applyBorder="1" applyAlignment="1">
      <alignment horizontal="center" vertical="center"/>
    </xf>
    <xf numFmtId="9" fontId="19" fillId="34" borderId="12" xfId="0" applyNumberFormat="1" applyFont="1" applyFill="1" applyBorder="1" applyAlignment="1">
      <alignment horizontal="center" vertical="center"/>
    </xf>
    <xf numFmtId="9" fontId="19" fillId="34" borderId="11" xfId="0" applyNumberFormat="1" applyFont="1" applyFill="1" applyBorder="1" applyAlignment="1">
      <alignment horizontal="center" vertical="center"/>
    </xf>
    <xf numFmtId="9" fontId="19" fillId="34" borderId="14" xfId="0" applyNumberFormat="1" applyFont="1" applyFill="1" applyBorder="1" applyAlignment="1">
      <alignment horizontal="center" vertical="center"/>
    </xf>
    <xf numFmtId="9" fontId="19" fillId="34" borderId="13" xfId="0" applyNumberFormat="1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center"/>
    </xf>
    <xf numFmtId="0" fontId="18" fillId="34" borderId="14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top" wrapText="1"/>
    </xf>
    <xf numFmtId="0" fontId="18" fillId="34" borderId="14" xfId="0" applyFont="1" applyFill="1" applyBorder="1" applyAlignment="1">
      <alignment horizontal="center" vertical="top" wrapText="1"/>
    </xf>
    <xf numFmtId="0" fontId="19" fillId="33" borderId="20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19" fillId="33" borderId="23" xfId="0" applyFont="1" applyFill="1" applyBorder="1" applyAlignment="1">
      <alignment horizontal="center" vertical="center" wrapText="1"/>
    </xf>
    <xf numFmtId="0" fontId="23" fillId="34" borderId="24" xfId="0" applyFont="1" applyFill="1" applyBorder="1" applyAlignment="1">
      <alignment horizontal="center" vertical="center"/>
    </xf>
    <xf numFmtId="0" fontId="23" fillId="34" borderId="11" xfId="0" applyFont="1" applyFill="1" applyBorder="1" applyAlignment="1">
      <alignment horizontal="center" vertical="center"/>
    </xf>
    <xf numFmtId="0" fontId="23" fillId="34" borderId="14" xfId="0" applyFont="1" applyFill="1" applyBorder="1" applyAlignment="1">
      <alignment horizontal="center" vertical="center"/>
    </xf>
    <xf numFmtId="0" fontId="30" fillId="35" borderId="0" xfId="0" applyFont="1" applyFill="1" applyAlignment="1">
      <alignment horizontal="center"/>
    </xf>
    <xf numFmtId="0" fontId="18" fillId="33" borderId="19" xfId="0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/>
    </xf>
    <xf numFmtId="49" fontId="18" fillId="33" borderId="11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34" fillId="33" borderId="10" xfId="0" applyFont="1" applyFill="1" applyBorder="1" applyAlignment="1">
      <alignment horizontal="center" vertical="center" wrapText="1"/>
    </xf>
    <xf numFmtId="0" fontId="34" fillId="33" borderId="11" xfId="0" applyFont="1" applyFill="1" applyBorder="1" applyAlignment="1">
      <alignment horizontal="center" vertical="center" wrapText="1"/>
    </xf>
    <xf numFmtId="0" fontId="34" fillId="33" borderId="14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18" fillId="34" borderId="10" xfId="0" applyFont="1" applyFill="1" applyBorder="1" applyAlignment="1">
      <alignment horizontal="center" vertical="top" wrapText="1"/>
    </xf>
    <xf numFmtId="0" fontId="18" fillId="34" borderId="11" xfId="0" applyFont="1" applyFill="1" applyBorder="1" applyAlignment="1">
      <alignment horizontal="center" vertical="top"/>
    </xf>
    <xf numFmtId="0" fontId="18" fillId="34" borderId="14" xfId="0" applyFont="1" applyFill="1" applyBorder="1" applyAlignment="1">
      <alignment horizontal="center" vertical="top"/>
    </xf>
    <xf numFmtId="0" fontId="18" fillId="34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42" fillId="33" borderId="10" xfId="0" applyFont="1" applyFill="1" applyBorder="1" applyAlignment="1">
      <alignment horizontal="center" vertical="center" wrapText="1"/>
    </xf>
    <xf numFmtId="0" fontId="42" fillId="33" borderId="11" xfId="0" applyFont="1" applyFill="1" applyBorder="1" applyAlignment="1">
      <alignment horizontal="center" vertical="center" wrapText="1"/>
    </xf>
    <xf numFmtId="0" fontId="42" fillId="33" borderId="14" xfId="0" applyFont="1" applyFill="1" applyBorder="1" applyAlignment="1">
      <alignment horizontal="center" vertical="center" wrapText="1"/>
    </xf>
    <xf numFmtId="0" fontId="42" fillId="33" borderId="10" xfId="0" applyFont="1" applyFill="1" applyBorder="1" applyAlignment="1">
      <alignment horizontal="center" vertical="center"/>
    </xf>
    <xf numFmtId="0" fontId="42" fillId="33" borderId="11" xfId="0" applyFont="1" applyFill="1" applyBorder="1" applyAlignment="1">
      <alignment horizontal="center" vertical="center"/>
    </xf>
    <xf numFmtId="0" fontId="42" fillId="33" borderId="14" xfId="0" applyFont="1" applyFill="1" applyBorder="1" applyAlignment="1">
      <alignment horizontal="center" vertical="center"/>
    </xf>
    <xf numFmtId="0" fontId="42" fillId="33" borderId="18" xfId="0" applyFont="1" applyFill="1" applyBorder="1" applyAlignment="1">
      <alignment horizontal="center" vertical="center" wrapText="1"/>
    </xf>
    <xf numFmtId="0" fontId="42" fillId="33" borderId="16" xfId="0" applyFont="1" applyFill="1" applyBorder="1" applyAlignment="1">
      <alignment horizontal="center" vertical="center" wrapText="1"/>
    </xf>
    <xf numFmtId="9" fontId="42" fillId="34" borderId="11" xfId="0" applyNumberFormat="1" applyFont="1" applyFill="1" applyBorder="1" applyAlignment="1">
      <alignment horizontal="center" vertical="center"/>
    </xf>
    <xf numFmtId="9" fontId="42" fillId="34" borderId="14" xfId="0" applyNumberFormat="1" applyFont="1" applyFill="1" applyBorder="1" applyAlignment="1">
      <alignment horizontal="center" vertical="center"/>
    </xf>
    <xf numFmtId="9" fontId="19" fillId="36" borderId="10" xfId="0" applyNumberFormat="1" applyFont="1" applyFill="1" applyBorder="1" applyAlignment="1">
      <alignment horizontal="center" vertical="center"/>
    </xf>
    <xf numFmtId="9" fontId="19" fillId="36" borderId="12" xfId="0" applyNumberFormat="1" applyFont="1" applyFill="1" applyBorder="1" applyAlignment="1">
      <alignment horizontal="center" vertical="center"/>
    </xf>
    <xf numFmtId="9" fontId="19" fillId="36" borderId="11" xfId="0" applyNumberFormat="1" applyFont="1" applyFill="1" applyBorder="1" applyAlignment="1">
      <alignment horizontal="center" vertical="center"/>
    </xf>
    <xf numFmtId="9" fontId="19" fillId="36" borderId="14" xfId="0" applyNumberFormat="1" applyFont="1" applyFill="1" applyBorder="1" applyAlignment="1">
      <alignment horizontal="center" vertical="center"/>
    </xf>
    <xf numFmtId="9" fontId="42" fillId="34" borderId="10" xfId="0" applyNumberFormat="1" applyFont="1" applyFill="1" applyBorder="1" applyAlignment="1">
      <alignment horizontal="center" vertical="center"/>
    </xf>
    <xf numFmtId="9" fontId="42" fillId="34" borderId="13" xfId="0" applyNumberFormat="1" applyFont="1" applyFill="1" applyBorder="1" applyAlignment="1">
      <alignment horizontal="center" vertical="center"/>
    </xf>
    <xf numFmtId="9" fontId="19" fillId="38" borderId="10" xfId="0" applyNumberFormat="1" applyFont="1" applyFill="1" applyBorder="1" applyAlignment="1">
      <alignment horizontal="center" vertical="center"/>
    </xf>
    <xf numFmtId="9" fontId="19" fillId="38" borderId="11" xfId="0" applyNumberFormat="1" applyFont="1" applyFill="1" applyBorder="1" applyAlignment="1">
      <alignment horizontal="center" vertical="center"/>
    </xf>
    <xf numFmtId="9" fontId="19" fillId="38" borderId="14" xfId="0" applyNumberFormat="1" applyFont="1" applyFill="1" applyBorder="1" applyAlignment="1">
      <alignment horizontal="center" vertical="center"/>
    </xf>
    <xf numFmtId="9" fontId="18" fillId="38" borderId="10" xfId="0" applyNumberFormat="1" applyFont="1" applyFill="1" applyBorder="1" applyAlignment="1">
      <alignment horizontal="center" vertical="center" wrapText="1"/>
    </xf>
    <xf numFmtId="9" fontId="18" fillId="38" borderId="11" xfId="0" applyNumberFormat="1" applyFont="1" applyFill="1" applyBorder="1" applyAlignment="1">
      <alignment horizontal="center" vertical="center" wrapText="1"/>
    </xf>
    <xf numFmtId="9" fontId="18" fillId="38" borderId="14" xfId="0" applyNumberFormat="1" applyFont="1" applyFill="1" applyBorder="1" applyAlignment="1">
      <alignment horizontal="center" vertical="center" wrapText="1"/>
    </xf>
    <xf numFmtId="9" fontId="19" fillId="38" borderId="12" xfId="0" applyNumberFormat="1" applyFont="1" applyFill="1" applyBorder="1" applyAlignment="1">
      <alignment horizontal="center" vertical="center"/>
    </xf>
    <xf numFmtId="9" fontId="19" fillId="38" borderId="10" xfId="0" applyNumberFormat="1" applyFont="1" applyFill="1" applyBorder="1" applyAlignment="1">
      <alignment horizontal="center" vertical="center" wrapText="1"/>
    </xf>
    <xf numFmtId="9" fontId="19" fillId="38" borderId="11" xfId="0" applyNumberFormat="1" applyFont="1" applyFill="1" applyBorder="1" applyAlignment="1">
      <alignment horizontal="center" vertical="center" wrapText="1"/>
    </xf>
    <xf numFmtId="9" fontId="19" fillId="38" borderId="14" xfId="0" applyNumberFormat="1" applyFont="1" applyFill="1" applyBorder="1" applyAlignment="1">
      <alignment horizontal="center" vertical="center" wrapText="1"/>
    </xf>
    <xf numFmtId="9" fontId="32" fillId="34" borderId="11" xfId="0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top" wrapText="1"/>
    </xf>
    <xf numFmtId="0" fontId="19" fillId="33" borderId="11" xfId="0" applyFont="1" applyFill="1" applyBorder="1" applyAlignment="1">
      <alignment horizontal="left" vertical="top" wrapText="1"/>
    </xf>
    <xf numFmtId="0" fontId="19" fillId="33" borderId="14" xfId="0" applyFont="1" applyFill="1" applyBorder="1" applyAlignment="1">
      <alignment horizontal="left" vertical="top" wrapText="1"/>
    </xf>
    <xf numFmtId="0" fontId="19" fillId="33" borderId="10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9" fontId="19" fillId="34" borderId="10" xfId="0" applyNumberFormat="1" applyFont="1" applyFill="1" applyBorder="1" applyAlignment="1">
      <alignment horizontal="center" vertical="center" wrapText="1"/>
    </xf>
    <xf numFmtId="9" fontId="19" fillId="34" borderId="11" xfId="0" applyNumberFormat="1" applyFont="1" applyFill="1" applyBorder="1" applyAlignment="1">
      <alignment horizontal="center" vertical="center" wrapText="1"/>
    </xf>
    <xf numFmtId="9" fontId="19" fillId="34" borderId="14" xfId="0" applyNumberFormat="1" applyFont="1" applyFill="1" applyBorder="1" applyAlignment="1">
      <alignment horizontal="center" vertical="center" wrapText="1"/>
    </xf>
    <xf numFmtId="0" fontId="43" fillId="33" borderId="16" xfId="0" applyFont="1" applyFill="1" applyBorder="1" applyAlignment="1">
      <alignment horizontal="left" vertical="center" wrapText="1"/>
    </xf>
    <xf numFmtId="9" fontId="27" fillId="33" borderId="19" xfId="0" applyNumberFormat="1" applyFont="1" applyFill="1" applyBorder="1" applyAlignment="1">
      <alignment horizontal="center" vertical="center" wrapText="1"/>
    </xf>
    <xf numFmtId="9" fontId="19" fillId="33" borderId="10" xfId="0" applyNumberFormat="1" applyFont="1" applyFill="1" applyBorder="1" applyAlignment="1">
      <alignment horizontal="center" vertical="center"/>
    </xf>
    <xf numFmtId="9" fontId="19" fillId="33" borderId="14" xfId="0" applyNumberFormat="1" applyFont="1" applyFill="1" applyBorder="1" applyAlignment="1">
      <alignment horizontal="center" vertical="center"/>
    </xf>
    <xf numFmtId="0" fontId="28" fillId="33" borderId="20" xfId="0" applyFont="1" applyFill="1" applyBorder="1" applyAlignment="1">
      <alignment horizontal="left" vertical="center" wrapText="1" indent="1"/>
    </xf>
    <xf numFmtId="3" fontId="21" fillId="33" borderId="15" xfId="0" applyNumberFormat="1" applyFont="1" applyFill="1" applyBorder="1" applyAlignment="1">
      <alignment horizontal="center" vertical="center"/>
    </xf>
    <xf numFmtId="0" fontId="27" fillId="33" borderId="16" xfId="0" applyFont="1" applyFill="1" applyBorder="1" applyAlignment="1">
      <alignment horizontal="left" vertical="center" wrapText="1"/>
    </xf>
    <xf numFmtId="9" fontId="19" fillId="33" borderId="12" xfId="0" applyNumberFormat="1" applyFont="1" applyFill="1" applyBorder="1" applyAlignment="1">
      <alignment horizontal="center" vertical="center"/>
    </xf>
    <xf numFmtId="9" fontId="19" fillId="33" borderId="11" xfId="0" applyNumberFormat="1" applyFont="1" applyFill="1" applyBorder="1" applyAlignment="1">
      <alignment horizontal="center" vertical="center"/>
    </xf>
    <xf numFmtId="0" fontId="27" fillId="33" borderId="16" xfId="0" applyFont="1" applyFill="1" applyBorder="1" applyAlignment="1">
      <alignment horizontal="left" vertical="center"/>
    </xf>
    <xf numFmtId="9" fontId="19" fillId="33" borderId="13" xfId="0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left" vertical="center" wrapText="1" indent="1"/>
    </xf>
    <xf numFmtId="0" fontId="25" fillId="33" borderId="16" xfId="0" applyFont="1" applyFill="1" applyBorder="1" applyAlignment="1">
      <alignment horizontal="left" vertical="center" wrapText="1" indent="1"/>
    </xf>
    <xf numFmtId="0" fontId="28" fillId="33" borderId="22" xfId="0" applyFont="1" applyFill="1" applyBorder="1" applyAlignment="1">
      <alignment horizontal="left" vertical="center" wrapText="1" indent="1"/>
    </xf>
    <xf numFmtId="0" fontId="19" fillId="33" borderId="10" xfId="0" applyFont="1" applyFill="1" applyBorder="1" applyAlignment="1">
      <alignment vertical="center"/>
    </xf>
    <xf numFmtId="0" fontId="27" fillId="33" borderId="19" xfId="0" applyFont="1" applyFill="1" applyBorder="1" applyAlignment="1">
      <alignment vertical="center" wrapText="1"/>
    </xf>
    <xf numFmtId="0" fontId="19" fillId="33" borderId="11" xfId="0" applyFont="1" applyFill="1" applyBorder="1" applyAlignment="1">
      <alignment vertical="center"/>
    </xf>
    <xf numFmtId="0" fontId="19" fillId="33" borderId="14" xfId="0" applyFont="1" applyFill="1" applyBorder="1" applyAlignment="1">
      <alignment vertical="center"/>
    </xf>
    <xf numFmtId="0" fontId="26" fillId="33" borderId="10" xfId="0" applyFont="1" applyFill="1" applyBorder="1" applyAlignment="1">
      <alignment horizontal="center" vertical="center"/>
    </xf>
    <xf numFmtId="0" fontId="26" fillId="33" borderId="11" xfId="0" applyFont="1" applyFill="1" applyBorder="1" applyAlignment="1">
      <alignment horizontal="center" vertical="center"/>
    </xf>
    <xf numFmtId="0" fontId="26" fillId="33" borderId="14" xfId="0" applyFont="1" applyFill="1" applyBorder="1" applyAlignment="1">
      <alignment horizontal="center" vertical="center"/>
    </xf>
    <xf numFmtId="3" fontId="19" fillId="33" borderId="15" xfId="43" applyNumberFormat="1" applyFont="1" applyFill="1" applyBorder="1" applyAlignment="1">
      <alignment horizontal="center" vertical="center"/>
    </xf>
    <xf numFmtId="9" fontId="19" fillId="33" borderId="15" xfId="0" applyNumberFormat="1" applyFont="1" applyFill="1" applyBorder="1" applyAlignment="1">
      <alignment horizontal="center" vertical="center"/>
    </xf>
    <xf numFmtId="3" fontId="32" fillId="33" borderId="15" xfId="43" applyNumberFormat="1" applyFont="1" applyFill="1" applyBorder="1" applyAlignment="1">
      <alignment horizontal="center" vertical="center"/>
    </xf>
    <xf numFmtId="9" fontId="32" fillId="33" borderId="15" xfId="0" applyNumberFormat="1" applyFont="1" applyFill="1" applyBorder="1" applyAlignment="1">
      <alignment horizontal="center" vertical="center"/>
    </xf>
    <xf numFmtId="9" fontId="32" fillId="33" borderId="13" xfId="0" applyNumberFormat="1" applyFont="1" applyFill="1" applyBorder="1" applyAlignment="1">
      <alignment horizontal="center" vertical="center"/>
    </xf>
    <xf numFmtId="0" fontId="39" fillId="33" borderId="21" xfId="0" applyFont="1" applyFill="1" applyBorder="1"/>
    <xf numFmtId="0" fontId="20" fillId="33" borderId="16" xfId="0" applyFont="1" applyFill="1" applyBorder="1" applyAlignment="1">
      <alignment vertical="center" wrapText="1"/>
    </xf>
    <xf numFmtId="0" fontId="22" fillId="33" borderId="10" xfId="0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/>
    </xf>
    <xf numFmtId="0" fontId="22" fillId="33" borderId="14" xfId="0" applyFont="1" applyFill="1" applyBorder="1" applyAlignment="1">
      <alignment horizontal="center" vertical="center"/>
    </xf>
    <xf numFmtId="0" fontId="36" fillId="33" borderId="21" xfId="0" applyFont="1" applyFill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4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4"/>
  <sheetViews>
    <sheetView view="pageBreakPreview" topLeftCell="A115" zoomScale="60" zoomScaleNormal="170" workbookViewId="0">
      <selection activeCell="M28" sqref="M28"/>
    </sheetView>
  </sheetViews>
  <sheetFormatPr defaultRowHeight="15" x14ac:dyDescent="0.25"/>
  <cols>
    <col min="1" max="1" width="33.28515625" customWidth="1"/>
    <col min="2" max="3" width="11.7109375" customWidth="1"/>
    <col min="4" max="4" width="14.42578125" customWidth="1"/>
    <col min="5" max="5" width="15.7109375" customWidth="1"/>
  </cols>
  <sheetData>
    <row r="2" spans="1:5" ht="34.5" customHeight="1" x14ac:dyDescent="0.25">
      <c r="A2" s="94" t="s">
        <v>38</v>
      </c>
      <c r="B2" s="94"/>
      <c r="C2" s="94"/>
      <c r="D2" s="94"/>
      <c r="E2" s="94"/>
    </row>
    <row r="3" spans="1:5" ht="18" customHeight="1" x14ac:dyDescent="0.25">
      <c r="A3" s="132" t="s">
        <v>54</v>
      </c>
      <c r="B3" s="132"/>
      <c r="C3" s="132"/>
      <c r="D3" s="132"/>
      <c r="E3" s="132"/>
    </row>
    <row r="4" spans="1:5" ht="15.75" thickBot="1" x14ac:dyDescent="0.3"/>
    <row r="5" spans="1:5" ht="29.25" customHeight="1" thickBot="1" x14ac:dyDescent="0.3">
      <c r="A5" s="17" t="s">
        <v>22</v>
      </c>
      <c r="B5" s="133" t="s">
        <v>145</v>
      </c>
      <c r="C5" s="133"/>
      <c r="D5" s="133"/>
      <c r="E5" s="133"/>
    </row>
    <row r="6" spans="1:5" ht="15.75" thickBot="1" x14ac:dyDescent="0.3">
      <c r="A6" s="17" t="s">
        <v>4</v>
      </c>
      <c r="B6" s="134" t="s">
        <v>146</v>
      </c>
      <c r="C6" s="135"/>
      <c r="D6" s="135"/>
      <c r="E6" s="136"/>
    </row>
    <row r="7" spans="1:5" ht="29.25" customHeight="1" thickBot="1" x14ac:dyDescent="0.3">
      <c r="A7" s="17" t="s">
        <v>27</v>
      </c>
      <c r="B7" s="137" t="s">
        <v>5</v>
      </c>
      <c r="C7" s="138"/>
      <c r="D7" s="138"/>
      <c r="E7" s="139"/>
    </row>
    <row r="8" spans="1:5" ht="15.75" thickBot="1" x14ac:dyDescent="0.3">
      <c r="A8" s="140" t="s">
        <v>8</v>
      </c>
      <c r="B8" s="141"/>
      <c r="C8" s="141"/>
      <c r="D8" s="141"/>
      <c r="E8" s="142"/>
    </row>
    <row r="9" spans="1:5" ht="15.75" thickBot="1" x14ac:dyDescent="0.3">
      <c r="A9" s="119" t="s">
        <v>147</v>
      </c>
      <c r="B9" s="120"/>
      <c r="C9" s="120"/>
      <c r="D9" s="120"/>
      <c r="E9" s="121"/>
    </row>
    <row r="10" spans="1:5" ht="36.75" customHeight="1" thickBot="1" x14ac:dyDescent="0.3">
      <c r="A10" s="119"/>
      <c r="B10" s="120"/>
      <c r="C10" s="120"/>
      <c r="D10" s="120"/>
      <c r="E10" s="121"/>
    </row>
    <row r="11" spans="1:5" ht="15.75" thickBot="1" x14ac:dyDescent="0.3">
      <c r="A11" s="119"/>
      <c r="B11" s="120"/>
      <c r="C11" s="120"/>
      <c r="D11" s="120"/>
      <c r="E11" s="121"/>
    </row>
    <row r="12" spans="1:5" ht="58.5" customHeight="1" thickBot="1" x14ac:dyDescent="0.3">
      <c r="A12" s="16" t="s">
        <v>11</v>
      </c>
      <c r="B12" s="122" t="s">
        <v>148</v>
      </c>
      <c r="C12" s="122"/>
      <c r="D12" s="122"/>
      <c r="E12" s="123"/>
    </row>
    <row r="13" spans="1:5" ht="23.25" customHeight="1" x14ac:dyDescent="0.25">
      <c r="A13" s="92" t="s">
        <v>12</v>
      </c>
      <c r="B13" s="2">
        <v>2018</v>
      </c>
      <c r="C13" s="2">
        <v>2019</v>
      </c>
      <c r="D13" s="2">
        <v>2020</v>
      </c>
      <c r="E13" s="2">
        <v>2021</v>
      </c>
    </row>
    <row r="14" spans="1:5" ht="15.75" thickBot="1" x14ac:dyDescent="0.3">
      <c r="A14" s="124"/>
      <c r="B14" s="3" t="s">
        <v>6</v>
      </c>
      <c r="C14" s="3" t="s">
        <v>7</v>
      </c>
      <c r="D14" s="3" t="s">
        <v>7</v>
      </c>
      <c r="E14" s="3" t="s">
        <v>7</v>
      </c>
    </row>
    <row r="15" spans="1:5" ht="35.25" thickBot="1" x14ac:dyDescent="0.3">
      <c r="A15" s="89" t="s">
        <v>149</v>
      </c>
      <c r="B15" s="33" t="s">
        <v>30</v>
      </c>
      <c r="C15" s="33" t="s">
        <v>28</v>
      </c>
      <c r="D15" s="33" t="s">
        <v>28</v>
      </c>
      <c r="E15" s="33" t="s">
        <v>28</v>
      </c>
    </row>
    <row r="16" spans="1:5" ht="15.75" thickBot="1" x14ac:dyDescent="0.3">
      <c r="A16" s="65" t="s">
        <v>150</v>
      </c>
      <c r="B16" s="33" t="s">
        <v>30</v>
      </c>
      <c r="C16" s="33" t="s">
        <v>28</v>
      </c>
      <c r="D16" s="33" t="s">
        <v>28</v>
      </c>
      <c r="E16" s="33" t="s">
        <v>28</v>
      </c>
    </row>
    <row r="17" spans="1:5" ht="15.75" thickBot="1" x14ac:dyDescent="0.3">
      <c r="A17" s="65" t="s">
        <v>151</v>
      </c>
      <c r="B17" s="33" t="s">
        <v>30</v>
      </c>
      <c r="C17" s="33" t="s">
        <v>28</v>
      </c>
      <c r="D17" s="33" t="s">
        <v>28</v>
      </c>
      <c r="E17" s="33" t="s">
        <v>28</v>
      </c>
    </row>
    <row r="18" spans="1:5" ht="24.75" customHeight="1" thickBot="1" x14ac:dyDescent="0.3">
      <c r="A18" s="13" t="s">
        <v>13</v>
      </c>
      <c r="B18" s="125" t="s">
        <v>152</v>
      </c>
      <c r="C18" s="126"/>
      <c r="D18" s="126"/>
      <c r="E18" s="127"/>
    </row>
    <row r="19" spans="1:5" ht="23.25" customHeight="1" thickBot="1" x14ac:dyDescent="0.3">
      <c r="A19" s="128" t="s">
        <v>14</v>
      </c>
      <c r="B19" s="100"/>
      <c r="C19" s="100"/>
      <c r="D19" s="100"/>
      <c r="E19" s="101"/>
    </row>
    <row r="20" spans="1:5" ht="15.75" thickBot="1" x14ac:dyDescent="0.3">
      <c r="A20" s="42" t="s">
        <v>153</v>
      </c>
      <c r="B20" s="34"/>
      <c r="C20" s="33" t="s">
        <v>47</v>
      </c>
      <c r="D20" s="33" t="s">
        <v>47</v>
      </c>
      <c r="E20" s="33" t="s">
        <v>47</v>
      </c>
    </row>
    <row r="21" spans="1:5" ht="15.75" thickBot="1" x14ac:dyDescent="0.3">
      <c r="A21" s="90" t="s">
        <v>154</v>
      </c>
      <c r="B21" s="35"/>
      <c r="C21" s="36" t="s">
        <v>28</v>
      </c>
      <c r="D21" s="36" t="s">
        <v>28</v>
      </c>
      <c r="E21" s="36" t="s">
        <v>28</v>
      </c>
    </row>
    <row r="22" spans="1:5" ht="15.75" thickBot="1" x14ac:dyDescent="0.3">
      <c r="A22" s="42" t="s">
        <v>155</v>
      </c>
      <c r="B22" s="33"/>
      <c r="C22" s="33"/>
      <c r="D22" s="33"/>
      <c r="E22" s="33"/>
    </row>
    <row r="23" spans="1:5" ht="15.75" thickBot="1" x14ac:dyDescent="0.3">
      <c r="A23" s="42" t="s">
        <v>156</v>
      </c>
      <c r="B23" s="36"/>
      <c r="C23" s="36"/>
      <c r="D23" s="36"/>
      <c r="E23" s="36"/>
    </row>
    <row r="24" spans="1:5" ht="15.75" thickBot="1" x14ac:dyDescent="0.3">
      <c r="A24" s="129" t="s">
        <v>32</v>
      </c>
      <c r="B24" s="130"/>
      <c r="C24" s="130"/>
      <c r="D24" s="130"/>
      <c r="E24" s="131"/>
    </row>
    <row r="25" spans="1:5" ht="15.75" thickBot="1" x14ac:dyDescent="0.3">
      <c r="A25" s="108" t="s">
        <v>42</v>
      </c>
      <c r="B25" s="109"/>
      <c r="C25" s="109"/>
      <c r="D25" s="109"/>
      <c r="E25" s="110"/>
    </row>
    <row r="26" spans="1:5" ht="18.75" customHeight="1" thickBot="1" x14ac:dyDescent="0.3">
      <c r="A26" s="20" t="s">
        <v>29</v>
      </c>
      <c r="B26" s="158" t="s">
        <v>157</v>
      </c>
      <c r="C26" s="117"/>
      <c r="D26" s="117"/>
      <c r="E26" s="118"/>
    </row>
    <row r="27" spans="1:5" ht="31.5" customHeight="1" thickBot="1" x14ac:dyDescent="0.3">
      <c r="A27" s="4" t="s">
        <v>10</v>
      </c>
      <c r="B27" s="143" t="s">
        <v>379</v>
      </c>
      <c r="C27" s="144"/>
      <c r="D27" s="144"/>
      <c r="E27" s="145"/>
    </row>
    <row r="28" spans="1:5" ht="15.75" thickBot="1" x14ac:dyDescent="0.3">
      <c r="A28" s="4" t="s">
        <v>15</v>
      </c>
      <c r="B28" s="105" t="s">
        <v>158</v>
      </c>
      <c r="C28" s="106"/>
      <c r="D28" s="106"/>
      <c r="E28" s="107"/>
    </row>
    <row r="29" spans="1:5" ht="12.75" customHeight="1" x14ac:dyDescent="0.25">
      <c r="A29" s="92"/>
      <c r="B29" s="18">
        <v>2018</v>
      </c>
      <c r="C29" s="18">
        <v>2019</v>
      </c>
      <c r="D29" s="18">
        <v>2020</v>
      </c>
      <c r="E29" s="18">
        <v>2021</v>
      </c>
    </row>
    <row r="30" spans="1:5" ht="9" customHeight="1" thickBot="1" x14ac:dyDescent="0.3">
      <c r="A30" s="93"/>
      <c r="B30" s="19" t="s">
        <v>6</v>
      </c>
      <c r="C30" s="19" t="s">
        <v>7</v>
      </c>
      <c r="D30" s="19" t="s">
        <v>7</v>
      </c>
      <c r="E30" s="19" t="s">
        <v>7</v>
      </c>
    </row>
    <row r="31" spans="1:5" ht="15.75" thickBot="1" x14ac:dyDescent="0.3">
      <c r="A31" s="4" t="s">
        <v>9</v>
      </c>
      <c r="B31" s="6">
        <v>36</v>
      </c>
      <c r="C31" s="6">
        <v>31</v>
      </c>
      <c r="D31" s="6">
        <v>31</v>
      </c>
      <c r="E31" s="6">
        <v>31</v>
      </c>
    </row>
    <row r="32" spans="1:5" ht="15.75" thickBot="1" x14ac:dyDescent="0.3">
      <c r="A32" s="4" t="s">
        <v>16</v>
      </c>
      <c r="B32" s="6">
        <f>B61</f>
        <v>88360</v>
      </c>
      <c r="C32" s="6">
        <f>70000+12000+110640+6000+360</f>
        <v>199000</v>
      </c>
      <c r="D32" s="6">
        <v>210000</v>
      </c>
      <c r="E32" s="6">
        <v>220000</v>
      </c>
    </row>
    <row r="33" spans="1:5" ht="15.75" thickBot="1" x14ac:dyDescent="0.3">
      <c r="A33" s="4" t="s">
        <v>24</v>
      </c>
      <c r="B33" s="6">
        <f>B32/B31</f>
        <v>2454.4444444444443</v>
      </c>
      <c r="C33" s="6">
        <f>C32/C31</f>
        <v>6419.3548387096771</v>
      </c>
      <c r="D33" s="6">
        <f>D32/D31</f>
        <v>6774.1935483870966</v>
      </c>
      <c r="E33" s="6">
        <f>E32/E31</f>
        <v>7096.7741935483873</v>
      </c>
    </row>
    <row r="34" spans="1:5" ht="15.75" thickBot="1" x14ac:dyDescent="0.3">
      <c r="A34" s="4" t="s">
        <v>17</v>
      </c>
      <c r="B34" s="64" t="s">
        <v>23</v>
      </c>
      <c r="C34" s="7">
        <f t="shared" ref="C34:E36" si="0">C31/B31-1</f>
        <v>-0.13888888888888884</v>
      </c>
      <c r="D34" s="7">
        <f t="shared" si="0"/>
        <v>0</v>
      </c>
      <c r="E34" s="7">
        <f t="shared" si="0"/>
        <v>0</v>
      </c>
    </row>
    <row r="35" spans="1:5" ht="15.75" thickBot="1" x14ac:dyDescent="0.3">
      <c r="A35" s="4" t="s">
        <v>18</v>
      </c>
      <c r="B35" s="64" t="s">
        <v>23</v>
      </c>
      <c r="C35" s="7">
        <f t="shared" si="0"/>
        <v>1.2521502942507921</v>
      </c>
      <c r="D35" s="7">
        <f t="shared" si="0"/>
        <v>5.5276381909547645E-2</v>
      </c>
      <c r="E35" s="7">
        <f t="shared" si="0"/>
        <v>4.7619047619047672E-2</v>
      </c>
    </row>
    <row r="36" spans="1:5" ht="15.75" thickBot="1" x14ac:dyDescent="0.3">
      <c r="A36" s="4" t="s">
        <v>19</v>
      </c>
      <c r="B36" s="64" t="s">
        <v>23</v>
      </c>
      <c r="C36" s="7">
        <f t="shared" si="0"/>
        <v>1.6154003417105973</v>
      </c>
      <c r="D36" s="7">
        <f t="shared" si="0"/>
        <v>5.5276381909547867E-2</v>
      </c>
      <c r="E36" s="7">
        <f t="shared" si="0"/>
        <v>4.7619047619047672E-2</v>
      </c>
    </row>
    <row r="37" spans="1:5" ht="15.75" thickBot="1" x14ac:dyDescent="0.3">
      <c r="A37" s="102" t="s">
        <v>34</v>
      </c>
      <c r="B37" s="103"/>
      <c r="C37" s="103"/>
      <c r="D37" s="103"/>
      <c r="E37" s="104"/>
    </row>
    <row r="38" spans="1:5" ht="12.75" customHeight="1" x14ac:dyDescent="0.25">
      <c r="A38" s="92"/>
      <c r="B38" s="18">
        <v>2018</v>
      </c>
      <c r="C38" s="18">
        <v>2019</v>
      </c>
      <c r="D38" s="18">
        <v>2020</v>
      </c>
      <c r="E38" s="18">
        <v>2021</v>
      </c>
    </row>
    <row r="39" spans="1:5" ht="9" customHeight="1" thickBot="1" x14ac:dyDescent="0.3">
      <c r="A39" s="93"/>
      <c r="B39" s="19" t="s">
        <v>6</v>
      </c>
      <c r="C39" s="19" t="s">
        <v>7</v>
      </c>
      <c r="D39" s="19" t="s">
        <v>7</v>
      </c>
      <c r="E39" s="19" t="s">
        <v>7</v>
      </c>
    </row>
    <row r="40" spans="1:5" ht="15.75" thickBot="1" x14ac:dyDescent="0.3">
      <c r="A40" s="1" t="s">
        <v>0</v>
      </c>
      <c r="B40" s="8">
        <v>70000</v>
      </c>
      <c r="C40" s="8">
        <v>70000</v>
      </c>
      <c r="D40" s="8">
        <v>70000</v>
      </c>
      <c r="E40" s="8">
        <v>70000</v>
      </c>
    </row>
    <row r="41" spans="1:5" ht="15.75" thickBot="1" x14ac:dyDescent="0.3">
      <c r="A41" s="10" t="s">
        <v>49</v>
      </c>
      <c r="B41" s="11">
        <v>70000</v>
      </c>
      <c r="C41" s="11">
        <v>70000</v>
      </c>
      <c r="D41" s="11">
        <v>70000</v>
      </c>
      <c r="E41" s="11">
        <v>70000</v>
      </c>
    </row>
    <row r="42" spans="1:5" ht="15.75" thickBot="1" x14ac:dyDescent="0.3">
      <c r="A42" s="10" t="s">
        <v>50</v>
      </c>
      <c r="B42" s="11"/>
      <c r="C42" s="12"/>
      <c r="D42" s="12"/>
      <c r="E42" s="12"/>
    </row>
    <row r="43" spans="1:5" ht="15.75" thickBot="1" x14ac:dyDescent="0.3">
      <c r="A43" s="1" t="s">
        <v>31</v>
      </c>
      <c r="B43" s="8">
        <v>12000</v>
      </c>
      <c r="C43" s="8">
        <v>12000</v>
      </c>
      <c r="D43" s="8">
        <v>12000</v>
      </c>
      <c r="E43" s="8">
        <v>12000</v>
      </c>
    </row>
    <row r="44" spans="1:5" ht="15.75" thickBot="1" x14ac:dyDescent="0.3">
      <c r="A44" s="10" t="s">
        <v>49</v>
      </c>
      <c r="B44" s="11">
        <v>12000</v>
      </c>
      <c r="C44" s="11">
        <v>12000</v>
      </c>
      <c r="D44" s="11">
        <v>12000</v>
      </c>
      <c r="E44" s="11">
        <v>12000</v>
      </c>
    </row>
    <row r="45" spans="1:5" ht="15.75" thickBot="1" x14ac:dyDescent="0.3">
      <c r="A45" s="10" t="s">
        <v>50</v>
      </c>
      <c r="B45" s="11"/>
      <c r="C45" s="8"/>
      <c r="D45" s="8"/>
      <c r="E45" s="8"/>
    </row>
    <row r="46" spans="1:5" ht="15.75" thickBot="1" x14ac:dyDescent="0.3">
      <c r="A46" s="1" t="s">
        <v>1</v>
      </c>
      <c r="B46" s="11">
        <f>B47</f>
        <v>0</v>
      </c>
      <c r="C46" s="8">
        <f>C47</f>
        <v>110640</v>
      </c>
      <c r="D46" s="8">
        <f>D47</f>
        <v>121640</v>
      </c>
      <c r="E46" s="8">
        <f>E47</f>
        <v>131640</v>
      </c>
    </row>
    <row r="47" spans="1:5" ht="15.75" thickBot="1" x14ac:dyDescent="0.3">
      <c r="A47" s="10" t="s">
        <v>49</v>
      </c>
      <c r="B47" s="11"/>
      <c r="C47" s="8">
        <v>110640</v>
      </c>
      <c r="D47" s="8">
        <f>C47+11000</f>
        <v>121640</v>
      </c>
      <c r="E47" s="8">
        <f>D47+10000</f>
        <v>131640</v>
      </c>
    </row>
    <row r="48" spans="1:5" ht="15.75" thickBot="1" x14ac:dyDescent="0.3">
      <c r="A48" s="10" t="s">
        <v>50</v>
      </c>
      <c r="B48" s="11"/>
      <c r="C48" s="8"/>
      <c r="D48" s="8"/>
      <c r="E48" s="8"/>
    </row>
    <row r="49" spans="1:5" ht="15.75" thickBot="1" x14ac:dyDescent="0.3">
      <c r="A49" s="1" t="s">
        <v>2</v>
      </c>
      <c r="B49" s="11"/>
      <c r="C49" s="8"/>
      <c r="D49" s="8"/>
      <c r="E49" s="8"/>
    </row>
    <row r="50" spans="1:5" ht="15.75" thickBot="1" x14ac:dyDescent="0.3">
      <c r="A50" s="10" t="s">
        <v>49</v>
      </c>
      <c r="B50" s="11"/>
      <c r="C50" s="8"/>
      <c r="D50" s="8"/>
      <c r="E50" s="8"/>
    </row>
    <row r="51" spans="1:5" ht="15.75" thickBot="1" x14ac:dyDescent="0.3">
      <c r="A51" s="10" t="s">
        <v>50</v>
      </c>
      <c r="B51" s="11"/>
      <c r="C51" s="8"/>
      <c r="D51" s="8"/>
      <c r="E51" s="8"/>
    </row>
    <row r="52" spans="1:5" ht="15.75" thickBot="1" x14ac:dyDescent="0.3">
      <c r="A52" s="1" t="s">
        <v>25</v>
      </c>
      <c r="B52" s="11"/>
      <c r="C52" s="8"/>
      <c r="D52" s="8"/>
      <c r="E52" s="8"/>
    </row>
    <row r="53" spans="1:5" ht="15.75" thickBot="1" x14ac:dyDescent="0.3">
      <c r="A53" s="10" t="s">
        <v>49</v>
      </c>
      <c r="B53" s="11"/>
      <c r="C53" s="8"/>
      <c r="D53" s="8"/>
      <c r="E53" s="8"/>
    </row>
    <row r="54" spans="1:5" ht="15.75" thickBot="1" x14ac:dyDescent="0.3">
      <c r="A54" s="10" t="s">
        <v>50</v>
      </c>
      <c r="B54" s="11"/>
      <c r="C54" s="8"/>
      <c r="D54" s="8"/>
      <c r="E54" s="8"/>
    </row>
    <row r="55" spans="1:5" ht="15.75" thickBot="1" x14ac:dyDescent="0.3">
      <c r="A55" s="1" t="s">
        <v>26</v>
      </c>
      <c r="B55" s="11">
        <v>6000</v>
      </c>
      <c r="C55" s="11">
        <v>6000</v>
      </c>
      <c r="D55" s="11">
        <v>6000</v>
      </c>
      <c r="E55" s="11">
        <v>6000</v>
      </c>
    </row>
    <row r="56" spans="1:5" ht="15.75" thickBot="1" x14ac:dyDescent="0.3">
      <c r="A56" s="10" t="s">
        <v>49</v>
      </c>
      <c r="B56" s="11">
        <v>6000</v>
      </c>
      <c r="C56" s="11">
        <v>6000</v>
      </c>
      <c r="D56" s="11">
        <v>6000</v>
      </c>
      <c r="E56" s="11">
        <v>6000</v>
      </c>
    </row>
    <row r="57" spans="1:5" ht="15.75" thickBot="1" x14ac:dyDescent="0.3">
      <c r="A57" s="10" t="s">
        <v>50</v>
      </c>
      <c r="B57" s="11"/>
      <c r="C57" s="8"/>
      <c r="D57" s="8"/>
      <c r="E57" s="8"/>
    </row>
    <row r="58" spans="1:5" ht="15.75" thickBot="1" x14ac:dyDescent="0.3">
      <c r="A58" s="1" t="s">
        <v>3</v>
      </c>
      <c r="B58" s="11">
        <f>B59</f>
        <v>360</v>
      </c>
      <c r="C58" s="11">
        <f>C59</f>
        <v>360</v>
      </c>
      <c r="D58" s="11">
        <f>D59</f>
        <v>360</v>
      </c>
      <c r="E58" s="11">
        <f>E59</f>
        <v>360</v>
      </c>
    </row>
    <row r="59" spans="1:5" ht="15.75" thickBot="1" x14ac:dyDescent="0.3">
      <c r="A59" s="10" t="s">
        <v>49</v>
      </c>
      <c r="B59" s="11">
        <v>360</v>
      </c>
      <c r="C59" s="11">
        <v>360</v>
      </c>
      <c r="D59" s="11">
        <v>360</v>
      </c>
      <c r="E59" s="11">
        <v>360</v>
      </c>
    </row>
    <row r="60" spans="1:5" ht="15.75" thickBot="1" x14ac:dyDescent="0.3">
      <c r="A60" s="10" t="s">
        <v>50</v>
      </c>
      <c r="B60" s="11"/>
      <c r="C60" s="32"/>
      <c r="D60" s="30"/>
      <c r="E60" s="30"/>
    </row>
    <row r="61" spans="1:5" ht="15.75" thickBot="1" x14ac:dyDescent="0.3">
      <c r="A61" s="21" t="s">
        <v>33</v>
      </c>
      <c r="B61" s="11">
        <f>B58+B55+B52+B49+B46+B43+B40</f>
        <v>88360</v>
      </c>
      <c r="C61" s="11">
        <f>C58+C55+C52+C49+C46+C43+C40</f>
        <v>199000</v>
      </c>
      <c r="D61" s="11">
        <f>D58+D55+D52+D49+D46+D43+D40</f>
        <v>210000</v>
      </c>
      <c r="E61" s="11">
        <f>E58+E55+E52+E49+E46+E43+E40</f>
        <v>220000</v>
      </c>
    </row>
    <row r="62" spans="1:5" ht="15.75" thickBot="1" x14ac:dyDescent="0.3">
      <c r="A62" s="25" t="s">
        <v>35</v>
      </c>
      <c r="B62" s="26">
        <f>IF(B61-B32=0,0,"Error")</f>
        <v>0</v>
      </c>
      <c r="C62" s="26">
        <f>IF(C61-C32=0,0,"Error")</f>
        <v>0</v>
      </c>
      <c r="D62" s="26">
        <f>IF(D61-D32=0,0,"Error")</f>
        <v>0</v>
      </c>
      <c r="E62" s="26">
        <f>IF(E61-E32=0,0,"Error")</f>
        <v>0</v>
      </c>
    </row>
    <row r="63" spans="1:5" ht="15.75" thickBot="1" x14ac:dyDescent="0.3">
      <c r="A63" s="108" t="s">
        <v>43</v>
      </c>
      <c r="B63" s="109"/>
      <c r="C63" s="109"/>
      <c r="D63" s="109"/>
      <c r="E63" s="110"/>
    </row>
    <row r="64" spans="1:5" ht="15.75" thickBot="1" x14ac:dyDescent="0.3">
      <c r="A64" s="108" t="s">
        <v>39</v>
      </c>
      <c r="B64" s="109"/>
      <c r="C64" s="109"/>
      <c r="D64" s="109"/>
      <c r="E64" s="110"/>
    </row>
    <row r="65" spans="1:5" ht="15.75" thickBot="1" x14ac:dyDescent="0.3">
      <c r="A65" s="20" t="s">
        <v>44</v>
      </c>
      <c r="B65" s="111" t="s">
        <v>159</v>
      </c>
      <c r="C65" s="112"/>
      <c r="D65" s="113"/>
      <c r="E65" s="114"/>
    </row>
    <row r="66" spans="1:5" ht="30.75" customHeight="1" thickBot="1" x14ac:dyDescent="0.3">
      <c r="A66" s="20" t="s">
        <v>51</v>
      </c>
      <c r="B66" s="20" t="s">
        <v>160</v>
      </c>
      <c r="C66" s="38" t="s">
        <v>52</v>
      </c>
      <c r="D66" s="113" t="s">
        <v>377</v>
      </c>
      <c r="E66" s="114"/>
    </row>
    <row r="67" spans="1:5" ht="15.75" thickBot="1" x14ac:dyDescent="0.3">
      <c r="A67" s="37"/>
      <c r="B67" s="111"/>
      <c r="C67" s="115"/>
      <c r="D67" s="113"/>
      <c r="E67" s="114"/>
    </row>
    <row r="68" spans="1:5" ht="17.25" customHeight="1" thickBot="1" x14ac:dyDescent="0.3">
      <c r="A68" s="4" t="s">
        <v>10</v>
      </c>
      <c r="B68" s="99" t="s">
        <v>162</v>
      </c>
      <c r="C68" s="100"/>
      <c r="D68" s="100"/>
      <c r="E68" s="101"/>
    </row>
    <row r="69" spans="1:5" ht="15.75" thickBot="1" x14ac:dyDescent="0.3">
      <c r="A69" s="4" t="s">
        <v>15</v>
      </c>
      <c r="B69" s="105" t="s">
        <v>163</v>
      </c>
      <c r="C69" s="106"/>
      <c r="D69" s="106"/>
      <c r="E69" s="107"/>
    </row>
    <row r="70" spans="1:5" ht="12.75" customHeight="1" x14ac:dyDescent="0.25">
      <c r="A70" s="92"/>
      <c r="B70" s="18">
        <v>2018</v>
      </c>
      <c r="C70" s="18">
        <v>2019</v>
      </c>
      <c r="D70" s="18">
        <v>2020</v>
      </c>
      <c r="E70" s="18">
        <v>2021</v>
      </c>
    </row>
    <row r="71" spans="1:5" ht="9" customHeight="1" thickBot="1" x14ac:dyDescent="0.3">
      <c r="A71" s="93"/>
      <c r="B71" s="19" t="s">
        <v>6</v>
      </c>
      <c r="C71" s="19" t="s">
        <v>7</v>
      </c>
      <c r="D71" s="19" t="s">
        <v>7</v>
      </c>
      <c r="E71" s="19" t="s">
        <v>7</v>
      </c>
    </row>
    <row r="72" spans="1:5" ht="15.75" thickBot="1" x14ac:dyDescent="0.3">
      <c r="A72" s="4" t="s">
        <v>9</v>
      </c>
      <c r="B72" s="6">
        <v>70</v>
      </c>
      <c r="C72" s="6">
        <v>70</v>
      </c>
      <c r="D72" s="6">
        <v>70</v>
      </c>
      <c r="E72" s="6">
        <v>70</v>
      </c>
    </row>
    <row r="73" spans="1:5" ht="15.75" thickBot="1" x14ac:dyDescent="0.3">
      <c r="A73" s="4" t="s">
        <v>16</v>
      </c>
      <c r="B73" s="6">
        <v>5285</v>
      </c>
      <c r="C73" s="6">
        <v>6040</v>
      </c>
      <c r="D73" s="6">
        <f>D91</f>
        <v>5000</v>
      </c>
      <c r="E73" s="6">
        <f>E91</f>
        <v>5000</v>
      </c>
    </row>
    <row r="74" spans="1:5" ht="15.75" thickBot="1" x14ac:dyDescent="0.3">
      <c r="A74" s="4" t="s">
        <v>24</v>
      </c>
      <c r="B74" s="6">
        <f>B73/B72</f>
        <v>75.5</v>
      </c>
      <c r="C74" s="6">
        <f>C73/C72</f>
        <v>86.285714285714292</v>
      </c>
      <c r="D74" s="6">
        <f>D73/D72</f>
        <v>71.428571428571431</v>
      </c>
      <c r="E74" s="6">
        <f>E73/E72</f>
        <v>71.428571428571431</v>
      </c>
    </row>
    <row r="75" spans="1:5" ht="15.75" thickBot="1" x14ac:dyDescent="0.3">
      <c r="A75" s="4" t="s">
        <v>17</v>
      </c>
      <c r="B75" s="64" t="s">
        <v>23</v>
      </c>
      <c r="C75" s="7">
        <f t="shared" ref="C75:E77" si="1">C72/B72-1</f>
        <v>0</v>
      </c>
      <c r="D75" s="7">
        <f t="shared" si="1"/>
        <v>0</v>
      </c>
      <c r="E75" s="7">
        <f t="shared" si="1"/>
        <v>0</v>
      </c>
    </row>
    <row r="76" spans="1:5" ht="15.75" thickBot="1" x14ac:dyDescent="0.3">
      <c r="A76" s="4" t="s">
        <v>18</v>
      </c>
      <c r="B76" s="64" t="s">
        <v>23</v>
      </c>
      <c r="C76" s="7">
        <f t="shared" si="1"/>
        <v>0.14285714285714279</v>
      </c>
      <c r="D76" s="7">
        <f t="shared" si="1"/>
        <v>-0.17218543046357615</v>
      </c>
      <c r="E76" s="7">
        <f t="shared" si="1"/>
        <v>0</v>
      </c>
    </row>
    <row r="77" spans="1:5" ht="15.75" thickBot="1" x14ac:dyDescent="0.3">
      <c r="A77" s="4" t="s">
        <v>19</v>
      </c>
      <c r="B77" s="64" t="s">
        <v>23</v>
      </c>
      <c r="C77" s="7">
        <f t="shared" si="1"/>
        <v>0.14285714285714302</v>
      </c>
      <c r="D77" s="7">
        <f t="shared" si="1"/>
        <v>-0.17218543046357615</v>
      </c>
      <c r="E77" s="7">
        <f t="shared" si="1"/>
        <v>0</v>
      </c>
    </row>
    <row r="78" spans="1:5" ht="15.75" thickBot="1" x14ac:dyDescent="0.3">
      <c r="A78" s="102" t="s">
        <v>59</v>
      </c>
      <c r="B78" s="103"/>
      <c r="C78" s="103"/>
      <c r="D78" s="103"/>
      <c r="E78" s="104"/>
    </row>
    <row r="79" spans="1:5" ht="12.75" customHeight="1" x14ac:dyDescent="0.25">
      <c r="A79" s="92"/>
      <c r="B79" s="18">
        <v>2018</v>
      </c>
      <c r="C79" s="18">
        <v>2019</v>
      </c>
      <c r="D79" s="18">
        <v>2020</v>
      </c>
      <c r="E79" s="18">
        <v>2021</v>
      </c>
    </row>
    <row r="80" spans="1:5" ht="9" customHeight="1" thickBot="1" x14ac:dyDescent="0.3">
      <c r="A80" s="93"/>
      <c r="B80" s="19" t="s">
        <v>6</v>
      </c>
      <c r="C80" s="19" t="s">
        <v>7</v>
      </c>
      <c r="D80" s="19" t="s">
        <v>7</v>
      </c>
      <c r="E80" s="19" t="s">
        <v>7</v>
      </c>
    </row>
    <row r="81" spans="1:5" ht="15.75" thickBot="1" x14ac:dyDescent="0.3">
      <c r="A81" s="1" t="s">
        <v>40</v>
      </c>
      <c r="B81" s="8">
        <f>B82+B83+B84+B85</f>
        <v>0</v>
      </c>
      <c r="C81" s="8">
        <f>C82+C83+C84+C85</f>
        <v>0</v>
      </c>
      <c r="D81" s="8">
        <f>D82+D83+D84+D85</f>
        <v>0</v>
      </c>
      <c r="E81" s="8">
        <f>E82+E83+E84+E85</f>
        <v>0</v>
      </c>
    </row>
    <row r="82" spans="1:5" ht="15.75" thickBot="1" x14ac:dyDescent="0.3">
      <c r="A82" s="10" t="s">
        <v>49</v>
      </c>
      <c r="B82" s="8"/>
      <c r="C82" s="8"/>
      <c r="D82" s="8"/>
      <c r="E82" s="8"/>
    </row>
    <row r="83" spans="1:5" ht="15.75" thickBot="1" x14ac:dyDescent="0.3">
      <c r="A83" s="10" t="s">
        <v>56</v>
      </c>
      <c r="B83" s="8"/>
      <c r="C83" s="8"/>
      <c r="D83" s="8"/>
      <c r="E83" s="8"/>
    </row>
    <row r="84" spans="1:5" ht="15.75" thickBot="1" x14ac:dyDescent="0.3">
      <c r="A84" s="10" t="s">
        <v>57</v>
      </c>
      <c r="B84" s="8"/>
      <c r="C84" s="8"/>
      <c r="D84" s="8"/>
      <c r="E84" s="8"/>
    </row>
    <row r="85" spans="1:5" ht="15.75" thickBot="1" x14ac:dyDescent="0.3">
      <c r="A85" s="10" t="s">
        <v>58</v>
      </c>
      <c r="B85" s="8"/>
      <c r="C85" s="8"/>
      <c r="D85" s="8"/>
      <c r="E85" s="8"/>
    </row>
    <row r="86" spans="1:5" ht="15.75" thickBot="1" x14ac:dyDescent="0.3">
      <c r="A86" s="1" t="s">
        <v>41</v>
      </c>
      <c r="B86" s="11">
        <v>5285</v>
      </c>
      <c r="C86" s="11">
        <f>C87+C88+C89+C90</f>
        <v>6040</v>
      </c>
      <c r="D86" s="11">
        <f>D87+D88+D89+D90</f>
        <v>5000</v>
      </c>
      <c r="E86" s="11">
        <f>E87+E88+E89+E90</f>
        <v>5000</v>
      </c>
    </row>
    <row r="87" spans="1:5" ht="15.75" thickBot="1" x14ac:dyDescent="0.3">
      <c r="A87" s="10" t="s">
        <v>49</v>
      </c>
      <c r="B87" s="11">
        <v>5285</v>
      </c>
      <c r="C87" s="8">
        <v>6040</v>
      </c>
      <c r="D87" s="8">
        <v>5000</v>
      </c>
      <c r="E87" s="8">
        <v>5000</v>
      </c>
    </row>
    <row r="88" spans="1:5" ht="15.75" thickBot="1" x14ac:dyDescent="0.3">
      <c r="A88" s="10" t="s">
        <v>56</v>
      </c>
      <c r="B88" s="11"/>
      <c r="C88" s="8"/>
      <c r="D88" s="8"/>
      <c r="E88" s="8"/>
    </row>
    <row r="89" spans="1:5" ht="15.75" thickBot="1" x14ac:dyDescent="0.3">
      <c r="A89" s="10" t="s">
        <v>57</v>
      </c>
      <c r="B89" s="11"/>
      <c r="C89" s="8"/>
      <c r="D89" s="8"/>
      <c r="E89" s="8"/>
    </row>
    <row r="90" spans="1:5" ht="15.75" thickBot="1" x14ac:dyDescent="0.3">
      <c r="A90" s="10" t="s">
        <v>58</v>
      </c>
      <c r="B90" s="11"/>
      <c r="C90" s="8"/>
      <c r="D90" s="8"/>
      <c r="E90" s="8"/>
    </row>
    <row r="91" spans="1:5" ht="15.75" thickBot="1" x14ac:dyDescent="0.3">
      <c r="A91" s="40" t="s">
        <v>33</v>
      </c>
      <c r="B91" s="11">
        <f>B81+B86</f>
        <v>5285</v>
      </c>
      <c r="C91" s="11">
        <f>C81+C86</f>
        <v>6040</v>
      </c>
      <c r="D91" s="11">
        <f>D81+D86</f>
        <v>5000</v>
      </c>
      <c r="E91" s="11">
        <f>E81+E86</f>
        <v>5000</v>
      </c>
    </row>
    <row r="92" spans="1:5" ht="15.75" thickBot="1" x14ac:dyDescent="0.3">
      <c r="A92" s="108" t="s">
        <v>43</v>
      </c>
      <c r="B92" s="109"/>
      <c r="C92" s="109"/>
      <c r="D92" s="109"/>
      <c r="E92" s="110"/>
    </row>
    <row r="93" spans="1:5" ht="15.75" thickBot="1" x14ac:dyDescent="0.3">
      <c r="A93" s="108" t="s">
        <v>378</v>
      </c>
      <c r="B93" s="109"/>
      <c r="C93" s="109"/>
      <c r="D93" s="109"/>
      <c r="E93" s="110"/>
    </row>
    <row r="94" spans="1:5" ht="15.75" thickBot="1" x14ac:dyDescent="0.3">
      <c r="A94" s="20" t="s">
        <v>44</v>
      </c>
      <c r="B94" s="95" t="s">
        <v>166</v>
      </c>
      <c r="C94" s="96"/>
      <c r="D94" s="97"/>
      <c r="E94" s="98"/>
    </row>
    <row r="95" spans="1:5" ht="34.5" thickBot="1" x14ac:dyDescent="0.3">
      <c r="A95" s="20" t="s">
        <v>55</v>
      </c>
      <c r="B95" s="200" t="s">
        <v>167</v>
      </c>
      <c r="C95" s="201" t="s">
        <v>52</v>
      </c>
      <c r="D95" s="202" t="s">
        <v>161</v>
      </c>
      <c r="E95" s="203"/>
    </row>
    <row r="96" spans="1:5" ht="17.25" customHeight="1" thickBot="1" x14ac:dyDescent="0.3">
      <c r="A96" s="4" t="s">
        <v>10</v>
      </c>
      <c r="B96" s="99" t="s">
        <v>164</v>
      </c>
      <c r="C96" s="100"/>
      <c r="D96" s="100"/>
      <c r="E96" s="101"/>
    </row>
    <row r="97" spans="1:5" ht="15.75" thickBot="1" x14ac:dyDescent="0.3">
      <c r="A97" s="4" t="s">
        <v>15</v>
      </c>
      <c r="B97" s="105" t="s">
        <v>165</v>
      </c>
      <c r="C97" s="106"/>
      <c r="D97" s="106"/>
      <c r="E97" s="107"/>
    </row>
    <row r="98" spans="1:5" ht="12.75" customHeight="1" x14ac:dyDescent="0.25">
      <c r="A98" s="92"/>
      <c r="B98" s="18">
        <v>2018</v>
      </c>
      <c r="C98" s="18">
        <v>2019</v>
      </c>
      <c r="D98" s="18">
        <v>2020</v>
      </c>
      <c r="E98" s="18">
        <v>2021</v>
      </c>
    </row>
    <row r="99" spans="1:5" ht="9" customHeight="1" thickBot="1" x14ac:dyDescent="0.3">
      <c r="A99" s="93"/>
      <c r="B99" s="19" t="s">
        <v>6</v>
      </c>
      <c r="C99" s="19" t="s">
        <v>7</v>
      </c>
      <c r="D99" s="19" t="s">
        <v>7</v>
      </c>
      <c r="E99" s="19" t="s">
        <v>7</v>
      </c>
    </row>
    <row r="100" spans="1:5" ht="15.75" thickBot="1" x14ac:dyDescent="0.3">
      <c r="A100" s="4" t="s">
        <v>9</v>
      </c>
      <c r="B100" s="64">
        <v>1</v>
      </c>
      <c r="C100" s="64">
        <v>1</v>
      </c>
      <c r="D100" s="64">
        <v>1</v>
      </c>
      <c r="E100" s="64">
        <v>1</v>
      </c>
    </row>
    <row r="101" spans="1:5" ht="15.75" thickBot="1" x14ac:dyDescent="0.3">
      <c r="A101" s="4" t="s">
        <v>16</v>
      </c>
      <c r="B101" s="6">
        <v>715</v>
      </c>
      <c r="C101" s="6">
        <v>5000</v>
      </c>
      <c r="D101" s="6">
        <v>1000</v>
      </c>
      <c r="E101" s="6">
        <v>1000</v>
      </c>
    </row>
    <row r="102" spans="1:5" ht="15.75" thickBot="1" x14ac:dyDescent="0.3">
      <c r="A102" s="4" t="s">
        <v>24</v>
      </c>
      <c r="B102" s="6">
        <f>B101/B100</f>
        <v>715</v>
      </c>
      <c r="C102" s="6">
        <f>C101/C100</f>
        <v>5000</v>
      </c>
      <c r="D102" s="6">
        <f>D101/D100</f>
        <v>1000</v>
      </c>
      <c r="E102" s="6">
        <f>E101/E100</f>
        <v>1000</v>
      </c>
    </row>
    <row r="103" spans="1:5" ht="15.75" thickBot="1" x14ac:dyDescent="0.3">
      <c r="A103" s="4" t="s">
        <v>17</v>
      </c>
      <c r="B103" s="64" t="s">
        <v>23</v>
      </c>
      <c r="C103" s="7">
        <f t="shared" ref="C103:E105" si="2">C100/B100-1</f>
        <v>0</v>
      </c>
      <c r="D103" s="7">
        <f t="shared" si="2"/>
        <v>0</v>
      </c>
      <c r="E103" s="7">
        <f t="shared" si="2"/>
        <v>0</v>
      </c>
    </row>
    <row r="104" spans="1:5" ht="15.75" thickBot="1" x14ac:dyDescent="0.3">
      <c r="A104" s="4" t="s">
        <v>18</v>
      </c>
      <c r="B104" s="64" t="s">
        <v>23</v>
      </c>
      <c r="C104" s="7">
        <f t="shared" si="2"/>
        <v>5.9930069930069934</v>
      </c>
      <c r="D104" s="7">
        <f t="shared" si="2"/>
        <v>-0.8</v>
      </c>
      <c r="E104" s="7">
        <f t="shared" si="2"/>
        <v>0</v>
      </c>
    </row>
    <row r="105" spans="1:5" ht="15.75" thickBot="1" x14ac:dyDescent="0.3">
      <c r="A105" s="4" t="s">
        <v>19</v>
      </c>
      <c r="B105" s="64" t="s">
        <v>23</v>
      </c>
      <c r="C105" s="7">
        <f t="shared" si="2"/>
        <v>5.9930069930069934</v>
      </c>
      <c r="D105" s="7">
        <f t="shared" si="2"/>
        <v>-0.8</v>
      </c>
      <c r="E105" s="7">
        <f t="shared" si="2"/>
        <v>0</v>
      </c>
    </row>
    <row r="106" spans="1:5" ht="15.75" thickBot="1" x14ac:dyDescent="0.3">
      <c r="A106" s="102" t="s">
        <v>60</v>
      </c>
      <c r="B106" s="103"/>
      <c r="C106" s="103"/>
      <c r="D106" s="103"/>
      <c r="E106" s="104"/>
    </row>
    <row r="107" spans="1:5" ht="12.75" customHeight="1" x14ac:dyDescent="0.25">
      <c r="A107" s="92"/>
      <c r="B107" s="18">
        <v>2018</v>
      </c>
      <c r="C107" s="18">
        <v>2019</v>
      </c>
      <c r="D107" s="18">
        <v>2020</v>
      </c>
      <c r="E107" s="18">
        <v>2021</v>
      </c>
    </row>
    <row r="108" spans="1:5" ht="9" customHeight="1" thickBot="1" x14ac:dyDescent="0.3">
      <c r="A108" s="93"/>
      <c r="B108" s="19" t="s">
        <v>6</v>
      </c>
      <c r="C108" s="19" t="s">
        <v>7</v>
      </c>
      <c r="D108" s="19" t="s">
        <v>7</v>
      </c>
      <c r="E108" s="19" t="s">
        <v>7</v>
      </c>
    </row>
    <row r="109" spans="1:5" ht="15.75" thickBot="1" x14ac:dyDescent="0.3">
      <c r="A109" s="1" t="s">
        <v>40</v>
      </c>
      <c r="B109" s="8">
        <f>B110+B111+B112+B113</f>
        <v>0</v>
      </c>
      <c r="C109" s="8">
        <f>C110+C111+C112+C113</f>
        <v>0</v>
      </c>
      <c r="D109" s="8">
        <f>D110+D111+D112+D113</f>
        <v>0</v>
      </c>
      <c r="E109" s="8">
        <f>E110+E111+E112+E113</f>
        <v>0</v>
      </c>
    </row>
    <row r="110" spans="1:5" ht="15.75" thickBot="1" x14ac:dyDescent="0.3">
      <c r="A110" s="10" t="s">
        <v>49</v>
      </c>
      <c r="B110" s="8"/>
      <c r="C110" s="8"/>
      <c r="D110" s="8"/>
      <c r="E110" s="8"/>
    </row>
    <row r="111" spans="1:5" ht="15.75" thickBot="1" x14ac:dyDescent="0.3">
      <c r="A111" s="10" t="s">
        <v>56</v>
      </c>
      <c r="B111" s="8"/>
      <c r="C111" s="8"/>
      <c r="D111" s="8"/>
      <c r="E111" s="8"/>
    </row>
    <row r="112" spans="1:5" ht="15.75" thickBot="1" x14ac:dyDescent="0.3">
      <c r="A112" s="10" t="s">
        <v>57</v>
      </c>
      <c r="B112" s="8"/>
      <c r="C112" s="8"/>
      <c r="D112" s="8"/>
      <c r="E112" s="8"/>
    </row>
    <row r="113" spans="1:5" ht="15.75" thickBot="1" x14ac:dyDescent="0.3">
      <c r="A113" s="10" t="s">
        <v>58</v>
      </c>
      <c r="B113" s="8"/>
      <c r="C113" s="8"/>
      <c r="D113" s="8"/>
      <c r="E113" s="8"/>
    </row>
    <row r="114" spans="1:5" ht="15.75" thickBot="1" x14ac:dyDescent="0.3">
      <c r="A114" s="1" t="s">
        <v>41</v>
      </c>
      <c r="B114" s="11">
        <f>B115+B116+B117+B118</f>
        <v>715</v>
      </c>
      <c r="C114" s="11">
        <f>C115+C116+C117+C118</f>
        <v>5000</v>
      </c>
      <c r="D114" s="11">
        <f>D115+D116+D117+D118</f>
        <v>1000</v>
      </c>
      <c r="E114" s="11">
        <f>E115+E116+E117+E118</f>
        <v>1000</v>
      </c>
    </row>
    <row r="115" spans="1:5" ht="15.75" thickBot="1" x14ac:dyDescent="0.3">
      <c r="A115" s="10" t="s">
        <v>49</v>
      </c>
      <c r="B115" s="11">
        <v>715</v>
      </c>
      <c r="C115" s="8">
        <v>5000</v>
      </c>
      <c r="D115" s="8">
        <v>1000</v>
      </c>
      <c r="E115" s="8">
        <v>1000</v>
      </c>
    </row>
    <row r="116" spans="1:5" ht="15.75" thickBot="1" x14ac:dyDescent="0.3">
      <c r="A116" s="10" t="s">
        <v>56</v>
      </c>
      <c r="B116" s="11"/>
      <c r="C116" s="8"/>
      <c r="D116" s="8"/>
      <c r="E116" s="8"/>
    </row>
    <row r="117" spans="1:5" ht="15.75" thickBot="1" x14ac:dyDescent="0.3">
      <c r="A117" s="10" t="s">
        <v>57</v>
      </c>
      <c r="B117" s="11"/>
      <c r="C117" s="8"/>
      <c r="D117" s="8"/>
      <c r="E117" s="8"/>
    </row>
    <row r="118" spans="1:5" ht="15.75" thickBot="1" x14ac:dyDescent="0.3">
      <c r="A118" s="10" t="s">
        <v>58</v>
      </c>
      <c r="B118" s="11"/>
      <c r="C118" s="8"/>
      <c r="D118" s="8"/>
      <c r="E118" s="8"/>
    </row>
    <row r="119" spans="1:5" ht="15.75" thickBot="1" x14ac:dyDescent="0.3">
      <c r="A119" s="40" t="s">
        <v>61</v>
      </c>
      <c r="B119" s="11">
        <f>B109+B114</f>
        <v>715</v>
      </c>
      <c r="C119" s="11">
        <f>C109+C114</f>
        <v>5000</v>
      </c>
      <c r="D119" s="11">
        <f>D109+D114</f>
        <v>1000</v>
      </c>
      <c r="E119" s="11">
        <f>E109+E114</f>
        <v>1000</v>
      </c>
    </row>
    <row r="120" spans="1:5" ht="15.75" thickBot="1" x14ac:dyDescent="0.3">
      <c r="A120" s="27"/>
      <c r="B120" s="28"/>
      <c r="C120" s="28"/>
      <c r="D120" s="28"/>
      <c r="E120" s="28"/>
    </row>
    <row r="121" spans="1:5" ht="27" customHeight="1" thickBot="1" x14ac:dyDescent="0.3">
      <c r="A121" s="13" t="s">
        <v>45</v>
      </c>
      <c r="B121" s="14">
        <f>B73+B32+B101</f>
        <v>94360</v>
      </c>
      <c r="C121" s="14">
        <f>C73+C32+C101</f>
        <v>210040</v>
      </c>
      <c r="D121" s="14">
        <f>D73+D32+D101</f>
        <v>216000</v>
      </c>
      <c r="E121" s="14">
        <f>E73+E32+E101</f>
        <v>226000</v>
      </c>
    </row>
    <row r="122" spans="1:5" ht="24.75" thickBot="1" x14ac:dyDescent="0.3">
      <c r="A122" s="13" t="s">
        <v>46</v>
      </c>
      <c r="B122" s="14">
        <f>B61+B119+B91</f>
        <v>94360</v>
      </c>
      <c r="C122" s="14">
        <f>C61+C119+C91</f>
        <v>210040</v>
      </c>
      <c r="D122" s="14">
        <f>D61+D119+D91</f>
        <v>216000</v>
      </c>
      <c r="E122" s="14">
        <f>E61+E119+E91</f>
        <v>226000</v>
      </c>
    </row>
    <row r="123" spans="1:5" ht="15.75" thickBot="1" x14ac:dyDescent="0.3">
      <c r="A123" s="1" t="s">
        <v>0</v>
      </c>
      <c r="B123" s="23">
        <f>B124+B125</f>
        <v>70000</v>
      </c>
      <c r="C123" s="23">
        <f>C124+C125</f>
        <v>70000</v>
      </c>
      <c r="D123" s="23">
        <f>D124+D125</f>
        <v>70000</v>
      </c>
      <c r="E123" s="23">
        <f>E124+E125</f>
        <v>70000</v>
      </c>
    </row>
    <row r="124" spans="1:5" ht="15.75" thickBot="1" x14ac:dyDescent="0.3">
      <c r="A124" s="10" t="s">
        <v>49</v>
      </c>
      <c r="B124" s="11">
        <f t="shared" ref="B124:E125" si="3">B41</f>
        <v>70000</v>
      </c>
      <c r="C124" s="11">
        <f t="shared" si="3"/>
        <v>70000</v>
      </c>
      <c r="D124" s="11">
        <f t="shared" si="3"/>
        <v>70000</v>
      </c>
      <c r="E124" s="11">
        <f t="shared" si="3"/>
        <v>70000</v>
      </c>
    </row>
    <row r="125" spans="1:5" ht="15.75" thickBot="1" x14ac:dyDescent="0.3">
      <c r="A125" s="10" t="s">
        <v>53</v>
      </c>
      <c r="B125" s="11">
        <f t="shared" si="3"/>
        <v>0</v>
      </c>
      <c r="C125" s="11">
        <f t="shared" si="3"/>
        <v>0</v>
      </c>
      <c r="D125" s="11">
        <f t="shared" si="3"/>
        <v>0</v>
      </c>
      <c r="E125" s="11">
        <f t="shared" si="3"/>
        <v>0</v>
      </c>
    </row>
    <row r="126" spans="1:5" ht="15.75" thickBot="1" x14ac:dyDescent="0.3">
      <c r="A126" s="1" t="s">
        <v>31</v>
      </c>
      <c r="B126" s="23">
        <f>B127+B128</f>
        <v>12000</v>
      </c>
      <c r="C126" s="23">
        <f>C127+C128</f>
        <v>12000</v>
      </c>
      <c r="D126" s="23">
        <f>D127+D128</f>
        <v>12000</v>
      </c>
      <c r="E126" s="23">
        <f>E127+E128</f>
        <v>12000</v>
      </c>
    </row>
    <row r="127" spans="1:5" ht="15.75" thickBot="1" x14ac:dyDescent="0.3">
      <c r="A127" s="10" t="s">
        <v>49</v>
      </c>
      <c r="B127" s="8">
        <f t="shared" ref="B127:E128" si="4">B44</f>
        <v>12000</v>
      </c>
      <c r="C127" s="8">
        <f t="shared" si="4"/>
        <v>12000</v>
      </c>
      <c r="D127" s="8">
        <f t="shared" si="4"/>
        <v>12000</v>
      </c>
      <c r="E127" s="8">
        <f t="shared" si="4"/>
        <v>12000</v>
      </c>
    </row>
    <row r="128" spans="1:5" ht="15.75" thickBot="1" x14ac:dyDescent="0.3">
      <c r="A128" s="10" t="s">
        <v>53</v>
      </c>
      <c r="B128" s="11">
        <f t="shared" si="4"/>
        <v>0</v>
      </c>
      <c r="C128" s="11">
        <f t="shared" si="4"/>
        <v>0</v>
      </c>
      <c r="D128" s="11">
        <f t="shared" si="4"/>
        <v>0</v>
      </c>
      <c r="E128" s="11">
        <f t="shared" si="4"/>
        <v>0</v>
      </c>
    </row>
    <row r="129" spans="1:5" ht="15.75" thickBot="1" x14ac:dyDescent="0.3">
      <c r="A129" s="1" t="s">
        <v>1</v>
      </c>
      <c r="B129" s="23">
        <f>B130+B131</f>
        <v>0</v>
      </c>
      <c r="C129" s="23">
        <f>C130+C131</f>
        <v>110640</v>
      </c>
      <c r="D129" s="23">
        <f>D130+D131</f>
        <v>121640</v>
      </c>
      <c r="E129" s="23">
        <f>E130+E131</f>
        <v>131640</v>
      </c>
    </row>
    <row r="130" spans="1:5" ht="15.75" thickBot="1" x14ac:dyDescent="0.3">
      <c r="A130" s="10" t="s">
        <v>49</v>
      </c>
      <c r="B130" s="11">
        <f t="shared" ref="B130:E131" si="5">B47</f>
        <v>0</v>
      </c>
      <c r="C130" s="11">
        <f t="shared" si="5"/>
        <v>110640</v>
      </c>
      <c r="D130" s="11">
        <f t="shared" si="5"/>
        <v>121640</v>
      </c>
      <c r="E130" s="11">
        <f t="shared" si="5"/>
        <v>131640</v>
      </c>
    </row>
    <row r="131" spans="1:5" ht="15.75" thickBot="1" x14ac:dyDescent="0.3">
      <c r="A131" s="10" t="s">
        <v>53</v>
      </c>
      <c r="B131" s="11">
        <f t="shared" si="5"/>
        <v>0</v>
      </c>
      <c r="C131" s="11">
        <f t="shared" si="5"/>
        <v>0</v>
      </c>
      <c r="D131" s="11">
        <f t="shared" si="5"/>
        <v>0</v>
      </c>
      <c r="E131" s="11">
        <f t="shared" si="5"/>
        <v>0</v>
      </c>
    </row>
    <row r="132" spans="1:5" ht="15.75" thickBot="1" x14ac:dyDescent="0.3">
      <c r="A132" s="1" t="s">
        <v>2</v>
      </c>
      <c r="B132" s="23">
        <f>B133+B134</f>
        <v>0</v>
      </c>
      <c r="C132" s="23">
        <f>C133+C134</f>
        <v>0</v>
      </c>
      <c r="D132" s="23">
        <f>D133+D134</f>
        <v>0</v>
      </c>
      <c r="E132" s="23">
        <f>E133+E134</f>
        <v>0</v>
      </c>
    </row>
    <row r="133" spans="1:5" ht="15.75" thickBot="1" x14ac:dyDescent="0.3">
      <c r="A133" s="10" t="s">
        <v>49</v>
      </c>
      <c r="B133" s="8">
        <f t="shared" ref="B133:E134" si="6">B50</f>
        <v>0</v>
      </c>
      <c r="C133" s="8">
        <f t="shared" si="6"/>
        <v>0</v>
      </c>
      <c r="D133" s="8">
        <f t="shared" si="6"/>
        <v>0</v>
      </c>
      <c r="E133" s="8">
        <f t="shared" si="6"/>
        <v>0</v>
      </c>
    </row>
    <row r="134" spans="1:5" ht="15.75" thickBot="1" x14ac:dyDescent="0.3">
      <c r="A134" s="10" t="s">
        <v>53</v>
      </c>
      <c r="B134" s="11">
        <f t="shared" si="6"/>
        <v>0</v>
      </c>
      <c r="C134" s="11">
        <f t="shared" si="6"/>
        <v>0</v>
      </c>
      <c r="D134" s="11">
        <f t="shared" si="6"/>
        <v>0</v>
      </c>
      <c r="E134" s="11">
        <f t="shared" si="6"/>
        <v>0</v>
      </c>
    </row>
    <row r="135" spans="1:5" ht="15.75" thickBot="1" x14ac:dyDescent="0.3">
      <c r="A135" s="1" t="s">
        <v>25</v>
      </c>
      <c r="B135" s="23">
        <f>B136+B137</f>
        <v>0</v>
      </c>
      <c r="C135" s="23">
        <f>C136+C137</f>
        <v>0</v>
      </c>
      <c r="D135" s="23">
        <f>D136+D137</f>
        <v>0</v>
      </c>
      <c r="E135" s="23">
        <f>E136+E137</f>
        <v>0</v>
      </c>
    </row>
    <row r="136" spans="1:5" ht="15.75" thickBot="1" x14ac:dyDescent="0.3">
      <c r="A136" s="10" t="s">
        <v>49</v>
      </c>
      <c r="B136" s="8">
        <f t="shared" ref="B136:E137" si="7">B53</f>
        <v>0</v>
      </c>
      <c r="C136" s="8">
        <f t="shared" si="7"/>
        <v>0</v>
      </c>
      <c r="D136" s="8">
        <f t="shared" si="7"/>
        <v>0</v>
      </c>
      <c r="E136" s="8">
        <f t="shared" si="7"/>
        <v>0</v>
      </c>
    </row>
    <row r="137" spans="1:5" ht="15.75" thickBot="1" x14ac:dyDescent="0.3">
      <c r="A137" s="10" t="s">
        <v>53</v>
      </c>
      <c r="B137" s="11">
        <f t="shared" si="7"/>
        <v>0</v>
      </c>
      <c r="C137" s="11">
        <f t="shared" si="7"/>
        <v>0</v>
      </c>
      <c r="D137" s="11">
        <f t="shared" si="7"/>
        <v>0</v>
      </c>
      <c r="E137" s="11">
        <f t="shared" si="7"/>
        <v>0</v>
      </c>
    </row>
    <row r="138" spans="1:5" ht="15.75" thickBot="1" x14ac:dyDescent="0.3">
      <c r="A138" s="1" t="s">
        <v>26</v>
      </c>
      <c r="B138" s="23">
        <f>B139+B140</f>
        <v>6000</v>
      </c>
      <c r="C138" s="23">
        <f>C139+C140</f>
        <v>6000</v>
      </c>
      <c r="D138" s="23">
        <f>D139+D140</f>
        <v>6000</v>
      </c>
      <c r="E138" s="23">
        <f>E139+E140</f>
        <v>6000</v>
      </c>
    </row>
    <row r="139" spans="1:5" ht="15.75" thickBot="1" x14ac:dyDescent="0.3">
      <c r="A139" s="10" t="s">
        <v>49</v>
      </c>
      <c r="B139" s="8">
        <f t="shared" ref="B139:E140" si="8">B56</f>
        <v>6000</v>
      </c>
      <c r="C139" s="8">
        <f t="shared" si="8"/>
        <v>6000</v>
      </c>
      <c r="D139" s="8">
        <f t="shared" si="8"/>
        <v>6000</v>
      </c>
      <c r="E139" s="8">
        <f t="shared" si="8"/>
        <v>6000</v>
      </c>
    </row>
    <row r="140" spans="1:5" ht="15.75" thickBot="1" x14ac:dyDescent="0.3">
      <c r="A140" s="10" t="s">
        <v>53</v>
      </c>
      <c r="B140" s="11">
        <f t="shared" si="8"/>
        <v>0</v>
      </c>
      <c r="C140" s="11">
        <f t="shared" si="8"/>
        <v>0</v>
      </c>
      <c r="D140" s="11">
        <f t="shared" si="8"/>
        <v>0</v>
      </c>
      <c r="E140" s="11">
        <f t="shared" si="8"/>
        <v>0</v>
      </c>
    </row>
    <row r="141" spans="1:5" ht="15.75" thickBot="1" x14ac:dyDescent="0.3">
      <c r="A141" s="1" t="s">
        <v>3</v>
      </c>
      <c r="B141" s="23">
        <f>B142+B143</f>
        <v>360</v>
      </c>
      <c r="C141" s="23">
        <f>C142+C143</f>
        <v>360</v>
      </c>
      <c r="D141" s="23">
        <f>D142+D143</f>
        <v>360</v>
      </c>
      <c r="E141" s="23">
        <f>E142+E143</f>
        <v>360</v>
      </c>
    </row>
    <row r="142" spans="1:5" ht="15.75" thickBot="1" x14ac:dyDescent="0.3">
      <c r="A142" s="10" t="s">
        <v>49</v>
      </c>
      <c r="B142" s="8">
        <f t="shared" ref="B142:E143" si="9">B59</f>
        <v>360</v>
      </c>
      <c r="C142" s="8">
        <f t="shared" si="9"/>
        <v>360</v>
      </c>
      <c r="D142" s="8">
        <f t="shared" si="9"/>
        <v>360</v>
      </c>
      <c r="E142" s="8">
        <f t="shared" si="9"/>
        <v>360</v>
      </c>
    </row>
    <row r="143" spans="1:5" ht="15.75" thickBot="1" x14ac:dyDescent="0.3">
      <c r="A143" s="10" t="s">
        <v>53</v>
      </c>
      <c r="B143" s="11">
        <f t="shared" si="9"/>
        <v>0</v>
      </c>
      <c r="C143" s="11">
        <f t="shared" si="9"/>
        <v>0</v>
      </c>
      <c r="D143" s="11">
        <f t="shared" si="9"/>
        <v>0</v>
      </c>
      <c r="E143" s="11">
        <f t="shared" si="9"/>
        <v>0</v>
      </c>
    </row>
    <row r="144" spans="1:5" ht="15.75" thickBot="1" x14ac:dyDescent="0.3">
      <c r="A144" s="1" t="s">
        <v>20</v>
      </c>
      <c r="B144" s="23">
        <f>B145+B146+B147+B148</f>
        <v>0</v>
      </c>
      <c r="C144" s="23">
        <f>C145+C146+C147+C148</f>
        <v>0</v>
      </c>
      <c r="D144" s="23">
        <f>D145+D146+D147+D148</f>
        <v>0</v>
      </c>
      <c r="E144" s="23">
        <f>E145+E146+E147+E148</f>
        <v>0</v>
      </c>
    </row>
    <row r="145" spans="1:5" ht="15.75" thickBot="1" x14ac:dyDescent="0.3">
      <c r="A145" s="10" t="s">
        <v>49</v>
      </c>
      <c r="B145" s="8">
        <f t="shared" ref="B145:E148" si="10">B82+B110</f>
        <v>0</v>
      </c>
      <c r="C145" s="8">
        <f t="shared" si="10"/>
        <v>0</v>
      </c>
      <c r="D145" s="8">
        <f t="shared" si="10"/>
        <v>0</v>
      </c>
      <c r="E145" s="8">
        <f t="shared" si="10"/>
        <v>0</v>
      </c>
    </row>
    <row r="146" spans="1:5" ht="15.75" thickBot="1" x14ac:dyDescent="0.3">
      <c r="A146" s="10" t="s">
        <v>62</v>
      </c>
      <c r="B146" s="8">
        <f t="shared" si="10"/>
        <v>0</v>
      </c>
      <c r="C146" s="8">
        <f t="shared" si="10"/>
        <v>0</v>
      </c>
      <c r="D146" s="8">
        <f t="shared" si="10"/>
        <v>0</v>
      </c>
      <c r="E146" s="8">
        <f t="shared" si="10"/>
        <v>0</v>
      </c>
    </row>
    <row r="147" spans="1:5" ht="15.75" thickBot="1" x14ac:dyDescent="0.3">
      <c r="A147" s="10" t="s">
        <v>57</v>
      </c>
      <c r="B147" s="8">
        <f t="shared" si="10"/>
        <v>0</v>
      </c>
      <c r="C147" s="8">
        <f t="shared" si="10"/>
        <v>0</v>
      </c>
      <c r="D147" s="8">
        <f t="shared" si="10"/>
        <v>0</v>
      </c>
      <c r="E147" s="8">
        <f t="shared" si="10"/>
        <v>0</v>
      </c>
    </row>
    <row r="148" spans="1:5" ht="15.75" thickBot="1" x14ac:dyDescent="0.3">
      <c r="A148" s="10" t="s">
        <v>58</v>
      </c>
      <c r="B148" s="8">
        <f t="shared" si="10"/>
        <v>0</v>
      </c>
      <c r="C148" s="8">
        <f t="shared" si="10"/>
        <v>0</v>
      </c>
      <c r="D148" s="8">
        <f t="shared" si="10"/>
        <v>0</v>
      </c>
      <c r="E148" s="8">
        <f t="shared" si="10"/>
        <v>0</v>
      </c>
    </row>
    <row r="149" spans="1:5" ht="15.75" thickBot="1" x14ac:dyDescent="0.3">
      <c r="A149" s="1" t="s">
        <v>21</v>
      </c>
      <c r="B149" s="23">
        <f>B150+B151+B152+B153</f>
        <v>6000</v>
      </c>
      <c r="C149" s="23">
        <f>C150+C151+C152+C153</f>
        <v>11040</v>
      </c>
      <c r="D149" s="50">
        <f>D150+D151+D152+D153</f>
        <v>6000</v>
      </c>
      <c r="E149" s="50">
        <f>E150+E151+E152+E153</f>
        <v>6000</v>
      </c>
    </row>
    <row r="150" spans="1:5" ht="15.75" thickBot="1" x14ac:dyDescent="0.3">
      <c r="A150" s="10" t="s">
        <v>49</v>
      </c>
      <c r="B150" s="8">
        <f t="shared" ref="B150:E153" si="11">B87+B115</f>
        <v>6000</v>
      </c>
      <c r="C150" s="8">
        <f t="shared" si="11"/>
        <v>11040</v>
      </c>
      <c r="D150" s="8">
        <f t="shared" si="11"/>
        <v>6000</v>
      </c>
      <c r="E150" s="8">
        <f t="shared" si="11"/>
        <v>6000</v>
      </c>
    </row>
    <row r="151" spans="1:5" ht="15.75" thickBot="1" x14ac:dyDescent="0.3">
      <c r="A151" s="10" t="s">
        <v>62</v>
      </c>
      <c r="B151" s="8">
        <f t="shared" si="11"/>
        <v>0</v>
      </c>
      <c r="C151" s="8">
        <f t="shared" si="11"/>
        <v>0</v>
      </c>
      <c r="D151" s="8">
        <f t="shared" si="11"/>
        <v>0</v>
      </c>
      <c r="E151" s="8">
        <f t="shared" si="11"/>
        <v>0</v>
      </c>
    </row>
    <row r="152" spans="1:5" ht="15.75" thickBot="1" x14ac:dyDescent="0.3">
      <c r="A152" s="10" t="s">
        <v>57</v>
      </c>
      <c r="B152" s="8">
        <f t="shared" si="11"/>
        <v>0</v>
      </c>
      <c r="C152" s="8">
        <f t="shared" si="11"/>
        <v>0</v>
      </c>
      <c r="D152" s="8">
        <f t="shared" si="11"/>
        <v>0</v>
      </c>
      <c r="E152" s="8">
        <f t="shared" si="11"/>
        <v>0</v>
      </c>
    </row>
    <row r="153" spans="1:5" ht="15.75" thickBot="1" x14ac:dyDescent="0.3">
      <c r="A153" s="10" t="s">
        <v>58</v>
      </c>
      <c r="B153" s="8">
        <f t="shared" si="11"/>
        <v>0</v>
      </c>
      <c r="C153" s="8">
        <f t="shared" si="11"/>
        <v>0</v>
      </c>
      <c r="D153" s="8">
        <f t="shared" si="11"/>
        <v>0</v>
      </c>
      <c r="E153" s="8">
        <f t="shared" si="11"/>
        <v>0</v>
      </c>
    </row>
    <row r="154" spans="1:5" ht="15.75" thickBot="1" x14ac:dyDescent="0.3">
      <c r="A154" s="25" t="s">
        <v>35</v>
      </c>
      <c r="B154" s="26">
        <f>IF(B122-B121=0,0,"Error")</f>
        <v>0</v>
      </c>
      <c r="C154" s="26">
        <f>IF(C122-C121=0,0,"Error")</f>
        <v>0</v>
      </c>
      <c r="D154" s="26">
        <f>IF(D122-D121=0,0,"Error")</f>
        <v>0</v>
      </c>
      <c r="E154" s="26">
        <f>IF(E122-E121=0,0,"Error")</f>
        <v>0</v>
      </c>
    </row>
  </sheetData>
  <mergeCells count="38">
    <mergeCell ref="A3:E3"/>
    <mergeCell ref="B5:E5"/>
    <mergeCell ref="B6:E6"/>
    <mergeCell ref="B7:E7"/>
    <mergeCell ref="A8:E8"/>
    <mergeCell ref="A37:E37"/>
    <mergeCell ref="A9:E11"/>
    <mergeCell ref="B12:E12"/>
    <mergeCell ref="A13:A14"/>
    <mergeCell ref="B18:E18"/>
    <mergeCell ref="A19:E19"/>
    <mergeCell ref="A24:E24"/>
    <mergeCell ref="A25:E25"/>
    <mergeCell ref="B26:E26"/>
    <mergeCell ref="B27:E27"/>
    <mergeCell ref="B28:E28"/>
    <mergeCell ref="A29:A30"/>
    <mergeCell ref="A64:E64"/>
    <mergeCell ref="B65:E65"/>
    <mergeCell ref="D66:E66"/>
    <mergeCell ref="B67:E67"/>
    <mergeCell ref="B68:E68"/>
    <mergeCell ref="A107:A108"/>
    <mergeCell ref="A2:E2"/>
    <mergeCell ref="B94:E94"/>
    <mergeCell ref="D95:E95"/>
    <mergeCell ref="B96:E96"/>
    <mergeCell ref="B97:E97"/>
    <mergeCell ref="A98:A99"/>
    <mergeCell ref="A106:E106"/>
    <mergeCell ref="B69:E69"/>
    <mergeCell ref="A70:A71"/>
    <mergeCell ref="A78:E78"/>
    <mergeCell ref="A79:A80"/>
    <mergeCell ref="A92:E92"/>
    <mergeCell ref="A93:E93"/>
    <mergeCell ref="A38:A39"/>
    <mergeCell ref="A63:E6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8"/>
  <sheetViews>
    <sheetView view="pageBreakPreview" topLeftCell="A415" zoomScale="60" zoomScaleNormal="170" workbookViewId="0">
      <selection activeCell="J445" sqref="J445"/>
    </sheetView>
  </sheetViews>
  <sheetFormatPr defaultRowHeight="15" x14ac:dyDescent="0.25"/>
  <cols>
    <col min="1" max="1" width="33.7109375" customWidth="1"/>
    <col min="2" max="4" width="11.7109375" customWidth="1"/>
    <col min="5" max="5" width="15.7109375" customWidth="1"/>
    <col min="6" max="6" width="11" customWidth="1"/>
    <col min="7" max="7" width="11" bestFit="1" customWidth="1"/>
  </cols>
  <sheetData>
    <row r="2" spans="1:5" ht="38.25" customHeight="1" x14ac:dyDescent="0.25">
      <c r="A2" s="94" t="s">
        <v>38</v>
      </c>
      <c r="B2" s="94"/>
      <c r="C2" s="94"/>
      <c r="D2" s="94"/>
      <c r="E2" s="94"/>
    </row>
    <row r="3" spans="1:5" ht="18" customHeight="1" x14ac:dyDescent="0.25">
      <c r="A3" s="132" t="s">
        <v>54</v>
      </c>
      <c r="B3" s="132"/>
      <c r="C3" s="132"/>
      <c r="D3" s="132"/>
      <c r="E3" s="132"/>
    </row>
    <row r="4" spans="1:5" ht="15.75" thickBot="1" x14ac:dyDescent="0.3"/>
    <row r="5" spans="1:5" ht="33" customHeight="1" thickBot="1" x14ac:dyDescent="0.3">
      <c r="A5" s="17" t="s">
        <v>22</v>
      </c>
      <c r="B5" s="133" t="s">
        <v>65</v>
      </c>
      <c r="C5" s="133"/>
      <c r="D5" s="133"/>
      <c r="E5" s="133"/>
    </row>
    <row r="6" spans="1:5" ht="15.75" thickBot="1" x14ac:dyDescent="0.3">
      <c r="A6" s="17" t="s">
        <v>4</v>
      </c>
      <c r="B6" s="134" t="s">
        <v>63</v>
      </c>
      <c r="C6" s="135"/>
      <c r="D6" s="135"/>
      <c r="E6" s="136"/>
    </row>
    <row r="7" spans="1:5" ht="25.5" customHeight="1" thickBot="1" x14ac:dyDescent="0.3">
      <c r="A7" s="17" t="s">
        <v>27</v>
      </c>
      <c r="B7" s="134" t="s">
        <v>5</v>
      </c>
      <c r="C7" s="135"/>
      <c r="D7" s="135"/>
      <c r="E7" s="136"/>
    </row>
    <row r="8" spans="1:5" ht="15.75" thickBot="1" x14ac:dyDescent="0.3">
      <c r="A8" s="140" t="s">
        <v>8</v>
      </c>
      <c r="B8" s="141"/>
      <c r="C8" s="141"/>
      <c r="D8" s="141"/>
      <c r="E8" s="142"/>
    </row>
    <row r="9" spans="1:5" ht="15.75" customHeight="1" x14ac:dyDescent="0.25">
      <c r="A9" s="146" t="s">
        <v>66</v>
      </c>
      <c r="B9" s="147"/>
      <c r="C9" s="147"/>
      <c r="D9" s="147"/>
      <c r="E9" s="148"/>
    </row>
    <row r="10" spans="1:5" ht="25.5" customHeight="1" x14ac:dyDescent="0.25">
      <c r="A10" s="149"/>
      <c r="B10" s="150"/>
      <c r="C10" s="150"/>
      <c r="D10" s="150"/>
      <c r="E10" s="151"/>
    </row>
    <row r="11" spans="1:5" ht="15.75" thickBot="1" x14ac:dyDescent="0.3">
      <c r="A11" s="152"/>
      <c r="B11" s="153"/>
      <c r="C11" s="153"/>
      <c r="D11" s="153"/>
      <c r="E11" s="154"/>
    </row>
    <row r="12" spans="1:5" ht="29.25" customHeight="1" thickBot="1" x14ac:dyDescent="0.3">
      <c r="A12" s="16" t="s">
        <v>11</v>
      </c>
      <c r="B12" s="155" t="s">
        <v>67</v>
      </c>
      <c r="C12" s="122"/>
      <c r="D12" s="122"/>
      <c r="E12" s="123"/>
    </row>
    <row r="13" spans="1:5" ht="23.25" customHeight="1" x14ac:dyDescent="0.25">
      <c r="A13" s="92" t="s">
        <v>12</v>
      </c>
      <c r="B13" s="2">
        <v>2018</v>
      </c>
      <c r="C13" s="2">
        <v>2019</v>
      </c>
      <c r="D13" s="2">
        <v>2020</v>
      </c>
      <c r="E13" s="2">
        <v>2021</v>
      </c>
    </row>
    <row r="14" spans="1:5" ht="15.75" thickBot="1" x14ac:dyDescent="0.3">
      <c r="A14" s="124"/>
      <c r="B14" s="3" t="s">
        <v>6</v>
      </c>
      <c r="C14" s="3" t="s">
        <v>7</v>
      </c>
      <c r="D14" s="3" t="s">
        <v>7</v>
      </c>
      <c r="E14" s="3" t="s">
        <v>7</v>
      </c>
    </row>
    <row r="15" spans="1:5" ht="15.75" thickBot="1" x14ac:dyDescent="0.3">
      <c r="A15" s="44" t="s">
        <v>68</v>
      </c>
      <c r="B15" s="33" t="s">
        <v>30</v>
      </c>
      <c r="C15" s="33" t="s">
        <v>28</v>
      </c>
      <c r="D15" s="33" t="s">
        <v>28</v>
      </c>
      <c r="E15" s="33" t="s">
        <v>28</v>
      </c>
    </row>
    <row r="16" spans="1:5" ht="15.75" thickBot="1" x14ac:dyDescent="0.3">
      <c r="A16" s="44" t="s">
        <v>69</v>
      </c>
      <c r="B16" s="33" t="s">
        <v>30</v>
      </c>
      <c r="C16" s="33" t="s">
        <v>28</v>
      </c>
      <c r="D16" s="33" t="s">
        <v>28</v>
      </c>
      <c r="E16" s="33" t="s">
        <v>28</v>
      </c>
    </row>
    <row r="17" spans="1:8" ht="15.75" thickBot="1" x14ac:dyDescent="0.3">
      <c r="A17" s="44" t="s">
        <v>70</v>
      </c>
      <c r="B17" s="33" t="s">
        <v>30</v>
      </c>
      <c r="C17" s="33" t="s">
        <v>28</v>
      </c>
      <c r="D17" s="33" t="s">
        <v>28</v>
      </c>
      <c r="E17" s="33" t="s">
        <v>28</v>
      </c>
    </row>
    <row r="18" spans="1:8" ht="15.75" thickBot="1" x14ac:dyDescent="0.3">
      <c r="A18" s="44" t="s">
        <v>71</v>
      </c>
      <c r="B18" s="33"/>
      <c r="C18" s="33"/>
      <c r="D18" s="33"/>
      <c r="E18" s="33"/>
    </row>
    <row r="19" spans="1:8" ht="35.25" customHeight="1" thickBot="1" x14ac:dyDescent="0.3">
      <c r="A19" s="13" t="s">
        <v>13</v>
      </c>
      <c r="B19" s="125" t="s">
        <v>72</v>
      </c>
      <c r="C19" s="126"/>
      <c r="D19" s="126"/>
      <c r="E19" s="127"/>
    </row>
    <row r="20" spans="1:8" ht="23.25" customHeight="1" thickBot="1" x14ac:dyDescent="0.3">
      <c r="A20" s="128" t="s">
        <v>14</v>
      </c>
      <c r="B20" s="100"/>
      <c r="C20" s="100"/>
      <c r="D20" s="100"/>
      <c r="E20" s="101"/>
      <c r="F20" s="5"/>
      <c r="H20" s="5"/>
    </row>
    <row r="21" spans="1:8" ht="15.75" thickBot="1" x14ac:dyDescent="0.3">
      <c r="A21" s="42" t="s">
        <v>77</v>
      </c>
      <c r="B21" s="224"/>
      <c r="C21" s="225" t="s">
        <v>47</v>
      </c>
      <c r="D21" s="225" t="s">
        <v>47</v>
      </c>
      <c r="E21" s="225" t="s">
        <v>47</v>
      </c>
    </row>
    <row r="22" spans="1:8" ht="33.75" thickBot="1" x14ac:dyDescent="0.3">
      <c r="A22" s="45" t="s">
        <v>73</v>
      </c>
      <c r="B22" s="226"/>
      <c r="C22" s="227" t="s">
        <v>28</v>
      </c>
      <c r="D22" s="227" t="s">
        <v>28</v>
      </c>
      <c r="E22" s="227" t="s">
        <v>28</v>
      </c>
    </row>
    <row r="23" spans="1:8" ht="23.25" thickBot="1" x14ac:dyDescent="0.3">
      <c r="A23" s="43" t="s">
        <v>74</v>
      </c>
      <c r="B23" s="225"/>
      <c r="C23" s="227"/>
      <c r="D23" s="227"/>
      <c r="E23" s="227"/>
    </row>
    <row r="24" spans="1:8" ht="15.75" thickBot="1" x14ac:dyDescent="0.3">
      <c r="A24" s="42" t="s">
        <v>75</v>
      </c>
      <c r="B24" s="227"/>
      <c r="C24" s="227"/>
      <c r="D24" s="227"/>
      <c r="E24" s="227"/>
    </row>
    <row r="25" spans="1:8" ht="23.25" thickBot="1" x14ac:dyDescent="0.3">
      <c r="A25" s="45" t="s">
        <v>76</v>
      </c>
      <c r="B25" s="228"/>
      <c r="C25" s="227"/>
      <c r="D25" s="227"/>
      <c r="E25" s="227"/>
    </row>
    <row r="26" spans="1:8" ht="33.75" thickBot="1" x14ac:dyDescent="0.3">
      <c r="A26" s="43" t="s">
        <v>78</v>
      </c>
      <c r="B26" s="228"/>
      <c r="C26" s="227"/>
      <c r="D26" s="227"/>
      <c r="E26" s="227"/>
    </row>
    <row r="27" spans="1:8" ht="15.75" thickBot="1" x14ac:dyDescent="0.3">
      <c r="A27" s="129" t="s">
        <v>32</v>
      </c>
      <c r="B27" s="130"/>
      <c r="C27" s="130"/>
      <c r="D27" s="130"/>
      <c r="E27" s="131"/>
    </row>
    <row r="28" spans="1:8" ht="15.75" thickBot="1" x14ac:dyDescent="0.3">
      <c r="A28" s="108" t="s">
        <v>42</v>
      </c>
      <c r="B28" s="109"/>
      <c r="C28" s="109"/>
      <c r="D28" s="109"/>
      <c r="E28" s="110"/>
    </row>
    <row r="29" spans="1:8" ht="15.75" thickBot="1" x14ac:dyDescent="0.3">
      <c r="A29" s="20" t="s">
        <v>29</v>
      </c>
      <c r="B29" s="155" t="s">
        <v>84</v>
      </c>
      <c r="C29" s="156"/>
      <c r="D29" s="156"/>
      <c r="E29" s="157"/>
    </row>
    <row r="30" spans="1:8" ht="29.25" customHeight="1" thickBot="1" x14ac:dyDescent="0.3">
      <c r="A30" s="4" t="s">
        <v>10</v>
      </c>
      <c r="B30" s="143" t="s">
        <v>85</v>
      </c>
      <c r="C30" s="144"/>
      <c r="D30" s="144"/>
      <c r="E30" s="145"/>
    </row>
    <row r="31" spans="1:8" ht="15.75" thickBot="1" x14ac:dyDescent="0.3">
      <c r="A31" s="4" t="s">
        <v>15</v>
      </c>
      <c r="B31" s="105" t="s">
        <v>79</v>
      </c>
      <c r="C31" s="106"/>
      <c r="D31" s="106"/>
      <c r="E31" s="107"/>
    </row>
    <row r="32" spans="1:8" ht="12.75" customHeight="1" x14ac:dyDescent="0.25">
      <c r="A32" s="92"/>
      <c r="B32" s="18">
        <v>2018</v>
      </c>
      <c r="C32" s="18">
        <v>2019</v>
      </c>
      <c r="D32" s="18">
        <v>2020</v>
      </c>
      <c r="E32" s="18">
        <v>2021</v>
      </c>
    </row>
    <row r="33" spans="1:9" ht="9" customHeight="1" thickBot="1" x14ac:dyDescent="0.3">
      <c r="A33" s="93"/>
      <c r="B33" s="19" t="s">
        <v>6</v>
      </c>
      <c r="C33" s="19" t="s">
        <v>7</v>
      </c>
      <c r="D33" s="19" t="s">
        <v>7</v>
      </c>
      <c r="E33" s="19" t="s">
        <v>7</v>
      </c>
    </row>
    <row r="34" spans="1:9" ht="15.75" thickBot="1" x14ac:dyDescent="0.3">
      <c r="A34" s="4" t="s">
        <v>9</v>
      </c>
      <c r="B34" s="6">
        <v>12500</v>
      </c>
      <c r="C34" s="6">
        <v>12500</v>
      </c>
      <c r="D34" s="6">
        <v>12500</v>
      </c>
      <c r="E34" s="6">
        <v>12500</v>
      </c>
    </row>
    <row r="35" spans="1:9" ht="15.75" thickBot="1" x14ac:dyDescent="0.3">
      <c r="A35" s="4" t="s">
        <v>16</v>
      </c>
      <c r="B35" s="6">
        <v>175000</v>
      </c>
      <c r="C35" s="6">
        <v>222500</v>
      </c>
      <c r="D35" s="6">
        <v>222500</v>
      </c>
      <c r="E35" s="6">
        <v>222500</v>
      </c>
    </row>
    <row r="36" spans="1:9" ht="15.75" thickBot="1" x14ac:dyDescent="0.3">
      <c r="A36" s="4" t="s">
        <v>24</v>
      </c>
      <c r="B36" s="6">
        <f>B35/B34</f>
        <v>14</v>
      </c>
      <c r="C36" s="6">
        <f t="shared" ref="C36:E36" si="0">C35/C34</f>
        <v>17.8</v>
      </c>
      <c r="D36" s="6">
        <f t="shared" si="0"/>
        <v>17.8</v>
      </c>
      <c r="E36" s="6">
        <f t="shared" si="0"/>
        <v>17.8</v>
      </c>
    </row>
    <row r="37" spans="1:9" ht="15.75" thickBot="1" x14ac:dyDescent="0.3">
      <c r="A37" s="4" t="s">
        <v>17</v>
      </c>
      <c r="B37" s="39" t="s">
        <v>23</v>
      </c>
      <c r="C37" s="7">
        <f>C34/B34-1</f>
        <v>0</v>
      </c>
      <c r="D37" s="7">
        <f t="shared" ref="D37:E39" si="1">D34/C34-1</f>
        <v>0</v>
      </c>
      <c r="E37" s="7">
        <f t="shared" si="1"/>
        <v>0</v>
      </c>
      <c r="F37" s="9"/>
      <c r="G37" s="9"/>
      <c r="H37" s="9"/>
      <c r="I37" s="9"/>
    </row>
    <row r="38" spans="1:9" ht="15.75" thickBot="1" x14ac:dyDescent="0.3">
      <c r="A38" s="4" t="s">
        <v>18</v>
      </c>
      <c r="B38" s="39" t="s">
        <v>23</v>
      </c>
      <c r="C38" s="7">
        <f>C35/B35-1</f>
        <v>0.27142857142857135</v>
      </c>
      <c r="D38" s="7">
        <f t="shared" si="1"/>
        <v>0</v>
      </c>
      <c r="E38" s="7">
        <f t="shared" si="1"/>
        <v>0</v>
      </c>
    </row>
    <row r="39" spans="1:9" ht="15.75" thickBot="1" x14ac:dyDescent="0.3">
      <c r="A39" s="4" t="s">
        <v>19</v>
      </c>
      <c r="B39" s="39" t="s">
        <v>23</v>
      </c>
      <c r="C39" s="7">
        <f>C36/B36-1</f>
        <v>0.27142857142857157</v>
      </c>
      <c r="D39" s="7">
        <f t="shared" si="1"/>
        <v>0</v>
      </c>
      <c r="E39" s="7">
        <f t="shared" si="1"/>
        <v>0</v>
      </c>
    </row>
    <row r="40" spans="1:9" ht="15.75" thickBot="1" x14ac:dyDescent="0.3">
      <c r="A40" s="102" t="s">
        <v>34</v>
      </c>
      <c r="B40" s="103"/>
      <c r="C40" s="103"/>
      <c r="D40" s="103"/>
      <c r="E40" s="104"/>
    </row>
    <row r="41" spans="1:9" ht="12.75" customHeight="1" x14ac:dyDescent="0.25">
      <c r="A41" s="92"/>
      <c r="B41" s="18">
        <v>2018</v>
      </c>
      <c r="C41" s="18">
        <v>2019</v>
      </c>
      <c r="D41" s="18">
        <v>2020</v>
      </c>
      <c r="E41" s="18">
        <v>2021</v>
      </c>
    </row>
    <row r="42" spans="1:9" ht="9" customHeight="1" thickBot="1" x14ac:dyDescent="0.3">
      <c r="A42" s="93"/>
      <c r="B42" s="19" t="s">
        <v>6</v>
      </c>
      <c r="C42" s="19" t="s">
        <v>7</v>
      </c>
      <c r="D42" s="19" t="s">
        <v>7</v>
      </c>
      <c r="E42" s="19" t="s">
        <v>7</v>
      </c>
    </row>
    <row r="43" spans="1:9" ht="15.75" thickBot="1" x14ac:dyDescent="0.3">
      <c r="A43" s="1" t="s">
        <v>0</v>
      </c>
      <c r="B43" s="8">
        <f>B44</f>
        <v>150000</v>
      </c>
      <c r="C43" s="8">
        <f>C44</f>
        <v>183200</v>
      </c>
      <c r="D43" s="8">
        <f t="shared" ref="D43:E43" si="2">D44</f>
        <v>183200</v>
      </c>
      <c r="E43" s="8">
        <f t="shared" si="2"/>
        <v>183200</v>
      </c>
    </row>
    <row r="44" spans="1:9" ht="15.75" thickBot="1" x14ac:dyDescent="0.3">
      <c r="A44" s="10" t="s">
        <v>49</v>
      </c>
      <c r="B44" s="11">
        <v>150000</v>
      </c>
      <c r="C44" s="8">
        <f>180000+3200</f>
        <v>183200</v>
      </c>
      <c r="D44" s="8">
        <f t="shared" ref="D44:E44" si="3">180000+3200</f>
        <v>183200</v>
      </c>
      <c r="E44" s="8">
        <f t="shared" si="3"/>
        <v>183200</v>
      </c>
    </row>
    <row r="45" spans="1:9" ht="15.75" thickBot="1" x14ac:dyDescent="0.3">
      <c r="A45" s="10" t="s">
        <v>50</v>
      </c>
      <c r="B45" s="11"/>
      <c r="C45" s="12"/>
      <c r="D45" s="12"/>
      <c r="E45" s="12"/>
    </row>
    <row r="46" spans="1:9" ht="15.75" thickBot="1" x14ac:dyDescent="0.3">
      <c r="A46" s="1" t="s">
        <v>31</v>
      </c>
      <c r="B46" s="8">
        <f>B47</f>
        <v>25000</v>
      </c>
      <c r="C46" s="8">
        <f>C47</f>
        <v>32300</v>
      </c>
      <c r="D46" s="8">
        <f t="shared" ref="D46:E46" si="4">D47</f>
        <v>32300</v>
      </c>
      <c r="E46" s="8">
        <f t="shared" si="4"/>
        <v>32300</v>
      </c>
    </row>
    <row r="47" spans="1:9" ht="15.75" thickBot="1" x14ac:dyDescent="0.3">
      <c r="A47" s="10" t="s">
        <v>49</v>
      </c>
      <c r="B47" s="11">
        <v>25000</v>
      </c>
      <c r="C47" s="46">
        <f>31000+1300</f>
        <v>32300</v>
      </c>
      <c r="D47" s="46">
        <f t="shared" ref="D47:E47" si="5">31000+1300</f>
        <v>32300</v>
      </c>
      <c r="E47" s="46">
        <f t="shared" si="5"/>
        <v>32300</v>
      </c>
    </row>
    <row r="48" spans="1:9" ht="15.75" thickBot="1" x14ac:dyDescent="0.3">
      <c r="A48" s="10" t="s">
        <v>50</v>
      </c>
      <c r="B48" s="11"/>
      <c r="C48" s="8"/>
      <c r="D48" s="8"/>
      <c r="E48" s="8"/>
    </row>
    <row r="49" spans="1:10" ht="15.75" thickBot="1" x14ac:dyDescent="0.3">
      <c r="A49" s="1" t="s">
        <v>1</v>
      </c>
      <c r="B49" s="11">
        <v>0</v>
      </c>
      <c r="C49" s="8">
        <v>0</v>
      </c>
      <c r="D49" s="8">
        <v>0</v>
      </c>
      <c r="E49" s="8">
        <v>0</v>
      </c>
    </row>
    <row r="50" spans="1:10" ht="15.75" thickBot="1" x14ac:dyDescent="0.3">
      <c r="A50" s="10" t="s">
        <v>49</v>
      </c>
      <c r="B50" s="11"/>
      <c r="C50" s="8"/>
      <c r="D50" s="8"/>
      <c r="E50" s="8"/>
    </row>
    <row r="51" spans="1:10" ht="15.75" thickBot="1" x14ac:dyDescent="0.3">
      <c r="A51" s="10" t="s">
        <v>50</v>
      </c>
      <c r="B51" s="11"/>
      <c r="C51" s="8"/>
      <c r="D51" s="8"/>
      <c r="E51" s="8"/>
    </row>
    <row r="52" spans="1:10" ht="15.75" thickBot="1" x14ac:dyDescent="0.3">
      <c r="A52" s="1" t="s">
        <v>2</v>
      </c>
      <c r="B52" s="11"/>
      <c r="C52" s="8"/>
      <c r="D52" s="8"/>
      <c r="E52" s="8"/>
    </row>
    <row r="53" spans="1:10" ht="15.75" thickBot="1" x14ac:dyDescent="0.3">
      <c r="A53" s="10" t="s">
        <v>49</v>
      </c>
      <c r="B53" s="11"/>
      <c r="C53" s="8"/>
      <c r="D53" s="8"/>
      <c r="E53" s="8"/>
    </row>
    <row r="54" spans="1:10" ht="15.75" thickBot="1" x14ac:dyDescent="0.3">
      <c r="A54" s="10" t="s">
        <v>50</v>
      </c>
      <c r="B54" s="11"/>
      <c r="C54" s="8"/>
      <c r="D54" s="8"/>
      <c r="E54" s="8"/>
    </row>
    <row r="55" spans="1:10" ht="15.75" thickBot="1" x14ac:dyDescent="0.3">
      <c r="A55" s="1" t="s">
        <v>25</v>
      </c>
      <c r="B55" s="11"/>
      <c r="C55" s="8">
        <f>C56</f>
        <v>7000</v>
      </c>
      <c r="D55" s="8">
        <f t="shared" ref="D55:E55" si="6">D56</f>
        <v>7000</v>
      </c>
      <c r="E55" s="8">
        <f t="shared" si="6"/>
        <v>7000</v>
      </c>
    </row>
    <row r="56" spans="1:10" ht="15.75" thickBot="1" x14ac:dyDescent="0.3">
      <c r="A56" s="10" t="s">
        <v>49</v>
      </c>
      <c r="B56" s="11"/>
      <c r="C56" s="8">
        <v>7000</v>
      </c>
      <c r="D56" s="8">
        <v>7000</v>
      </c>
      <c r="E56" s="8">
        <v>7000</v>
      </c>
    </row>
    <row r="57" spans="1:10" ht="15.75" thickBot="1" x14ac:dyDescent="0.3">
      <c r="A57" s="10" t="s">
        <v>50</v>
      </c>
      <c r="B57" s="11"/>
      <c r="C57" s="8"/>
      <c r="D57" s="8"/>
      <c r="E57" s="8"/>
    </row>
    <row r="58" spans="1:10" ht="15.75" thickBot="1" x14ac:dyDescent="0.3">
      <c r="A58" s="1" t="s">
        <v>26</v>
      </c>
      <c r="B58" s="11"/>
      <c r="C58" s="8"/>
      <c r="D58" s="8"/>
      <c r="E58" s="8"/>
    </row>
    <row r="59" spans="1:10" ht="15.75" thickBot="1" x14ac:dyDescent="0.3">
      <c r="A59" s="10" t="s">
        <v>49</v>
      </c>
      <c r="B59" s="11"/>
      <c r="C59" s="8"/>
      <c r="D59" s="8"/>
      <c r="E59" s="8"/>
    </row>
    <row r="60" spans="1:10" ht="15.75" thickBot="1" x14ac:dyDescent="0.3">
      <c r="A60" s="10" t="s">
        <v>50</v>
      </c>
      <c r="B60" s="11"/>
      <c r="C60" s="8"/>
      <c r="D60" s="8"/>
      <c r="E60" s="8"/>
    </row>
    <row r="61" spans="1:10" ht="15.75" thickBot="1" x14ac:dyDescent="0.3">
      <c r="A61" s="1" t="s">
        <v>3</v>
      </c>
      <c r="B61" s="11">
        <v>0</v>
      </c>
      <c r="C61" s="8">
        <v>0</v>
      </c>
      <c r="D61" s="8">
        <f>C61*1.03*0.99</f>
        <v>0</v>
      </c>
      <c r="E61" s="8">
        <f>D61*1.03*0.99</f>
        <v>0</v>
      </c>
      <c r="F61" s="29"/>
    </row>
    <row r="62" spans="1:10" ht="15.75" thickBot="1" x14ac:dyDescent="0.3">
      <c r="A62" s="10" t="s">
        <v>49</v>
      </c>
      <c r="B62" s="11"/>
      <c r="C62" s="30"/>
      <c r="D62" s="30"/>
      <c r="E62" s="30"/>
      <c r="H62" s="31"/>
      <c r="I62" s="31"/>
      <c r="J62" s="31"/>
    </row>
    <row r="63" spans="1:10" ht="15.75" thickBot="1" x14ac:dyDescent="0.3">
      <c r="A63" s="10" t="s">
        <v>50</v>
      </c>
      <c r="B63" s="11"/>
      <c r="C63" s="32"/>
      <c r="D63" s="30"/>
      <c r="E63" s="30"/>
    </row>
    <row r="64" spans="1:10" ht="15.75" thickBot="1" x14ac:dyDescent="0.3">
      <c r="A64" s="21" t="s">
        <v>33</v>
      </c>
      <c r="B64" s="11">
        <f>B61+B58+B55+B52+B49+B46+B43</f>
        <v>175000</v>
      </c>
      <c r="C64" s="11">
        <f t="shared" ref="C64:E64" si="7">C61+C58+C55+C52+C49+C46+C43</f>
        <v>222500</v>
      </c>
      <c r="D64" s="11">
        <f t="shared" si="7"/>
        <v>222500</v>
      </c>
      <c r="E64" s="11">
        <f t="shared" si="7"/>
        <v>222500</v>
      </c>
    </row>
    <row r="65" spans="1:5" ht="15.75" thickBot="1" x14ac:dyDescent="0.3">
      <c r="A65" s="25" t="s">
        <v>35</v>
      </c>
      <c r="B65" s="26">
        <f>IF(B64-B35=0,0,"Error")</f>
        <v>0</v>
      </c>
      <c r="C65" s="26">
        <f>IF(C64-C35=0,0,"Error")</f>
        <v>0</v>
      </c>
      <c r="D65" s="26">
        <f>IF(D64-D35=0,0,"Error")</f>
        <v>0</v>
      </c>
      <c r="E65" s="26">
        <f>IF(E64-E35=0,0,"Error")</f>
        <v>0</v>
      </c>
    </row>
    <row r="66" spans="1:5" ht="15.75" thickBot="1" x14ac:dyDescent="0.3">
      <c r="A66" s="20" t="s">
        <v>55</v>
      </c>
      <c r="B66" s="158" t="s">
        <v>86</v>
      </c>
      <c r="C66" s="159"/>
      <c r="D66" s="159"/>
      <c r="E66" s="160"/>
    </row>
    <row r="67" spans="1:5" ht="99.75" customHeight="1" thickBot="1" x14ac:dyDescent="0.3">
      <c r="A67" s="4" t="s">
        <v>10</v>
      </c>
      <c r="B67" s="143" t="s">
        <v>82</v>
      </c>
      <c r="C67" s="144"/>
      <c r="D67" s="144"/>
      <c r="E67" s="145"/>
    </row>
    <row r="68" spans="1:5" ht="15.75" thickBot="1" x14ac:dyDescent="0.3">
      <c r="A68" s="4" t="s">
        <v>15</v>
      </c>
      <c r="B68" s="105" t="s">
        <v>87</v>
      </c>
      <c r="C68" s="106"/>
      <c r="D68" s="106"/>
      <c r="E68" s="107"/>
    </row>
    <row r="69" spans="1:5" x14ac:dyDescent="0.25">
      <c r="A69" s="92"/>
      <c r="B69" s="18">
        <v>2018</v>
      </c>
      <c r="C69" s="18">
        <v>2019</v>
      </c>
      <c r="D69" s="18">
        <v>2020</v>
      </c>
      <c r="E69" s="18">
        <v>2021</v>
      </c>
    </row>
    <row r="70" spans="1:5" ht="15.75" thickBot="1" x14ac:dyDescent="0.3">
      <c r="A70" s="93"/>
      <c r="B70" s="19" t="s">
        <v>6</v>
      </c>
      <c r="C70" s="19" t="s">
        <v>7</v>
      </c>
      <c r="D70" s="19" t="s">
        <v>7</v>
      </c>
      <c r="E70" s="19" t="s">
        <v>7</v>
      </c>
    </row>
    <row r="71" spans="1:5" ht="15.75" thickBot="1" x14ac:dyDescent="0.3">
      <c r="A71" s="4" t="s">
        <v>9</v>
      </c>
      <c r="B71" s="6">
        <v>102</v>
      </c>
      <c r="C71" s="47">
        <f>64+82</f>
        <v>146</v>
      </c>
      <c r="D71" s="47">
        <f>64+82</f>
        <v>146</v>
      </c>
      <c r="E71" s="47">
        <f>64+82</f>
        <v>146</v>
      </c>
    </row>
    <row r="72" spans="1:5" ht="15.75" thickBot="1" x14ac:dyDescent="0.3">
      <c r="A72" s="4" t="s">
        <v>16</v>
      </c>
      <c r="B72" s="6">
        <v>20000</v>
      </c>
      <c r="C72" s="6">
        <f>C101</f>
        <v>45190</v>
      </c>
      <c r="D72" s="6">
        <f>D101</f>
        <v>58650</v>
      </c>
      <c r="E72" s="6">
        <f>E101</f>
        <v>68650</v>
      </c>
    </row>
    <row r="73" spans="1:5" ht="15.75" thickBot="1" x14ac:dyDescent="0.3">
      <c r="A73" s="4" t="s">
        <v>24</v>
      </c>
      <c r="B73" s="6">
        <f>B72/B71</f>
        <v>196.07843137254903</v>
      </c>
      <c r="C73" s="6">
        <f t="shared" ref="C73:E73" si="8">C72/C71</f>
        <v>309.52054794520546</v>
      </c>
      <c r="D73" s="6">
        <f t="shared" si="8"/>
        <v>401.71232876712327</v>
      </c>
      <c r="E73" s="6">
        <f t="shared" si="8"/>
        <v>470.20547945205482</v>
      </c>
    </row>
    <row r="74" spans="1:5" ht="15.75" thickBot="1" x14ac:dyDescent="0.3">
      <c r="A74" s="4" t="s">
        <v>17</v>
      </c>
      <c r="B74" s="39" t="s">
        <v>23</v>
      </c>
      <c r="C74" s="7">
        <f>C71/B71-1</f>
        <v>0.43137254901960786</v>
      </c>
      <c r="D74" s="7">
        <f t="shared" ref="D74:D76" si="9">D71/C71-1</f>
        <v>0</v>
      </c>
      <c r="E74" s="7">
        <f t="shared" ref="E74:E76" si="10">E71/D71-1</f>
        <v>0</v>
      </c>
    </row>
    <row r="75" spans="1:5" ht="15.75" thickBot="1" x14ac:dyDescent="0.3">
      <c r="A75" s="4" t="s">
        <v>18</v>
      </c>
      <c r="B75" s="39" t="s">
        <v>23</v>
      </c>
      <c r="C75" s="7">
        <f>C72/B72-1</f>
        <v>1.2595000000000001</v>
      </c>
      <c r="D75" s="7">
        <f t="shared" si="9"/>
        <v>0.29785350741314454</v>
      </c>
      <c r="E75" s="7">
        <f t="shared" si="10"/>
        <v>0.17050298380221651</v>
      </c>
    </row>
    <row r="76" spans="1:5" ht="15.75" thickBot="1" x14ac:dyDescent="0.3">
      <c r="A76" s="4" t="s">
        <v>19</v>
      </c>
      <c r="B76" s="39" t="s">
        <v>23</v>
      </c>
      <c r="C76" s="7">
        <f>C73/B73-1</f>
        <v>0.57855479452054781</v>
      </c>
      <c r="D76" s="7">
        <f t="shared" si="9"/>
        <v>0.29785350741314454</v>
      </c>
      <c r="E76" s="7">
        <f t="shared" si="10"/>
        <v>0.17050298380221673</v>
      </c>
    </row>
    <row r="77" spans="1:5" ht="15.75" thickBot="1" x14ac:dyDescent="0.3">
      <c r="A77" s="102" t="s">
        <v>80</v>
      </c>
      <c r="B77" s="103"/>
      <c r="C77" s="103"/>
      <c r="D77" s="103"/>
      <c r="E77" s="104"/>
    </row>
    <row r="78" spans="1:5" x14ac:dyDescent="0.25">
      <c r="A78" s="92"/>
      <c r="B78" s="18">
        <v>2018</v>
      </c>
      <c r="C78" s="18">
        <v>2019</v>
      </c>
      <c r="D78" s="18">
        <v>2020</v>
      </c>
      <c r="E78" s="18">
        <v>2021</v>
      </c>
    </row>
    <row r="79" spans="1:5" ht="15.75" thickBot="1" x14ac:dyDescent="0.3">
      <c r="A79" s="93"/>
      <c r="B79" s="19" t="s">
        <v>6</v>
      </c>
      <c r="C79" s="19" t="s">
        <v>7</v>
      </c>
      <c r="D79" s="19" t="s">
        <v>7</v>
      </c>
      <c r="E79" s="19" t="s">
        <v>7</v>
      </c>
    </row>
    <row r="80" spans="1:5" ht="15.75" thickBot="1" x14ac:dyDescent="0.3">
      <c r="A80" s="1" t="s">
        <v>0</v>
      </c>
      <c r="B80" s="8">
        <v>0</v>
      </c>
      <c r="C80" s="8">
        <v>0</v>
      </c>
      <c r="D80" s="8">
        <v>0</v>
      </c>
      <c r="E80" s="8">
        <v>0</v>
      </c>
    </row>
    <row r="81" spans="1:5" ht="15.75" thickBot="1" x14ac:dyDescent="0.3">
      <c r="A81" s="10" t="s">
        <v>49</v>
      </c>
      <c r="B81" s="11"/>
      <c r="C81" s="22"/>
      <c r="D81" s="22"/>
      <c r="E81" s="22"/>
    </row>
    <row r="82" spans="1:5" ht="15.75" thickBot="1" x14ac:dyDescent="0.3">
      <c r="A82" s="10" t="s">
        <v>50</v>
      </c>
      <c r="B82" s="11"/>
      <c r="C82" s="12"/>
      <c r="D82" s="12"/>
      <c r="E82" s="12"/>
    </row>
    <row r="83" spans="1:5" ht="15.75" thickBot="1" x14ac:dyDescent="0.3">
      <c r="A83" s="1" t="s">
        <v>31</v>
      </c>
      <c r="B83" s="8">
        <v>0</v>
      </c>
      <c r="C83" s="8">
        <v>0</v>
      </c>
      <c r="D83" s="8">
        <v>0</v>
      </c>
      <c r="E83" s="8">
        <v>0</v>
      </c>
    </row>
    <row r="84" spans="1:5" ht="15.75" thickBot="1" x14ac:dyDescent="0.3">
      <c r="A84" s="10" t="s">
        <v>49</v>
      </c>
      <c r="B84" s="11"/>
      <c r="C84" s="8"/>
      <c r="D84" s="8"/>
      <c r="E84" s="8"/>
    </row>
    <row r="85" spans="1:5" ht="15.75" thickBot="1" x14ac:dyDescent="0.3">
      <c r="A85" s="10" t="s">
        <v>50</v>
      </c>
      <c r="B85" s="11"/>
      <c r="C85" s="8"/>
      <c r="D85" s="8"/>
      <c r="E85" s="8"/>
    </row>
    <row r="86" spans="1:5" ht="15.75" thickBot="1" x14ac:dyDescent="0.3">
      <c r="A86" s="1" t="s">
        <v>1</v>
      </c>
      <c r="B86" s="11">
        <v>20000</v>
      </c>
      <c r="C86" s="8">
        <f>40000+5190</f>
        <v>45190</v>
      </c>
      <c r="D86" s="8">
        <f>D87</f>
        <v>58650</v>
      </c>
      <c r="E86" s="8">
        <f>E87</f>
        <v>68650</v>
      </c>
    </row>
    <row r="87" spans="1:5" ht="15.75" thickBot="1" x14ac:dyDescent="0.3">
      <c r="A87" s="10" t="s">
        <v>49</v>
      </c>
      <c r="B87" s="11">
        <v>20000</v>
      </c>
      <c r="C87" s="8">
        <v>45190</v>
      </c>
      <c r="D87" s="8">
        <v>58650</v>
      </c>
      <c r="E87" s="8">
        <v>68650</v>
      </c>
    </row>
    <row r="88" spans="1:5" ht="15.75" thickBot="1" x14ac:dyDescent="0.3">
      <c r="A88" s="10" t="s">
        <v>50</v>
      </c>
      <c r="B88" s="11"/>
      <c r="C88" s="8"/>
      <c r="D88" s="8"/>
      <c r="E88" s="8"/>
    </row>
    <row r="89" spans="1:5" ht="15.75" thickBot="1" x14ac:dyDescent="0.3">
      <c r="A89" s="1" t="s">
        <v>2</v>
      </c>
      <c r="B89" s="11"/>
      <c r="C89" s="8"/>
      <c r="D89" s="8"/>
      <c r="E89" s="8"/>
    </row>
    <row r="90" spans="1:5" ht="15.75" thickBot="1" x14ac:dyDescent="0.3">
      <c r="A90" s="10" t="s">
        <v>49</v>
      </c>
      <c r="B90" s="11"/>
      <c r="C90" s="8"/>
      <c r="D90" s="8"/>
      <c r="E90" s="8"/>
    </row>
    <row r="91" spans="1:5" ht="15.75" thickBot="1" x14ac:dyDescent="0.3">
      <c r="A91" s="10" t="s">
        <v>50</v>
      </c>
      <c r="B91" s="11"/>
      <c r="C91" s="8"/>
      <c r="D91" s="8"/>
      <c r="E91" s="8"/>
    </row>
    <row r="92" spans="1:5" ht="15.75" thickBot="1" x14ac:dyDescent="0.3">
      <c r="A92" s="1" t="s">
        <v>25</v>
      </c>
      <c r="B92" s="11"/>
      <c r="C92" s="8"/>
      <c r="D92" s="8"/>
      <c r="E92" s="8"/>
    </row>
    <row r="93" spans="1:5" ht="15.75" thickBot="1" x14ac:dyDescent="0.3">
      <c r="A93" s="10" t="s">
        <v>49</v>
      </c>
      <c r="B93" s="11"/>
      <c r="C93" s="8"/>
      <c r="D93" s="8"/>
      <c r="E93" s="8"/>
    </row>
    <row r="94" spans="1:5" ht="15.75" thickBot="1" x14ac:dyDescent="0.3">
      <c r="A94" s="10" t="s">
        <v>50</v>
      </c>
      <c r="B94" s="11"/>
      <c r="C94" s="8"/>
      <c r="D94" s="8"/>
      <c r="E94" s="8"/>
    </row>
    <row r="95" spans="1:5" ht="15.75" thickBot="1" x14ac:dyDescent="0.3">
      <c r="A95" s="1" t="s">
        <v>26</v>
      </c>
      <c r="B95" s="11"/>
      <c r="C95" s="8"/>
      <c r="D95" s="8"/>
      <c r="E95" s="8"/>
    </row>
    <row r="96" spans="1:5" ht="15.75" thickBot="1" x14ac:dyDescent="0.3">
      <c r="A96" s="10" t="s">
        <v>49</v>
      </c>
      <c r="B96" s="11"/>
      <c r="C96" s="8"/>
      <c r="D96" s="8"/>
      <c r="E96" s="8"/>
    </row>
    <row r="97" spans="1:5" ht="15.75" thickBot="1" x14ac:dyDescent="0.3">
      <c r="A97" s="10" t="s">
        <v>50</v>
      </c>
      <c r="B97" s="11"/>
      <c r="C97" s="8"/>
      <c r="D97" s="8"/>
      <c r="E97" s="8"/>
    </row>
    <row r="98" spans="1:5" ht="15.75" thickBot="1" x14ac:dyDescent="0.3">
      <c r="A98" s="1" t="s">
        <v>3</v>
      </c>
      <c r="B98" s="11">
        <v>0</v>
      </c>
      <c r="C98" s="8">
        <v>0</v>
      </c>
      <c r="D98" s="8">
        <f>C98*1.03*0.99</f>
        <v>0</v>
      </c>
      <c r="E98" s="8">
        <f>D98*1.03*0.99</f>
        <v>0</v>
      </c>
    </row>
    <row r="99" spans="1:5" ht="15.75" thickBot="1" x14ac:dyDescent="0.3">
      <c r="A99" s="10" t="s">
        <v>49</v>
      </c>
      <c r="B99" s="11"/>
      <c r="C99" s="30"/>
      <c r="D99" s="30"/>
      <c r="E99" s="30"/>
    </row>
    <row r="100" spans="1:5" ht="15.75" thickBot="1" x14ac:dyDescent="0.3">
      <c r="A100" s="10" t="s">
        <v>50</v>
      </c>
      <c r="B100" s="11"/>
      <c r="C100" s="32"/>
      <c r="D100" s="30"/>
      <c r="E100" s="30"/>
    </row>
    <row r="101" spans="1:5" ht="15.75" thickBot="1" x14ac:dyDescent="0.3">
      <c r="A101" s="21" t="s">
        <v>81</v>
      </c>
      <c r="B101" s="11">
        <f>B98+B95+B92+B89+B86+B83+B80</f>
        <v>20000</v>
      </c>
      <c r="C101" s="11">
        <f t="shared" ref="C101:E101" si="11">C98+C95+C92+C89+C86+C83+C80</f>
        <v>45190</v>
      </c>
      <c r="D101" s="11">
        <f t="shared" si="11"/>
        <v>58650</v>
      </c>
      <c r="E101" s="11">
        <f t="shared" si="11"/>
        <v>68650</v>
      </c>
    </row>
    <row r="102" spans="1:5" ht="15.75" thickBot="1" x14ac:dyDescent="0.3">
      <c r="A102" s="15" t="s">
        <v>48</v>
      </c>
      <c r="B102" s="116" t="s">
        <v>88</v>
      </c>
      <c r="C102" s="117"/>
      <c r="D102" s="117"/>
      <c r="E102" s="118"/>
    </row>
    <row r="103" spans="1:5" ht="75.75" customHeight="1" thickBot="1" x14ac:dyDescent="0.3">
      <c r="A103" s="4" t="s">
        <v>10</v>
      </c>
      <c r="B103" s="99" t="s">
        <v>83</v>
      </c>
      <c r="C103" s="100"/>
      <c r="D103" s="100"/>
      <c r="E103" s="101"/>
    </row>
    <row r="104" spans="1:5" ht="15.75" thickBot="1" x14ac:dyDescent="0.3">
      <c r="A104" s="4" t="s">
        <v>15</v>
      </c>
      <c r="B104" s="105" t="s">
        <v>64</v>
      </c>
      <c r="C104" s="106"/>
      <c r="D104" s="106"/>
      <c r="E104" s="107"/>
    </row>
    <row r="105" spans="1:5" ht="12.75" customHeight="1" x14ac:dyDescent="0.25">
      <c r="A105" s="92"/>
      <c r="B105" s="18">
        <v>2018</v>
      </c>
      <c r="C105" s="18">
        <v>2019</v>
      </c>
      <c r="D105" s="18">
        <v>2020</v>
      </c>
      <c r="E105" s="18">
        <v>2021</v>
      </c>
    </row>
    <row r="106" spans="1:5" ht="9" customHeight="1" thickBot="1" x14ac:dyDescent="0.3">
      <c r="A106" s="93"/>
      <c r="B106" s="19" t="s">
        <v>6</v>
      </c>
      <c r="C106" s="19" t="s">
        <v>7</v>
      </c>
      <c r="D106" s="19" t="s">
        <v>7</v>
      </c>
      <c r="E106" s="19" t="s">
        <v>7</v>
      </c>
    </row>
    <row r="107" spans="1:5" ht="15.75" thickBot="1" x14ac:dyDescent="0.3">
      <c r="A107" s="4" t="s">
        <v>9</v>
      </c>
      <c r="B107" s="41">
        <v>4200</v>
      </c>
      <c r="C107" s="41">
        <v>4000</v>
      </c>
      <c r="D107" s="41">
        <v>3450</v>
      </c>
      <c r="E107" s="41">
        <v>2950</v>
      </c>
    </row>
    <row r="108" spans="1:5" ht="15.75" thickBot="1" x14ac:dyDescent="0.3">
      <c r="A108" s="4" t="s">
        <v>16</v>
      </c>
      <c r="B108" s="6">
        <f>B137</f>
        <v>0</v>
      </c>
      <c r="C108" s="6">
        <v>178850</v>
      </c>
      <c r="D108" s="6">
        <v>178850</v>
      </c>
      <c r="E108" s="6">
        <v>178850</v>
      </c>
    </row>
    <row r="109" spans="1:5" ht="15.75" thickBot="1" x14ac:dyDescent="0.3">
      <c r="A109" s="4" t="s">
        <v>24</v>
      </c>
      <c r="B109" s="6">
        <f>B108/B107</f>
        <v>0</v>
      </c>
      <c r="C109" s="6">
        <f>C108/C107</f>
        <v>44.712499999999999</v>
      </c>
      <c r="D109" s="6">
        <f>D108/D107</f>
        <v>51.840579710144929</v>
      </c>
      <c r="E109" s="6">
        <f>E108/E107</f>
        <v>60.627118644067799</v>
      </c>
    </row>
    <row r="110" spans="1:5" ht="15.75" thickBot="1" x14ac:dyDescent="0.3">
      <c r="A110" s="4" t="s">
        <v>17</v>
      </c>
      <c r="B110" s="39"/>
      <c r="C110" s="7">
        <f>C107/B107-1</f>
        <v>-4.7619047619047672E-2</v>
      </c>
      <c r="D110" s="7">
        <f>D107/C107-1</f>
        <v>-0.13749999999999996</v>
      </c>
      <c r="E110" s="7">
        <f>E107/D107-1</f>
        <v>-0.14492753623188404</v>
      </c>
    </row>
    <row r="111" spans="1:5" ht="15.75" thickBot="1" x14ac:dyDescent="0.3">
      <c r="A111" s="4" t="s">
        <v>18</v>
      </c>
      <c r="B111" s="39"/>
      <c r="C111" s="7" t="e">
        <f>C108/B108-1</f>
        <v>#DIV/0!</v>
      </c>
      <c r="D111" s="7">
        <f t="shared" ref="D111:E112" si="12">D108/C108-1</f>
        <v>0</v>
      </c>
      <c r="E111" s="7">
        <f t="shared" si="12"/>
        <v>0</v>
      </c>
    </row>
    <row r="112" spans="1:5" ht="15.75" thickBot="1" x14ac:dyDescent="0.3">
      <c r="A112" s="4" t="s">
        <v>19</v>
      </c>
      <c r="B112" s="39"/>
      <c r="C112" s="7" t="e">
        <f>C109/B109-1</f>
        <v>#DIV/0!</v>
      </c>
      <c r="D112" s="7">
        <f t="shared" si="12"/>
        <v>0.15942028985507251</v>
      </c>
      <c r="E112" s="7">
        <f t="shared" si="12"/>
        <v>0.16949152542372881</v>
      </c>
    </row>
    <row r="113" spans="1:5" ht="24.75" customHeight="1" thickBot="1" x14ac:dyDescent="0.3">
      <c r="A113" s="102" t="s">
        <v>37</v>
      </c>
      <c r="B113" s="103"/>
      <c r="C113" s="103"/>
      <c r="D113" s="103"/>
      <c r="E113" s="104"/>
    </row>
    <row r="114" spans="1:5" ht="12.75" customHeight="1" x14ac:dyDescent="0.25">
      <c r="A114" s="92"/>
      <c r="B114" s="18">
        <v>2018</v>
      </c>
      <c r="C114" s="18">
        <v>2019</v>
      </c>
      <c r="D114" s="18">
        <v>2020</v>
      </c>
      <c r="E114" s="18">
        <v>2021</v>
      </c>
    </row>
    <row r="115" spans="1:5" ht="9" customHeight="1" thickBot="1" x14ac:dyDescent="0.3">
      <c r="A115" s="93"/>
      <c r="B115" s="19" t="s">
        <v>6</v>
      </c>
      <c r="C115" s="19" t="s">
        <v>7</v>
      </c>
      <c r="D115" s="19" t="s">
        <v>7</v>
      </c>
      <c r="E115" s="19" t="s">
        <v>7</v>
      </c>
    </row>
    <row r="116" spans="1:5" ht="24.75" customHeight="1" thickBot="1" x14ac:dyDescent="0.3">
      <c r="A116" s="1" t="s">
        <v>0</v>
      </c>
      <c r="B116" s="8"/>
      <c r="C116" s="8">
        <v>139800</v>
      </c>
      <c r="D116" s="8">
        <v>139800</v>
      </c>
      <c r="E116" s="8">
        <v>139800</v>
      </c>
    </row>
    <row r="117" spans="1:5" ht="38.25" customHeight="1" thickBot="1" x14ac:dyDescent="0.3">
      <c r="A117" s="10" t="s">
        <v>49</v>
      </c>
      <c r="B117" s="11"/>
      <c r="C117" s="8">
        <v>139800</v>
      </c>
      <c r="D117" s="8">
        <v>139800</v>
      </c>
      <c r="E117" s="8">
        <v>139800</v>
      </c>
    </row>
    <row r="118" spans="1:5" ht="24.75" customHeight="1" thickBot="1" x14ac:dyDescent="0.3">
      <c r="A118" s="10" t="s">
        <v>50</v>
      </c>
      <c r="B118" s="11"/>
      <c r="C118" s="12"/>
      <c r="D118" s="12"/>
      <c r="E118" s="12"/>
    </row>
    <row r="119" spans="1:5" ht="24.75" customHeight="1" thickBot="1" x14ac:dyDescent="0.3">
      <c r="A119" s="1" t="s">
        <v>31</v>
      </c>
      <c r="B119" s="8"/>
      <c r="C119" s="8">
        <v>24200</v>
      </c>
      <c r="D119" s="8">
        <v>24200</v>
      </c>
      <c r="E119" s="8">
        <v>24200</v>
      </c>
    </row>
    <row r="120" spans="1:5" ht="15.75" thickBot="1" x14ac:dyDescent="0.3">
      <c r="A120" s="10" t="s">
        <v>49</v>
      </c>
      <c r="B120" s="11"/>
      <c r="C120" s="8">
        <v>24200</v>
      </c>
      <c r="D120" s="8">
        <v>24200</v>
      </c>
      <c r="E120" s="8">
        <v>24200</v>
      </c>
    </row>
    <row r="121" spans="1:5" ht="15.75" thickBot="1" x14ac:dyDescent="0.3">
      <c r="A121" s="10" t="s">
        <v>50</v>
      </c>
      <c r="B121" s="11"/>
      <c r="C121" s="8"/>
      <c r="D121" s="8"/>
      <c r="E121" s="8"/>
    </row>
    <row r="122" spans="1:5" ht="24.75" customHeight="1" thickBot="1" x14ac:dyDescent="0.3">
      <c r="A122" s="1" t="s">
        <v>1</v>
      </c>
      <c r="B122" s="11">
        <v>0</v>
      </c>
      <c r="C122" s="8">
        <v>14850</v>
      </c>
      <c r="D122" s="8">
        <v>14850</v>
      </c>
      <c r="E122" s="8">
        <v>14850</v>
      </c>
    </row>
    <row r="123" spans="1:5" ht="15.75" thickBot="1" x14ac:dyDescent="0.3">
      <c r="A123" s="10" t="s">
        <v>49</v>
      </c>
      <c r="B123" s="11"/>
      <c r="C123" s="8">
        <v>14850</v>
      </c>
      <c r="D123" s="8">
        <v>14850</v>
      </c>
      <c r="E123" s="8">
        <v>14850</v>
      </c>
    </row>
    <row r="124" spans="1:5" ht="15.75" thickBot="1" x14ac:dyDescent="0.3">
      <c r="A124" s="10" t="s">
        <v>50</v>
      </c>
      <c r="B124" s="11"/>
      <c r="C124" s="8"/>
      <c r="D124" s="8"/>
      <c r="E124" s="8"/>
    </row>
    <row r="125" spans="1:5" ht="15.75" thickBot="1" x14ac:dyDescent="0.3">
      <c r="A125" s="1" t="s">
        <v>2</v>
      </c>
      <c r="B125" s="11"/>
      <c r="C125" s="8"/>
      <c r="D125" s="8"/>
      <c r="E125" s="8"/>
    </row>
    <row r="126" spans="1:5" ht="15.75" thickBot="1" x14ac:dyDescent="0.3">
      <c r="A126" s="10" t="s">
        <v>49</v>
      </c>
      <c r="B126" s="11"/>
      <c r="C126" s="8"/>
      <c r="D126" s="8"/>
      <c r="E126" s="8"/>
    </row>
    <row r="127" spans="1:5" ht="15.75" thickBot="1" x14ac:dyDescent="0.3">
      <c r="A127" s="10" t="s">
        <v>50</v>
      </c>
      <c r="B127" s="11"/>
      <c r="C127" s="8"/>
      <c r="D127" s="8"/>
      <c r="E127" s="8"/>
    </row>
    <row r="128" spans="1:5" ht="15.75" thickBot="1" x14ac:dyDescent="0.3">
      <c r="A128" s="1" t="s">
        <v>25</v>
      </c>
      <c r="B128" s="11"/>
      <c r="C128" s="8"/>
      <c r="D128" s="8"/>
      <c r="E128" s="8"/>
    </row>
    <row r="129" spans="1:5" ht="15.75" thickBot="1" x14ac:dyDescent="0.3">
      <c r="A129" s="10" t="s">
        <v>49</v>
      </c>
      <c r="B129" s="11"/>
      <c r="C129" s="8"/>
      <c r="D129" s="8"/>
      <c r="E129" s="8"/>
    </row>
    <row r="130" spans="1:5" ht="15.75" thickBot="1" x14ac:dyDescent="0.3">
      <c r="A130" s="10" t="s">
        <v>50</v>
      </c>
      <c r="B130" s="11"/>
      <c r="C130" s="8"/>
      <c r="D130" s="8"/>
      <c r="E130" s="8"/>
    </row>
    <row r="131" spans="1:5" ht="15.75" thickBot="1" x14ac:dyDescent="0.3">
      <c r="A131" s="1" t="s">
        <v>26</v>
      </c>
      <c r="B131" s="11"/>
      <c r="C131" s="8"/>
      <c r="D131" s="8"/>
      <c r="E131" s="8"/>
    </row>
    <row r="132" spans="1:5" ht="15.75" thickBot="1" x14ac:dyDescent="0.3">
      <c r="A132" s="10" t="s">
        <v>49</v>
      </c>
      <c r="B132" s="11"/>
      <c r="C132" s="8"/>
      <c r="D132" s="8"/>
      <c r="E132" s="8"/>
    </row>
    <row r="133" spans="1:5" ht="15.75" thickBot="1" x14ac:dyDescent="0.3">
      <c r="A133" s="10" t="s">
        <v>50</v>
      </c>
      <c r="B133" s="11"/>
      <c r="C133" s="8"/>
      <c r="D133" s="8"/>
      <c r="E133" s="8"/>
    </row>
    <row r="134" spans="1:5" ht="15.75" thickBot="1" x14ac:dyDescent="0.3">
      <c r="A134" s="1" t="s">
        <v>3</v>
      </c>
      <c r="B134" s="11"/>
      <c r="C134" s="8"/>
      <c r="D134" s="8"/>
      <c r="E134" s="8"/>
    </row>
    <row r="135" spans="1:5" ht="15.75" thickBot="1" x14ac:dyDescent="0.3">
      <c r="A135" s="10" t="s">
        <v>49</v>
      </c>
      <c r="B135" s="11"/>
      <c r="C135" s="8"/>
      <c r="D135" s="8"/>
      <c r="E135" s="8"/>
    </row>
    <row r="136" spans="1:5" ht="15.75" thickBot="1" x14ac:dyDescent="0.3">
      <c r="A136" s="10" t="s">
        <v>50</v>
      </c>
      <c r="B136" s="11"/>
      <c r="C136" s="8"/>
      <c r="D136" s="8"/>
      <c r="E136" s="8"/>
    </row>
    <row r="137" spans="1:5" ht="15.75" thickBot="1" x14ac:dyDescent="0.3">
      <c r="A137" s="24" t="s">
        <v>36</v>
      </c>
      <c r="B137" s="11">
        <f>B134+B131+B128+B125+B122+B119+B116</f>
        <v>0</v>
      </c>
      <c r="C137" s="11">
        <f>C134+C131+C128+C125+C122+C119+C116</f>
        <v>178850</v>
      </c>
      <c r="D137" s="11">
        <f>D134+D131+D128+D125+D122+D119+D116</f>
        <v>178850</v>
      </c>
      <c r="E137" s="11">
        <f>E134+E131+E128+E125+E122+E119+E116</f>
        <v>178850</v>
      </c>
    </row>
    <row r="138" spans="1:5" ht="17.25" customHeight="1" thickBot="1" x14ac:dyDescent="0.3">
      <c r="A138" s="25" t="s">
        <v>35</v>
      </c>
      <c r="B138" s="26">
        <f>IF(B137-B108=0,0,"Error")</f>
        <v>0</v>
      </c>
      <c r="C138" s="26">
        <f>IF(C137-C108=0,0,"Error")</f>
        <v>0</v>
      </c>
      <c r="D138" s="26">
        <f>IF(D137-D108=0,0,"Error")</f>
        <v>0</v>
      </c>
      <c r="E138" s="26">
        <f>IF(E137-E108=0,0,"Error")</f>
        <v>0</v>
      </c>
    </row>
    <row r="139" spans="1:5" ht="17.25" customHeight="1" thickBot="1" x14ac:dyDescent="0.3">
      <c r="A139" s="221" t="s">
        <v>43</v>
      </c>
      <c r="B139" s="222"/>
      <c r="C139" s="222"/>
      <c r="D139" s="222"/>
      <c r="E139" s="223"/>
    </row>
    <row r="140" spans="1:5" ht="17.25" customHeight="1" thickBot="1" x14ac:dyDescent="0.3">
      <c r="A140" s="221" t="s">
        <v>39</v>
      </c>
      <c r="B140" s="222"/>
      <c r="C140" s="222"/>
      <c r="D140" s="222"/>
      <c r="E140" s="223"/>
    </row>
    <row r="141" spans="1:5" ht="17.25" customHeight="1" thickBot="1" x14ac:dyDescent="0.3">
      <c r="A141" s="206" t="s">
        <v>44</v>
      </c>
      <c r="B141" s="202" t="s">
        <v>89</v>
      </c>
      <c r="C141" s="207"/>
      <c r="D141" s="208"/>
      <c r="E141" s="203"/>
    </row>
    <row r="142" spans="1:5" ht="17.25" customHeight="1" thickBot="1" x14ac:dyDescent="0.3">
      <c r="A142" s="206" t="s">
        <v>51</v>
      </c>
      <c r="B142" s="206" t="s">
        <v>90</v>
      </c>
      <c r="C142" s="201" t="s">
        <v>52</v>
      </c>
      <c r="D142" s="208" t="s">
        <v>91</v>
      </c>
      <c r="E142" s="203"/>
    </row>
    <row r="143" spans="1:5" ht="17.25" customHeight="1" thickBot="1" x14ac:dyDescent="0.3">
      <c r="A143" s="209"/>
      <c r="B143" s="202"/>
      <c r="C143" s="210"/>
      <c r="D143" s="208"/>
      <c r="E143" s="203"/>
    </row>
    <row r="144" spans="1:5" ht="17.25" customHeight="1" thickBot="1" x14ac:dyDescent="0.3">
      <c r="A144" s="4" t="s">
        <v>10</v>
      </c>
      <c r="B144" s="99" t="s">
        <v>92</v>
      </c>
      <c r="C144" s="100"/>
      <c r="D144" s="100"/>
      <c r="E144" s="101"/>
    </row>
    <row r="145" spans="1:5" ht="17.25" customHeight="1" thickBot="1" x14ac:dyDescent="0.3">
      <c r="A145" s="4" t="s">
        <v>15</v>
      </c>
      <c r="B145" s="105" t="s">
        <v>93</v>
      </c>
      <c r="C145" s="106"/>
      <c r="D145" s="106"/>
      <c r="E145" s="107"/>
    </row>
    <row r="146" spans="1:5" ht="17.25" customHeight="1" x14ac:dyDescent="0.25">
      <c r="A146" s="92"/>
      <c r="B146" s="18">
        <v>2018</v>
      </c>
      <c r="C146" s="18">
        <v>2019</v>
      </c>
      <c r="D146" s="18">
        <v>2020</v>
      </c>
      <c r="E146" s="18">
        <v>2021</v>
      </c>
    </row>
    <row r="147" spans="1:5" ht="17.25" customHeight="1" thickBot="1" x14ac:dyDescent="0.3">
      <c r="A147" s="93"/>
      <c r="B147" s="19" t="s">
        <v>6</v>
      </c>
      <c r="C147" s="19" t="s">
        <v>7</v>
      </c>
      <c r="D147" s="19" t="s">
        <v>7</v>
      </c>
      <c r="E147" s="19" t="s">
        <v>7</v>
      </c>
    </row>
    <row r="148" spans="1:5" ht="17.25" customHeight="1" thickBot="1" x14ac:dyDescent="0.3">
      <c r="A148" s="4" t="s">
        <v>9</v>
      </c>
      <c r="B148" s="6">
        <v>1</v>
      </c>
      <c r="C148" s="6">
        <v>1</v>
      </c>
      <c r="D148" s="6">
        <v>1</v>
      </c>
      <c r="E148" s="6">
        <v>1</v>
      </c>
    </row>
    <row r="149" spans="1:5" ht="17.25" customHeight="1" thickBot="1" x14ac:dyDescent="0.3">
      <c r="A149" s="4" t="s">
        <v>16</v>
      </c>
      <c r="B149" s="6">
        <v>12960</v>
      </c>
      <c r="C149" s="6">
        <v>8640</v>
      </c>
      <c r="D149" s="6">
        <v>8600</v>
      </c>
      <c r="E149" s="6">
        <v>8600</v>
      </c>
    </row>
    <row r="150" spans="1:5" ht="17.25" customHeight="1" thickBot="1" x14ac:dyDescent="0.3">
      <c r="A150" s="4" t="s">
        <v>24</v>
      </c>
      <c r="B150" s="6">
        <f>B149/B148</f>
        <v>12960</v>
      </c>
      <c r="C150" s="6">
        <f>C149/C148</f>
        <v>8640</v>
      </c>
      <c r="D150" s="6">
        <f>D149/D148</f>
        <v>8600</v>
      </c>
      <c r="E150" s="6">
        <f>E149/E148</f>
        <v>8600</v>
      </c>
    </row>
    <row r="151" spans="1:5" ht="17.25" customHeight="1" thickBot="1" x14ac:dyDescent="0.3">
      <c r="A151" s="4" t="s">
        <v>17</v>
      </c>
      <c r="B151" s="88" t="s">
        <v>23</v>
      </c>
      <c r="C151" s="7">
        <f t="shared" ref="C151:E153" si="13">C148/B148-1</f>
        <v>0</v>
      </c>
      <c r="D151" s="7">
        <f>D148/C148-1</f>
        <v>0</v>
      </c>
      <c r="E151" s="7">
        <f t="shared" si="13"/>
        <v>0</v>
      </c>
    </row>
    <row r="152" spans="1:5" ht="17.25" customHeight="1" thickBot="1" x14ac:dyDescent="0.3">
      <c r="A152" s="4" t="s">
        <v>18</v>
      </c>
      <c r="B152" s="88" t="s">
        <v>23</v>
      </c>
      <c r="C152" s="7">
        <f t="shared" si="13"/>
        <v>-0.33333333333333337</v>
      </c>
      <c r="D152" s="7">
        <f>D149/C149-1</f>
        <v>-4.6296296296296502E-3</v>
      </c>
      <c r="E152" s="7">
        <f t="shared" si="13"/>
        <v>0</v>
      </c>
    </row>
    <row r="153" spans="1:5" ht="17.25" customHeight="1" thickBot="1" x14ac:dyDescent="0.3">
      <c r="A153" s="4" t="s">
        <v>19</v>
      </c>
      <c r="B153" s="88" t="s">
        <v>23</v>
      </c>
      <c r="C153" s="7">
        <f t="shared" si="13"/>
        <v>-0.33333333333333337</v>
      </c>
      <c r="D153" s="7">
        <f>D150/C150-1</f>
        <v>-4.6296296296296502E-3</v>
      </c>
      <c r="E153" s="7">
        <f t="shared" si="13"/>
        <v>0</v>
      </c>
    </row>
    <row r="154" spans="1:5" ht="17.25" customHeight="1" thickBot="1" x14ac:dyDescent="0.3">
      <c r="A154" s="211" t="s">
        <v>59</v>
      </c>
      <c r="B154" s="212"/>
      <c r="C154" s="212"/>
      <c r="D154" s="212"/>
      <c r="E154" s="213"/>
    </row>
    <row r="155" spans="1:5" ht="17.25" customHeight="1" x14ac:dyDescent="0.25">
      <c r="A155" s="92"/>
      <c r="B155" s="18">
        <v>2018</v>
      </c>
      <c r="C155" s="18">
        <v>2019</v>
      </c>
      <c r="D155" s="18">
        <v>2020</v>
      </c>
      <c r="E155" s="18">
        <v>2021</v>
      </c>
    </row>
    <row r="156" spans="1:5" ht="17.25" customHeight="1" thickBot="1" x14ac:dyDescent="0.3">
      <c r="A156" s="93"/>
      <c r="B156" s="19" t="s">
        <v>6</v>
      </c>
      <c r="C156" s="19" t="s">
        <v>7</v>
      </c>
      <c r="D156" s="19" t="s">
        <v>7</v>
      </c>
      <c r="E156" s="19" t="s">
        <v>7</v>
      </c>
    </row>
    <row r="157" spans="1:5" ht="17.25" customHeight="1" thickBot="1" x14ac:dyDescent="0.3">
      <c r="A157" s="1" t="s">
        <v>40</v>
      </c>
      <c r="B157" s="8">
        <f>B158+B159+B160+B161</f>
        <v>0</v>
      </c>
      <c r="C157" s="8">
        <f>C158+C159+C160+C161</f>
        <v>0</v>
      </c>
      <c r="D157" s="8">
        <f>D158+D159+D160+D161</f>
        <v>0</v>
      </c>
      <c r="E157" s="8">
        <f>E158+E159+E160+E161</f>
        <v>0</v>
      </c>
    </row>
    <row r="158" spans="1:5" ht="17.25" customHeight="1" thickBot="1" x14ac:dyDescent="0.3">
      <c r="A158" s="10" t="s">
        <v>49</v>
      </c>
      <c r="B158" s="8"/>
      <c r="C158" s="8"/>
      <c r="D158" s="8"/>
      <c r="E158" s="8"/>
    </row>
    <row r="159" spans="1:5" ht="17.25" customHeight="1" thickBot="1" x14ac:dyDescent="0.3">
      <c r="A159" s="10" t="s">
        <v>56</v>
      </c>
      <c r="B159" s="8"/>
      <c r="C159" s="8"/>
      <c r="D159" s="8"/>
      <c r="E159" s="8"/>
    </row>
    <row r="160" spans="1:5" ht="17.25" customHeight="1" thickBot="1" x14ac:dyDescent="0.3">
      <c r="A160" s="10" t="s">
        <v>57</v>
      </c>
      <c r="B160" s="8"/>
      <c r="C160" s="8"/>
      <c r="D160" s="8"/>
      <c r="E160" s="8"/>
    </row>
    <row r="161" spans="1:5" ht="17.25" customHeight="1" thickBot="1" x14ac:dyDescent="0.3">
      <c r="A161" s="10" t="s">
        <v>58</v>
      </c>
      <c r="B161" s="8"/>
      <c r="C161" s="8"/>
      <c r="D161" s="8"/>
      <c r="E161" s="8"/>
    </row>
    <row r="162" spans="1:5" ht="17.25" customHeight="1" thickBot="1" x14ac:dyDescent="0.3">
      <c r="A162" s="1" t="s">
        <v>41</v>
      </c>
      <c r="B162" s="11">
        <f>B163+B164+B165+B166</f>
        <v>12960</v>
      </c>
      <c r="C162" s="11">
        <f>C163+C164+C165+C166</f>
        <v>8640</v>
      </c>
      <c r="D162" s="11">
        <f>D163+D164+D165+D166</f>
        <v>8600</v>
      </c>
      <c r="E162" s="11">
        <f>E163+E164+E165+E166</f>
        <v>8600</v>
      </c>
    </row>
    <row r="163" spans="1:5" ht="17.25" customHeight="1" thickBot="1" x14ac:dyDescent="0.3">
      <c r="A163" s="10" t="s">
        <v>49</v>
      </c>
      <c r="B163" s="11">
        <v>12960</v>
      </c>
      <c r="C163" s="8">
        <v>8640</v>
      </c>
      <c r="D163" s="8">
        <v>8600</v>
      </c>
      <c r="E163" s="8">
        <v>8600</v>
      </c>
    </row>
    <row r="164" spans="1:5" ht="17.25" customHeight="1" thickBot="1" x14ac:dyDescent="0.3">
      <c r="A164" s="10" t="s">
        <v>56</v>
      </c>
      <c r="B164" s="205"/>
      <c r="C164" s="46"/>
      <c r="D164" s="46"/>
      <c r="E164" s="46"/>
    </row>
    <row r="165" spans="1:5" ht="17.25" customHeight="1" thickBot="1" x14ac:dyDescent="0.3">
      <c r="A165" s="10" t="s">
        <v>57</v>
      </c>
      <c r="B165" s="205"/>
      <c r="C165" s="46"/>
      <c r="D165" s="46"/>
      <c r="E165" s="46"/>
    </row>
    <row r="166" spans="1:5" ht="17.25" customHeight="1" thickBot="1" x14ac:dyDescent="0.3">
      <c r="A166" s="10" t="s">
        <v>58</v>
      </c>
      <c r="B166" s="205"/>
      <c r="C166" s="46"/>
      <c r="D166" s="46"/>
      <c r="E166" s="46"/>
    </row>
    <row r="167" spans="1:5" ht="17.25" customHeight="1" thickBot="1" x14ac:dyDescent="0.3">
      <c r="A167" s="40" t="s">
        <v>33</v>
      </c>
      <c r="B167" s="205">
        <f>B157+B162</f>
        <v>12960</v>
      </c>
      <c r="C167" s="205">
        <f>C157+C162</f>
        <v>8640</v>
      </c>
      <c r="D167" s="205">
        <f>D157+D162</f>
        <v>8600</v>
      </c>
      <c r="E167" s="205">
        <f>E157+E162</f>
        <v>8600</v>
      </c>
    </row>
    <row r="168" spans="1:5" ht="17.25" customHeight="1" thickBot="1" x14ac:dyDescent="0.3">
      <c r="A168" s="20" t="s">
        <v>55</v>
      </c>
      <c r="B168" s="206"/>
      <c r="C168" s="201" t="s">
        <v>52</v>
      </c>
      <c r="D168" s="208"/>
      <c r="E168" s="203"/>
    </row>
    <row r="169" spans="1:5" ht="17.25" customHeight="1" thickBot="1" x14ac:dyDescent="0.3">
      <c r="A169" s="4" t="s">
        <v>10</v>
      </c>
      <c r="B169" s="99"/>
      <c r="C169" s="100"/>
      <c r="D169" s="100"/>
      <c r="E169" s="101"/>
    </row>
    <row r="170" spans="1:5" ht="17.25" customHeight="1" thickBot="1" x14ac:dyDescent="0.3">
      <c r="A170" s="4" t="s">
        <v>15</v>
      </c>
      <c r="B170" s="105"/>
      <c r="C170" s="106"/>
      <c r="D170" s="106"/>
      <c r="E170" s="107"/>
    </row>
    <row r="171" spans="1:5" ht="17.25" customHeight="1" x14ac:dyDescent="0.25">
      <c r="A171" s="92"/>
      <c r="B171" s="18">
        <v>2018</v>
      </c>
      <c r="C171" s="18">
        <v>2019</v>
      </c>
      <c r="D171" s="18">
        <v>2020</v>
      </c>
      <c r="E171" s="18">
        <v>2021</v>
      </c>
    </row>
    <row r="172" spans="1:5" ht="17.25" customHeight="1" thickBot="1" x14ac:dyDescent="0.3">
      <c r="A172" s="93"/>
      <c r="B172" s="19" t="s">
        <v>6</v>
      </c>
      <c r="C172" s="19" t="s">
        <v>7</v>
      </c>
      <c r="D172" s="19" t="s">
        <v>7</v>
      </c>
      <c r="E172" s="19" t="s">
        <v>7</v>
      </c>
    </row>
    <row r="173" spans="1:5" ht="17.25" customHeight="1" thickBot="1" x14ac:dyDescent="0.3">
      <c r="A173" s="4" t="s">
        <v>9</v>
      </c>
      <c r="B173" s="4"/>
      <c r="C173" s="4"/>
      <c r="D173" s="4"/>
      <c r="E173" s="4"/>
    </row>
    <row r="174" spans="1:5" ht="17.25" customHeight="1" thickBot="1" x14ac:dyDescent="0.3">
      <c r="A174" s="4" t="s">
        <v>16</v>
      </c>
      <c r="B174" s="6">
        <f>B192</f>
        <v>0</v>
      </c>
      <c r="C174" s="6">
        <f t="shared" ref="C174:E174" si="14">C192</f>
        <v>0</v>
      </c>
      <c r="D174" s="6">
        <f t="shared" si="14"/>
        <v>0</v>
      </c>
      <c r="E174" s="6">
        <f t="shared" si="14"/>
        <v>0</v>
      </c>
    </row>
    <row r="175" spans="1:5" ht="17.25" customHeight="1" thickBot="1" x14ac:dyDescent="0.3">
      <c r="A175" s="4" t="s">
        <v>24</v>
      </c>
      <c r="B175" s="6" t="e">
        <f>B174/B173</f>
        <v>#DIV/0!</v>
      </c>
      <c r="C175" s="6" t="e">
        <f>C174/C173</f>
        <v>#DIV/0!</v>
      </c>
      <c r="D175" s="6" t="e">
        <f>D174/D173</f>
        <v>#DIV/0!</v>
      </c>
      <c r="E175" s="6" t="e">
        <f>E174/E173</f>
        <v>#DIV/0!</v>
      </c>
    </row>
    <row r="176" spans="1:5" ht="17.25" customHeight="1" thickBot="1" x14ac:dyDescent="0.3">
      <c r="A176" s="4" t="s">
        <v>17</v>
      </c>
      <c r="B176" s="88" t="s">
        <v>23</v>
      </c>
      <c r="C176" s="7" t="e">
        <f t="shared" ref="C176:E178" si="15">C173/B173-1</f>
        <v>#DIV/0!</v>
      </c>
      <c r="D176" s="7" t="e">
        <f>D173/C173-1</f>
        <v>#DIV/0!</v>
      </c>
      <c r="E176" s="7" t="e">
        <f t="shared" si="15"/>
        <v>#DIV/0!</v>
      </c>
    </row>
    <row r="177" spans="1:5" ht="17.25" customHeight="1" thickBot="1" x14ac:dyDescent="0.3">
      <c r="A177" s="4" t="s">
        <v>18</v>
      </c>
      <c r="B177" s="51" t="s">
        <v>23</v>
      </c>
      <c r="C177" s="7" t="e">
        <f t="shared" si="15"/>
        <v>#DIV/0!</v>
      </c>
      <c r="D177" s="7" t="e">
        <f>D174/C174-1</f>
        <v>#DIV/0!</v>
      </c>
      <c r="E177" s="7" t="e">
        <f t="shared" si="15"/>
        <v>#DIV/0!</v>
      </c>
    </row>
    <row r="178" spans="1:5" ht="17.25" customHeight="1" thickBot="1" x14ac:dyDescent="0.3">
      <c r="A178" s="4" t="s">
        <v>19</v>
      </c>
      <c r="B178" s="51" t="s">
        <v>23</v>
      </c>
      <c r="C178" s="7" t="e">
        <f t="shared" si="15"/>
        <v>#DIV/0!</v>
      </c>
      <c r="D178" s="7" t="e">
        <f>D175/C175-1</f>
        <v>#DIV/0!</v>
      </c>
      <c r="E178" s="7" t="e">
        <f t="shared" si="15"/>
        <v>#DIV/0!</v>
      </c>
    </row>
    <row r="179" spans="1:5" ht="17.25" customHeight="1" thickBot="1" x14ac:dyDescent="0.3">
      <c r="A179" s="102" t="s">
        <v>60</v>
      </c>
      <c r="B179" s="103"/>
      <c r="C179" s="103"/>
      <c r="D179" s="103"/>
      <c r="E179" s="104"/>
    </row>
    <row r="180" spans="1:5" ht="17.25" customHeight="1" x14ac:dyDescent="0.25">
      <c r="A180" s="92"/>
      <c r="B180" s="18">
        <v>2018</v>
      </c>
      <c r="C180" s="18">
        <v>2019</v>
      </c>
      <c r="D180" s="18">
        <v>2020</v>
      </c>
      <c r="E180" s="18">
        <v>2021</v>
      </c>
    </row>
    <row r="181" spans="1:5" ht="17.25" customHeight="1" thickBot="1" x14ac:dyDescent="0.3">
      <c r="A181" s="93"/>
      <c r="B181" s="19" t="s">
        <v>6</v>
      </c>
      <c r="C181" s="19" t="s">
        <v>7</v>
      </c>
      <c r="D181" s="19" t="s">
        <v>7</v>
      </c>
      <c r="E181" s="19" t="s">
        <v>7</v>
      </c>
    </row>
    <row r="182" spans="1:5" ht="17.25" customHeight="1" thickBot="1" x14ac:dyDescent="0.3">
      <c r="A182" s="1" t="s">
        <v>40</v>
      </c>
      <c r="B182" s="8">
        <f>B183+B184+B185+B186</f>
        <v>0</v>
      </c>
      <c r="C182" s="8">
        <f>C183+C184+C185+C186</f>
        <v>0</v>
      </c>
      <c r="D182" s="8">
        <f>D183+D184+D185+D186</f>
        <v>0</v>
      </c>
      <c r="E182" s="8">
        <f>E183+E184+E185+E186</f>
        <v>0</v>
      </c>
    </row>
    <row r="183" spans="1:5" ht="17.25" customHeight="1" thickBot="1" x14ac:dyDescent="0.3">
      <c r="A183" s="10" t="s">
        <v>49</v>
      </c>
      <c r="B183" s="8"/>
      <c r="C183" s="8"/>
      <c r="D183" s="8"/>
      <c r="E183" s="8"/>
    </row>
    <row r="184" spans="1:5" ht="17.25" customHeight="1" thickBot="1" x14ac:dyDescent="0.3">
      <c r="A184" s="10" t="s">
        <v>56</v>
      </c>
      <c r="B184" s="8"/>
      <c r="C184" s="8"/>
      <c r="D184" s="8"/>
      <c r="E184" s="8"/>
    </row>
    <row r="185" spans="1:5" ht="17.25" customHeight="1" thickBot="1" x14ac:dyDescent="0.3">
      <c r="A185" s="10" t="s">
        <v>57</v>
      </c>
      <c r="B185" s="8"/>
      <c r="C185" s="8"/>
      <c r="D185" s="8"/>
      <c r="E185" s="8"/>
    </row>
    <row r="186" spans="1:5" ht="17.25" customHeight="1" thickBot="1" x14ac:dyDescent="0.3">
      <c r="A186" s="10" t="s">
        <v>58</v>
      </c>
      <c r="B186" s="8"/>
      <c r="C186" s="8"/>
      <c r="D186" s="8"/>
      <c r="E186" s="8"/>
    </row>
    <row r="187" spans="1:5" ht="17.25" customHeight="1" thickBot="1" x14ac:dyDescent="0.3">
      <c r="A187" s="1" t="s">
        <v>41</v>
      </c>
      <c r="B187" s="11">
        <f>B188+B189+B190+B191</f>
        <v>0</v>
      </c>
      <c r="C187" s="11">
        <f>C188+C189+C190+C191</f>
        <v>0</v>
      </c>
      <c r="D187" s="11">
        <f>D188+D189+D190+D191</f>
        <v>0</v>
      </c>
      <c r="E187" s="11">
        <f>E188+E189+E190+E191</f>
        <v>0</v>
      </c>
    </row>
    <row r="188" spans="1:5" ht="17.25" customHeight="1" thickBot="1" x14ac:dyDescent="0.3">
      <c r="A188" s="10" t="s">
        <v>49</v>
      </c>
      <c r="B188" s="11"/>
      <c r="C188" s="8"/>
      <c r="D188" s="8"/>
      <c r="E188" s="8"/>
    </row>
    <row r="189" spans="1:5" ht="17.25" customHeight="1" thickBot="1" x14ac:dyDescent="0.3">
      <c r="A189" s="215" t="s">
        <v>56</v>
      </c>
      <c r="B189" s="205"/>
      <c r="C189" s="46"/>
      <c r="D189" s="46"/>
      <c r="E189" s="46"/>
    </row>
    <row r="190" spans="1:5" ht="17.25" customHeight="1" thickBot="1" x14ac:dyDescent="0.3">
      <c r="A190" s="215" t="s">
        <v>57</v>
      </c>
      <c r="B190" s="205"/>
      <c r="C190" s="46"/>
      <c r="D190" s="46"/>
      <c r="E190" s="46"/>
    </row>
    <row r="191" spans="1:5" ht="17.25" customHeight="1" thickBot="1" x14ac:dyDescent="0.3">
      <c r="A191" s="215" t="s">
        <v>58</v>
      </c>
      <c r="B191" s="205"/>
      <c r="C191" s="46"/>
      <c r="D191" s="46"/>
      <c r="E191" s="46"/>
    </row>
    <row r="192" spans="1:5" ht="17.25" customHeight="1" thickBot="1" x14ac:dyDescent="0.3">
      <c r="A192" s="216" t="s">
        <v>61</v>
      </c>
      <c r="B192" s="205">
        <f>B182+B187</f>
        <v>0</v>
      </c>
      <c r="C192" s="205">
        <f>C182+C187</f>
        <v>0</v>
      </c>
      <c r="D192" s="205">
        <f>D182+D187</f>
        <v>0</v>
      </c>
      <c r="E192" s="205">
        <f>E182+E187</f>
        <v>0</v>
      </c>
    </row>
    <row r="193" spans="1:5" ht="17.25" customHeight="1" thickBot="1" x14ac:dyDescent="0.3">
      <c r="A193" s="206" t="s">
        <v>94</v>
      </c>
      <c r="B193" s="217"/>
      <c r="C193" s="218" t="s">
        <v>52</v>
      </c>
      <c r="D193" s="219"/>
      <c r="E193" s="220"/>
    </row>
    <row r="194" spans="1:5" ht="17.25" customHeight="1" thickBot="1" x14ac:dyDescent="0.3">
      <c r="A194" s="4" t="s">
        <v>10</v>
      </c>
      <c r="B194" s="99"/>
      <c r="C194" s="100"/>
      <c r="D194" s="100"/>
      <c r="E194" s="101"/>
    </row>
    <row r="195" spans="1:5" ht="17.25" customHeight="1" thickBot="1" x14ac:dyDescent="0.3">
      <c r="A195" s="4" t="s">
        <v>15</v>
      </c>
      <c r="B195" s="105"/>
      <c r="C195" s="106"/>
      <c r="D195" s="106"/>
      <c r="E195" s="107"/>
    </row>
    <row r="196" spans="1:5" ht="17.25" customHeight="1" x14ac:dyDescent="0.25">
      <c r="A196" s="92"/>
      <c r="B196" s="18">
        <v>2018</v>
      </c>
      <c r="C196" s="18">
        <v>2019</v>
      </c>
      <c r="D196" s="18">
        <v>2020</v>
      </c>
      <c r="E196" s="18">
        <v>2021</v>
      </c>
    </row>
    <row r="197" spans="1:5" ht="17.25" customHeight="1" thickBot="1" x14ac:dyDescent="0.3">
      <c r="A197" s="93"/>
      <c r="B197" s="19" t="s">
        <v>6</v>
      </c>
      <c r="C197" s="19" t="s">
        <v>7</v>
      </c>
      <c r="D197" s="19" t="s">
        <v>7</v>
      </c>
      <c r="E197" s="19" t="s">
        <v>7</v>
      </c>
    </row>
    <row r="198" spans="1:5" ht="17.25" customHeight="1" thickBot="1" x14ac:dyDescent="0.3">
      <c r="A198" s="4" t="s">
        <v>9</v>
      </c>
      <c r="B198" s="4"/>
      <c r="C198" s="4"/>
      <c r="D198" s="4"/>
      <c r="E198" s="4"/>
    </row>
    <row r="199" spans="1:5" ht="17.25" customHeight="1" thickBot="1" x14ac:dyDescent="0.3">
      <c r="A199" s="4" t="s">
        <v>16</v>
      </c>
      <c r="B199" s="6">
        <f>B217</f>
        <v>0</v>
      </c>
      <c r="C199" s="6">
        <f>C217</f>
        <v>0</v>
      </c>
      <c r="D199" s="6">
        <f>D217</f>
        <v>0</v>
      </c>
      <c r="E199" s="6">
        <f>E217</f>
        <v>0</v>
      </c>
    </row>
    <row r="200" spans="1:5" ht="17.25" customHeight="1" thickBot="1" x14ac:dyDescent="0.3">
      <c r="A200" s="4" t="s">
        <v>24</v>
      </c>
      <c r="B200" s="6" t="e">
        <f>B199/B198</f>
        <v>#DIV/0!</v>
      </c>
      <c r="C200" s="6" t="e">
        <f>C199/C198</f>
        <v>#DIV/0!</v>
      </c>
      <c r="D200" s="6" t="e">
        <f>D199/D198</f>
        <v>#DIV/0!</v>
      </c>
      <c r="E200" s="6" t="e">
        <f>E199/E198</f>
        <v>#DIV/0!</v>
      </c>
    </row>
    <row r="201" spans="1:5" ht="17.25" customHeight="1" thickBot="1" x14ac:dyDescent="0.3">
      <c r="A201" s="4" t="s">
        <v>17</v>
      </c>
      <c r="B201" s="88" t="s">
        <v>23</v>
      </c>
      <c r="C201" s="7" t="e">
        <f t="shared" ref="C201:E203" si="16">C198/B198-1</f>
        <v>#DIV/0!</v>
      </c>
      <c r="D201" s="7" t="e">
        <f>D198/C198-1</f>
        <v>#DIV/0!</v>
      </c>
      <c r="E201" s="7" t="e">
        <f t="shared" si="16"/>
        <v>#DIV/0!</v>
      </c>
    </row>
    <row r="202" spans="1:5" ht="17.25" customHeight="1" thickBot="1" x14ac:dyDescent="0.3">
      <c r="A202" s="4" t="s">
        <v>18</v>
      </c>
      <c r="B202" s="88" t="s">
        <v>23</v>
      </c>
      <c r="C202" s="7" t="e">
        <f t="shared" si="16"/>
        <v>#DIV/0!</v>
      </c>
      <c r="D202" s="7" t="e">
        <f>D199/C199-1</f>
        <v>#DIV/0!</v>
      </c>
      <c r="E202" s="7" t="e">
        <f t="shared" si="16"/>
        <v>#DIV/0!</v>
      </c>
    </row>
    <row r="203" spans="1:5" ht="17.25" customHeight="1" thickBot="1" x14ac:dyDescent="0.3">
      <c r="A203" s="4" t="s">
        <v>19</v>
      </c>
      <c r="B203" s="88" t="s">
        <v>23</v>
      </c>
      <c r="C203" s="7" t="e">
        <f t="shared" si="16"/>
        <v>#DIV/0!</v>
      </c>
      <c r="D203" s="7" t="e">
        <f>D200/C200-1</f>
        <v>#DIV/0!</v>
      </c>
      <c r="E203" s="7" t="e">
        <f t="shared" si="16"/>
        <v>#DIV/0!</v>
      </c>
    </row>
    <row r="204" spans="1:5" ht="17.25" customHeight="1" thickBot="1" x14ac:dyDescent="0.3">
      <c r="A204" s="211" t="s">
        <v>95</v>
      </c>
      <c r="B204" s="212"/>
      <c r="C204" s="212"/>
      <c r="D204" s="212"/>
      <c r="E204" s="213"/>
    </row>
    <row r="205" spans="1:5" ht="17.25" customHeight="1" x14ac:dyDescent="0.25">
      <c r="A205" s="92"/>
      <c r="B205" s="18">
        <v>2018</v>
      </c>
      <c r="C205" s="18">
        <v>2019</v>
      </c>
      <c r="D205" s="18">
        <v>2020</v>
      </c>
      <c r="E205" s="18">
        <v>2021</v>
      </c>
    </row>
    <row r="206" spans="1:5" ht="17.25" customHeight="1" thickBot="1" x14ac:dyDescent="0.3">
      <c r="A206" s="93"/>
      <c r="B206" s="19" t="s">
        <v>6</v>
      </c>
      <c r="C206" s="19" t="s">
        <v>7</v>
      </c>
      <c r="D206" s="19" t="s">
        <v>7</v>
      </c>
      <c r="E206" s="19" t="s">
        <v>7</v>
      </c>
    </row>
    <row r="207" spans="1:5" ht="17.25" customHeight="1" thickBot="1" x14ac:dyDescent="0.3">
      <c r="A207" s="214" t="s">
        <v>40</v>
      </c>
      <c r="B207" s="46">
        <f>B208+B209+B210+B211</f>
        <v>0</v>
      </c>
      <c r="C207" s="46">
        <f>C208+C209+C210+C211</f>
        <v>0</v>
      </c>
      <c r="D207" s="46">
        <f>D208+D209+D210+D211</f>
        <v>0</v>
      </c>
      <c r="E207" s="46">
        <f>E208+E209+E210+E211</f>
        <v>0</v>
      </c>
    </row>
    <row r="208" spans="1:5" ht="17.25" customHeight="1" thickBot="1" x14ac:dyDescent="0.3">
      <c r="A208" s="215" t="s">
        <v>49</v>
      </c>
      <c r="B208" s="46"/>
      <c r="C208" s="46"/>
      <c r="D208" s="46"/>
      <c r="E208" s="46"/>
    </row>
    <row r="209" spans="1:5" ht="17.25" customHeight="1" thickBot="1" x14ac:dyDescent="0.3">
      <c r="A209" s="215" t="s">
        <v>56</v>
      </c>
      <c r="B209" s="46"/>
      <c r="C209" s="46"/>
      <c r="D209" s="46"/>
      <c r="E209" s="46"/>
    </row>
    <row r="210" spans="1:5" ht="17.25" customHeight="1" thickBot="1" x14ac:dyDescent="0.3">
      <c r="A210" s="215" t="s">
        <v>57</v>
      </c>
      <c r="B210" s="46"/>
      <c r="C210" s="46"/>
      <c r="D210" s="46"/>
      <c r="E210" s="46"/>
    </row>
    <row r="211" spans="1:5" ht="17.25" customHeight="1" thickBot="1" x14ac:dyDescent="0.3">
      <c r="A211" s="215" t="s">
        <v>58</v>
      </c>
      <c r="B211" s="46"/>
      <c r="C211" s="46"/>
      <c r="D211" s="46"/>
      <c r="E211" s="46"/>
    </row>
    <row r="212" spans="1:5" ht="17.25" customHeight="1" thickBot="1" x14ac:dyDescent="0.3">
      <c r="A212" s="214" t="s">
        <v>41</v>
      </c>
      <c r="B212" s="205">
        <f>B213+B214+B215+B216</f>
        <v>0</v>
      </c>
      <c r="C212" s="205">
        <f>C213+C214+C215+C216</f>
        <v>0</v>
      </c>
      <c r="D212" s="205">
        <f>D213+D214+D215+D216</f>
        <v>0</v>
      </c>
      <c r="E212" s="205">
        <f>E213+E214+E215+E216</f>
        <v>0</v>
      </c>
    </row>
    <row r="213" spans="1:5" ht="17.25" customHeight="1" thickBot="1" x14ac:dyDescent="0.3">
      <c r="A213" s="215" t="s">
        <v>49</v>
      </c>
      <c r="B213" s="205"/>
      <c r="C213" s="46"/>
      <c r="D213" s="46"/>
      <c r="E213" s="46"/>
    </row>
    <row r="214" spans="1:5" ht="17.25" customHeight="1" thickBot="1" x14ac:dyDescent="0.3">
      <c r="A214" s="215" t="s">
        <v>56</v>
      </c>
      <c r="B214" s="205"/>
      <c r="C214" s="46"/>
      <c r="D214" s="46"/>
      <c r="E214" s="46"/>
    </row>
    <row r="215" spans="1:5" ht="17.25" customHeight="1" thickBot="1" x14ac:dyDescent="0.3">
      <c r="A215" s="215" t="s">
        <v>57</v>
      </c>
      <c r="B215" s="205"/>
      <c r="C215" s="46"/>
      <c r="D215" s="46"/>
      <c r="E215" s="46"/>
    </row>
    <row r="216" spans="1:5" ht="17.25" customHeight="1" thickBot="1" x14ac:dyDescent="0.3">
      <c r="A216" s="215" t="s">
        <v>58</v>
      </c>
      <c r="B216" s="205"/>
      <c r="C216" s="46"/>
      <c r="D216" s="46"/>
      <c r="E216" s="46"/>
    </row>
    <row r="217" spans="1:5" ht="17.25" customHeight="1" thickBot="1" x14ac:dyDescent="0.3">
      <c r="A217" s="204" t="s">
        <v>96</v>
      </c>
      <c r="B217" s="205">
        <f>B207+B212</f>
        <v>0</v>
      </c>
      <c r="C217" s="205">
        <f>C207+C212</f>
        <v>0</v>
      </c>
      <c r="D217" s="205">
        <f>D207+D212</f>
        <v>0</v>
      </c>
      <c r="E217" s="205">
        <f>E207+E212</f>
        <v>0</v>
      </c>
    </row>
    <row r="218" spans="1:5" ht="17.25" customHeight="1" thickBot="1" x14ac:dyDescent="0.3">
      <c r="A218" s="221" t="s">
        <v>97</v>
      </c>
      <c r="B218" s="222"/>
      <c r="C218" s="222"/>
      <c r="D218" s="222"/>
      <c r="E218" s="223"/>
    </row>
    <row r="219" spans="1:5" ht="17.25" customHeight="1" thickBot="1" x14ac:dyDescent="0.3">
      <c r="A219" s="221" t="s">
        <v>98</v>
      </c>
      <c r="B219" s="222"/>
      <c r="C219" s="222"/>
      <c r="D219" s="222"/>
      <c r="E219" s="223"/>
    </row>
    <row r="220" spans="1:5" ht="17.25" customHeight="1" thickBot="1" x14ac:dyDescent="0.3">
      <c r="A220" s="58" t="s">
        <v>99</v>
      </c>
      <c r="B220" s="111" t="s">
        <v>100</v>
      </c>
      <c r="C220" s="113"/>
      <c r="D220" s="113"/>
      <c r="E220" s="114"/>
    </row>
    <row r="221" spans="1:5" ht="17.25" customHeight="1" thickBot="1" x14ac:dyDescent="0.3">
      <c r="A221" s="20" t="s">
        <v>29</v>
      </c>
      <c r="B221" s="54" t="s">
        <v>101</v>
      </c>
      <c r="C221" s="55" t="s">
        <v>52</v>
      </c>
      <c r="D221" s="56"/>
      <c r="E221" s="57"/>
    </row>
    <row r="222" spans="1:5" ht="17.25" customHeight="1" thickBot="1" x14ac:dyDescent="0.3">
      <c r="A222" s="4" t="s">
        <v>10</v>
      </c>
      <c r="B222" s="99" t="s">
        <v>102</v>
      </c>
      <c r="C222" s="100"/>
      <c r="D222" s="100"/>
      <c r="E222" s="101"/>
    </row>
    <row r="223" spans="1:5" ht="17.25" customHeight="1" thickBot="1" x14ac:dyDescent="0.3">
      <c r="A223" s="4" t="s">
        <v>15</v>
      </c>
      <c r="B223" s="105" t="s">
        <v>103</v>
      </c>
      <c r="C223" s="106"/>
      <c r="D223" s="106"/>
      <c r="E223" s="107"/>
    </row>
    <row r="224" spans="1:5" ht="17.25" customHeight="1" x14ac:dyDescent="0.25">
      <c r="A224" s="92"/>
      <c r="B224" s="18">
        <v>2018</v>
      </c>
      <c r="C224" s="18">
        <v>2019</v>
      </c>
      <c r="D224" s="18">
        <v>2020</v>
      </c>
      <c r="E224" s="18">
        <v>2021</v>
      </c>
    </row>
    <row r="225" spans="1:5" ht="17.25" customHeight="1" thickBot="1" x14ac:dyDescent="0.3">
      <c r="A225" s="93"/>
      <c r="B225" s="19" t="s">
        <v>6</v>
      </c>
      <c r="C225" s="19" t="s">
        <v>7</v>
      </c>
      <c r="D225" s="19" t="s">
        <v>7</v>
      </c>
      <c r="E225" s="19" t="s">
        <v>7</v>
      </c>
    </row>
    <row r="226" spans="1:5" ht="17.25" customHeight="1" thickBot="1" x14ac:dyDescent="0.3">
      <c r="A226" s="4" t="s">
        <v>9</v>
      </c>
      <c r="B226" s="51">
        <v>0</v>
      </c>
      <c r="C226" s="51">
        <v>0</v>
      </c>
      <c r="D226" s="51">
        <v>3</v>
      </c>
      <c r="E226" s="51">
        <v>3</v>
      </c>
    </row>
    <row r="227" spans="1:5" ht="17.25" customHeight="1" thickBot="1" x14ac:dyDescent="0.3">
      <c r="A227" s="4" t="s">
        <v>16</v>
      </c>
      <c r="B227" s="6">
        <f>B245</f>
        <v>0</v>
      </c>
      <c r="C227" s="6">
        <f>C245</f>
        <v>0</v>
      </c>
      <c r="D227" s="6">
        <v>150000</v>
      </c>
      <c r="E227" s="6">
        <v>150000</v>
      </c>
    </row>
    <row r="228" spans="1:5" ht="17.25" customHeight="1" thickBot="1" x14ac:dyDescent="0.3">
      <c r="A228" s="4" t="s">
        <v>24</v>
      </c>
      <c r="B228" s="6" t="e">
        <f>B227/B226</f>
        <v>#DIV/0!</v>
      </c>
      <c r="C228" s="6" t="e">
        <f>C227/C226</f>
        <v>#DIV/0!</v>
      </c>
      <c r="D228" s="6">
        <f>D227/D226</f>
        <v>50000</v>
      </c>
      <c r="E228" s="6">
        <f>E227/E226</f>
        <v>50000</v>
      </c>
    </row>
    <row r="229" spans="1:5" ht="17.25" customHeight="1" thickBot="1" x14ac:dyDescent="0.3">
      <c r="A229" s="4" t="s">
        <v>17</v>
      </c>
      <c r="B229" s="51" t="s">
        <v>23</v>
      </c>
      <c r="C229" s="7" t="e">
        <f t="shared" ref="C229:E231" si="17">C226/B226-1</f>
        <v>#DIV/0!</v>
      </c>
      <c r="D229" s="7" t="e">
        <f>D226/C226-1</f>
        <v>#DIV/0!</v>
      </c>
      <c r="E229" s="7">
        <f t="shared" si="17"/>
        <v>0</v>
      </c>
    </row>
    <row r="230" spans="1:5" ht="17.25" customHeight="1" thickBot="1" x14ac:dyDescent="0.3">
      <c r="A230" s="4" t="s">
        <v>18</v>
      </c>
      <c r="B230" s="51" t="s">
        <v>23</v>
      </c>
      <c r="C230" s="7" t="e">
        <f t="shared" si="17"/>
        <v>#DIV/0!</v>
      </c>
      <c r="D230" s="7" t="e">
        <f>D227/C227-1</f>
        <v>#DIV/0!</v>
      </c>
      <c r="E230" s="7">
        <f t="shared" si="17"/>
        <v>0</v>
      </c>
    </row>
    <row r="231" spans="1:5" ht="17.25" customHeight="1" thickBot="1" x14ac:dyDescent="0.3">
      <c r="A231" s="4" t="s">
        <v>19</v>
      </c>
      <c r="B231" s="51" t="s">
        <v>23</v>
      </c>
      <c r="C231" s="7" t="e">
        <f t="shared" si="17"/>
        <v>#DIV/0!</v>
      </c>
      <c r="D231" s="7" t="e">
        <f>D228/C228-1</f>
        <v>#DIV/0!</v>
      </c>
      <c r="E231" s="7">
        <f t="shared" si="17"/>
        <v>0</v>
      </c>
    </row>
    <row r="232" spans="1:5" ht="17.25" customHeight="1" thickBot="1" x14ac:dyDescent="0.3">
      <c r="A232" s="102" t="s">
        <v>104</v>
      </c>
      <c r="B232" s="103"/>
      <c r="C232" s="103"/>
      <c r="D232" s="103"/>
      <c r="E232" s="104"/>
    </row>
    <row r="233" spans="1:5" ht="17.25" customHeight="1" x14ac:dyDescent="0.25">
      <c r="A233" s="92"/>
      <c r="B233" s="18">
        <v>2018</v>
      </c>
      <c r="C233" s="18">
        <v>2019</v>
      </c>
      <c r="D233" s="18">
        <v>2020</v>
      </c>
      <c r="E233" s="18">
        <v>2021</v>
      </c>
    </row>
    <row r="234" spans="1:5" ht="17.25" customHeight="1" thickBot="1" x14ac:dyDescent="0.3">
      <c r="A234" s="93"/>
      <c r="B234" s="19" t="s">
        <v>6</v>
      </c>
      <c r="C234" s="19" t="s">
        <v>7</v>
      </c>
      <c r="D234" s="19" t="s">
        <v>7</v>
      </c>
      <c r="E234" s="19" t="s">
        <v>7</v>
      </c>
    </row>
    <row r="235" spans="1:5" ht="17.25" customHeight="1" thickBot="1" x14ac:dyDescent="0.3">
      <c r="A235" s="1" t="s">
        <v>40</v>
      </c>
      <c r="B235" s="8">
        <f>B236+B237+B238+B239</f>
        <v>0</v>
      </c>
      <c r="C235" s="8">
        <f>C236+C237+C238+C239</f>
        <v>0</v>
      </c>
      <c r="D235" s="8">
        <f>D236+D237+D238+D239</f>
        <v>0</v>
      </c>
      <c r="E235" s="8">
        <f>E236+E237+E238+E239</f>
        <v>0</v>
      </c>
    </row>
    <row r="236" spans="1:5" ht="17.25" customHeight="1" thickBot="1" x14ac:dyDescent="0.3">
      <c r="A236" s="10" t="s">
        <v>49</v>
      </c>
      <c r="B236" s="8"/>
      <c r="C236" s="8"/>
      <c r="D236" s="8"/>
      <c r="E236" s="8"/>
    </row>
    <row r="237" spans="1:5" ht="17.25" customHeight="1" thickBot="1" x14ac:dyDescent="0.3">
      <c r="A237" s="10" t="s">
        <v>56</v>
      </c>
      <c r="B237" s="8"/>
      <c r="C237" s="8"/>
      <c r="D237" s="8"/>
      <c r="E237" s="8"/>
    </row>
    <row r="238" spans="1:5" ht="17.25" customHeight="1" thickBot="1" x14ac:dyDescent="0.3">
      <c r="A238" s="10" t="s">
        <v>57</v>
      </c>
      <c r="B238" s="8"/>
      <c r="C238" s="8"/>
      <c r="D238" s="8"/>
      <c r="E238" s="8"/>
    </row>
    <row r="239" spans="1:5" ht="17.25" customHeight="1" thickBot="1" x14ac:dyDescent="0.3">
      <c r="A239" s="10" t="s">
        <v>58</v>
      </c>
      <c r="B239" s="8"/>
      <c r="C239" s="8"/>
      <c r="D239" s="8"/>
      <c r="E239" s="8"/>
    </row>
    <row r="240" spans="1:5" ht="17.25" customHeight="1" thickBot="1" x14ac:dyDescent="0.3">
      <c r="A240" s="1" t="s">
        <v>41</v>
      </c>
      <c r="B240" s="11">
        <f>B241+B242+B243+B244</f>
        <v>0</v>
      </c>
      <c r="C240" s="11">
        <f>C241+C242+C243+C244</f>
        <v>0</v>
      </c>
      <c r="D240" s="11">
        <f>D241+D242+D243+D244</f>
        <v>150000</v>
      </c>
      <c r="E240" s="11">
        <f>E241+E242+E243+E244</f>
        <v>150000</v>
      </c>
    </row>
    <row r="241" spans="1:5" ht="17.25" customHeight="1" thickBot="1" x14ac:dyDescent="0.3">
      <c r="A241" s="10" t="s">
        <v>49</v>
      </c>
      <c r="B241" s="11"/>
      <c r="C241" s="11"/>
      <c r="D241" s="11">
        <v>150000</v>
      </c>
      <c r="E241" s="11">
        <v>150000</v>
      </c>
    </row>
    <row r="242" spans="1:5" ht="17.25" customHeight="1" thickBot="1" x14ac:dyDescent="0.3">
      <c r="A242" s="10" t="s">
        <v>56</v>
      </c>
      <c r="B242" s="11"/>
      <c r="C242" s="11"/>
      <c r="D242" s="11"/>
      <c r="E242" s="11"/>
    </row>
    <row r="243" spans="1:5" ht="17.25" customHeight="1" thickBot="1" x14ac:dyDescent="0.3">
      <c r="A243" s="10" t="s">
        <v>57</v>
      </c>
      <c r="B243" s="11"/>
      <c r="C243" s="11"/>
      <c r="D243" s="11"/>
      <c r="E243" s="11"/>
    </row>
    <row r="244" spans="1:5" ht="17.25" customHeight="1" thickBot="1" x14ac:dyDescent="0.3">
      <c r="A244" s="10" t="s">
        <v>58</v>
      </c>
      <c r="B244" s="11"/>
      <c r="C244" s="11"/>
      <c r="D244" s="11"/>
      <c r="E244" s="11"/>
    </row>
    <row r="245" spans="1:5" ht="17.25" customHeight="1" thickBot="1" x14ac:dyDescent="0.3">
      <c r="A245" s="204" t="s">
        <v>36</v>
      </c>
      <c r="B245" s="205">
        <f>B235+B240</f>
        <v>0</v>
      </c>
      <c r="C245" s="205">
        <f>C235+C240</f>
        <v>0</v>
      </c>
      <c r="D245" s="205">
        <f>D235+D240</f>
        <v>150000</v>
      </c>
      <c r="E245" s="205">
        <f>E235+E240</f>
        <v>150000</v>
      </c>
    </row>
    <row r="246" spans="1:5" ht="17.25" customHeight="1" thickBot="1" x14ac:dyDescent="0.3">
      <c r="A246" s="206" t="s">
        <v>44</v>
      </c>
      <c r="B246" s="202" t="s">
        <v>105</v>
      </c>
      <c r="C246" s="207"/>
      <c r="D246" s="208"/>
      <c r="E246" s="203"/>
    </row>
    <row r="247" spans="1:5" ht="17.25" customHeight="1" thickBot="1" x14ac:dyDescent="0.3">
      <c r="A247" s="206" t="s">
        <v>51</v>
      </c>
      <c r="B247" s="206" t="s">
        <v>106</v>
      </c>
      <c r="C247" s="201" t="s">
        <v>52</v>
      </c>
      <c r="D247" s="208" t="s">
        <v>107</v>
      </c>
      <c r="E247" s="203"/>
    </row>
    <row r="248" spans="1:5" ht="17.25" customHeight="1" thickBot="1" x14ac:dyDescent="0.3">
      <c r="A248" s="209"/>
      <c r="B248" s="202"/>
      <c r="C248" s="210"/>
      <c r="D248" s="208"/>
      <c r="E248" s="203"/>
    </row>
    <row r="249" spans="1:5" ht="17.25" customHeight="1" thickBot="1" x14ac:dyDescent="0.3">
      <c r="A249" s="4" t="s">
        <v>10</v>
      </c>
      <c r="B249" s="99" t="s">
        <v>108</v>
      </c>
      <c r="C249" s="100"/>
      <c r="D249" s="100"/>
      <c r="E249" s="101"/>
    </row>
    <row r="250" spans="1:5" ht="17.25" customHeight="1" thickBot="1" x14ac:dyDescent="0.3">
      <c r="A250" s="4" t="s">
        <v>15</v>
      </c>
      <c r="B250" s="105" t="s">
        <v>109</v>
      </c>
      <c r="C250" s="106"/>
      <c r="D250" s="106"/>
      <c r="E250" s="107"/>
    </row>
    <row r="251" spans="1:5" ht="17.25" customHeight="1" x14ac:dyDescent="0.25">
      <c r="A251" s="92"/>
      <c r="B251" s="18">
        <v>2018</v>
      </c>
      <c r="C251" s="18">
        <v>2019</v>
      </c>
      <c r="D251" s="18">
        <v>2020</v>
      </c>
      <c r="E251" s="18">
        <v>2021</v>
      </c>
    </row>
    <row r="252" spans="1:5" ht="17.25" customHeight="1" thickBot="1" x14ac:dyDescent="0.3">
      <c r="A252" s="93"/>
      <c r="B252" s="19" t="s">
        <v>6</v>
      </c>
      <c r="C252" s="19" t="s">
        <v>110</v>
      </c>
      <c r="D252" s="19" t="s">
        <v>7</v>
      </c>
      <c r="E252" s="19" t="s">
        <v>7</v>
      </c>
    </row>
    <row r="253" spans="1:5" ht="17.25" customHeight="1" thickBot="1" x14ac:dyDescent="0.3">
      <c r="A253" s="4" t="s">
        <v>9</v>
      </c>
      <c r="B253" s="6">
        <v>1</v>
      </c>
      <c r="C253" s="6">
        <v>1</v>
      </c>
      <c r="D253" s="6"/>
      <c r="E253" s="6"/>
    </row>
    <row r="254" spans="1:5" ht="17.25" customHeight="1" thickBot="1" x14ac:dyDescent="0.3">
      <c r="A254" s="4" t="s">
        <v>16</v>
      </c>
      <c r="B254" s="6">
        <v>4836</v>
      </c>
      <c r="C254" s="6">
        <f>56417-16601</f>
        <v>39816</v>
      </c>
      <c r="D254" s="6"/>
      <c r="E254" s="6">
        <f>E317-E279</f>
        <v>0</v>
      </c>
    </row>
    <row r="255" spans="1:5" ht="17.25" customHeight="1" thickBot="1" x14ac:dyDescent="0.3">
      <c r="A255" s="4" t="s">
        <v>24</v>
      </c>
      <c r="B255" s="6">
        <f>B254/B253</f>
        <v>4836</v>
      </c>
      <c r="C255" s="6">
        <f>C254/C253</f>
        <v>39816</v>
      </c>
      <c r="D255" s="6" t="e">
        <f>D254/D253</f>
        <v>#DIV/0!</v>
      </c>
      <c r="E255" s="6" t="e">
        <f>E254/E253</f>
        <v>#DIV/0!</v>
      </c>
    </row>
    <row r="256" spans="1:5" ht="17.25" customHeight="1" thickBot="1" x14ac:dyDescent="0.3">
      <c r="A256" s="4" t="s">
        <v>17</v>
      </c>
      <c r="B256" s="88" t="s">
        <v>23</v>
      </c>
      <c r="C256" s="7">
        <f t="shared" ref="C256:E258" si="18">C253/B253-1</f>
        <v>0</v>
      </c>
      <c r="D256" s="7">
        <f>D253/C253-1</f>
        <v>-1</v>
      </c>
      <c r="E256" s="7" t="e">
        <f t="shared" si="18"/>
        <v>#DIV/0!</v>
      </c>
    </row>
    <row r="257" spans="1:5" ht="17.25" customHeight="1" thickBot="1" x14ac:dyDescent="0.3">
      <c r="A257" s="4" t="s">
        <v>18</v>
      </c>
      <c r="B257" s="88" t="s">
        <v>23</v>
      </c>
      <c r="C257" s="7">
        <f t="shared" si="18"/>
        <v>7.2332506203473947</v>
      </c>
      <c r="D257" s="7">
        <f>D254/C254-1</f>
        <v>-1</v>
      </c>
      <c r="E257" s="7" t="e">
        <f t="shared" si="18"/>
        <v>#DIV/0!</v>
      </c>
    </row>
    <row r="258" spans="1:5" ht="17.25" customHeight="1" thickBot="1" x14ac:dyDescent="0.3">
      <c r="A258" s="4" t="s">
        <v>19</v>
      </c>
      <c r="B258" s="88" t="s">
        <v>23</v>
      </c>
      <c r="C258" s="7">
        <f t="shared" si="18"/>
        <v>7.2332506203473947</v>
      </c>
      <c r="D258" s="7" t="e">
        <f>D255/C255-1</f>
        <v>#DIV/0!</v>
      </c>
      <c r="E258" s="7" t="e">
        <f t="shared" si="18"/>
        <v>#DIV/0!</v>
      </c>
    </row>
    <row r="259" spans="1:5" ht="17.25" customHeight="1" thickBot="1" x14ac:dyDescent="0.3">
      <c r="A259" s="211" t="s">
        <v>59</v>
      </c>
      <c r="B259" s="212"/>
      <c r="C259" s="212"/>
      <c r="D259" s="212"/>
      <c r="E259" s="213"/>
    </row>
    <row r="260" spans="1:5" ht="17.25" customHeight="1" x14ac:dyDescent="0.25">
      <c r="A260" s="92"/>
      <c r="B260" s="18">
        <v>2018</v>
      </c>
      <c r="C260" s="18">
        <v>2019</v>
      </c>
      <c r="D260" s="18">
        <v>2020</v>
      </c>
      <c r="E260" s="18">
        <v>2021</v>
      </c>
    </row>
    <row r="261" spans="1:5" ht="17.25" customHeight="1" thickBot="1" x14ac:dyDescent="0.3">
      <c r="A261" s="93"/>
      <c r="B261" s="19" t="s">
        <v>6</v>
      </c>
      <c r="C261" s="19" t="s">
        <v>7</v>
      </c>
      <c r="D261" s="19" t="s">
        <v>7</v>
      </c>
      <c r="E261" s="19" t="s">
        <v>7</v>
      </c>
    </row>
    <row r="262" spans="1:5" ht="17.25" customHeight="1" thickBot="1" x14ac:dyDescent="0.3">
      <c r="A262" s="214" t="s">
        <v>40</v>
      </c>
      <c r="B262" s="46">
        <f>B263+B264+B265+B266</f>
        <v>0</v>
      </c>
      <c r="C262" s="46">
        <f>C263+C264+C265+C266</f>
        <v>0</v>
      </c>
      <c r="D262" s="46">
        <f>D263+D264+D265+D266</f>
        <v>0</v>
      </c>
      <c r="E262" s="46">
        <f>E263+E264+E265+E266</f>
        <v>0</v>
      </c>
    </row>
    <row r="263" spans="1:5" ht="17.25" customHeight="1" thickBot="1" x14ac:dyDescent="0.3">
      <c r="A263" s="215" t="s">
        <v>49</v>
      </c>
      <c r="B263" s="46"/>
      <c r="C263" s="46"/>
      <c r="D263" s="46"/>
      <c r="E263" s="46"/>
    </row>
    <row r="264" spans="1:5" ht="17.25" customHeight="1" thickBot="1" x14ac:dyDescent="0.3">
      <c r="A264" s="215" t="s">
        <v>56</v>
      </c>
      <c r="B264" s="46"/>
      <c r="C264" s="46"/>
      <c r="D264" s="46"/>
      <c r="E264" s="46"/>
    </row>
    <row r="265" spans="1:5" ht="17.25" customHeight="1" thickBot="1" x14ac:dyDescent="0.3">
      <c r="A265" s="215" t="s">
        <v>57</v>
      </c>
      <c r="B265" s="46"/>
      <c r="C265" s="46"/>
      <c r="D265" s="46"/>
      <c r="E265" s="46"/>
    </row>
    <row r="266" spans="1:5" ht="17.25" customHeight="1" thickBot="1" x14ac:dyDescent="0.3">
      <c r="A266" s="215" t="s">
        <v>58</v>
      </c>
      <c r="B266" s="46"/>
      <c r="C266" s="46">
        <v>0</v>
      </c>
      <c r="D266" s="46"/>
      <c r="E266" s="46"/>
    </row>
    <row r="267" spans="1:5" ht="17.25" customHeight="1" thickBot="1" x14ac:dyDescent="0.3">
      <c r="A267" s="214" t="s">
        <v>41</v>
      </c>
      <c r="B267" s="205">
        <f>B268+B269+B270+B271</f>
        <v>4836</v>
      </c>
      <c r="C267" s="205">
        <f>C268+C269+C270+C271</f>
        <v>39816</v>
      </c>
      <c r="D267" s="205">
        <f>D268+D269+D270+D271</f>
        <v>0</v>
      </c>
      <c r="E267" s="205">
        <f>E268+E269+E270+E271</f>
        <v>0</v>
      </c>
    </row>
    <row r="268" spans="1:5" ht="17.25" customHeight="1" thickBot="1" x14ac:dyDescent="0.3">
      <c r="A268" s="215" t="s">
        <v>49</v>
      </c>
      <c r="B268" s="205"/>
      <c r="C268" s="46"/>
      <c r="D268" s="46"/>
      <c r="E268" s="46"/>
    </row>
    <row r="269" spans="1:5" ht="17.25" customHeight="1" thickBot="1" x14ac:dyDescent="0.3">
      <c r="A269" s="215" t="s">
        <v>56</v>
      </c>
      <c r="B269" s="205">
        <v>4836</v>
      </c>
      <c r="C269" s="46">
        <v>39816</v>
      </c>
      <c r="D269" s="46"/>
      <c r="E269" s="46"/>
    </row>
    <row r="270" spans="1:5" ht="17.25" customHeight="1" thickBot="1" x14ac:dyDescent="0.3">
      <c r="A270" s="215" t="s">
        <v>57</v>
      </c>
      <c r="B270" s="205"/>
      <c r="C270" s="46"/>
      <c r="D270" s="46"/>
      <c r="E270" s="46"/>
    </row>
    <row r="271" spans="1:5" ht="17.25" customHeight="1" thickBot="1" x14ac:dyDescent="0.3">
      <c r="A271" s="215" t="s">
        <v>58</v>
      </c>
      <c r="B271" s="205"/>
      <c r="C271" s="46"/>
      <c r="D271" s="46"/>
      <c r="E271" s="46"/>
    </row>
    <row r="272" spans="1:5" ht="17.25" customHeight="1" thickBot="1" x14ac:dyDescent="0.3">
      <c r="A272" s="216" t="s">
        <v>33</v>
      </c>
      <c r="B272" s="205">
        <f t="shared" ref="B272:E272" si="19">B262+B267</f>
        <v>4836</v>
      </c>
      <c r="C272" s="205">
        <f t="shared" si="19"/>
        <v>39816</v>
      </c>
      <c r="D272" s="205">
        <f t="shared" si="19"/>
        <v>0</v>
      </c>
      <c r="E272" s="205">
        <f t="shared" si="19"/>
        <v>0</v>
      </c>
    </row>
    <row r="273" spans="1:5" ht="17.25" customHeight="1" thickBot="1" x14ac:dyDescent="0.3">
      <c r="A273" s="206" t="s">
        <v>55</v>
      </c>
      <c r="B273" s="206" t="s">
        <v>111</v>
      </c>
      <c r="C273" s="201" t="s">
        <v>52</v>
      </c>
      <c r="D273" s="208" t="s">
        <v>112</v>
      </c>
      <c r="E273" s="203"/>
    </row>
    <row r="274" spans="1:5" ht="17.25" customHeight="1" thickBot="1" x14ac:dyDescent="0.3">
      <c r="A274" s="4" t="s">
        <v>10</v>
      </c>
      <c r="B274" s="99" t="s">
        <v>113</v>
      </c>
      <c r="C274" s="100"/>
      <c r="D274" s="100"/>
      <c r="E274" s="101"/>
    </row>
    <row r="275" spans="1:5" ht="17.25" customHeight="1" thickBot="1" x14ac:dyDescent="0.3">
      <c r="A275" s="4" t="s">
        <v>15</v>
      </c>
      <c r="B275" s="105" t="s">
        <v>114</v>
      </c>
      <c r="C275" s="106"/>
      <c r="D275" s="106"/>
      <c r="E275" s="107"/>
    </row>
    <row r="276" spans="1:5" ht="17.25" customHeight="1" x14ac:dyDescent="0.25">
      <c r="A276" s="92"/>
      <c r="B276" s="18">
        <v>2018</v>
      </c>
      <c r="C276" s="18">
        <v>2019</v>
      </c>
      <c r="D276" s="18">
        <v>2020</v>
      </c>
      <c r="E276" s="18">
        <v>2021</v>
      </c>
    </row>
    <row r="277" spans="1:5" ht="17.25" customHeight="1" thickBot="1" x14ac:dyDescent="0.3">
      <c r="A277" s="93"/>
      <c r="B277" s="19" t="s">
        <v>6</v>
      </c>
      <c r="C277" s="19" t="s">
        <v>110</v>
      </c>
      <c r="D277" s="19" t="s">
        <v>7</v>
      </c>
      <c r="E277" s="19" t="s">
        <v>7</v>
      </c>
    </row>
    <row r="278" spans="1:5" ht="17.25" customHeight="1" thickBot="1" x14ac:dyDescent="0.3">
      <c r="A278" s="4" t="s">
        <v>9</v>
      </c>
      <c r="B278" s="4">
        <v>4</v>
      </c>
      <c r="C278" s="4">
        <v>8</v>
      </c>
      <c r="D278" s="4">
        <v>0</v>
      </c>
      <c r="E278" s="4">
        <v>0</v>
      </c>
    </row>
    <row r="279" spans="1:5" ht="17.25" customHeight="1" thickBot="1" x14ac:dyDescent="0.3">
      <c r="A279" s="4" t="s">
        <v>16</v>
      </c>
      <c r="B279" s="6">
        <v>148011</v>
      </c>
      <c r="C279" s="6">
        <f>229226-70472</f>
        <v>158754</v>
      </c>
      <c r="D279" s="6">
        <v>0</v>
      </c>
      <c r="E279" s="6">
        <v>0</v>
      </c>
    </row>
    <row r="280" spans="1:5" ht="17.25" customHeight="1" thickBot="1" x14ac:dyDescent="0.3">
      <c r="A280" s="4" t="s">
        <v>24</v>
      </c>
      <c r="B280" s="6">
        <f>B279/B278</f>
        <v>37002.75</v>
      </c>
      <c r="C280" s="6">
        <f>C279/C278</f>
        <v>19844.25</v>
      </c>
      <c r="D280" s="6" t="e">
        <f>D279/D278</f>
        <v>#DIV/0!</v>
      </c>
      <c r="E280" s="6" t="e">
        <f>E279/E278</f>
        <v>#DIV/0!</v>
      </c>
    </row>
    <row r="281" spans="1:5" ht="17.25" customHeight="1" thickBot="1" x14ac:dyDescent="0.3">
      <c r="A281" s="4" t="s">
        <v>17</v>
      </c>
      <c r="B281" s="51" t="s">
        <v>23</v>
      </c>
      <c r="C281" s="7">
        <f t="shared" ref="C281:E283" si="20">C278/B278-1</f>
        <v>1</v>
      </c>
      <c r="D281" s="7">
        <f>D278/C278-1</f>
        <v>-1</v>
      </c>
      <c r="E281" s="7" t="e">
        <f t="shared" si="20"/>
        <v>#DIV/0!</v>
      </c>
    </row>
    <row r="282" spans="1:5" ht="17.25" customHeight="1" thickBot="1" x14ac:dyDescent="0.3">
      <c r="A282" s="4" t="s">
        <v>18</v>
      </c>
      <c r="B282" s="51" t="s">
        <v>23</v>
      </c>
      <c r="C282" s="7">
        <f t="shared" si="20"/>
        <v>7.2582443196789415E-2</v>
      </c>
      <c r="D282" s="7">
        <f>D279/C279-1</f>
        <v>-1</v>
      </c>
      <c r="E282" s="7" t="e">
        <f t="shared" si="20"/>
        <v>#DIV/0!</v>
      </c>
    </row>
    <row r="283" spans="1:5" ht="17.25" customHeight="1" thickBot="1" x14ac:dyDescent="0.3">
      <c r="A283" s="4" t="s">
        <v>19</v>
      </c>
      <c r="B283" s="51" t="s">
        <v>23</v>
      </c>
      <c r="C283" s="7">
        <f t="shared" si="20"/>
        <v>-0.46370877840160529</v>
      </c>
      <c r="D283" s="7" t="e">
        <f>D280/C280-1</f>
        <v>#DIV/0!</v>
      </c>
      <c r="E283" s="7" t="e">
        <f t="shared" si="20"/>
        <v>#DIV/0!</v>
      </c>
    </row>
    <row r="284" spans="1:5" ht="17.25" customHeight="1" thickBot="1" x14ac:dyDescent="0.3">
      <c r="A284" s="102" t="s">
        <v>60</v>
      </c>
      <c r="B284" s="103"/>
      <c r="C284" s="103"/>
      <c r="D284" s="103"/>
      <c r="E284" s="104"/>
    </row>
    <row r="285" spans="1:5" ht="17.25" customHeight="1" x14ac:dyDescent="0.25">
      <c r="A285" s="92"/>
      <c r="B285" s="18">
        <v>2018</v>
      </c>
      <c r="C285" s="18">
        <v>2019</v>
      </c>
      <c r="D285" s="18">
        <v>2020</v>
      </c>
      <c r="E285" s="18">
        <v>2021</v>
      </c>
    </row>
    <row r="286" spans="1:5" ht="17.25" customHeight="1" thickBot="1" x14ac:dyDescent="0.3">
      <c r="A286" s="93"/>
      <c r="B286" s="19" t="s">
        <v>6</v>
      </c>
      <c r="C286" s="19" t="s">
        <v>7</v>
      </c>
      <c r="D286" s="19" t="s">
        <v>7</v>
      </c>
      <c r="E286" s="19" t="s">
        <v>7</v>
      </c>
    </row>
    <row r="287" spans="1:5" ht="17.25" customHeight="1" thickBot="1" x14ac:dyDescent="0.3">
      <c r="A287" s="1" t="s">
        <v>40</v>
      </c>
      <c r="B287" s="8">
        <f>B288+B289+B290+B291</f>
        <v>0</v>
      </c>
      <c r="C287" s="8">
        <f>C288+C289+C290+C291</f>
        <v>0</v>
      </c>
      <c r="D287" s="8">
        <f>D288+D289+D290+D291</f>
        <v>0</v>
      </c>
      <c r="E287" s="8">
        <f>E288+E289+E290+E291</f>
        <v>0</v>
      </c>
    </row>
    <row r="288" spans="1:5" ht="17.25" customHeight="1" thickBot="1" x14ac:dyDescent="0.3">
      <c r="A288" s="10" t="s">
        <v>49</v>
      </c>
      <c r="B288" s="8"/>
      <c r="C288" s="8"/>
      <c r="D288" s="8"/>
      <c r="E288" s="8"/>
    </row>
    <row r="289" spans="1:5" ht="17.25" customHeight="1" thickBot="1" x14ac:dyDescent="0.3">
      <c r="A289" s="10" t="s">
        <v>56</v>
      </c>
      <c r="B289" s="8"/>
      <c r="C289" s="8"/>
      <c r="D289" s="8"/>
      <c r="E289" s="8"/>
    </row>
    <row r="290" spans="1:5" ht="17.25" customHeight="1" thickBot="1" x14ac:dyDescent="0.3">
      <c r="A290" s="10" t="s">
        <v>57</v>
      </c>
      <c r="B290" s="8"/>
      <c r="C290" s="8"/>
      <c r="D290" s="8"/>
      <c r="E290" s="8"/>
    </row>
    <row r="291" spans="1:5" ht="17.25" customHeight="1" thickBot="1" x14ac:dyDescent="0.3">
      <c r="A291" s="10" t="s">
        <v>58</v>
      </c>
      <c r="B291" s="8"/>
      <c r="C291" s="8">
        <v>0</v>
      </c>
      <c r="D291" s="8">
        <v>0</v>
      </c>
      <c r="E291" s="8"/>
    </row>
    <row r="292" spans="1:5" ht="17.25" customHeight="1" thickBot="1" x14ac:dyDescent="0.3">
      <c r="A292" s="1" t="s">
        <v>41</v>
      </c>
      <c r="B292" s="11">
        <f>B293+B294+B295+B296</f>
        <v>148011</v>
      </c>
      <c r="C292" s="11">
        <f>C293+C294+C295+C296</f>
        <v>158754</v>
      </c>
      <c r="D292" s="11">
        <f>D293+D294+D295+D296</f>
        <v>0</v>
      </c>
      <c r="E292" s="11">
        <f>E293+E294+E295+E296</f>
        <v>0</v>
      </c>
    </row>
    <row r="293" spans="1:5" ht="17.25" customHeight="1" thickBot="1" x14ac:dyDescent="0.3">
      <c r="A293" s="10" t="s">
        <v>49</v>
      </c>
      <c r="B293" s="11"/>
      <c r="C293" s="8"/>
      <c r="D293" s="8"/>
      <c r="E293" s="8"/>
    </row>
    <row r="294" spans="1:5" ht="17.25" customHeight="1" thickBot="1" x14ac:dyDescent="0.3">
      <c r="A294" s="10" t="s">
        <v>56</v>
      </c>
      <c r="B294" s="11">
        <v>123342</v>
      </c>
      <c r="C294" s="8">
        <v>158754</v>
      </c>
      <c r="D294" s="8">
        <v>0</v>
      </c>
      <c r="E294" s="8"/>
    </row>
    <row r="295" spans="1:5" ht="17.25" customHeight="1" thickBot="1" x14ac:dyDescent="0.3">
      <c r="A295" s="10" t="s">
        <v>57</v>
      </c>
      <c r="B295" s="11"/>
      <c r="C295" s="8"/>
      <c r="D295" s="8"/>
      <c r="E295" s="8"/>
    </row>
    <row r="296" spans="1:5" ht="17.25" customHeight="1" thickBot="1" x14ac:dyDescent="0.3">
      <c r="A296" s="10" t="s">
        <v>58</v>
      </c>
      <c r="B296" s="11">
        <v>24669</v>
      </c>
      <c r="C296" s="8"/>
      <c r="D296" s="8"/>
      <c r="E296" s="8"/>
    </row>
    <row r="297" spans="1:5" ht="17.25" customHeight="1" thickBot="1" x14ac:dyDescent="0.3">
      <c r="A297" s="40" t="s">
        <v>61</v>
      </c>
      <c r="B297" s="11">
        <f t="shared" ref="B297:E297" si="21">B287+B292</f>
        <v>148011</v>
      </c>
      <c r="C297" s="11">
        <f t="shared" si="21"/>
        <v>158754</v>
      </c>
      <c r="D297" s="11">
        <f t="shared" si="21"/>
        <v>0</v>
      </c>
      <c r="E297" s="11">
        <f t="shared" si="21"/>
        <v>0</v>
      </c>
    </row>
    <row r="298" spans="1:5" ht="17.25" customHeight="1" thickBot="1" x14ac:dyDescent="0.3">
      <c r="A298" s="20" t="s">
        <v>115</v>
      </c>
      <c r="B298" s="59" t="s">
        <v>116</v>
      </c>
      <c r="C298" s="55" t="s">
        <v>52</v>
      </c>
      <c r="D298" s="56" t="s">
        <v>107</v>
      </c>
      <c r="E298" s="57"/>
    </row>
    <row r="299" spans="1:5" ht="17.25" customHeight="1" thickBot="1" x14ac:dyDescent="0.3">
      <c r="A299" s="4" t="s">
        <v>10</v>
      </c>
      <c r="B299" s="99" t="s">
        <v>117</v>
      </c>
      <c r="C299" s="100"/>
      <c r="D299" s="100"/>
      <c r="E299" s="101"/>
    </row>
    <row r="300" spans="1:5" ht="17.25" customHeight="1" thickBot="1" x14ac:dyDescent="0.3">
      <c r="A300" s="4" t="s">
        <v>15</v>
      </c>
      <c r="B300" s="105" t="s">
        <v>103</v>
      </c>
      <c r="C300" s="106"/>
      <c r="D300" s="106"/>
      <c r="E300" s="107"/>
    </row>
    <row r="301" spans="1:5" ht="17.25" customHeight="1" x14ac:dyDescent="0.25">
      <c r="A301" s="92"/>
      <c r="B301" s="18">
        <v>2018</v>
      </c>
      <c r="C301" s="18">
        <v>2019</v>
      </c>
      <c r="D301" s="18">
        <v>2020</v>
      </c>
      <c r="E301" s="18">
        <v>2021</v>
      </c>
    </row>
    <row r="302" spans="1:5" ht="17.25" customHeight="1" thickBot="1" x14ac:dyDescent="0.3">
      <c r="A302" s="93"/>
      <c r="B302" s="19" t="s">
        <v>6</v>
      </c>
      <c r="C302" s="19" t="s">
        <v>118</v>
      </c>
      <c r="D302" s="19" t="s">
        <v>7</v>
      </c>
      <c r="E302" s="19" t="s">
        <v>7</v>
      </c>
    </row>
    <row r="303" spans="1:5" ht="17.25" customHeight="1" thickBot="1" x14ac:dyDescent="0.3">
      <c r="A303" s="4" t="s">
        <v>9</v>
      </c>
      <c r="B303" s="4">
        <v>1</v>
      </c>
      <c r="C303" s="4">
        <v>1</v>
      </c>
      <c r="D303" s="4"/>
      <c r="E303" s="4"/>
    </row>
    <row r="304" spans="1:5" ht="17.25" customHeight="1" thickBot="1" x14ac:dyDescent="0.3">
      <c r="A304" s="4" t="s">
        <v>16</v>
      </c>
      <c r="B304" s="6">
        <v>18455</v>
      </c>
      <c r="C304" s="6">
        <f>45655-13107</f>
        <v>32548</v>
      </c>
      <c r="D304" s="6">
        <f>D322</f>
        <v>0</v>
      </c>
      <c r="E304" s="6">
        <f>E322</f>
        <v>0</v>
      </c>
    </row>
    <row r="305" spans="1:5" ht="17.25" customHeight="1" thickBot="1" x14ac:dyDescent="0.3">
      <c r="A305" s="4" t="s">
        <v>24</v>
      </c>
      <c r="B305" s="6">
        <f>B304/B303</f>
        <v>18455</v>
      </c>
      <c r="C305" s="6">
        <f>C304/C303</f>
        <v>32548</v>
      </c>
      <c r="D305" s="6" t="e">
        <f>D304/D303</f>
        <v>#DIV/0!</v>
      </c>
      <c r="E305" s="6" t="e">
        <f>E304/E303</f>
        <v>#DIV/0!</v>
      </c>
    </row>
    <row r="306" spans="1:5" ht="17.25" customHeight="1" thickBot="1" x14ac:dyDescent="0.3">
      <c r="A306" s="4" t="s">
        <v>17</v>
      </c>
      <c r="B306" s="51" t="s">
        <v>23</v>
      </c>
      <c r="C306" s="7">
        <f t="shared" ref="C306:E308" si="22">C303/B303-1</f>
        <v>0</v>
      </c>
      <c r="D306" s="7">
        <f>D303/C303-1</f>
        <v>-1</v>
      </c>
      <c r="E306" s="7" t="e">
        <f t="shared" si="22"/>
        <v>#DIV/0!</v>
      </c>
    </row>
    <row r="307" spans="1:5" ht="17.25" customHeight="1" thickBot="1" x14ac:dyDescent="0.3">
      <c r="A307" s="4" t="s">
        <v>18</v>
      </c>
      <c r="B307" s="51" t="s">
        <v>23</v>
      </c>
      <c r="C307" s="7">
        <f t="shared" si="22"/>
        <v>0.76364128962340838</v>
      </c>
      <c r="D307" s="7">
        <f>D304/C304-1</f>
        <v>-1</v>
      </c>
      <c r="E307" s="7" t="e">
        <f t="shared" si="22"/>
        <v>#DIV/0!</v>
      </c>
    </row>
    <row r="308" spans="1:5" ht="17.25" customHeight="1" thickBot="1" x14ac:dyDescent="0.3">
      <c r="A308" s="4" t="s">
        <v>19</v>
      </c>
      <c r="B308" s="51" t="s">
        <v>23</v>
      </c>
      <c r="C308" s="7">
        <f t="shared" si="22"/>
        <v>0.76364128962340838</v>
      </c>
      <c r="D308" s="7" t="e">
        <f>D305/C305-1</f>
        <v>#DIV/0!</v>
      </c>
      <c r="E308" s="7" t="e">
        <f t="shared" si="22"/>
        <v>#DIV/0!</v>
      </c>
    </row>
    <row r="309" spans="1:5" ht="17.25" customHeight="1" thickBot="1" x14ac:dyDescent="0.3">
      <c r="A309" s="102" t="s">
        <v>119</v>
      </c>
      <c r="B309" s="103"/>
      <c r="C309" s="103"/>
      <c r="D309" s="103"/>
      <c r="E309" s="104"/>
    </row>
    <row r="310" spans="1:5" ht="17.25" customHeight="1" x14ac:dyDescent="0.25">
      <c r="A310" s="92"/>
      <c r="B310" s="18">
        <v>2018</v>
      </c>
      <c r="C310" s="18">
        <v>2019</v>
      </c>
      <c r="D310" s="18">
        <v>2020</v>
      </c>
      <c r="E310" s="18">
        <v>2021</v>
      </c>
    </row>
    <row r="311" spans="1:5" ht="17.25" customHeight="1" thickBot="1" x14ac:dyDescent="0.3">
      <c r="A311" s="93"/>
      <c r="B311" s="19" t="s">
        <v>6</v>
      </c>
      <c r="C311" s="19" t="s">
        <v>7</v>
      </c>
      <c r="D311" s="19" t="s">
        <v>7</v>
      </c>
      <c r="E311" s="19" t="s">
        <v>7</v>
      </c>
    </row>
    <row r="312" spans="1:5" ht="17.25" customHeight="1" thickBot="1" x14ac:dyDescent="0.3">
      <c r="A312" s="1" t="s">
        <v>40</v>
      </c>
      <c r="B312" s="8">
        <f>B313+B314+B315+B316</f>
        <v>0</v>
      </c>
      <c r="C312" s="8">
        <f>C313+C314+C315+C316</f>
        <v>0</v>
      </c>
      <c r="D312" s="8">
        <f>D313+D314+D315+D316</f>
        <v>0</v>
      </c>
      <c r="E312" s="8">
        <f>E313+E314+E315+E316</f>
        <v>0</v>
      </c>
    </row>
    <row r="313" spans="1:5" ht="17.25" customHeight="1" thickBot="1" x14ac:dyDescent="0.3">
      <c r="A313" s="10" t="s">
        <v>49</v>
      </c>
      <c r="B313" s="8"/>
      <c r="C313" s="8"/>
      <c r="D313" s="8"/>
      <c r="E313" s="8"/>
    </row>
    <row r="314" spans="1:5" ht="17.25" customHeight="1" thickBot="1" x14ac:dyDescent="0.3">
      <c r="A314" s="10" t="s">
        <v>56</v>
      </c>
      <c r="B314" s="8"/>
      <c r="C314" s="8"/>
      <c r="D314" s="8"/>
      <c r="E314" s="8"/>
    </row>
    <row r="315" spans="1:5" ht="17.25" customHeight="1" thickBot="1" x14ac:dyDescent="0.3">
      <c r="A315" s="10" t="s">
        <v>57</v>
      </c>
      <c r="B315" s="8"/>
      <c r="C315" s="8"/>
      <c r="D315" s="8"/>
      <c r="E315" s="8"/>
    </row>
    <row r="316" spans="1:5" ht="17.25" customHeight="1" thickBot="1" x14ac:dyDescent="0.3">
      <c r="A316" s="10" t="s">
        <v>58</v>
      </c>
      <c r="B316" s="8"/>
      <c r="C316" s="8">
        <v>0</v>
      </c>
      <c r="D316" s="8"/>
      <c r="E316" s="8"/>
    </row>
    <row r="317" spans="1:5" ht="17.25" customHeight="1" thickBot="1" x14ac:dyDescent="0.3">
      <c r="A317" s="1" t="s">
        <v>41</v>
      </c>
      <c r="B317" s="11">
        <f>B318+B319+B320+B321</f>
        <v>18455</v>
      </c>
      <c r="C317" s="11">
        <f>C318+C319+C320+C321</f>
        <v>32548</v>
      </c>
      <c r="D317" s="11">
        <f>D318+D319+D320+D321</f>
        <v>0</v>
      </c>
      <c r="E317" s="11">
        <f>E318+E319+E320+E321</f>
        <v>0</v>
      </c>
    </row>
    <row r="318" spans="1:5" ht="17.25" customHeight="1" thickBot="1" x14ac:dyDescent="0.3">
      <c r="A318" s="10" t="s">
        <v>49</v>
      </c>
      <c r="B318" s="11"/>
      <c r="C318" s="8"/>
      <c r="D318" s="8"/>
      <c r="E318" s="8"/>
    </row>
    <row r="319" spans="1:5" ht="17.25" customHeight="1" thickBot="1" x14ac:dyDescent="0.3">
      <c r="A319" s="10" t="s">
        <v>56</v>
      </c>
      <c r="B319" s="11">
        <v>15379</v>
      </c>
      <c r="C319" s="8">
        <v>32548</v>
      </c>
      <c r="D319" s="8"/>
      <c r="E319" s="8"/>
    </row>
    <row r="320" spans="1:5" ht="17.25" customHeight="1" thickBot="1" x14ac:dyDescent="0.3">
      <c r="A320" s="10" t="s">
        <v>57</v>
      </c>
      <c r="B320" s="11"/>
      <c r="C320" s="8"/>
      <c r="D320" s="8"/>
      <c r="E320" s="8"/>
    </row>
    <row r="321" spans="1:5" ht="17.25" customHeight="1" thickBot="1" x14ac:dyDescent="0.3">
      <c r="A321" s="10" t="s">
        <v>58</v>
      </c>
      <c r="B321" s="11">
        <v>3076</v>
      </c>
      <c r="C321" s="8"/>
      <c r="D321" s="8"/>
      <c r="E321" s="8"/>
    </row>
    <row r="322" spans="1:5" ht="17.25" customHeight="1" thickBot="1" x14ac:dyDescent="0.3">
      <c r="A322" s="21" t="s">
        <v>120</v>
      </c>
      <c r="B322" s="11">
        <f t="shared" ref="B322:E322" si="23">B312+B317</f>
        <v>18455</v>
      </c>
      <c r="C322" s="11">
        <f t="shared" si="23"/>
        <v>32548</v>
      </c>
      <c r="D322" s="11">
        <f t="shared" si="23"/>
        <v>0</v>
      </c>
      <c r="E322" s="11">
        <f t="shared" si="23"/>
        <v>0</v>
      </c>
    </row>
    <row r="323" spans="1:5" ht="17.25" customHeight="1" thickBot="1" x14ac:dyDescent="0.3">
      <c r="A323" s="58" t="s">
        <v>99</v>
      </c>
      <c r="B323" s="111" t="s">
        <v>121</v>
      </c>
      <c r="C323" s="113"/>
      <c r="D323" s="113"/>
      <c r="E323" s="114"/>
    </row>
    <row r="324" spans="1:5" ht="17.25" customHeight="1" thickBot="1" x14ac:dyDescent="0.3">
      <c r="A324" s="20" t="s">
        <v>122</v>
      </c>
      <c r="B324" s="59" t="s">
        <v>123</v>
      </c>
      <c r="C324" s="55" t="s">
        <v>52</v>
      </c>
      <c r="D324" s="56" t="s">
        <v>124</v>
      </c>
      <c r="E324" s="57"/>
    </row>
    <row r="325" spans="1:5" ht="17.25" customHeight="1" thickBot="1" x14ac:dyDescent="0.3">
      <c r="A325" s="4" t="s">
        <v>10</v>
      </c>
      <c r="B325" s="99" t="s">
        <v>125</v>
      </c>
      <c r="C325" s="100"/>
      <c r="D325" s="100"/>
      <c r="E325" s="101"/>
    </row>
    <row r="326" spans="1:5" ht="17.25" customHeight="1" thickBot="1" x14ac:dyDescent="0.3">
      <c r="A326" s="4" t="s">
        <v>15</v>
      </c>
      <c r="B326" s="105" t="s">
        <v>126</v>
      </c>
      <c r="C326" s="106"/>
      <c r="D326" s="106"/>
      <c r="E326" s="107"/>
    </row>
    <row r="327" spans="1:5" ht="17.25" customHeight="1" x14ac:dyDescent="0.25">
      <c r="A327" s="92"/>
      <c r="B327" s="18">
        <v>2018</v>
      </c>
      <c r="C327" s="18">
        <v>2019</v>
      </c>
      <c r="D327" s="18">
        <v>2020</v>
      </c>
      <c r="E327" s="18">
        <v>2021</v>
      </c>
    </row>
    <row r="328" spans="1:5" ht="17.25" customHeight="1" thickBot="1" x14ac:dyDescent="0.3">
      <c r="A328" s="93"/>
      <c r="B328" s="19" t="s">
        <v>6</v>
      </c>
      <c r="C328" s="19" t="s">
        <v>118</v>
      </c>
      <c r="D328" s="19" t="s">
        <v>7</v>
      </c>
      <c r="E328" s="19" t="s">
        <v>7</v>
      </c>
    </row>
    <row r="329" spans="1:5" ht="17.25" customHeight="1" thickBot="1" x14ac:dyDescent="0.3">
      <c r="A329" s="4" t="s">
        <v>9</v>
      </c>
      <c r="B329" s="4">
        <v>1</v>
      </c>
      <c r="C329" s="4">
        <v>1</v>
      </c>
      <c r="D329" s="4">
        <v>0</v>
      </c>
      <c r="E329" s="4">
        <v>0</v>
      </c>
    </row>
    <row r="330" spans="1:5" ht="17.25" customHeight="1" thickBot="1" x14ac:dyDescent="0.3">
      <c r="A330" s="4" t="s">
        <v>16</v>
      </c>
      <c r="B330" s="6">
        <v>43316</v>
      </c>
      <c r="C330" s="6">
        <f>17318-4961</f>
        <v>12357</v>
      </c>
      <c r="D330" s="6">
        <f>D348</f>
        <v>0</v>
      </c>
      <c r="E330" s="6">
        <f>E348</f>
        <v>0</v>
      </c>
    </row>
    <row r="331" spans="1:5" ht="17.25" customHeight="1" thickBot="1" x14ac:dyDescent="0.3">
      <c r="A331" s="4" t="s">
        <v>24</v>
      </c>
      <c r="B331" s="6">
        <f>B330/B329</f>
        <v>43316</v>
      </c>
      <c r="C331" s="6">
        <f>C330/C329</f>
        <v>12357</v>
      </c>
      <c r="D331" s="6" t="e">
        <f>D330/D329</f>
        <v>#DIV/0!</v>
      </c>
      <c r="E331" s="6" t="e">
        <f>E330/E329</f>
        <v>#DIV/0!</v>
      </c>
    </row>
    <row r="332" spans="1:5" ht="17.25" customHeight="1" thickBot="1" x14ac:dyDescent="0.3">
      <c r="A332" s="4" t="s">
        <v>17</v>
      </c>
      <c r="B332" s="51" t="s">
        <v>23</v>
      </c>
      <c r="C332" s="7">
        <f t="shared" ref="C332:E334" si="24">C329/B329-1</f>
        <v>0</v>
      </c>
      <c r="D332" s="7">
        <f>D329/C329-1</f>
        <v>-1</v>
      </c>
      <c r="E332" s="7" t="e">
        <f t="shared" si="24"/>
        <v>#DIV/0!</v>
      </c>
    </row>
    <row r="333" spans="1:5" ht="17.25" customHeight="1" thickBot="1" x14ac:dyDescent="0.3">
      <c r="A333" s="4" t="s">
        <v>18</v>
      </c>
      <c r="B333" s="51" t="s">
        <v>23</v>
      </c>
      <c r="C333" s="7">
        <f t="shared" si="24"/>
        <v>-0.71472435127897316</v>
      </c>
      <c r="D333" s="7">
        <f>D330/C330-1</f>
        <v>-1</v>
      </c>
      <c r="E333" s="7" t="e">
        <f t="shared" si="24"/>
        <v>#DIV/0!</v>
      </c>
    </row>
    <row r="334" spans="1:5" ht="17.25" customHeight="1" thickBot="1" x14ac:dyDescent="0.3">
      <c r="A334" s="4" t="s">
        <v>19</v>
      </c>
      <c r="B334" s="51" t="s">
        <v>23</v>
      </c>
      <c r="C334" s="7">
        <f t="shared" si="24"/>
        <v>-0.71472435127897316</v>
      </c>
      <c r="D334" s="7" t="e">
        <f>D331/C331-1</f>
        <v>#DIV/0!</v>
      </c>
      <c r="E334" s="7" t="e">
        <f t="shared" si="24"/>
        <v>#DIV/0!</v>
      </c>
    </row>
    <row r="335" spans="1:5" ht="17.25" customHeight="1" thickBot="1" x14ac:dyDescent="0.3">
      <c r="A335" s="102" t="s">
        <v>127</v>
      </c>
      <c r="B335" s="103"/>
      <c r="C335" s="103"/>
      <c r="D335" s="103"/>
      <c r="E335" s="104"/>
    </row>
    <row r="336" spans="1:5" ht="17.25" customHeight="1" x14ac:dyDescent="0.25">
      <c r="A336" s="92"/>
      <c r="B336" s="18">
        <v>2018</v>
      </c>
      <c r="C336" s="18">
        <v>2019</v>
      </c>
      <c r="D336" s="18">
        <v>2020</v>
      </c>
      <c r="E336" s="18">
        <v>2021</v>
      </c>
    </row>
    <row r="337" spans="1:5" ht="17.25" customHeight="1" thickBot="1" x14ac:dyDescent="0.3">
      <c r="A337" s="93"/>
      <c r="B337" s="19" t="s">
        <v>6</v>
      </c>
      <c r="C337" s="19" t="s">
        <v>7</v>
      </c>
      <c r="D337" s="19" t="s">
        <v>7</v>
      </c>
      <c r="E337" s="19" t="s">
        <v>7</v>
      </c>
    </row>
    <row r="338" spans="1:5" ht="17.25" customHeight="1" thickBot="1" x14ac:dyDescent="0.3">
      <c r="A338" s="1" t="s">
        <v>40</v>
      </c>
      <c r="B338" s="8">
        <v>0</v>
      </c>
      <c r="C338" s="8">
        <f>C339+C340+C341+C342</f>
        <v>0</v>
      </c>
      <c r="D338" s="8">
        <f>D339+D340+D341+D342</f>
        <v>0</v>
      </c>
      <c r="E338" s="8">
        <f>E339+E340+E341+E342</f>
        <v>0</v>
      </c>
    </row>
    <row r="339" spans="1:5" ht="17.25" customHeight="1" thickBot="1" x14ac:dyDescent="0.3">
      <c r="A339" s="10" t="s">
        <v>49</v>
      </c>
      <c r="B339" s="8"/>
      <c r="C339" s="8"/>
      <c r="D339" s="8"/>
      <c r="E339" s="8"/>
    </row>
    <row r="340" spans="1:5" ht="17.25" customHeight="1" thickBot="1" x14ac:dyDescent="0.3">
      <c r="A340" s="10" t="s">
        <v>56</v>
      </c>
      <c r="B340" s="8"/>
      <c r="C340" s="8"/>
      <c r="D340" s="8"/>
      <c r="E340" s="8"/>
    </row>
    <row r="341" spans="1:5" ht="17.25" customHeight="1" thickBot="1" x14ac:dyDescent="0.3">
      <c r="A341" s="10" t="s">
        <v>57</v>
      </c>
      <c r="B341" s="8"/>
      <c r="C341" s="8"/>
      <c r="D341" s="8"/>
      <c r="E341" s="8"/>
    </row>
    <row r="342" spans="1:5" ht="17.25" customHeight="1" thickBot="1" x14ac:dyDescent="0.3">
      <c r="A342" s="10" t="s">
        <v>58</v>
      </c>
      <c r="B342" s="8">
        <v>0</v>
      </c>
      <c r="C342" s="8">
        <v>0</v>
      </c>
      <c r="D342" s="8"/>
      <c r="E342" s="8"/>
    </row>
    <row r="343" spans="1:5" ht="17.25" customHeight="1" thickBot="1" x14ac:dyDescent="0.3">
      <c r="A343" s="1" t="s">
        <v>41</v>
      </c>
      <c r="B343" s="11">
        <f>B344+B345+B346+B347</f>
        <v>40923</v>
      </c>
      <c r="C343" s="11">
        <f>C344+C345+C346+C347</f>
        <v>12357</v>
      </c>
      <c r="D343" s="11">
        <f>D344+D345+D346+D347</f>
        <v>0</v>
      </c>
      <c r="E343" s="11">
        <f>E344+E345+E346+E347</f>
        <v>0</v>
      </c>
    </row>
    <row r="344" spans="1:5" ht="17.25" customHeight="1" thickBot="1" x14ac:dyDescent="0.3">
      <c r="A344" s="10" t="s">
        <v>49</v>
      </c>
      <c r="B344" s="11"/>
      <c r="C344" s="11"/>
      <c r="D344" s="11"/>
      <c r="E344" s="11"/>
    </row>
    <row r="345" spans="1:5" ht="17.25" customHeight="1" thickBot="1" x14ac:dyDescent="0.3">
      <c r="A345" s="10" t="s">
        <v>56</v>
      </c>
      <c r="B345" s="11">
        <v>40923</v>
      </c>
      <c r="C345" s="11">
        <v>12357</v>
      </c>
      <c r="D345" s="11"/>
      <c r="E345" s="11"/>
    </row>
    <row r="346" spans="1:5" ht="17.25" customHeight="1" thickBot="1" x14ac:dyDescent="0.3">
      <c r="A346" s="10" t="s">
        <v>57</v>
      </c>
      <c r="B346" s="11"/>
      <c r="C346" s="11"/>
      <c r="D346" s="11"/>
      <c r="E346" s="11"/>
    </row>
    <row r="347" spans="1:5" ht="17.25" customHeight="1" thickBot="1" x14ac:dyDescent="0.3">
      <c r="A347" s="10" t="s">
        <v>58</v>
      </c>
      <c r="B347" s="11"/>
      <c r="C347" s="11"/>
      <c r="D347" s="11"/>
      <c r="E347" s="11"/>
    </row>
    <row r="348" spans="1:5" ht="17.25" customHeight="1" thickBot="1" x14ac:dyDescent="0.3">
      <c r="A348" s="21" t="s">
        <v>128</v>
      </c>
      <c r="B348" s="11">
        <f t="shared" ref="B348:E348" si="25">B338+B343</f>
        <v>40923</v>
      </c>
      <c r="C348" s="11">
        <f t="shared" si="25"/>
        <v>12357</v>
      </c>
      <c r="D348" s="11">
        <f t="shared" si="25"/>
        <v>0</v>
      </c>
      <c r="E348" s="11">
        <f t="shared" si="25"/>
        <v>0</v>
      </c>
    </row>
    <row r="349" spans="1:5" ht="17.25" customHeight="1" thickBot="1" x14ac:dyDescent="0.3">
      <c r="A349" s="60" t="s">
        <v>129</v>
      </c>
      <c r="B349" s="61" t="s">
        <v>130</v>
      </c>
      <c r="C349" s="55" t="s">
        <v>52</v>
      </c>
      <c r="D349" s="56" t="s">
        <v>124</v>
      </c>
      <c r="E349" s="57"/>
    </row>
    <row r="350" spans="1:5" ht="17.25" customHeight="1" thickBot="1" x14ac:dyDescent="0.3">
      <c r="A350" s="4" t="s">
        <v>10</v>
      </c>
      <c r="B350" s="99" t="s">
        <v>131</v>
      </c>
      <c r="C350" s="100"/>
      <c r="D350" s="100"/>
      <c r="E350" s="101"/>
    </row>
    <row r="351" spans="1:5" ht="17.25" customHeight="1" thickBot="1" x14ac:dyDescent="0.3">
      <c r="A351" s="4" t="s">
        <v>15</v>
      </c>
      <c r="B351" s="105" t="s">
        <v>132</v>
      </c>
      <c r="C351" s="106"/>
      <c r="D351" s="106"/>
      <c r="E351" s="107"/>
    </row>
    <row r="352" spans="1:5" ht="17.25" customHeight="1" x14ac:dyDescent="0.25">
      <c r="A352" s="92"/>
      <c r="B352" s="18">
        <v>2018</v>
      </c>
      <c r="C352" s="18">
        <v>2019</v>
      </c>
      <c r="D352" s="18">
        <v>2020</v>
      </c>
      <c r="E352" s="18">
        <v>2021</v>
      </c>
    </row>
    <row r="353" spans="1:5" ht="17.25" customHeight="1" thickBot="1" x14ac:dyDescent="0.3">
      <c r="A353" s="93"/>
      <c r="B353" s="19" t="s">
        <v>6</v>
      </c>
      <c r="C353" s="19" t="s">
        <v>118</v>
      </c>
      <c r="D353" s="19" t="s">
        <v>7</v>
      </c>
      <c r="E353" s="19" t="s">
        <v>7</v>
      </c>
    </row>
    <row r="354" spans="1:5" ht="17.25" customHeight="1" thickBot="1" x14ac:dyDescent="0.3">
      <c r="A354" s="4" t="s">
        <v>9</v>
      </c>
      <c r="B354" s="51">
        <v>2</v>
      </c>
      <c r="C354" s="51">
        <v>2</v>
      </c>
      <c r="D354" s="51">
        <v>0</v>
      </c>
      <c r="E354" s="51">
        <v>0</v>
      </c>
    </row>
    <row r="355" spans="1:5" ht="17.25" customHeight="1" thickBot="1" x14ac:dyDescent="0.3">
      <c r="A355" s="4" t="s">
        <v>16</v>
      </c>
      <c r="B355" s="6">
        <v>44857</v>
      </c>
      <c r="C355" s="6">
        <f>53459-12389</f>
        <v>41070</v>
      </c>
      <c r="D355" s="6">
        <v>0</v>
      </c>
      <c r="E355" s="6">
        <f>E373</f>
        <v>0</v>
      </c>
    </row>
    <row r="356" spans="1:5" ht="17.25" customHeight="1" thickBot="1" x14ac:dyDescent="0.3">
      <c r="A356" s="4" t="s">
        <v>24</v>
      </c>
      <c r="B356" s="6">
        <f>B355/B354</f>
        <v>22428.5</v>
      </c>
      <c r="C356" s="6">
        <f>C355/C354</f>
        <v>20535</v>
      </c>
      <c r="D356" s="6" t="e">
        <f>D355/D354</f>
        <v>#DIV/0!</v>
      </c>
      <c r="E356" s="6" t="e">
        <f>E355/E354</f>
        <v>#DIV/0!</v>
      </c>
    </row>
    <row r="357" spans="1:5" ht="17.25" customHeight="1" thickBot="1" x14ac:dyDescent="0.3">
      <c r="A357" s="4" t="s">
        <v>17</v>
      </c>
      <c r="B357" s="51" t="s">
        <v>23</v>
      </c>
      <c r="C357" s="7">
        <f t="shared" ref="C357:E359" si="26">C354/B354-1</f>
        <v>0</v>
      </c>
      <c r="D357" s="7">
        <f>D354/C354-1</f>
        <v>-1</v>
      </c>
      <c r="E357" s="7" t="e">
        <f t="shared" si="26"/>
        <v>#DIV/0!</v>
      </c>
    </row>
    <row r="358" spans="1:5" ht="17.25" customHeight="1" thickBot="1" x14ac:dyDescent="0.3">
      <c r="A358" s="4" t="s">
        <v>18</v>
      </c>
      <c r="B358" s="51" t="s">
        <v>23</v>
      </c>
      <c r="C358" s="7">
        <f t="shared" si="26"/>
        <v>-8.4423835744699804E-2</v>
      </c>
      <c r="D358" s="7">
        <f>D355/C355-1</f>
        <v>-1</v>
      </c>
      <c r="E358" s="7" t="e">
        <f t="shared" si="26"/>
        <v>#DIV/0!</v>
      </c>
    </row>
    <row r="359" spans="1:5" ht="17.25" customHeight="1" thickBot="1" x14ac:dyDescent="0.3">
      <c r="A359" s="4" t="s">
        <v>19</v>
      </c>
      <c r="B359" s="51" t="s">
        <v>23</v>
      </c>
      <c r="C359" s="7">
        <f t="shared" si="26"/>
        <v>-8.4423835744699804E-2</v>
      </c>
      <c r="D359" s="7" t="e">
        <f>D356/C356-1</f>
        <v>#DIV/0!</v>
      </c>
      <c r="E359" s="7" t="e">
        <f t="shared" si="26"/>
        <v>#DIV/0!</v>
      </c>
    </row>
    <row r="360" spans="1:5" ht="17.25" customHeight="1" thickBot="1" x14ac:dyDescent="0.3">
      <c r="A360" s="102" t="s">
        <v>133</v>
      </c>
      <c r="B360" s="103"/>
      <c r="C360" s="103"/>
      <c r="D360" s="103"/>
      <c r="E360" s="104"/>
    </row>
    <row r="361" spans="1:5" ht="17.25" customHeight="1" x14ac:dyDescent="0.25">
      <c r="A361" s="92"/>
      <c r="B361" s="18">
        <v>2018</v>
      </c>
      <c r="C361" s="18">
        <v>2019</v>
      </c>
      <c r="D361" s="18">
        <v>2020</v>
      </c>
      <c r="E361" s="18">
        <v>2021</v>
      </c>
    </row>
    <row r="362" spans="1:5" ht="17.25" customHeight="1" thickBot="1" x14ac:dyDescent="0.3">
      <c r="A362" s="93"/>
      <c r="B362" s="19" t="s">
        <v>6</v>
      </c>
      <c r="C362" s="19" t="s">
        <v>7</v>
      </c>
      <c r="D362" s="19" t="s">
        <v>7</v>
      </c>
      <c r="E362" s="19" t="s">
        <v>7</v>
      </c>
    </row>
    <row r="363" spans="1:5" ht="17.25" customHeight="1" thickBot="1" x14ac:dyDescent="0.3">
      <c r="A363" s="1" t="s">
        <v>40</v>
      </c>
      <c r="B363" s="8">
        <f>B364+B365+B366+B367</f>
        <v>5165</v>
      </c>
      <c r="C363" s="8">
        <f>C364+C365+C366+C367</f>
        <v>0</v>
      </c>
      <c r="D363" s="8">
        <f>D364+D365+D366+D367</f>
        <v>0</v>
      </c>
      <c r="E363" s="8">
        <f>E364+E365+E366+E367</f>
        <v>0</v>
      </c>
    </row>
    <row r="364" spans="1:5" ht="17.25" customHeight="1" thickBot="1" x14ac:dyDescent="0.3">
      <c r="A364" s="10" t="s">
        <v>49</v>
      </c>
      <c r="B364" s="8"/>
      <c r="C364" s="8"/>
      <c r="D364" s="8"/>
      <c r="E364" s="8"/>
    </row>
    <row r="365" spans="1:5" ht="17.25" customHeight="1" thickBot="1" x14ac:dyDescent="0.3">
      <c r="A365" s="10" t="s">
        <v>56</v>
      </c>
      <c r="B365" s="8"/>
      <c r="C365" s="8"/>
      <c r="D365" s="8"/>
      <c r="E365" s="8"/>
    </row>
    <row r="366" spans="1:5" ht="17.25" customHeight="1" thickBot="1" x14ac:dyDescent="0.3">
      <c r="A366" s="10" t="s">
        <v>57</v>
      </c>
      <c r="B366" s="8"/>
      <c r="C366" s="8"/>
      <c r="D366" s="8"/>
      <c r="E366" s="8"/>
    </row>
    <row r="367" spans="1:5" ht="17.25" customHeight="1" thickBot="1" x14ac:dyDescent="0.3">
      <c r="A367" s="10" t="s">
        <v>58</v>
      </c>
      <c r="B367" s="8">
        <v>5165</v>
      </c>
      <c r="C367" s="8"/>
      <c r="D367" s="8"/>
      <c r="E367" s="8"/>
    </row>
    <row r="368" spans="1:5" ht="17.25" customHeight="1" thickBot="1" x14ac:dyDescent="0.3">
      <c r="A368" s="1" t="s">
        <v>41</v>
      </c>
      <c r="B368" s="11">
        <f>B369+B370+B371+B372</f>
        <v>39692</v>
      </c>
      <c r="C368" s="11">
        <f>C369+C370+C371+C372</f>
        <v>41070</v>
      </c>
      <c r="D368" s="11">
        <f>D369+D370+D371+D372</f>
        <v>0</v>
      </c>
      <c r="E368" s="11">
        <f>E369+E370+E371+E372</f>
        <v>0</v>
      </c>
    </row>
    <row r="369" spans="1:5" ht="17.25" customHeight="1" thickBot="1" x14ac:dyDescent="0.3">
      <c r="A369" s="10" t="s">
        <v>49</v>
      </c>
      <c r="B369" s="11"/>
      <c r="C369" s="11"/>
      <c r="D369" s="11"/>
      <c r="E369" s="11"/>
    </row>
    <row r="370" spans="1:5" ht="17.25" customHeight="1" thickBot="1" x14ac:dyDescent="0.3">
      <c r="A370" s="10" t="s">
        <v>56</v>
      </c>
      <c r="B370" s="11">
        <v>39692</v>
      </c>
      <c r="C370" s="11">
        <v>41070</v>
      </c>
      <c r="D370" s="11"/>
      <c r="E370" s="11"/>
    </row>
    <row r="371" spans="1:5" ht="17.25" customHeight="1" thickBot="1" x14ac:dyDescent="0.3">
      <c r="A371" s="10" t="s">
        <v>57</v>
      </c>
      <c r="B371" s="11"/>
      <c r="C371" s="11"/>
      <c r="D371" s="11"/>
      <c r="E371" s="11"/>
    </row>
    <row r="372" spans="1:5" ht="17.25" customHeight="1" thickBot="1" x14ac:dyDescent="0.3">
      <c r="A372" s="10" t="s">
        <v>58</v>
      </c>
      <c r="B372" s="11"/>
      <c r="C372" s="11"/>
      <c r="D372" s="11"/>
      <c r="E372" s="11"/>
    </row>
    <row r="373" spans="1:5" ht="17.25" customHeight="1" thickBot="1" x14ac:dyDescent="0.3">
      <c r="A373" s="21" t="s">
        <v>134</v>
      </c>
      <c r="B373" s="11">
        <f t="shared" ref="B373:E373" si="27">B363+B368</f>
        <v>44857</v>
      </c>
      <c r="C373" s="11">
        <f t="shared" si="27"/>
        <v>41070</v>
      </c>
      <c r="D373" s="11">
        <f t="shared" si="27"/>
        <v>0</v>
      </c>
      <c r="E373" s="11">
        <f t="shared" si="27"/>
        <v>0</v>
      </c>
    </row>
    <row r="374" spans="1:5" ht="17.25" customHeight="1" thickBot="1" x14ac:dyDescent="0.3">
      <c r="A374" s="60" t="s">
        <v>135</v>
      </c>
      <c r="B374" s="61" t="s">
        <v>136</v>
      </c>
      <c r="C374" s="55" t="s">
        <v>52</v>
      </c>
      <c r="D374" s="56" t="s">
        <v>107</v>
      </c>
      <c r="E374" s="57"/>
    </row>
    <row r="375" spans="1:5" ht="17.25" customHeight="1" thickBot="1" x14ac:dyDescent="0.3">
      <c r="A375" s="4" t="s">
        <v>10</v>
      </c>
      <c r="B375" s="99" t="s">
        <v>137</v>
      </c>
      <c r="C375" s="100"/>
      <c r="D375" s="100"/>
      <c r="E375" s="101"/>
    </row>
    <row r="376" spans="1:5" ht="17.25" customHeight="1" thickBot="1" x14ac:dyDescent="0.3">
      <c r="A376" s="4" t="s">
        <v>15</v>
      </c>
      <c r="B376" s="105" t="s">
        <v>138</v>
      </c>
      <c r="C376" s="106"/>
      <c r="D376" s="106"/>
      <c r="E376" s="107"/>
    </row>
    <row r="377" spans="1:5" ht="17.25" customHeight="1" x14ac:dyDescent="0.25">
      <c r="A377" s="92"/>
      <c r="B377" s="18">
        <v>2018</v>
      </c>
      <c r="C377" s="18">
        <v>2019</v>
      </c>
      <c r="D377" s="18">
        <v>2020</v>
      </c>
      <c r="E377" s="18">
        <v>2021</v>
      </c>
    </row>
    <row r="378" spans="1:5" ht="17.25" customHeight="1" thickBot="1" x14ac:dyDescent="0.3">
      <c r="A378" s="93"/>
      <c r="B378" s="19" t="s">
        <v>6</v>
      </c>
      <c r="C378" s="19" t="s">
        <v>7</v>
      </c>
      <c r="D378" s="19" t="s">
        <v>7</v>
      </c>
      <c r="E378" s="19" t="s">
        <v>7</v>
      </c>
    </row>
    <row r="379" spans="1:5" ht="17.25" customHeight="1" thickBot="1" x14ac:dyDescent="0.3">
      <c r="A379" s="4" t="s">
        <v>9</v>
      </c>
      <c r="B379" s="51">
        <v>0</v>
      </c>
      <c r="C379" s="51">
        <v>60</v>
      </c>
      <c r="D379" s="51">
        <v>0</v>
      </c>
      <c r="E379" s="51"/>
    </row>
    <row r="380" spans="1:5" ht="17.25" customHeight="1" thickBot="1" x14ac:dyDescent="0.3">
      <c r="A380" s="4" t="s">
        <v>16</v>
      </c>
      <c r="B380" s="6">
        <v>19079</v>
      </c>
      <c r="C380" s="6">
        <v>90455</v>
      </c>
      <c r="D380" s="6">
        <v>0</v>
      </c>
      <c r="E380" s="6">
        <f>E398</f>
        <v>0</v>
      </c>
    </row>
    <row r="381" spans="1:5" ht="17.25" customHeight="1" thickBot="1" x14ac:dyDescent="0.3">
      <c r="A381" s="4" t="s">
        <v>24</v>
      </c>
      <c r="B381" s="6" t="e">
        <f>B380/B379</f>
        <v>#DIV/0!</v>
      </c>
      <c r="C381" s="6">
        <f>C380/C379</f>
        <v>1507.5833333333333</v>
      </c>
      <c r="D381" s="6" t="e">
        <f>D380/D379</f>
        <v>#DIV/0!</v>
      </c>
      <c r="E381" s="6" t="e">
        <f>E380/E379</f>
        <v>#DIV/0!</v>
      </c>
    </row>
    <row r="382" spans="1:5" ht="17.25" customHeight="1" thickBot="1" x14ac:dyDescent="0.3">
      <c r="A382" s="4" t="s">
        <v>17</v>
      </c>
      <c r="B382" s="51" t="s">
        <v>23</v>
      </c>
      <c r="C382" s="7" t="e">
        <f t="shared" ref="C382:E384" si="28">C379/B379-1</f>
        <v>#DIV/0!</v>
      </c>
      <c r="D382" s="7">
        <f>D379/C379-1</f>
        <v>-1</v>
      </c>
      <c r="E382" s="7" t="e">
        <f t="shared" si="28"/>
        <v>#DIV/0!</v>
      </c>
    </row>
    <row r="383" spans="1:5" ht="17.25" customHeight="1" thickBot="1" x14ac:dyDescent="0.3">
      <c r="A383" s="4" t="s">
        <v>18</v>
      </c>
      <c r="B383" s="51" t="s">
        <v>23</v>
      </c>
      <c r="C383" s="7">
        <f t="shared" si="28"/>
        <v>3.741076576340479</v>
      </c>
      <c r="D383" s="7">
        <f>D380/C380-1</f>
        <v>-1</v>
      </c>
      <c r="E383" s="7" t="e">
        <f t="shared" si="28"/>
        <v>#DIV/0!</v>
      </c>
    </row>
    <row r="384" spans="1:5" ht="17.25" customHeight="1" thickBot="1" x14ac:dyDescent="0.3">
      <c r="A384" s="4" t="s">
        <v>19</v>
      </c>
      <c r="B384" s="51" t="s">
        <v>23</v>
      </c>
      <c r="C384" s="7" t="e">
        <f t="shared" si="28"/>
        <v>#DIV/0!</v>
      </c>
      <c r="D384" s="7" t="e">
        <f>D381/C381-1</f>
        <v>#DIV/0!</v>
      </c>
      <c r="E384" s="7" t="e">
        <f t="shared" si="28"/>
        <v>#DIV/0!</v>
      </c>
    </row>
    <row r="385" spans="1:5" ht="17.25" customHeight="1" thickBot="1" x14ac:dyDescent="0.3">
      <c r="A385" s="102" t="s">
        <v>139</v>
      </c>
      <c r="B385" s="103"/>
      <c r="C385" s="103"/>
      <c r="D385" s="103"/>
      <c r="E385" s="104"/>
    </row>
    <row r="386" spans="1:5" ht="17.25" customHeight="1" x14ac:dyDescent="0.25">
      <c r="A386" s="92"/>
      <c r="B386" s="18">
        <v>2018</v>
      </c>
      <c r="C386" s="18">
        <v>2019</v>
      </c>
      <c r="D386" s="18">
        <v>2020</v>
      </c>
      <c r="E386" s="18">
        <v>2021</v>
      </c>
    </row>
    <row r="387" spans="1:5" ht="17.25" customHeight="1" thickBot="1" x14ac:dyDescent="0.3">
      <c r="A387" s="93"/>
      <c r="B387" s="19" t="s">
        <v>6</v>
      </c>
      <c r="C387" s="19" t="s">
        <v>7</v>
      </c>
      <c r="D387" s="19" t="s">
        <v>7</v>
      </c>
      <c r="E387" s="19" t="s">
        <v>7</v>
      </c>
    </row>
    <row r="388" spans="1:5" ht="17.25" customHeight="1" thickBot="1" x14ac:dyDescent="0.3">
      <c r="A388" s="1" t="s">
        <v>40</v>
      </c>
      <c r="B388" s="8">
        <f>B389+B390+B391+B392</f>
        <v>0</v>
      </c>
      <c r="C388" s="8">
        <f>C389+C390+C391+C392</f>
        <v>0</v>
      </c>
      <c r="D388" s="8">
        <f>D389+D390+D391+D392</f>
        <v>0</v>
      </c>
      <c r="E388" s="8">
        <f>E389+E390+E391+E392</f>
        <v>0</v>
      </c>
    </row>
    <row r="389" spans="1:5" ht="17.25" customHeight="1" thickBot="1" x14ac:dyDescent="0.3">
      <c r="A389" s="10" t="s">
        <v>49</v>
      </c>
      <c r="B389" s="8"/>
      <c r="C389" s="8"/>
      <c r="D389" s="8"/>
      <c r="E389" s="8"/>
    </row>
    <row r="390" spans="1:5" ht="17.25" customHeight="1" thickBot="1" x14ac:dyDescent="0.3">
      <c r="A390" s="10" t="s">
        <v>56</v>
      </c>
      <c r="B390" s="8"/>
      <c r="C390" s="8"/>
      <c r="D390" s="8"/>
      <c r="E390" s="8"/>
    </row>
    <row r="391" spans="1:5" ht="17.25" customHeight="1" thickBot="1" x14ac:dyDescent="0.3">
      <c r="A391" s="10" t="s">
        <v>57</v>
      </c>
      <c r="B391" s="8"/>
      <c r="C391" s="8"/>
      <c r="D391" s="8"/>
      <c r="E391" s="8"/>
    </row>
    <row r="392" spans="1:5" ht="17.25" customHeight="1" thickBot="1" x14ac:dyDescent="0.3">
      <c r="A392" s="10" t="s">
        <v>58</v>
      </c>
      <c r="B392" s="8"/>
      <c r="C392" s="8">
        <v>0</v>
      </c>
      <c r="D392" s="8">
        <v>0</v>
      </c>
      <c r="E392" s="8"/>
    </row>
    <row r="393" spans="1:5" ht="17.25" customHeight="1" thickBot="1" x14ac:dyDescent="0.3">
      <c r="A393" s="1" t="s">
        <v>41</v>
      </c>
      <c r="B393" s="11">
        <f>B394+B395+B396+B397</f>
        <v>17650</v>
      </c>
      <c r="C393" s="11">
        <f>C394+C395+C396+C397</f>
        <v>90455</v>
      </c>
      <c r="D393" s="11">
        <f>D394+D395+D396+D397</f>
        <v>0</v>
      </c>
      <c r="E393" s="11">
        <f>E394+E395+E396+E397</f>
        <v>0</v>
      </c>
    </row>
    <row r="394" spans="1:5" ht="17.25" customHeight="1" thickBot="1" x14ac:dyDescent="0.3">
      <c r="A394" s="10" t="s">
        <v>49</v>
      </c>
      <c r="B394" s="11"/>
      <c r="C394" s="11"/>
      <c r="D394" s="11"/>
      <c r="E394" s="11"/>
    </row>
    <row r="395" spans="1:5" ht="17.25" customHeight="1" thickBot="1" x14ac:dyDescent="0.3">
      <c r="A395" s="10" t="s">
        <v>56</v>
      </c>
      <c r="B395" s="11">
        <v>17650</v>
      </c>
      <c r="C395" s="11">
        <v>90455</v>
      </c>
      <c r="D395" s="11">
        <v>0</v>
      </c>
      <c r="E395" s="11"/>
    </row>
    <row r="396" spans="1:5" ht="17.25" customHeight="1" thickBot="1" x14ac:dyDescent="0.3">
      <c r="A396" s="10" t="s">
        <v>57</v>
      </c>
      <c r="B396" s="11"/>
      <c r="C396" s="11"/>
      <c r="D396" s="11"/>
      <c r="E396" s="11"/>
    </row>
    <row r="397" spans="1:5" ht="17.25" customHeight="1" thickBot="1" x14ac:dyDescent="0.3">
      <c r="A397" s="62" t="s">
        <v>58</v>
      </c>
      <c r="B397" s="11"/>
      <c r="C397" s="11"/>
      <c r="D397" s="11"/>
      <c r="E397" s="11"/>
    </row>
    <row r="398" spans="1:5" ht="17.25" customHeight="1" thickBot="1" x14ac:dyDescent="0.3">
      <c r="A398" s="63" t="s">
        <v>134</v>
      </c>
      <c r="B398" s="11">
        <f t="shared" ref="B398:E398" si="29">B388+B393</f>
        <v>17650</v>
      </c>
      <c r="C398" s="11">
        <f t="shared" si="29"/>
        <v>90455</v>
      </c>
      <c r="D398" s="11">
        <f t="shared" si="29"/>
        <v>0</v>
      </c>
      <c r="E398" s="11">
        <f t="shared" si="29"/>
        <v>0</v>
      </c>
    </row>
    <row r="399" spans="1:5" ht="17.25" customHeight="1" thickBot="1" x14ac:dyDescent="0.3">
      <c r="A399" s="60" t="s">
        <v>140</v>
      </c>
      <c r="B399" s="61" t="s">
        <v>121</v>
      </c>
      <c r="C399" s="55" t="s">
        <v>52</v>
      </c>
      <c r="D399" s="56" t="s">
        <v>141</v>
      </c>
      <c r="E399" s="57"/>
    </row>
    <row r="400" spans="1:5" ht="17.25" customHeight="1" thickBot="1" x14ac:dyDescent="0.3">
      <c r="A400" s="4" t="s">
        <v>10</v>
      </c>
      <c r="B400" s="99" t="s">
        <v>142</v>
      </c>
      <c r="C400" s="100"/>
      <c r="D400" s="100"/>
      <c r="E400" s="101"/>
    </row>
    <row r="401" spans="1:5" ht="17.25" customHeight="1" thickBot="1" x14ac:dyDescent="0.3">
      <c r="A401" s="4" t="s">
        <v>15</v>
      </c>
      <c r="B401" s="105"/>
      <c r="C401" s="106"/>
      <c r="D401" s="106"/>
      <c r="E401" s="107"/>
    </row>
    <row r="402" spans="1:5" ht="17.25" customHeight="1" x14ac:dyDescent="0.25">
      <c r="A402" s="92"/>
      <c r="B402" s="18">
        <v>2018</v>
      </c>
      <c r="C402" s="18">
        <v>2019</v>
      </c>
      <c r="D402" s="18">
        <v>2020</v>
      </c>
      <c r="E402" s="18">
        <v>2021</v>
      </c>
    </row>
    <row r="403" spans="1:5" ht="17.25" customHeight="1" thickBot="1" x14ac:dyDescent="0.3">
      <c r="A403" s="93"/>
      <c r="B403" s="19" t="s">
        <v>6</v>
      </c>
      <c r="C403" s="19" t="s">
        <v>7</v>
      </c>
      <c r="D403" s="19" t="s">
        <v>7</v>
      </c>
      <c r="E403" s="19" t="s">
        <v>7</v>
      </c>
    </row>
    <row r="404" spans="1:5" ht="17.25" customHeight="1" thickBot="1" x14ac:dyDescent="0.3">
      <c r="A404" s="4" t="s">
        <v>9</v>
      </c>
      <c r="B404" s="51">
        <v>0</v>
      </c>
      <c r="C404" s="51">
        <v>60</v>
      </c>
      <c r="D404" s="51">
        <v>0</v>
      </c>
      <c r="E404" s="51"/>
    </row>
    <row r="405" spans="1:5" ht="17.25" customHeight="1" thickBot="1" x14ac:dyDescent="0.3">
      <c r="A405" s="4" t="s">
        <v>16</v>
      </c>
      <c r="B405" s="6">
        <v>19079</v>
      </c>
      <c r="C405" s="6">
        <v>157150</v>
      </c>
      <c r="D405" s="6">
        <v>0</v>
      </c>
      <c r="E405" s="6">
        <f>E423</f>
        <v>0</v>
      </c>
    </row>
    <row r="406" spans="1:5" ht="17.25" customHeight="1" thickBot="1" x14ac:dyDescent="0.3">
      <c r="A406" s="4" t="s">
        <v>24</v>
      </c>
      <c r="B406" s="6" t="e">
        <f>B405/B404</f>
        <v>#DIV/0!</v>
      </c>
      <c r="C406" s="6">
        <f>C405/C404</f>
        <v>2619.1666666666665</v>
      </c>
      <c r="D406" s="6" t="e">
        <f>D405/D404</f>
        <v>#DIV/0!</v>
      </c>
      <c r="E406" s="6" t="e">
        <f>E405/E404</f>
        <v>#DIV/0!</v>
      </c>
    </row>
    <row r="407" spans="1:5" ht="17.25" customHeight="1" thickBot="1" x14ac:dyDescent="0.3">
      <c r="A407" s="4" t="s">
        <v>17</v>
      </c>
      <c r="B407" s="51" t="s">
        <v>23</v>
      </c>
      <c r="C407" s="7" t="e">
        <f t="shared" ref="C407:C409" si="30">C404/B404-1</f>
        <v>#DIV/0!</v>
      </c>
      <c r="D407" s="7">
        <f>D404/C404-1</f>
        <v>-1</v>
      </c>
      <c r="E407" s="7" t="e">
        <f t="shared" ref="E407:E409" si="31">E404/D404-1</f>
        <v>#DIV/0!</v>
      </c>
    </row>
    <row r="408" spans="1:5" ht="17.25" customHeight="1" thickBot="1" x14ac:dyDescent="0.3">
      <c r="A408" s="4" t="s">
        <v>18</v>
      </c>
      <c r="B408" s="51" t="s">
        <v>23</v>
      </c>
      <c r="C408" s="7">
        <f t="shared" si="30"/>
        <v>7.236804863986583</v>
      </c>
      <c r="D408" s="7">
        <f>D405/C405-1</f>
        <v>-1</v>
      </c>
      <c r="E408" s="7" t="e">
        <f t="shared" si="31"/>
        <v>#DIV/0!</v>
      </c>
    </row>
    <row r="409" spans="1:5" ht="17.25" customHeight="1" thickBot="1" x14ac:dyDescent="0.3">
      <c r="A409" s="4" t="s">
        <v>19</v>
      </c>
      <c r="B409" s="51" t="s">
        <v>23</v>
      </c>
      <c r="C409" s="7" t="e">
        <f t="shared" si="30"/>
        <v>#DIV/0!</v>
      </c>
      <c r="D409" s="7" t="e">
        <f>D406/C406-1</f>
        <v>#DIV/0!</v>
      </c>
      <c r="E409" s="7" t="e">
        <f t="shared" si="31"/>
        <v>#DIV/0!</v>
      </c>
    </row>
    <row r="410" spans="1:5" ht="17.25" customHeight="1" thickBot="1" x14ac:dyDescent="0.3">
      <c r="A410" s="102" t="s">
        <v>143</v>
      </c>
      <c r="B410" s="103"/>
      <c r="C410" s="103"/>
      <c r="D410" s="103"/>
      <c r="E410" s="104"/>
    </row>
    <row r="411" spans="1:5" ht="17.25" customHeight="1" x14ac:dyDescent="0.25">
      <c r="A411" s="92"/>
      <c r="B411" s="18">
        <v>2018</v>
      </c>
      <c r="C411" s="18">
        <v>2019</v>
      </c>
      <c r="D411" s="18">
        <v>2020</v>
      </c>
      <c r="E411" s="18">
        <v>2021</v>
      </c>
    </row>
    <row r="412" spans="1:5" ht="17.25" customHeight="1" thickBot="1" x14ac:dyDescent="0.3">
      <c r="A412" s="93"/>
      <c r="B412" s="19" t="s">
        <v>6</v>
      </c>
      <c r="C412" s="19" t="s">
        <v>7</v>
      </c>
      <c r="D412" s="19" t="s">
        <v>7</v>
      </c>
      <c r="E412" s="19" t="s">
        <v>7</v>
      </c>
    </row>
    <row r="413" spans="1:5" ht="17.25" customHeight="1" thickBot="1" x14ac:dyDescent="0.3">
      <c r="A413" s="1" t="s">
        <v>40</v>
      </c>
      <c r="B413" s="8">
        <f>B414+B415+B416+B417</f>
        <v>0</v>
      </c>
      <c r="C413" s="8">
        <f>C414+C415+C416+C417</f>
        <v>0</v>
      </c>
      <c r="D413" s="8">
        <f>D414+D415+D416+D417</f>
        <v>0</v>
      </c>
      <c r="E413" s="8">
        <f>E414+E415+E416+E417</f>
        <v>0</v>
      </c>
    </row>
    <row r="414" spans="1:5" ht="17.25" customHeight="1" thickBot="1" x14ac:dyDescent="0.3">
      <c r="A414" s="10" t="s">
        <v>49</v>
      </c>
      <c r="B414" s="8"/>
      <c r="C414" s="8"/>
      <c r="D414" s="8"/>
      <c r="E414" s="8"/>
    </row>
    <row r="415" spans="1:5" ht="17.25" customHeight="1" thickBot="1" x14ac:dyDescent="0.3">
      <c r="A415" s="10" t="s">
        <v>56</v>
      </c>
      <c r="B415" s="8"/>
      <c r="C415" s="8">
        <v>0</v>
      </c>
      <c r="D415" s="8">
        <v>0</v>
      </c>
      <c r="E415" s="8"/>
    </row>
    <row r="416" spans="1:5" ht="17.25" customHeight="1" thickBot="1" x14ac:dyDescent="0.3">
      <c r="A416" s="10" t="s">
        <v>57</v>
      </c>
      <c r="B416" s="8"/>
      <c r="C416" s="8"/>
      <c r="D416" s="8"/>
      <c r="E416" s="8"/>
    </row>
    <row r="417" spans="1:5" ht="17.25" customHeight="1" thickBot="1" x14ac:dyDescent="0.3">
      <c r="A417" s="10" t="s">
        <v>58</v>
      </c>
      <c r="B417" s="8"/>
      <c r="C417" s="8"/>
      <c r="D417" s="8"/>
      <c r="E417" s="8"/>
    </row>
    <row r="418" spans="1:5" ht="17.25" customHeight="1" thickBot="1" x14ac:dyDescent="0.3">
      <c r="A418" s="1" t="s">
        <v>41</v>
      </c>
      <c r="B418" s="11">
        <f>B419+B420+B421+B422</f>
        <v>0</v>
      </c>
      <c r="C418" s="11">
        <f>C419+C420+C421+C422</f>
        <v>157150</v>
      </c>
      <c r="D418" s="11">
        <f>D419+D420+D421+D422</f>
        <v>0</v>
      </c>
      <c r="E418" s="11">
        <f>E419+E420+E421+E422</f>
        <v>0</v>
      </c>
    </row>
    <row r="419" spans="1:5" ht="17.25" customHeight="1" thickBot="1" x14ac:dyDescent="0.3">
      <c r="A419" s="10" t="s">
        <v>49</v>
      </c>
      <c r="B419" s="11"/>
      <c r="C419" s="11"/>
      <c r="D419" s="11"/>
      <c r="E419" s="11"/>
    </row>
    <row r="420" spans="1:5" ht="17.25" customHeight="1" thickBot="1" x14ac:dyDescent="0.3">
      <c r="A420" s="10" t="s">
        <v>56</v>
      </c>
      <c r="B420" s="11"/>
      <c r="C420" s="11"/>
      <c r="D420" s="11"/>
      <c r="E420" s="11"/>
    </row>
    <row r="421" spans="1:5" ht="17.25" customHeight="1" thickBot="1" x14ac:dyDescent="0.3">
      <c r="A421" s="10" t="s">
        <v>57</v>
      </c>
      <c r="B421" s="11"/>
      <c r="C421" s="11"/>
      <c r="D421" s="11"/>
      <c r="E421" s="11"/>
    </row>
    <row r="422" spans="1:5" ht="17.25" customHeight="1" thickBot="1" x14ac:dyDescent="0.3">
      <c r="A422" s="62" t="s">
        <v>58</v>
      </c>
      <c r="B422" s="11"/>
      <c r="C422" s="11">
        <v>157150</v>
      </c>
      <c r="D422" s="11">
        <v>0</v>
      </c>
      <c r="E422" s="11"/>
    </row>
    <row r="423" spans="1:5" ht="17.25" customHeight="1" thickBot="1" x14ac:dyDescent="0.3">
      <c r="A423" s="63" t="s">
        <v>144</v>
      </c>
      <c r="B423" s="11">
        <f t="shared" ref="B423:E423" si="32">B413+B418</f>
        <v>0</v>
      </c>
      <c r="C423" s="11">
        <f t="shared" si="32"/>
        <v>157150</v>
      </c>
      <c r="D423" s="11">
        <f t="shared" si="32"/>
        <v>0</v>
      </c>
      <c r="E423" s="11">
        <f t="shared" si="32"/>
        <v>0</v>
      </c>
    </row>
    <row r="424" spans="1:5" ht="15.75" thickBot="1" x14ac:dyDescent="0.3">
      <c r="A424" s="27"/>
      <c r="B424" s="28"/>
      <c r="C424" s="28"/>
      <c r="D424" s="28"/>
      <c r="E424" s="28"/>
    </row>
    <row r="425" spans="1:5" ht="27" customHeight="1" thickBot="1" x14ac:dyDescent="0.3">
      <c r="A425" s="13" t="s">
        <v>45</v>
      </c>
      <c r="B425" s="14">
        <f>B108+B35+B72</f>
        <v>195000</v>
      </c>
      <c r="C425" s="14">
        <f>C108+C35+C72</f>
        <v>446540</v>
      </c>
      <c r="D425" s="50">
        <f>D108+D35+D72</f>
        <v>460000</v>
      </c>
      <c r="E425" s="50">
        <f>E108+E35+E72</f>
        <v>470000</v>
      </c>
    </row>
    <row r="426" spans="1:5" ht="24.75" thickBot="1" x14ac:dyDescent="0.3">
      <c r="A426" s="13" t="s">
        <v>46</v>
      </c>
      <c r="B426" s="14">
        <f>B137+B64+B101</f>
        <v>195000</v>
      </c>
      <c r="C426" s="14">
        <f>C137+C64+C101</f>
        <v>446540</v>
      </c>
      <c r="D426" s="50">
        <f>D137+D64+D101</f>
        <v>460000</v>
      </c>
      <c r="E426" s="50">
        <f>E137+E64+E101</f>
        <v>470000</v>
      </c>
    </row>
    <row r="427" spans="1:5" ht="15.75" thickBot="1" x14ac:dyDescent="0.3">
      <c r="A427" s="1" t="s">
        <v>0</v>
      </c>
      <c r="B427" s="23">
        <f>B428+B429</f>
        <v>150000</v>
      </c>
      <c r="C427" s="23">
        <f t="shared" ref="C427:E427" si="33">C428+C429</f>
        <v>323000</v>
      </c>
      <c r="D427" s="23">
        <f t="shared" si="33"/>
        <v>323000</v>
      </c>
      <c r="E427" s="23">
        <f t="shared" si="33"/>
        <v>323000</v>
      </c>
    </row>
    <row r="428" spans="1:5" ht="15.75" thickBot="1" x14ac:dyDescent="0.3">
      <c r="A428" s="10" t="s">
        <v>49</v>
      </c>
      <c r="B428" s="11">
        <f t="shared" ref="B428:E429" si="34">B44+B117</f>
        <v>150000</v>
      </c>
      <c r="C428" s="11">
        <f t="shared" si="34"/>
        <v>323000</v>
      </c>
      <c r="D428" s="11">
        <f t="shared" si="34"/>
        <v>323000</v>
      </c>
      <c r="E428" s="48">
        <f t="shared" si="34"/>
        <v>323000</v>
      </c>
    </row>
    <row r="429" spans="1:5" ht="15.75" customHeight="1" thickBot="1" x14ac:dyDescent="0.3">
      <c r="A429" s="10" t="s">
        <v>53</v>
      </c>
      <c r="B429" s="11">
        <f t="shared" si="34"/>
        <v>0</v>
      </c>
      <c r="C429" s="11">
        <f t="shared" si="34"/>
        <v>0</v>
      </c>
      <c r="D429" s="11">
        <f t="shared" si="34"/>
        <v>0</v>
      </c>
      <c r="E429" s="48">
        <f t="shared" si="34"/>
        <v>0</v>
      </c>
    </row>
    <row r="430" spans="1:5" ht="15.75" thickBot="1" x14ac:dyDescent="0.3">
      <c r="A430" s="1" t="s">
        <v>31</v>
      </c>
      <c r="B430" s="23">
        <f>B431+B432</f>
        <v>25000</v>
      </c>
      <c r="C430" s="23">
        <f t="shared" ref="C430:E430" si="35">C431+C432</f>
        <v>56500</v>
      </c>
      <c r="D430" s="23">
        <f t="shared" si="35"/>
        <v>56500</v>
      </c>
      <c r="E430" s="49">
        <f t="shared" si="35"/>
        <v>56500</v>
      </c>
    </row>
    <row r="431" spans="1:5" ht="15.75" thickBot="1" x14ac:dyDescent="0.3">
      <c r="A431" s="10" t="s">
        <v>49</v>
      </c>
      <c r="B431" s="8">
        <f t="shared" ref="B431:E432" si="36">B47+B120</f>
        <v>25000</v>
      </c>
      <c r="C431" s="8">
        <f t="shared" si="36"/>
        <v>56500</v>
      </c>
      <c r="D431" s="8">
        <f t="shared" si="36"/>
        <v>56500</v>
      </c>
      <c r="E431" s="8">
        <f t="shared" si="36"/>
        <v>56500</v>
      </c>
    </row>
    <row r="432" spans="1:5" ht="15.75" thickBot="1" x14ac:dyDescent="0.3">
      <c r="A432" s="10" t="s">
        <v>53</v>
      </c>
      <c r="B432" s="11">
        <f t="shared" si="36"/>
        <v>0</v>
      </c>
      <c r="C432" s="11">
        <f t="shared" si="36"/>
        <v>0</v>
      </c>
      <c r="D432" s="11">
        <f t="shared" si="36"/>
        <v>0</v>
      </c>
      <c r="E432" s="11">
        <f t="shared" si="36"/>
        <v>0</v>
      </c>
    </row>
    <row r="433" spans="1:5" ht="15.75" thickBot="1" x14ac:dyDescent="0.3">
      <c r="A433" s="1" t="s">
        <v>1</v>
      </c>
      <c r="B433" s="23">
        <f>B434+B435</f>
        <v>0</v>
      </c>
      <c r="C433" s="23">
        <f t="shared" ref="C433:E433" si="37">C434+C435</f>
        <v>60040</v>
      </c>
      <c r="D433" s="23">
        <f t="shared" si="37"/>
        <v>73500</v>
      </c>
      <c r="E433" s="49">
        <f t="shared" si="37"/>
        <v>83500</v>
      </c>
    </row>
    <row r="434" spans="1:5" ht="15.75" thickBot="1" x14ac:dyDescent="0.3">
      <c r="A434" s="10" t="s">
        <v>49</v>
      </c>
      <c r="B434" s="11">
        <f>B50+B123</f>
        <v>0</v>
      </c>
      <c r="C434" s="11">
        <f>C50+C123+C87</f>
        <v>60040</v>
      </c>
      <c r="D434" s="11">
        <f>D50+D123+D86</f>
        <v>73500</v>
      </c>
      <c r="E434" s="48">
        <f>E50+E123+E86</f>
        <v>83500</v>
      </c>
    </row>
    <row r="435" spans="1:5" ht="15.75" thickBot="1" x14ac:dyDescent="0.3">
      <c r="A435" s="10" t="s">
        <v>53</v>
      </c>
      <c r="B435" s="11">
        <f>B51+B124</f>
        <v>0</v>
      </c>
      <c r="C435" s="11">
        <f>C51+C124</f>
        <v>0</v>
      </c>
      <c r="D435" s="11">
        <f>D51+D124</f>
        <v>0</v>
      </c>
      <c r="E435" s="48">
        <f>E51+E124</f>
        <v>0</v>
      </c>
    </row>
    <row r="436" spans="1:5" ht="15.75" thickBot="1" x14ac:dyDescent="0.3">
      <c r="A436" s="1" t="s">
        <v>2</v>
      </c>
      <c r="B436" s="23">
        <f>B437+B438</f>
        <v>0</v>
      </c>
      <c r="C436" s="23">
        <f>C437+C438</f>
        <v>0</v>
      </c>
      <c r="D436" s="23">
        <f t="shared" ref="D436:E436" si="38">D437+D438</f>
        <v>0</v>
      </c>
      <c r="E436" s="23">
        <f t="shared" si="38"/>
        <v>0</v>
      </c>
    </row>
    <row r="437" spans="1:5" ht="15.75" thickBot="1" x14ac:dyDescent="0.3">
      <c r="A437" s="10" t="s">
        <v>49</v>
      </c>
      <c r="B437" s="8">
        <f t="shared" ref="B437:E438" si="39">B53+B126</f>
        <v>0</v>
      </c>
      <c r="C437" s="8">
        <f t="shared" si="39"/>
        <v>0</v>
      </c>
      <c r="D437" s="8">
        <f t="shared" si="39"/>
        <v>0</v>
      </c>
      <c r="E437" s="8">
        <f t="shared" si="39"/>
        <v>0</v>
      </c>
    </row>
    <row r="438" spans="1:5" ht="15.75" thickBot="1" x14ac:dyDescent="0.3">
      <c r="A438" s="10" t="s">
        <v>53</v>
      </c>
      <c r="B438" s="11">
        <f t="shared" si="39"/>
        <v>0</v>
      </c>
      <c r="C438" s="11">
        <f t="shared" si="39"/>
        <v>0</v>
      </c>
      <c r="D438" s="11">
        <f t="shared" si="39"/>
        <v>0</v>
      </c>
      <c r="E438" s="11">
        <f t="shared" si="39"/>
        <v>0</v>
      </c>
    </row>
    <row r="439" spans="1:5" ht="15.75" customHeight="1" thickBot="1" x14ac:dyDescent="0.3">
      <c r="A439" s="1" t="s">
        <v>25</v>
      </c>
      <c r="B439" s="23">
        <f>B440+B441</f>
        <v>0</v>
      </c>
      <c r="C439" s="23">
        <f t="shared" ref="C439:E439" si="40">C440+C441</f>
        <v>7000</v>
      </c>
      <c r="D439" s="23">
        <f t="shared" si="40"/>
        <v>7000</v>
      </c>
      <c r="E439" s="23">
        <f t="shared" si="40"/>
        <v>7000</v>
      </c>
    </row>
    <row r="440" spans="1:5" ht="15.75" thickBot="1" x14ac:dyDescent="0.3">
      <c r="A440" s="10" t="s">
        <v>49</v>
      </c>
      <c r="B440" s="8">
        <f t="shared" ref="B440:E441" si="41">B56+B129</f>
        <v>0</v>
      </c>
      <c r="C440" s="8">
        <f t="shared" si="41"/>
        <v>7000</v>
      </c>
      <c r="D440" s="8">
        <f t="shared" si="41"/>
        <v>7000</v>
      </c>
      <c r="E440" s="8">
        <f t="shared" si="41"/>
        <v>7000</v>
      </c>
    </row>
    <row r="441" spans="1:5" ht="15.75" thickBot="1" x14ac:dyDescent="0.3">
      <c r="A441" s="10" t="s">
        <v>53</v>
      </c>
      <c r="B441" s="11">
        <f t="shared" si="41"/>
        <v>0</v>
      </c>
      <c r="C441" s="11">
        <f t="shared" si="41"/>
        <v>0</v>
      </c>
      <c r="D441" s="11">
        <f t="shared" si="41"/>
        <v>0</v>
      </c>
      <c r="E441" s="11">
        <f t="shared" si="41"/>
        <v>0</v>
      </c>
    </row>
    <row r="442" spans="1:5" ht="15.75" thickBot="1" x14ac:dyDescent="0.3">
      <c r="A442" s="1" t="s">
        <v>26</v>
      </c>
      <c r="B442" s="23">
        <f>B443+B444</f>
        <v>0</v>
      </c>
      <c r="C442" s="23">
        <f>C443+C444</f>
        <v>0</v>
      </c>
      <c r="D442" s="23">
        <f t="shared" ref="D442:E442" si="42">D443+D444</f>
        <v>0</v>
      </c>
      <c r="E442" s="23">
        <f t="shared" si="42"/>
        <v>0</v>
      </c>
    </row>
    <row r="443" spans="1:5" ht="15.75" thickBot="1" x14ac:dyDescent="0.3">
      <c r="A443" s="10" t="s">
        <v>49</v>
      </c>
      <c r="B443" s="8">
        <f t="shared" ref="B443:E444" si="43">B59+B132</f>
        <v>0</v>
      </c>
      <c r="C443" s="8">
        <f t="shared" si="43"/>
        <v>0</v>
      </c>
      <c r="D443" s="8">
        <f t="shared" si="43"/>
        <v>0</v>
      </c>
      <c r="E443" s="8">
        <f t="shared" si="43"/>
        <v>0</v>
      </c>
    </row>
    <row r="444" spans="1:5" ht="15.75" thickBot="1" x14ac:dyDescent="0.3">
      <c r="A444" s="10" t="s">
        <v>53</v>
      </c>
      <c r="B444" s="11">
        <f t="shared" si="43"/>
        <v>0</v>
      </c>
      <c r="C444" s="11">
        <f t="shared" si="43"/>
        <v>0</v>
      </c>
      <c r="D444" s="11">
        <f t="shared" si="43"/>
        <v>0</v>
      </c>
      <c r="E444" s="11">
        <f t="shared" si="43"/>
        <v>0</v>
      </c>
    </row>
    <row r="445" spans="1:5" ht="15.75" thickBot="1" x14ac:dyDescent="0.3">
      <c r="A445" s="1" t="s">
        <v>3</v>
      </c>
      <c r="B445" s="23">
        <f>B134+B61</f>
        <v>0</v>
      </c>
      <c r="C445" s="23">
        <f>C134+C61</f>
        <v>0</v>
      </c>
      <c r="D445" s="23">
        <f>D134+D61</f>
        <v>0</v>
      </c>
      <c r="E445" s="23">
        <f>E134+E61</f>
        <v>0</v>
      </c>
    </row>
    <row r="446" spans="1:5" ht="15.75" thickBot="1" x14ac:dyDescent="0.3">
      <c r="A446" s="10" t="s">
        <v>49</v>
      </c>
      <c r="B446" s="8">
        <f t="shared" ref="B446:E447" si="44">B62+B135</f>
        <v>0</v>
      </c>
      <c r="C446" s="8">
        <f t="shared" si="44"/>
        <v>0</v>
      </c>
      <c r="D446" s="8">
        <f t="shared" si="44"/>
        <v>0</v>
      </c>
      <c r="E446" s="8">
        <f t="shared" si="44"/>
        <v>0</v>
      </c>
    </row>
    <row r="447" spans="1:5" ht="15.75" thickBot="1" x14ac:dyDescent="0.3">
      <c r="A447" s="10" t="s">
        <v>53</v>
      </c>
      <c r="B447" s="11">
        <f t="shared" si="44"/>
        <v>0</v>
      </c>
      <c r="C447" s="11">
        <f t="shared" si="44"/>
        <v>0</v>
      </c>
      <c r="D447" s="11">
        <f t="shared" si="44"/>
        <v>0</v>
      </c>
      <c r="E447" s="11">
        <f t="shared" si="44"/>
        <v>0</v>
      </c>
    </row>
    <row r="448" spans="1:5" ht="15.75" thickBot="1" x14ac:dyDescent="0.3">
      <c r="A448" s="1" t="s">
        <v>20</v>
      </c>
      <c r="B448" s="23"/>
      <c r="C448" s="23"/>
      <c r="D448" s="23"/>
      <c r="E448" s="23"/>
    </row>
    <row r="449" spans="1:5" ht="15.75" thickBot="1" x14ac:dyDescent="0.3">
      <c r="A449" s="10" t="s">
        <v>49</v>
      </c>
      <c r="B449" s="8"/>
      <c r="C449" s="8"/>
      <c r="D449" s="8"/>
      <c r="E449" s="8"/>
    </row>
    <row r="450" spans="1:5" ht="15.75" thickBot="1" x14ac:dyDescent="0.3">
      <c r="A450" s="10" t="s">
        <v>62</v>
      </c>
      <c r="B450" s="8"/>
      <c r="C450" s="8"/>
      <c r="D450" s="8"/>
      <c r="E450" s="8"/>
    </row>
    <row r="451" spans="1:5" ht="15.75" thickBot="1" x14ac:dyDescent="0.3">
      <c r="A451" s="10" t="s">
        <v>57</v>
      </c>
      <c r="B451" s="8"/>
      <c r="C451" s="8"/>
      <c r="D451" s="8"/>
      <c r="E451" s="8"/>
    </row>
    <row r="452" spans="1:5" ht="15.75" thickBot="1" x14ac:dyDescent="0.3">
      <c r="A452" s="10" t="s">
        <v>58</v>
      </c>
      <c r="B452" s="8"/>
      <c r="C452" s="8"/>
      <c r="D452" s="8"/>
      <c r="E452" s="8"/>
    </row>
    <row r="453" spans="1:5" ht="15.75" thickBot="1" x14ac:dyDescent="0.3">
      <c r="A453" s="1" t="s">
        <v>21</v>
      </c>
      <c r="B453" s="23"/>
      <c r="C453" s="23">
        <f>C454+C455+C456+C457</f>
        <v>540790</v>
      </c>
      <c r="D453" s="23">
        <f>SUM(D454)</f>
        <v>158600</v>
      </c>
      <c r="E453" s="23">
        <f>SUM(E454)</f>
        <v>158600</v>
      </c>
    </row>
    <row r="454" spans="1:5" ht="15.75" customHeight="1" thickBot="1" x14ac:dyDescent="0.3">
      <c r="A454" s="10" t="s">
        <v>49</v>
      </c>
      <c r="B454" s="8"/>
      <c r="C454" s="8">
        <f>C163</f>
        <v>8640</v>
      </c>
      <c r="D454" s="8">
        <f>D163+D227</f>
        <v>158600</v>
      </c>
      <c r="E454" s="8">
        <f>E163+E227</f>
        <v>158600</v>
      </c>
    </row>
    <row r="455" spans="1:5" ht="15.75" thickBot="1" x14ac:dyDescent="0.3">
      <c r="A455" s="10" t="s">
        <v>62</v>
      </c>
      <c r="B455" s="8"/>
      <c r="C455" s="8">
        <f>C395+C370+C345+C319+C294+C269</f>
        <v>375000</v>
      </c>
      <c r="D455" s="8">
        <f t="shared" ref="D455:E455" si="45">D395+D370+D345+D319+D294+D269</f>
        <v>0</v>
      </c>
      <c r="E455" s="8">
        <f t="shared" si="45"/>
        <v>0</v>
      </c>
    </row>
    <row r="456" spans="1:5" ht="15.75" thickBot="1" x14ac:dyDescent="0.3">
      <c r="A456" s="10" t="s">
        <v>57</v>
      </c>
      <c r="B456" s="8"/>
      <c r="C456" s="8"/>
      <c r="D456" s="8"/>
      <c r="E456" s="8"/>
    </row>
    <row r="457" spans="1:5" ht="15.75" thickBot="1" x14ac:dyDescent="0.3">
      <c r="A457" s="10" t="s">
        <v>58</v>
      </c>
      <c r="B457" s="8"/>
      <c r="C457" s="8">
        <f>C422</f>
        <v>157150</v>
      </c>
      <c r="D457" s="8">
        <f t="shared" ref="D457:E457" si="46">D422</f>
        <v>0</v>
      </c>
      <c r="E457" s="8">
        <f t="shared" si="46"/>
        <v>0</v>
      </c>
    </row>
    <row r="458" spans="1:5" ht="15.75" thickBot="1" x14ac:dyDescent="0.3">
      <c r="A458" s="25" t="s">
        <v>35</v>
      </c>
      <c r="B458" s="26">
        <f>IF(B426-B425=0,0,"Error")</f>
        <v>0</v>
      </c>
      <c r="C458" s="26">
        <f>IF(C426-C425=0,0,"Error")</f>
        <v>0</v>
      </c>
      <c r="D458" s="26">
        <f>IF(D426-D425=0,0,"Error")</f>
        <v>0</v>
      </c>
      <c r="E458" s="26">
        <f>IF(E426-E425=0,0,"Error")</f>
        <v>0</v>
      </c>
    </row>
  </sheetData>
  <mergeCells count="100">
    <mergeCell ref="A40:E40"/>
    <mergeCell ref="A41:A42"/>
    <mergeCell ref="B102:E102"/>
    <mergeCell ref="B103:E103"/>
    <mergeCell ref="B104:E104"/>
    <mergeCell ref="B66:E66"/>
    <mergeCell ref="A28:E28"/>
    <mergeCell ref="B29:E29"/>
    <mergeCell ref="B30:E30"/>
    <mergeCell ref="B31:E31"/>
    <mergeCell ref="A32:A33"/>
    <mergeCell ref="A27:E27"/>
    <mergeCell ref="A3:E3"/>
    <mergeCell ref="B5:E5"/>
    <mergeCell ref="B6:E6"/>
    <mergeCell ref="B7:E7"/>
    <mergeCell ref="A8:E8"/>
    <mergeCell ref="A9:E11"/>
    <mergeCell ref="B12:E12"/>
    <mergeCell ref="A13:A14"/>
    <mergeCell ref="B19:E19"/>
    <mergeCell ref="A20:E20"/>
    <mergeCell ref="B222:E222"/>
    <mergeCell ref="B223:E223"/>
    <mergeCell ref="A196:A197"/>
    <mergeCell ref="A205:A206"/>
    <mergeCell ref="B195:E195"/>
    <mergeCell ref="A204:E204"/>
    <mergeCell ref="B67:E67"/>
    <mergeCell ref="B68:E68"/>
    <mergeCell ref="A218:E218"/>
    <mergeCell ref="A219:E219"/>
    <mergeCell ref="B220:E220"/>
    <mergeCell ref="A69:A70"/>
    <mergeCell ref="A77:E77"/>
    <mergeCell ref="A114:A115"/>
    <mergeCell ref="A113:E113"/>
    <mergeCell ref="A78:A79"/>
    <mergeCell ref="A105:A106"/>
    <mergeCell ref="A171:A172"/>
    <mergeCell ref="A180:A181"/>
    <mergeCell ref="A146:A147"/>
    <mergeCell ref="A155:A156"/>
    <mergeCell ref="A224:A225"/>
    <mergeCell ref="A233:A234"/>
    <mergeCell ref="A232:E232"/>
    <mergeCell ref="B246:E246"/>
    <mergeCell ref="D247:E247"/>
    <mergeCell ref="A251:A252"/>
    <mergeCell ref="B248:E248"/>
    <mergeCell ref="B249:E249"/>
    <mergeCell ref="B250:E250"/>
    <mergeCell ref="A259:E259"/>
    <mergeCell ref="A284:E284"/>
    <mergeCell ref="B299:E299"/>
    <mergeCell ref="B300:E300"/>
    <mergeCell ref="A260:A261"/>
    <mergeCell ref="A276:A277"/>
    <mergeCell ref="D273:E273"/>
    <mergeCell ref="B274:E274"/>
    <mergeCell ref="B275:E275"/>
    <mergeCell ref="B400:E400"/>
    <mergeCell ref="B401:E401"/>
    <mergeCell ref="A352:A353"/>
    <mergeCell ref="A361:A362"/>
    <mergeCell ref="A360:E360"/>
    <mergeCell ref="B375:E375"/>
    <mergeCell ref="B376:E376"/>
    <mergeCell ref="A179:E179"/>
    <mergeCell ref="B194:E194"/>
    <mergeCell ref="A377:A378"/>
    <mergeCell ref="A386:A387"/>
    <mergeCell ref="A385:E385"/>
    <mergeCell ref="A327:A328"/>
    <mergeCell ref="A336:A337"/>
    <mergeCell ref="A335:E335"/>
    <mergeCell ref="B350:E350"/>
    <mergeCell ref="B351:E351"/>
    <mergeCell ref="A310:A311"/>
    <mergeCell ref="B323:E323"/>
    <mergeCell ref="B325:E325"/>
    <mergeCell ref="B326:E326"/>
    <mergeCell ref="A285:A286"/>
    <mergeCell ref="A301:A302"/>
    <mergeCell ref="A2:E2"/>
    <mergeCell ref="A309:E309"/>
    <mergeCell ref="A410:E410"/>
    <mergeCell ref="A402:A403"/>
    <mergeCell ref="A411:A412"/>
    <mergeCell ref="A139:E139"/>
    <mergeCell ref="A140:E140"/>
    <mergeCell ref="B141:E141"/>
    <mergeCell ref="D142:E142"/>
    <mergeCell ref="B143:E143"/>
    <mergeCell ref="B144:E144"/>
    <mergeCell ref="B145:E145"/>
    <mergeCell ref="A154:E154"/>
    <mergeCell ref="D168:E168"/>
    <mergeCell ref="B169:E169"/>
    <mergeCell ref="B170:E17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15"/>
  <sheetViews>
    <sheetView view="pageBreakPreview" topLeftCell="A1066" zoomScale="60" zoomScaleNormal="170" workbookViewId="0">
      <selection activeCell="A2" sqref="A2:E2"/>
    </sheetView>
  </sheetViews>
  <sheetFormatPr defaultRowHeight="15" x14ac:dyDescent="0.25"/>
  <cols>
    <col min="1" max="1" width="33.7109375" customWidth="1"/>
    <col min="2" max="4" width="11.7109375" customWidth="1"/>
    <col min="5" max="5" width="15.7109375" customWidth="1"/>
  </cols>
  <sheetData>
    <row r="2" spans="1:6" ht="33.75" customHeight="1" x14ac:dyDescent="0.25">
      <c r="A2" s="94" t="s">
        <v>38</v>
      </c>
      <c r="B2" s="94"/>
      <c r="C2" s="94"/>
      <c r="D2" s="94"/>
      <c r="E2" s="94"/>
      <c r="F2" s="91"/>
    </row>
    <row r="3" spans="1:6" ht="18" customHeight="1" x14ac:dyDescent="0.25">
      <c r="A3" s="132" t="s">
        <v>54</v>
      </c>
      <c r="B3" s="132"/>
      <c r="C3" s="132"/>
      <c r="D3" s="132"/>
      <c r="E3" s="132"/>
      <c r="F3" s="53"/>
    </row>
    <row r="4" spans="1:6" ht="15.75" thickBot="1" x14ac:dyDescent="0.3"/>
    <row r="5" spans="1:6" ht="15.75" thickBot="1" x14ac:dyDescent="0.3">
      <c r="A5" s="17" t="s">
        <v>22</v>
      </c>
      <c r="B5" s="133" t="s">
        <v>169</v>
      </c>
      <c r="C5" s="133"/>
      <c r="D5" s="133"/>
      <c r="E5" s="133"/>
    </row>
    <row r="6" spans="1:6" ht="15.75" thickBot="1" x14ac:dyDescent="0.3">
      <c r="A6" s="17" t="s">
        <v>4</v>
      </c>
      <c r="B6" s="134" t="s">
        <v>63</v>
      </c>
      <c r="C6" s="135"/>
      <c r="D6" s="135"/>
      <c r="E6" s="136"/>
    </row>
    <row r="7" spans="1:6" ht="15.75" thickBot="1" x14ac:dyDescent="0.3">
      <c r="A7" s="17" t="s">
        <v>27</v>
      </c>
      <c r="B7" s="137" t="s">
        <v>5</v>
      </c>
      <c r="C7" s="138"/>
      <c r="D7" s="138"/>
      <c r="E7" s="139"/>
    </row>
    <row r="8" spans="1:6" ht="15.75" thickBot="1" x14ac:dyDescent="0.3">
      <c r="A8" s="140" t="s">
        <v>8</v>
      </c>
      <c r="B8" s="141"/>
      <c r="C8" s="141"/>
      <c r="D8" s="141"/>
      <c r="E8" s="142"/>
    </row>
    <row r="9" spans="1:6" ht="15.75" customHeight="1" x14ac:dyDescent="0.25">
      <c r="A9" s="146" t="s">
        <v>170</v>
      </c>
      <c r="B9" s="147"/>
      <c r="C9" s="147"/>
      <c r="D9" s="147"/>
      <c r="E9" s="148"/>
    </row>
    <row r="10" spans="1:6" ht="36.75" customHeight="1" x14ac:dyDescent="0.25">
      <c r="A10" s="149"/>
      <c r="B10" s="150"/>
      <c r="C10" s="150"/>
      <c r="D10" s="150"/>
      <c r="E10" s="151"/>
    </row>
    <row r="11" spans="1:6" ht="67.5" customHeight="1" thickBot="1" x14ac:dyDescent="0.3">
      <c r="A11" s="152"/>
      <c r="B11" s="153"/>
      <c r="C11" s="153"/>
      <c r="D11" s="153"/>
      <c r="E11" s="154"/>
    </row>
    <row r="12" spans="1:6" ht="29.25" customHeight="1" thickBot="1" x14ac:dyDescent="0.3">
      <c r="A12" s="16" t="s">
        <v>11</v>
      </c>
      <c r="B12" s="155" t="s">
        <v>171</v>
      </c>
      <c r="C12" s="122"/>
      <c r="D12" s="122"/>
      <c r="E12" s="123"/>
    </row>
    <row r="13" spans="1:6" ht="23.25" customHeight="1" x14ac:dyDescent="0.25">
      <c r="A13" s="92" t="s">
        <v>12</v>
      </c>
      <c r="B13" s="2">
        <v>2018</v>
      </c>
      <c r="C13" s="2">
        <v>2019</v>
      </c>
      <c r="D13" s="2">
        <v>2020</v>
      </c>
      <c r="E13" s="2">
        <v>2021</v>
      </c>
    </row>
    <row r="14" spans="1:6" ht="15.75" thickBot="1" x14ac:dyDescent="0.3">
      <c r="A14" s="124"/>
      <c r="B14" s="3" t="s">
        <v>6</v>
      </c>
      <c r="C14" s="3" t="s">
        <v>7</v>
      </c>
      <c r="D14" s="3" t="s">
        <v>7</v>
      </c>
      <c r="E14" s="3" t="s">
        <v>7</v>
      </c>
    </row>
    <row r="15" spans="1:6" ht="15.75" thickBot="1" x14ac:dyDescent="0.3">
      <c r="A15" s="65" t="s">
        <v>172</v>
      </c>
      <c r="B15" s="33">
        <v>0.1</v>
      </c>
      <c r="C15" s="33">
        <v>0.13</v>
      </c>
      <c r="D15" s="33">
        <v>0.15</v>
      </c>
      <c r="E15" s="33">
        <v>0.17</v>
      </c>
    </row>
    <row r="16" spans="1:6" ht="35.25" thickBot="1" x14ac:dyDescent="0.3">
      <c r="A16" s="66" t="s">
        <v>173</v>
      </c>
      <c r="B16" s="67" t="s">
        <v>174</v>
      </c>
      <c r="C16" s="67" t="s">
        <v>175</v>
      </c>
      <c r="D16" s="67" t="s">
        <v>176</v>
      </c>
      <c r="E16" s="67" t="s">
        <v>177</v>
      </c>
    </row>
    <row r="17" spans="1:5" ht="15.75" thickBot="1" x14ac:dyDescent="0.3">
      <c r="A17" s="65" t="s">
        <v>178</v>
      </c>
      <c r="B17" s="33">
        <v>0.18</v>
      </c>
      <c r="C17" s="33" t="s">
        <v>179</v>
      </c>
      <c r="D17" s="33">
        <v>0.19</v>
      </c>
      <c r="E17" s="33">
        <v>0.2</v>
      </c>
    </row>
    <row r="18" spans="1:5" ht="15.75" thickBot="1" x14ac:dyDescent="0.3">
      <c r="A18" s="65" t="s">
        <v>180</v>
      </c>
      <c r="B18" s="68">
        <v>0.42</v>
      </c>
      <c r="C18" s="68">
        <v>0.47</v>
      </c>
      <c r="D18" s="68">
        <v>0.55000000000000004</v>
      </c>
      <c r="E18" s="33">
        <v>0.6</v>
      </c>
    </row>
    <row r="19" spans="1:5" ht="15.75" thickBot="1" x14ac:dyDescent="0.3">
      <c r="A19" s="65" t="s">
        <v>181</v>
      </c>
      <c r="B19" s="68">
        <v>0.35</v>
      </c>
      <c r="C19" s="68">
        <v>0.4</v>
      </c>
      <c r="D19" s="68">
        <v>0.55000000000000004</v>
      </c>
      <c r="E19" s="33">
        <v>0.59</v>
      </c>
    </row>
    <row r="20" spans="1:5" ht="15.75" thickBot="1" x14ac:dyDescent="0.3">
      <c r="A20" s="65" t="s">
        <v>182</v>
      </c>
      <c r="B20" s="68"/>
      <c r="C20" s="68"/>
      <c r="D20" s="68"/>
      <c r="E20" s="33"/>
    </row>
    <row r="21" spans="1:5" ht="35.25" customHeight="1" thickBot="1" x14ac:dyDescent="0.3">
      <c r="A21" s="13" t="s">
        <v>13</v>
      </c>
      <c r="B21" s="125" t="s">
        <v>183</v>
      </c>
      <c r="C21" s="126"/>
      <c r="D21" s="126"/>
      <c r="E21" s="127"/>
    </row>
    <row r="22" spans="1:5" ht="23.25" customHeight="1" thickBot="1" x14ac:dyDescent="0.3">
      <c r="A22" s="128" t="s">
        <v>14</v>
      </c>
      <c r="B22" s="100"/>
      <c r="C22" s="100"/>
      <c r="D22" s="100"/>
      <c r="E22" s="101"/>
    </row>
    <row r="23" spans="1:5" ht="15.75" thickBot="1" x14ac:dyDescent="0.3">
      <c r="A23" s="69" t="s">
        <v>184</v>
      </c>
      <c r="B23" s="34"/>
      <c r="C23" s="33" t="s">
        <v>47</v>
      </c>
      <c r="D23" s="33" t="s">
        <v>47</v>
      </c>
      <c r="E23" s="33" t="s">
        <v>47</v>
      </c>
    </row>
    <row r="24" spans="1:5" ht="33.75" thickBot="1" x14ac:dyDescent="0.3">
      <c r="A24" s="70" t="s">
        <v>185</v>
      </c>
      <c r="B24" s="35"/>
      <c r="C24" s="36" t="s">
        <v>28</v>
      </c>
      <c r="D24" s="36" t="s">
        <v>28</v>
      </c>
      <c r="E24" s="36" t="s">
        <v>28</v>
      </c>
    </row>
    <row r="25" spans="1:5" ht="23.25" thickBot="1" x14ac:dyDescent="0.3">
      <c r="A25" s="70" t="s">
        <v>186</v>
      </c>
      <c r="B25" s="33"/>
      <c r="C25" s="33"/>
      <c r="D25" s="33"/>
      <c r="E25" s="33"/>
    </row>
    <row r="26" spans="1:5" ht="33.75" thickBot="1" x14ac:dyDescent="0.3">
      <c r="A26" s="70" t="s">
        <v>187</v>
      </c>
      <c r="B26" s="36"/>
      <c r="C26" s="36"/>
      <c r="D26" s="36"/>
      <c r="E26" s="36"/>
    </row>
    <row r="27" spans="1:5" ht="15.75" thickBot="1" x14ac:dyDescent="0.3">
      <c r="A27" s="129" t="s">
        <v>32</v>
      </c>
      <c r="B27" s="130"/>
      <c r="C27" s="130"/>
      <c r="D27" s="130"/>
      <c r="E27" s="131"/>
    </row>
    <row r="28" spans="1:5" ht="15.75" thickBot="1" x14ac:dyDescent="0.3">
      <c r="A28" s="108" t="s">
        <v>42</v>
      </c>
      <c r="B28" s="109"/>
      <c r="C28" s="109"/>
      <c r="D28" s="109"/>
      <c r="E28" s="110"/>
    </row>
    <row r="29" spans="1:5" ht="33" customHeight="1" thickBot="1" x14ac:dyDescent="0.3">
      <c r="A29" s="20" t="s">
        <v>29</v>
      </c>
      <c r="B29" s="158" t="s">
        <v>188</v>
      </c>
      <c r="C29" s="117"/>
      <c r="D29" s="117"/>
      <c r="E29" s="118"/>
    </row>
    <row r="30" spans="1:5" ht="31.5" customHeight="1" thickBot="1" x14ac:dyDescent="0.3">
      <c r="A30" s="4" t="s">
        <v>10</v>
      </c>
      <c r="B30" s="143" t="s">
        <v>189</v>
      </c>
      <c r="C30" s="144"/>
      <c r="D30" s="144"/>
      <c r="E30" s="145"/>
    </row>
    <row r="31" spans="1:5" ht="15.75" thickBot="1" x14ac:dyDescent="0.3">
      <c r="A31" s="4" t="s">
        <v>15</v>
      </c>
      <c r="B31" s="105" t="s">
        <v>158</v>
      </c>
      <c r="C31" s="106"/>
      <c r="D31" s="106"/>
      <c r="E31" s="107"/>
    </row>
    <row r="32" spans="1:5" ht="12.75" customHeight="1" x14ac:dyDescent="0.25">
      <c r="A32" s="92"/>
      <c r="B32" s="18">
        <v>2018</v>
      </c>
      <c r="C32" s="18">
        <v>2019</v>
      </c>
      <c r="D32" s="18">
        <v>2020</v>
      </c>
      <c r="E32" s="18">
        <v>2021</v>
      </c>
    </row>
    <row r="33" spans="1:5" ht="9" customHeight="1" thickBot="1" x14ac:dyDescent="0.3">
      <c r="A33" s="93"/>
      <c r="B33" s="19" t="s">
        <v>6</v>
      </c>
      <c r="C33" s="19" t="s">
        <v>7</v>
      </c>
      <c r="D33" s="19" t="s">
        <v>7</v>
      </c>
      <c r="E33" s="19" t="s">
        <v>7</v>
      </c>
    </row>
    <row r="34" spans="1:5" ht="15.75" thickBot="1" x14ac:dyDescent="0.3">
      <c r="A34" s="4" t="s">
        <v>9</v>
      </c>
      <c r="B34" s="6">
        <v>57</v>
      </c>
      <c r="C34" s="6">
        <v>60</v>
      </c>
      <c r="D34" s="6">
        <v>58</v>
      </c>
      <c r="E34" s="6">
        <v>50</v>
      </c>
    </row>
    <row r="35" spans="1:5" ht="15.75" thickBot="1" x14ac:dyDescent="0.3">
      <c r="A35" s="4" t="s">
        <v>16</v>
      </c>
      <c r="B35" s="6">
        <f>B64</f>
        <v>121850</v>
      </c>
      <c r="C35" s="6">
        <f t="shared" ref="C35:E35" si="0">C64</f>
        <v>58550</v>
      </c>
      <c r="D35" s="6">
        <f t="shared" si="0"/>
        <v>80250</v>
      </c>
      <c r="E35" s="6">
        <f t="shared" si="0"/>
        <v>85250</v>
      </c>
    </row>
    <row r="36" spans="1:5" ht="15.75" thickBot="1" x14ac:dyDescent="0.3">
      <c r="A36" s="4" t="s">
        <v>24</v>
      </c>
      <c r="B36" s="6">
        <f>B35/B34</f>
        <v>2137.719298245614</v>
      </c>
      <c r="C36" s="6">
        <f>C35/C34</f>
        <v>975.83333333333337</v>
      </c>
      <c r="D36" s="6">
        <f>D35/D34</f>
        <v>1383.6206896551723</v>
      </c>
      <c r="E36" s="6">
        <f>E35/E34</f>
        <v>1705</v>
      </c>
    </row>
    <row r="37" spans="1:5" ht="15.75" thickBot="1" x14ac:dyDescent="0.3">
      <c r="A37" s="4" t="s">
        <v>17</v>
      </c>
      <c r="B37" s="52" t="s">
        <v>23</v>
      </c>
      <c r="C37" s="7">
        <f t="shared" ref="C37:E39" si="1">C34/B34-1</f>
        <v>5.2631578947368363E-2</v>
      </c>
      <c r="D37" s="7">
        <f t="shared" si="1"/>
        <v>-3.3333333333333326E-2</v>
      </c>
      <c r="E37" s="7">
        <f t="shared" si="1"/>
        <v>-0.13793103448275867</v>
      </c>
    </row>
    <row r="38" spans="1:5" ht="15.75" thickBot="1" x14ac:dyDescent="0.3">
      <c r="A38" s="4" t="s">
        <v>18</v>
      </c>
      <c r="B38" s="52" t="s">
        <v>23</v>
      </c>
      <c r="C38" s="7">
        <f t="shared" si="1"/>
        <v>-0.51949117767747233</v>
      </c>
      <c r="D38" s="7">
        <f t="shared" si="1"/>
        <v>0.37062339880444073</v>
      </c>
      <c r="E38" s="7">
        <f t="shared" si="1"/>
        <v>6.230529595015577E-2</v>
      </c>
    </row>
    <row r="39" spans="1:5" ht="15.75" thickBot="1" x14ac:dyDescent="0.3">
      <c r="A39" s="4" t="s">
        <v>19</v>
      </c>
      <c r="B39" s="52" t="s">
        <v>23</v>
      </c>
      <c r="C39" s="7">
        <f>C36/B36-1</f>
        <v>-0.54351661879359869</v>
      </c>
      <c r="D39" s="7">
        <f t="shared" si="1"/>
        <v>0.41788627462528338</v>
      </c>
      <c r="E39" s="7">
        <f t="shared" si="1"/>
        <v>0.23227414330218066</v>
      </c>
    </row>
    <row r="40" spans="1:5" ht="15.75" thickBot="1" x14ac:dyDescent="0.3">
      <c r="A40" s="102" t="s">
        <v>34</v>
      </c>
      <c r="B40" s="103"/>
      <c r="C40" s="103"/>
      <c r="D40" s="103"/>
      <c r="E40" s="104"/>
    </row>
    <row r="41" spans="1:5" ht="12.75" customHeight="1" x14ac:dyDescent="0.25">
      <c r="A41" s="92"/>
      <c r="B41" s="18">
        <v>2018</v>
      </c>
      <c r="C41" s="18">
        <v>2019</v>
      </c>
      <c r="D41" s="18">
        <v>2020</v>
      </c>
      <c r="E41" s="18">
        <v>2021</v>
      </c>
    </row>
    <row r="42" spans="1:5" ht="9" customHeight="1" thickBot="1" x14ac:dyDescent="0.3">
      <c r="A42" s="93"/>
      <c r="B42" s="19" t="s">
        <v>6</v>
      </c>
      <c r="C42" s="19" t="s">
        <v>7</v>
      </c>
      <c r="D42" s="19" t="s">
        <v>7</v>
      </c>
      <c r="E42" s="19" t="s">
        <v>7</v>
      </c>
    </row>
    <row r="43" spans="1:5" ht="15.75" thickBot="1" x14ac:dyDescent="0.3">
      <c r="A43" s="1" t="s">
        <v>0</v>
      </c>
      <c r="B43" s="8">
        <f>B44</f>
        <v>37500</v>
      </c>
      <c r="C43" s="8">
        <f>C44</f>
        <v>8100</v>
      </c>
      <c r="D43" s="8">
        <f t="shared" ref="D43:E43" si="2">D44</f>
        <v>8100</v>
      </c>
      <c r="E43" s="8">
        <f t="shared" si="2"/>
        <v>8100</v>
      </c>
    </row>
    <row r="44" spans="1:5" ht="15.75" thickBot="1" x14ac:dyDescent="0.3">
      <c r="A44" s="10" t="s">
        <v>49</v>
      </c>
      <c r="B44" s="11">
        <v>37500</v>
      </c>
      <c r="C44" s="8">
        <v>8100</v>
      </c>
      <c r="D44" s="8">
        <v>8100</v>
      </c>
      <c r="E44" s="8">
        <v>8100</v>
      </c>
    </row>
    <row r="45" spans="1:5" ht="15.75" thickBot="1" x14ac:dyDescent="0.3">
      <c r="A45" s="10" t="s">
        <v>50</v>
      </c>
      <c r="B45" s="11"/>
      <c r="C45" s="12"/>
      <c r="D45" s="12"/>
      <c r="E45" s="12"/>
    </row>
    <row r="46" spans="1:5" ht="15.75" thickBot="1" x14ac:dyDescent="0.3">
      <c r="A46" s="1" t="s">
        <v>31</v>
      </c>
      <c r="B46" s="8">
        <v>0</v>
      </c>
      <c r="C46" s="8">
        <f>C47</f>
        <v>3100</v>
      </c>
      <c r="D46" s="8">
        <f t="shared" ref="D46:E46" si="3">D47</f>
        <v>3100</v>
      </c>
      <c r="E46" s="8">
        <f t="shared" si="3"/>
        <v>3100</v>
      </c>
    </row>
    <row r="47" spans="1:5" ht="15.75" thickBot="1" x14ac:dyDescent="0.3">
      <c r="A47" s="10" t="s">
        <v>49</v>
      </c>
      <c r="B47" s="11">
        <v>7400</v>
      </c>
      <c r="C47" s="8">
        <v>3100</v>
      </c>
      <c r="D47" s="8">
        <v>3100</v>
      </c>
      <c r="E47" s="8">
        <v>3100</v>
      </c>
    </row>
    <row r="48" spans="1:5" ht="15.75" thickBot="1" x14ac:dyDescent="0.3">
      <c r="A48" s="10" t="s">
        <v>50</v>
      </c>
      <c r="B48" s="11"/>
      <c r="C48" s="8"/>
      <c r="D48" s="8"/>
      <c r="E48" s="8"/>
    </row>
    <row r="49" spans="1:5" ht="15.75" thickBot="1" x14ac:dyDescent="0.3">
      <c r="A49" s="1" t="s">
        <v>1</v>
      </c>
      <c r="B49" s="11">
        <f>B50</f>
        <v>84350</v>
      </c>
      <c r="C49" s="8">
        <f>C50</f>
        <v>47350</v>
      </c>
      <c r="D49" s="8">
        <f t="shared" ref="D49:E49" si="4">D50</f>
        <v>69050</v>
      </c>
      <c r="E49" s="8">
        <f t="shared" si="4"/>
        <v>74050</v>
      </c>
    </row>
    <row r="50" spans="1:5" ht="15.75" thickBot="1" x14ac:dyDescent="0.3">
      <c r="A50" s="10" t="s">
        <v>49</v>
      </c>
      <c r="B50" s="11">
        <v>84350</v>
      </c>
      <c r="C50" s="8">
        <v>47350</v>
      </c>
      <c r="D50" s="8">
        <f>C50+21700</f>
        <v>69050</v>
      </c>
      <c r="E50" s="8">
        <f>D50+5000</f>
        <v>74050</v>
      </c>
    </row>
    <row r="51" spans="1:5" ht="15.75" thickBot="1" x14ac:dyDescent="0.3">
      <c r="A51" s="10" t="s">
        <v>50</v>
      </c>
      <c r="B51" s="11"/>
      <c r="C51" s="8"/>
      <c r="D51" s="8"/>
      <c r="E51" s="8"/>
    </row>
    <row r="52" spans="1:5" ht="15.75" thickBot="1" x14ac:dyDescent="0.3">
      <c r="A52" s="1" t="s">
        <v>2</v>
      </c>
      <c r="B52" s="11"/>
      <c r="C52" s="8"/>
      <c r="D52" s="8"/>
      <c r="E52" s="8"/>
    </row>
    <row r="53" spans="1:5" ht="15.75" thickBot="1" x14ac:dyDescent="0.3">
      <c r="A53" s="10" t="s">
        <v>49</v>
      </c>
      <c r="B53" s="11"/>
      <c r="C53" s="8"/>
      <c r="D53" s="8"/>
      <c r="E53" s="8"/>
    </row>
    <row r="54" spans="1:5" ht="15.75" thickBot="1" x14ac:dyDescent="0.3">
      <c r="A54" s="10" t="s">
        <v>50</v>
      </c>
      <c r="B54" s="11"/>
      <c r="C54" s="8"/>
      <c r="D54" s="8"/>
      <c r="E54" s="8"/>
    </row>
    <row r="55" spans="1:5" ht="15.75" thickBot="1" x14ac:dyDescent="0.3">
      <c r="A55" s="1" t="s">
        <v>25</v>
      </c>
      <c r="B55" s="11"/>
      <c r="C55" s="8"/>
      <c r="D55" s="8"/>
      <c r="E55" s="8"/>
    </row>
    <row r="56" spans="1:5" ht="15.75" thickBot="1" x14ac:dyDescent="0.3">
      <c r="A56" s="10" t="s">
        <v>49</v>
      </c>
      <c r="B56" s="11"/>
      <c r="C56" s="8"/>
      <c r="D56" s="8"/>
      <c r="E56" s="8"/>
    </row>
    <row r="57" spans="1:5" ht="15.75" thickBot="1" x14ac:dyDescent="0.3">
      <c r="A57" s="10" t="s">
        <v>50</v>
      </c>
      <c r="B57" s="11"/>
      <c r="C57" s="8"/>
      <c r="D57" s="8"/>
      <c r="E57" s="8"/>
    </row>
    <row r="58" spans="1:5" ht="15.75" thickBot="1" x14ac:dyDescent="0.3">
      <c r="A58" s="1" t="s">
        <v>26</v>
      </c>
      <c r="B58" s="11"/>
      <c r="C58" s="8"/>
      <c r="D58" s="8"/>
      <c r="E58" s="8"/>
    </row>
    <row r="59" spans="1:5" ht="15.75" thickBot="1" x14ac:dyDescent="0.3">
      <c r="A59" s="10" t="s">
        <v>49</v>
      </c>
      <c r="B59" s="11"/>
      <c r="C59" s="8"/>
      <c r="D59" s="8"/>
      <c r="E59" s="8"/>
    </row>
    <row r="60" spans="1:5" ht="15.75" thickBot="1" x14ac:dyDescent="0.3">
      <c r="A60" s="10" t="s">
        <v>50</v>
      </c>
      <c r="B60" s="11"/>
      <c r="C60" s="8"/>
      <c r="D60" s="8"/>
      <c r="E60" s="8"/>
    </row>
    <row r="61" spans="1:5" ht="15.75" thickBot="1" x14ac:dyDescent="0.3">
      <c r="A61" s="1" t="s">
        <v>3</v>
      </c>
      <c r="B61" s="11">
        <v>0</v>
      </c>
      <c r="C61" s="8">
        <v>0</v>
      </c>
      <c r="D61" s="8">
        <f>C61*1.03*0.99</f>
        <v>0</v>
      </c>
      <c r="E61" s="8">
        <f>D61*1.03*0.99</f>
        <v>0</v>
      </c>
    </row>
    <row r="62" spans="1:5" ht="15.75" thickBot="1" x14ac:dyDescent="0.3">
      <c r="A62" s="10" t="s">
        <v>49</v>
      </c>
      <c r="B62" s="11"/>
      <c r="C62" s="30"/>
      <c r="D62" s="30"/>
      <c r="E62" s="30"/>
    </row>
    <row r="63" spans="1:5" ht="15.75" thickBot="1" x14ac:dyDescent="0.3">
      <c r="A63" s="10" t="s">
        <v>50</v>
      </c>
      <c r="B63" s="11"/>
      <c r="C63" s="32"/>
      <c r="D63" s="30"/>
      <c r="E63" s="30"/>
    </row>
    <row r="64" spans="1:5" ht="15.75" thickBot="1" x14ac:dyDescent="0.3">
      <c r="A64" s="21" t="s">
        <v>33</v>
      </c>
      <c r="B64" s="11">
        <f>B61+B58+B55+B52+B49+B46+B43</f>
        <v>121850</v>
      </c>
      <c r="C64" s="11">
        <f>C61+C58+C55+C52+C49+C46+C43</f>
        <v>58550</v>
      </c>
      <c r="D64" s="11">
        <f>D61+D58+D55+D52+D49+D46+D43</f>
        <v>80250</v>
      </c>
      <c r="E64" s="11">
        <f t="shared" ref="E64" si="5">E61+E58+E55+E52+E49+E46+E43</f>
        <v>85250</v>
      </c>
    </row>
    <row r="65" spans="1:5" ht="15.75" thickBot="1" x14ac:dyDescent="0.3">
      <c r="A65" s="25" t="s">
        <v>35</v>
      </c>
      <c r="B65" s="26">
        <f>IF(B64-B35=0,0,"Error")</f>
        <v>0</v>
      </c>
      <c r="C65" s="26">
        <f>IF(C64-C35=0,0,"Error")</f>
        <v>0</v>
      </c>
      <c r="D65" s="26">
        <f>IF(D64-D35=0,0,"Error")</f>
        <v>0</v>
      </c>
      <c r="E65" s="26">
        <f>IF(E64-E35=0,0,"Error")</f>
        <v>0</v>
      </c>
    </row>
    <row r="66" spans="1:5" ht="24.75" customHeight="1" thickBot="1" x14ac:dyDescent="0.3">
      <c r="A66" s="15" t="s">
        <v>190</v>
      </c>
      <c r="B66" s="158" t="s">
        <v>191</v>
      </c>
      <c r="C66" s="117"/>
      <c r="D66" s="117"/>
      <c r="E66" s="118"/>
    </row>
    <row r="67" spans="1:5" ht="26.25" customHeight="1" thickBot="1" x14ac:dyDescent="0.3">
      <c r="A67" s="4" t="s">
        <v>10</v>
      </c>
      <c r="B67" s="99" t="s">
        <v>192</v>
      </c>
      <c r="C67" s="100"/>
      <c r="D67" s="100"/>
      <c r="E67" s="101"/>
    </row>
    <row r="68" spans="1:5" ht="15.75" thickBot="1" x14ac:dyDescent="0.3">
      <c r="A68" s="4" t="s">
        <v>15</v>
      </c>
      <c r="B68" s="105" t="s">
        <v>64</v>
      </c>
      <c r="C68" s="106"/>
      <c r="D68" s="106"/>
      <c r="E68" s="107"/>
    </row>
    <row r="69" spans="1:5" ht="12.75" customHeight="1" x14ac:dyDescent="0.25">
      <c r="A69" s="92"/>
      <c r="B69" s="18">
        <v>2018</v>
      </c>
      <c r="C69" s="18">
        <v>2019</v>
      </c>
      <c r="D69" s="18">
        <v>2020</v>
      </c>
      <c r="E69" s="18">
        <v>2021</v>
      </c>
    </row>
    <row r="70" spans="1:5" ht="9" customHeight="1" thickBot="1" x14ac:dyDescent="0.3">
      <c r="A70" s="93"/>
      <c r="B70" s="19" t="s">
        <v>6</v>
      </c>
      <c r="C70" s="19" t="s">
        <v>7</v>
      </c>
      <c r="D70" s="19" t="s">
        <v>7</v>
      </c>
      <c r="E70" s="19" t="s">
        <v>7</v>
      </c>
    </row>
    <row r="71" spans="1:5" ht="15.75" thickBot="1" x14ac:dyDescent="0.3">
      <c r="A71" s="4" t="s">
        <v>9</v>
      </c>
      <c r="B71" s="52">
        <v>4900</v>
      </c>
      <c r="C71" s="52">
        <v>5200</v>
      </c>
      <c r="D71" s="52">
        <v>5200</v>
      </c>
      <c r="E71" s="52">
        <v>5200</v>
      </c>
    </row>
    <row r="72" spans="1:5" ht="15.75" thickBot="1" x14ac:dyDescent="0.3">
      <c r="A72" s="4" t="s">
        <v>16</v>
      </c>
      <c r="B72" s="6">
        <f>B101</f>
        <v>205150</v>
      </c>
      <c r="C72" s="6">
        <f t="shared" ref="C72:E72" si="6">C101</f>
        <v>258850</v>
      </c>
      <c r="D72" s="6">
        <f t="shared" si="6"/>
        <v>258850</v>
      </c>
      <c r="E72" s="6">
        <f t="shared" si="6"/>
        <v>258850</v>
      </c>
    </row>
    <row r="73" spans="1:5" ht="15.75" thickBot="1" x14ac:dyDescent="0.3">
      <c r="A73" s="4" t="s">
        <v>24</v>
      </c>
      <c r="B73" s="6">
        <f>B72/B71</f>
        <v>41.867346938775512</v>
      </c>
      <c r="C73" s="6">
        <f>C72/C71</f>
        <v>49.778846153846153</v>
      </c>
      <c r="D73" s="6">
        <f>D72/D71</f>
        <v>49.778846153846153</v>
      </c>
      <c r="E73" s="6">
        <f>E72/E71</f>
        <v>49.778846153846153</v>
      </c>
    </row>
    <row r="74" spans="1:5" ht="15.75" thickBot="1" x14ac:dyDescent="0.3">
      <c r="A74" s="4" t="s">
        <v>17</v>
      </c>
      <c r="B74" s="52"/>
      <c r="C74" s="7">
        <f>C71/B71-1</f>
        <v>6.1224489795918435E-2</v>
      </c>
      <c r="D74" s="7">
        <f>D71/C71-1</f>
        <v>0</v>
      </c>
      <c r="E74" s="7">
        <f>E71/D71-1</f>
        <v>0</v>
      </c>
    </row>
    <row r="75" spans="1:5" ht="15.75" thickBot="1" x14ac:dyDescent="0.3">
      <c r="A75" s="4" t="s">
        <v>18</v>
      </c>
      <c r="B75" s="52"/>
      <c r="C75" s="7">
        <f>C72/B72-1</f>
        <v>0.26175968803314653</v>
      </c>
      <c r="D75" s="7">
        <f t="shared" ref="D75:E76" si="7">D72/C72-1</f>
        <v>0</v>
      </c>
      <c r="E75" s="7">
        <f t="shared" si="7"/>
        <v>0</v>
      </c>
    </row>
    <row r="76" spans="1:5" ht="15.75" thickBot="1" x14ac:dyDescent="0.3">
      <c r="A76" s="4" t="s">
        <v>19</v>
      </c>
      <c r="B76" s="52"/>
      <c r="C76" s="7">
        <f>C73/B73-1</f>
        <v>0.18896585987738801</v>
      </c>
      <c r="D76" s="7">
        <f t="shared" si="7"/>
        <v>0</v>
      </c>
      <c r="E76" s="7">
        <f t="shared" si="7"/>
        <v>0</v>
      </c>
    </row>
    <row r="77" spans="1:5" ht="24.75" customHeight="1" thickBot="1" x14ac:dyDescent="0.3">
      <c r="A77" s="102" t="s">
        <v>37</v>
      </c>
      <c r="B77" s="103"/>
      <c r="C77" s="103"/>
      <c r="D77" s="103"/>
      <c r="E77" s="104"/>
    </row>
    <row r="78" spans="1:5" ht="12.75" customHeight="1" x14ac:dyDescent="0.25">
      <c r="A78" s="92"/>
      <c r="B78" s="18">
        <v>2018</v>
      </c>
      <c r="C78" s="18">
        <v>2019</v>
      </c>
      <c r="D78" s="18">
        <v>2020</v>
      </c>
      <c r="E78" s="18">
        <v>2021</v>
      </c>
    </row>
    <row r="79" spans="1:5" ht="9" customHeight="1" thickBot="1" x14ac:dyDescent="0.3">
      <c r="A79" s="93"/>
      <c r="B79" s="19" t="s">
        <v>6</v>
      </c>
      <c r="C79" s="19" t="s">
        <v>7</v>
      </c>
      <c r="D79" s="19" t="s">
        <v>7</v>
      </c>
      <c r="E79" s="19" t="s">
        <v>7</v>
      </c>
    </row>
    <row r="80" spans="1:5" ht="24.75" customHeight="1" thickBot="1" x14ac:dyDescent="0.3">
      <c r="A80" s="1" t="s">
        <v>0</v>
      </c>
      <c r="B80" s="11">
        <v>155400</v>
      </c>
      <c r="C80" s="8">
        <f>C81</f>
        <v>195800</v>
      </c>
      <c r="D80" s="8">
        <f t="shared" ref="D80:E80" si="8">D81</f>
        <v>195800</v>
      </c>
      <c r="E80" s="8">
        <f t="shared" si="8"/>
        <v>195800</v>
      </c>
    </row>
    <row r="81" spans="1:5" ht="38.25" customHeight="1" thickBot="1" x14ac:dyDescent="0.3">
      <c r="A81" s="10" t="s">
        <v>49</v>
      </c>
      <c r="B81" s="11">
        <v>155400</v>
      </c>
      <c r="C81" s="11">
        <v>195800</v>
      </c>
      <c r="D81" s="11">
        <v>195800</v>
      </c>
      <c r="E81" s="11">
        <v>195800</v>
      </c>
    </row>
    <row r="82" spans="1:5" ht="24.75" customHeight="1" thickBot="1" x14ac:dyDescent="0.3">
      <c r="A82" s="10" t="s">
        <v>50</v>
      </c>
      <c r="B82" s="11"/>
      <c r="C82" s="11"/>
      <c r="D82" s="11"/>
      <c r="E82" s="11"/>
    </row>
    <row r="83" spans="1:5" ht="24.75" customHeight="1" thickBot="1" x14ac:dyDescent="0.3">
      <c r="A83" s="1" t="s">
        <v>31</v>
      </c>
      <c r="B83" s="8">
        <f>B84</f>
        <v>26100</v>
      </c>
      <c r="C83" s="8">
        <f>C84</f>
        <v>32400</v>
      </c>
      <c r="D83" s="8">
        <f t="shared" ref="D83:E83" si="9">D84</f>
        <v>32400</v>
      </c>
      <c r="E83" s="8">
        <f t="shared" si="9"/>
        <v>32400</v>
      </c>
    </row>
    <row r="84" spans="1:5" ht="15.75" thickBot="1" x14ac:dyDescent="0.3">
      <c r="A84" s="10" t="s">
        <v>49</v>
      </c>
      <c r="B84" s="11">
        <v>26100</v>
      </c>
      <c r="C84" s="8">
        <v>32400</v>
      </c>
      <c r="D84" s="8">
        <v>32400</v>
      </c>
      <c r="E84" s="8">
        <v>32400</v>
      </c>
    </row>
    <row r="85" spans="1:5" ht="15.75" thickBot="1" x14ac:dyDescent="0.3">
      <c r="A85" s="10" t="s">
        <v>50</v>
      </c>
      <c r="B85" s="11"/>
      <c r="C85" s="8"/>
      <c r="D85" s="8"/>
      <c r="E85" s="8"/>
    </row>
    <row r="86" spans="1:5" ht="24.75" customHeight="1" thickBot="1" x14ac:dyDescent="0.3">
      <c r="A86" s="1" t="s">
        <v>1</v>
      </c>
      <c r="B86" s="11">
        <f>B87</f>
        <v>23650</v>
      </c>
      <c r="C86" s="8">
        <f>C87</f>
        <v>30650</v>
      </c>
      <c r="D86" s="8">
        <f t="shared" ref="D86:E86" si="10">D87</f>
        <v>30650</v>
      </c>
      <c r="E86" s="8">
        <f t="shared" si="10"/>
        <v>30650</v>
      </c>
    </row>
    <row r="87" spans="1:5" ht="15.75" thickBot="1" x14ac:dyDescent="0.3">
      <c r="A87" s="10" t="s">
        <v>49</v>
      </c>
      <c r="B87" s="11">
        <v>23650</v>
      </c>
      <c r="C87" s="8">
        <v>30650</v>
      </c>
      <c r="D87" s="8">
        <v>30650</v>
      </c>
      <c r="E87" s="8">
        <v>30650</v>
      </c>
    </row>
    <row r="88" spans="1:5" ht="15.75" thickBot="1" x14ac:dyDescent="0.3">
      <c r="A88" s="10" t="s">
        <v>50</v>
      </c>
      <c r="B88" s="11"/>
      <c r="C88" s="8"/>
      <c r="D88" s="8"/>
      <c r="E88" s="8"/>
    </row>
    <row r="89" spans="1:5" ht="15.75" thickBot="1" x14ac:dyDescent="0.3">
      <c r="A89" s="1" t="s">
        <v>2</v>
      </c>
      <c r="B89" s="11"/>
      <c r="C89" s="8"/>
      <c r="D89" s="8"/>
      <c r="E89" s="8"/>
    </row>
    <row r="90" spans="1:5" ht="15.75" thickBot="1" x14ac:dyDescent="0.3">
      <c r="A90" s="10" t="s">
        <v>49</v>
      </c>
      <c r="B90" s="11"/>
      <c r="C90" s="8"/>
      <c r="D90" s="8"/>
      <c r="E90" s="8"/>
    </row>
    <row r="91" spans="1:5" ht="15.75" thickBot="1" x14ac:dyDescent="0.3">
      <c r="A91" s="10" t="s">
        <v>50</v>
      </c>
      <c r="B91" s="11"/>
      <c r="C91" s="8"/>
      <c r="D91" s="8"/>
      <c r="E91" s="8"/>
    </row>
    <row r="92" spans="1:5" ht="15.75" thickBot="1" x14ac:dyDescent="0.3">
      <c r="A92" s="1" t="s">
        <v>25</v>
      </c>
      <c r="B92" s="11"/>
      <c r="C92" s="8"/>
      <c r="D92" s="8"/>
      <c r="E92" s="8"/>
    </row>
    <row r="93" spans="1:5" ht="15.75" thickBot="1" x14ac:dyDescent="0.3">
      <c r="A93" s="10" t="s">
        <v>49</v>
      </c>
      <c r="B93" s="11"/>
      <c r="C93" s="8"/>
      <c r="D93" s="8"/>
      <c r="E93" s="8"/>
    </row>
    <row r="94" spans="1:5" ht="15.75" thickBot="1" x14ac:dyDescent="0.3">
      <c r="A94" s="10" t="s">
        <v>50</v>
      </c>
      <c r="B94" s="11"/>
      <c r="C94" s="8"/>
      <c r="D94" s="8"/>
      <c r="E94" s="8"/>
    </row>
    <row r="95" spans="1:5" ht="15.75" thickBot="1" x14ac:dyDescent="0.3">
      <c r="A95" s="1" t="s">
        <v>26</v>
      </c>
      <c r="B95" s="11"/>
      <c r="C95" s="8"/>
      <c r="D95" s="8"/>
      <c r="E95" s="8"/>
    </row>
    <row r="96" spans="1:5" ht="15.75" thickBot="1" x14ac:dyDescent="0.3">
      <c r="A96" s="10" t="s">
        <v>49</v>
      </c>
      <c r="B96" s="11"/>
      <c r="C96" s="8"/>
      <c r="D96" s="8"/>
      <c r="E96" s="8"/>
    </row>
    <row r="97" spans="1:5" ht="15.75" thickBot="1" x14ac:dyDescent="0.3">
      <c r="A97" s="10" t="s">
        <v>50</v>
      </c>
      <c r="B97" s="11"/>
      <c r="C97" s="8"/>
      <c r="D97" s="8"/>
      <c r="E97" s="8"/>
    </row>
    <row r="98" spans="1:5" ht="15.75" thickBot="1" x14ac:dyDescent="0.3">
      <c r="A98" s="1" t="s">
        <v>3</v>
      </c>
      <c r="B98" s="11"/>
      <c r="C98" s="8"/>
      <c r="D98" s="8"/>
      <c r="E98" s="8"/>
    </row>
    <row r="99" spans="1:5" ht="15.75" thickBot="1" x14ac:dyDescent="0.3">
      <c r="A99" s="10" t="s">
        <v>49</v>
      </c>
      <c r="B99" s="11"/>
      <c r="C99" s="8"/>
      <c r="D99" s="8"/>
      <c r="E99" s="8"/>
    </row>
    <row r="100" spans="1:5" ht="15.75" thickBot="1" x14ac:dyDescent="0.3">
      <c r="A100" s="10" t="s">
        <v>50</v>
      </c>
      <c r="B100" s="11"/>
      <c r="C100" s="8"/>
      <c r="D100" s="8"/>
      <c r="E100" s="8"/>
    </row>
    <row r="101" spans="1:5" ht="15.75" thickBot="1" x14ac:dyDescent="0.3">
      <c r="A101" s="24" t="s">
        <v>36</v>
      </c>
      <c r="B101" s="11">
        <f>B98+B95+B92+B89+B86+B83+B80</f>
        <v>205150</v>
      </c>
      <c r="C101" s="11">
        <f t="shared" ref="C101:E101" si="11">C98+C95+C92+C89+C86+C83+C80</f>
        <v>258850</v>
      </c>
      <c r="D101" s="11">
        <f t="shared" si="11"/>
        <v>258850</v>
      </c>
      <c r="E101" s="11">
        <f t="shared" si="11"/>
        <v>258850</v>
      </c>
    </row>
    <row r="102" spans="1:5" ht="17.25" customHeight="1" thickBot="1" x14ac:dyDescent="0.3">
      <c r="A102" s="25" t="s">
        <v>35</v>
      </c>
      <c r="B102" s="26">
        <f>IF(B101-B72=0,0,"Error")</f>
        <v>0</v>
      </c>
      <c r="C102" s="26">
        <f>IF(C101-C72=0,0,"Error")</f>
        <v>0</v>
      </c>
      <c r="D102" s="26">
        <f>IF(D101-D72=0,0,"Error")</f>
        <v>0</v>
      </c>
      <c r="E102" s="26">
        <f>IF(E101-E72=0,0,"Error")</f>
        <v>0</v>
      </c>
    </row>
    <row r="103" spans="1:5" ht="34.5" customHeight="1" thickBot="1" x14ac:dyDescent="0.3">
      <c r="A103" s="15" t="s">
        <v>48</v>
      </c>
      <c r="B103" s="158" t="s">
        <v>193</v>
      </c>
      <c r="C103" s="117"/>
      <c r="D103" s="117"/>
      <c r="E103" s="118"/>
    </row>
    <row r="104" spans="1:5" ht="17.25" customHeight="1" thickBot="1" x14ac:dyDescent="0.3">
      <c r="A104" s="4" t="s">
        <v>10</v>
      </c>
      <c r="B104" s="99" t="s">
        <v>194</v>
      </c>
      <c r="C104" s="100"/>
      <c r="D104" s="100"/>
      <c r="E104" s="101"/>
    </row>
    <row r="105" spans="1:5" ht="17.25" customHeight="1" thickBot="1" x14ac:dyDescent="0.3">
      <c r="A105" s="4" t="s">
        <v>15</v>
      </c>
      <c r="B105" s="105" t="s">
        <v>195</v>
      </c>
      <c r="C105" s="106"/>
      <c r="D105" s="106"/>
      <c r="E105" s="107"/>
    </row>
    <row r="106" spans="1:5" ht="17.25" customHeight="1" x14ac:dyDescent="0.25">
      <c r="A106" s="92"/>
      <c r="B106" s="18">
        <v>2018</v>
      </c>
      <c r="C106" s="18">
        <v>2019</v>
      </c>
      <c r="D106" s="18">
        <v>2020</v>
      </c>
      <c r="E106" s="18">
        <v>2021</v>
      </c>
    </row>
    <row r="107" spans="1:5" ht="17.25" customHeight="1" thickBot="1" x14ac:dyDescent="0.3">
      <c r="A107" s="93"/>
      <c r="B107" s="19" t="s">
        <v>6</v>
      </c>
      <c r="C107" s="19" t="s">
        <v>7</v>
      </c>
      <c r="D107" s="19" t="s">
        <v>7</v>
      </c>
      <c r="E107" s="19" t="s">
        <v>7</v>
      </c>
    </row>
    <row r="108" spans="1:5" ht="17.25" customHeight="1" thickBot="1" x14ac:dyDescent="0.3">
      <c r="A108" s="4" t="s">
        <v>9</v>
      </c>
      <c r="B108" s="52">
        <v>19</v>
      </c>
      <c r="C108" s="52">
        <v>19</v>
      </c>
      <c r="D108" s="52">
        <v>19</v>
      </c>
      <c r="E108" s="52">
        <v>19</v>
      </c>
    </row>
    <row r="109" spans="1:5" ht="17.25" customHeight="1" thickBot="1" x14ac:dyDescent="0.3">
      <c r="A109" s="4" t="s">
        <v>16</v>
      </c>
      <c r="B109" s="6">
        <f>B138</f>
        <v>67255</v>
      </c>
      <c r="C109" s="6">
        <f t="shared" ref="C109:E109" si="12">C138</f>
        <v>67255</v>
      </c>
      <c r="D109" s="6">
        <f t="shared" si="12"/>
        <v>67255</v>
      </c>
      <c r="E109" s="6">
        <f t="shared" si="12"/>
        <v>67255</v>
      </c>
    </row>
    <row r="110" spans="1:5" ht="17.25" customHeight="1" thickBot="1" x14ac:dyDescent="0.3">
      <c r="A110" s="4" t="s">
        <v>24</v>
      </c>
      <c r="B110" s="6">
        <f>B109/B108</f>
        <v>3539.7368421052633</v>
      </c>
      <c r="C110" s="6">
        <f>C109/C108</f>
        <v>3539.7368421052633</v>
      </c>
      <c r="D110" s="6">
        <f>D109/D108</f>
        <v>3539.7368421052633</v>
      </c>
      <c r="E110" s="6">
        <f>E109/E108</f>
        <v>3539.7368421052633</v>
      </c>
    </row>
    <row r="111" spans="1:5" ht="17.25" customHeight="1" thickBot="1" x14ac:dyDescent="0.3">
      <c r="A111" s="4" t="s">
        <v>17</v>
      </c>
      <c r="B111" s="52"/>
      <c r="C111" s="7">
        <f>C108/B108-1</f>
        <v>0</v>
      </c>
      <c r="D111" s="7">
        <f>D108/C108-1</f>
        <v>0</v>
      </c>
      <c r="E111" s="7">
        <f>E108/D108-1</f>
        <v>0</v>
      </c>
    </row>
    <row r="112" spans="1:5" ht="17.25" customHeight="1" thickBot="1" x14ac:dyDescent="0.3">
      <c r="A112" s="4" t="s">
        <v>18</v>
      </c>
      <c r="B112" s="52"/>
      <c r="C112" s="7">
        <f>C109/B109-1</f>
        <v>0</v>
      </c>
      <c r="D112" s="7">
        <f t="shared" ref="D112:E113" si="13">D109/C109-1</f>
        <v>0</v>
      </c>
      <c r="E112" s="7">
        <f t="shared" si="13"/>
        <v>0</v>
      </c>
    </row>
    <row r="113" spans="1:5" ht="17.25" customHeight="1" thickBot="1" x14ac:dyDescent="0.3">
      <c r="A113" s="4" t="s">
        <v>19</v>
      </c>
      <c r="B113" s="52"/>
      <c r="C113" s="7">
        <f>C110/B110-1</f>
        <v>0</v>
      </c>
      <c r="D113" s="7">
        <f t="shared" si="13"/>
        <v>0</v>
      </c>
      <c r="E113" s="7">
        <f t="shared" si="13"/>
        <v>0</v>
      </c>
    </row>
    <row r="114" spans="1:5" ht="17.25" customHeight="1" thickBot="1" x14ac:dyDescent="0.3">
      <c r="A114" s="102" t="s">
        <v>37</v>
      </c>
      <c r="B114" s="103"/>
      <c r="C114" s="103"/>
      <c r="D114" s="103"/>
      <c r="E114" s="104"/>
    </row>
    <row r="115" spans="1:5" ht="17.25" customHeight="1" x14ac:dyDescent="0.25">
      <c r="A115" s="92"/>
      <c r="B115" s="18">
        <v>2018</v>
      </c>
      <c r="C115" s="18">
        <v>2019</v>
      </c>
      <c r="D115" s="18">
        <v>2020</v>
      </c>
      <c r="E115" s="18">
        <v>2021</v>
      </c>
    </row>
    <row r="116" spans="1:5" ht="17.25" customHeight="1" thickBot="1" x14ac:dyDescent="0.3">
      <c r="A116" s="93"/>
      <c r="B116" s="19" t="s">
        <v>6</v>
      </c>
      <c r="C116" s="19" t="s">
        <v>7</v>
      </c>
      <c r="D116" s="19" t="s">
        <v>7</v>
      </c>
      <c r="E116" s="19" t="s">
        <v>7</v>
      </c>
    </row>
    <row r="117" spans="1:5" ht="17.25" customHeight="1" thickBot="1" x14ac:dyDescent="0.3">
      <c r="A117" s="1" t="s">
        <v>0</v>
      </c>
      <c r="B117" s="11">
        <f>B118</f>
        <v>46215</v>
      </c>
      <c r="C117" s="8">
        <f>C118</f>
        <v>46215</v>
      </c>
      <c r="D117" s="8">
        <f t="shared" ref="D117:E117" si="14">D118</f>
        <v>46215</v>
      </c>
      <c r="E117" s="8">
        <f t="shared" si="14"/>
        <v>46215</v>
      </c>
    </row>
    <row r="118" spans="1:5" ht="17.25" customHeight="1" thickBot="1" x14ac:dyDescent="0.3">
      <c r="A118" s="10" t="s">
        <v>49</v>
      </c>
      <c r="B118" s="11">
        <v>46215</v>
      </c>
      <c r="C118" s="11">
        <v>46215</v>
      </c>
      <c r="D118" s="11">
        <v>46215</v>
      </c>
      <c r="E118" s="11">
        <v>46215</v>
      </c>
    </row>
    <row r="119" spans="1:5" ht="17.25" customHeight="1" thickBot="1" x14ac:dyDescent="0.3">
      <c r="A119" s="10" t="s">
        <v>50</v>
      </c>
      <c r="B119" s="11"/>
      <c r="C119" s="11"/>
      <c r="D119" s="11"/>
      <c r="E119" s="11"/>
    </row>
    <row r="120" spans="1:5" ht="17.25" customHeight="1" thickBot="1" x14ac:dyDescent="0.3">
      <c r="A120" s="1" t="s">
        <v>31</v>
      </c>
      <c r="B120" s="8">
        <f>B121</f>
        <v>8190</v>
      </c>
      <c r="C120" s="8">
        <f>C121</f>
        <v>8190</v>
      </c>
      <c r="D120" s="8">
        <f t="shared" ref="D120:E120" si="15">D121</f>
        <v>8190</v>
      </c>
      <c r="E120" s="8">
        <f t="shared" si="15"/>
        <v>8190</v>
      </c>
    </row>
    <row r="121" spans="1:5" ht="17.25" customHeight="1" thickBot="1" x14ac:dyDescent="0.3">
      <c r="A121" s="10" t="s">
        <v>49</v>
      </c>
      <c r="B121" s="8">
        <v>8190</v>
      </c>
      <c r="C121" s="8">
        <v>8190</v>
      </c>
      <c r="D121" s="8">
        <v>8190</v>
      </c>
      <c r="E121" s="8">
        <v>8190</v>
      </c>
    </row>
    <row r="122" spans="1:5" ht="17.25" customHeight="1" thickBot="1" x14ac:dyDescent="0.3">
      <c r="A122" s="10" t="s">
        <v>50</v>
      </c>
      <c r="B122" s="11"/>
      <c r="C122" s="8"/>
      <c r="D122" s="8"/>
      <c r="E122" s="8"/>
    </row>
    <row r="123" spans="1:5" ht="17.25" customHeight="1" thickBot="1" x14ac:dyDescent="0.3">
      <c r="A123" s="1" t="s">
        <v>1</v>
      </c>
      <c r="B123" s="11">
        <f>B124</f>
        <v>5850</v>
      </c>
      <c r="C123" s="8">
        <f>C124</f>
        <v>5850</v>
      </c>
      <c r="D123" s="8">
        <f t="shared" ref="D123:E123" si="16">D124</f>
        <v>5850</v>
      </c>
      <c r="E123" s="8">
        <f t="shared" si="16"/>
        <v>5850</v>
      </c>
    </row>
    <row r="124" spans="1:5" ht="17.25" customHeight="1" thickBot="1" x14ac:dyDescent="0.3">
      <c r="A124" s="10" t="s">
        <v>49</v>
      </c>
      <c r="B124" s="11">
        <v>5850</v>
      </c>
      <c r="C124" s="11">
        <v>5850</v>
      </c>
      <c r="D124" s="11">
        <v>5850</v>
      </c>
      <c r="E124" s="11">
        <v>5850</v>
      </c>
    </row>
    <row r="125" spans="1:5" ht="17.25" customHeight="1" thickBot="1" x14ac:dyDescent="0.3">
      <c r="A125" s="10" t="s">
        <v>50</v>
      </c>
      <c r="B125" s="11"/>
      <c r="C125" s="8"/>
      <c r="D125" s="8"/>
      <c r="E125" s="8"/>
    </row>
    <row r="126" spans="1:5" ht="17.25" customHeight="1" thickBot="1" x14ac:dyDescent="0.3">
      <c r="A126" s="1" t="s">
        <v>2</v>
      </c>
      <c r="B126" s="11"/>
      <c r="C126" s="8"/>
      <c r="D126" s="8"/>
      <c r="E126" s="8"/>
    </row>
    <row r="127" spans="1:5" ht="17.25" customHeight="1" thickBot="1" x14ac:dyDescent="0.3">
      <c r="A127" s="10" t="s">
        <v>49</v>
      </c>
      <c r="B127" s="11"/>
      <c r="C127" s="8"/>
      <c r="D127" s="8"/>
      <c r="E127" s="8"/>
    </row>
    <row r="128" spans="1:5" ht="17.25" customHeight="1" thickBot="1" x14ac:dyDescent="0.3">
      <c r="A128" s="10" t="s">
        <v>50</v>
      </c>
      <c r="B128" s="11"/>
      <c r="C128" s="8"/>
      <c r="D128" s="8"/>
      <c r="E128" s="8"/>
    </row>
    <row r="129" spans="1:5" ht="17.25" customHeight="1" thickBot="1" x14ac:dyDescent="0.3">
      <c r="A129" s="1" t="s">
        <v>25</v>
      </c>
      <c r="B129" s="11">
        <f>B130</f>
        <v>7000</v>
      </c>
      <c r="C129" s="11">
        <f t="shared" ref="C129:E129" si="17">C130</f>
        <v>7000</v>
      </c>
      <c r="D129" s="11">
        <f t="shared" si="17"/>
        <v>7000</v>
      </c>
      <c r="E129" s="11">
        <f t="shared" si="17"/>
        <v>7000</v>
      </c>
    </row>
    <row r="130" spans="1:5" ht="17.25" customHeight="1" thickBot="1" x14ac:dyDescent="0.3">
      <c r="A130" s="10" t="s">
        <v>49</v>
      </c>
      <c r="B130" s="11">
        <v>7000</v>
      </c>
      <c r="C130" s="8">
        <v>7000</v>
      </c>
      <c r="D130" s="8">
        <v>7000</v>
      </c>
      <c r="E130" s="8">
        <v>7000</v>
      </c>
    </row>
    <row r="131" spans="1:5" ht="17.25" customHeight="1" thickBot="1" x14ac:dyDescent="0.3">
      <c r="A131" s="10" t="s">
        <v>50</v>
      </c>
      <c r="B131" s="11"/>
      <c r="C131" s="8"/>
      <c r="D131" s="8"/>
      <c r="E131" s="8"/>
    </row>
    <row r="132" spans="1:5" ht="17.25" customHeight="1" thickBot="1" x14ac:dyDescent="0.3">
      <c r="A132" s="1" t="s">
        <v>26</v>
      </c>
      <c r="B132" s="11"/>
      <c r="C132" s="8"/>
      <c r="D132" s="8"/>
      <c r="E132" s="8"/>
    </row>
    <row r="133" spans="1:5" ht="17.25" customHeight="1" thickBot="1" x14ac:dyDescent="0.3">
      <c r="A133" s="10" t="s">
        <v>49</v>
      </c>
      <c r="B133" s="11"/>
      <c r="C133" s="8"/>
      <c r="D133" s="8"/>
      <c r="E133" s="8"/>
    </row>
    <row r="134" spans="1:5" ht="17.25" customHeight="1" thickBot="1" x14ac:dyDescent="0.3">
      <c r="A134" s="10" t="s">
        <v>50</v>
      </c>
      <c r="B134" s="11"/>
      <c r="C134" s="8"/>
      <c r="D134" s="8"/>
      <c r="E134" s="8"/>
    </row>
    <row r="135" spans="1:5" ht="17.25" customHeight="1" thickBot="1" x14ac:dyDescent="0.3">
      <c r="A135" s="1" t="s">
        <v>3</v>
      </c>
      <c r="B135" s="11"/>
      <c r="C135" s="8"/>
      <c r="D135" s="8"/>
      <c r="E135" s="8"/>
    </row>
    <row r="136" spans="1:5" ht="17.25" customHeight="1" thickBot="1" x14ac:dyDescent="0.3">
      <c r="A136" s="10" t="s">
        <v>49</v>
      </c>
      <c r="B136" s="11"/>
      <c r="C136" s="8"/>
      <c r="D136" s="8"/>
      <c r="E136" s="8"/>
    </row>
    <row r="137" spans="1:5" ht="17.25" customHeight="1" thickBot="1" x14ac:dyDescent="0.3">
      <c r="A137" s="10" t="s">
        <v>50</v>
      </c>
      <c r="B137" s="11"/>
      <c r="C137" s="8"/>
      <c r="D137" s="8"/>
      <c r="E137" s="8"/>
    </row>
    <row r="138" spans="1:5" ht="17.25" customHeight="1" thickBot="1" x14ac:dyDescent="0.3">
      <c r="A138" s="24" t="s">
        <v>36</v>
      </c>
      <c r="B138" s="11">
        <f>B135+B132+B129+B126+B123+B120+B117</f>
        <v>67255</v>
      </c>
      <c r="C138" s="11">
        <f t="shared" ref="C138:E138" si="18">C135+C132+C129+C126+C123+C120+C117</f>
        <v>67255</v>
      </c>
      <c r="D138" s="11">
        <f t="shared" si="18"/>
        <v>67255</v>
      </c>
      <c r="E138" s="11">
        <f t="shared" si="18"/>
        <v>67255</v>
      </c>
    </row>
    <row r="139" spans="1:5" ht="17.25" customHeight="1" thickBot="1" x14ac:dyDescent="0.3">
      <c r="A139" s="25" t="s">
        <v>35</v>
      </c>
      <c r="B139" s="26">
        <f>IF(B138-B109=0,0,"Error")</f>
        <v>0</v>
      </c>
      <c r="C139" s="26">
        <f>IF(C138-C109=0,0,"Error")</f>
        <v>0</v>
      </c>
      <c r="D139" s="26">
        <f>IF(D138-D109=0,0,"Error")</f>
        <v>0</v>
      </c>
      <c r="E139" s="26">
        <f>IF(E138-E109=0,0,"Error")</f>
        <v>0</v>
      </c>
    </row>
    <row r="140" spans="1:5" ht="15.75" thickBot="1" x14ac:dyDescent="0.3">
      <c r="A140" s="15" t="s">
        <v>48</v>
      </c>
      <c r="B140" s="161" t="s">
        <v>196</v>
      </c>
      <c r="C140" s="162"/>
      <c r="D140" s="162"/>
      <c r="E140" s="163"/>
    </row>
    <row r="141" spans="1:5" ht="26.25" customHeight="1" thickBot="1" x14ac:dyDescent="0.3">
      <c r="A141" s="4" t="s">
        <v>10</v>
      </c>
      <c r="B141" s="99" t="s">
        <v>197</v>
      </c>
      <c r="C141" s="100"/>
      <c r="D141" s="100"/>
      <c r="E141" s="101"/>
    </row>
    <row r="142" spans="1:5" ht="15.75" thickBot="1" x14ac:dyDescent="0.3">
      <c r="A142" s="4" t="s">
        <v>15</v>
      </c>
      <c r="B142" s="105" t="s">
        <v>198</v>
      </c>
      <c r="C142" s="106"/>
      <c r="D142" s="106"/>
      <c r="E142" s="107"/>
    </row>
    <row r="143" spans="1:5" ht="12.75" customHeight="1" x14ac:dyDescent="0.25">
      <c r="A143" s="92"/>
      <c r="B143" s="18">
        <v>2018</v>
      </c>
      <c r="C143" s="18">
        <v>2019</v>
      </c>
      <c r="D143" s="18">
        <v>2020</v>
      </c>
      <c r="E143" s="18">
        <v>2021</v>
      </c>
    </row>
    <row r="144" spans="1:5" ht="9" customHeight="1" thickBot="1" x14ac:dyDescent="0.3">
      <c r="A144" s="93"/>
      <c r="B144" s="19" t="s">
        <v>6</v>
      </c>
      <c r="C144" s="19" t="s">
        <v>7</v>
      </c>
      <c r="D144" s="19" t="s">
        <v>7</v>
      </c>
      <c r="E144" s="19" t="s">
        <v>7</v>
      </c>
    </row>
    <row r="145" spans="1:5" ht="15.75" thickBot="1" x14ac:dyDescent="0.3">
      <c r="A145" s="4" t="s">
        <v>9</v>
      </c>
      <c r="B145" s="71">
        <v>450</v>
      </c>
      <c r="C145" s="71">
        <v>480</v>
      </c>
      <c r="D145" s="71">
        <v>500</v>
      </c>
      <c r="E145" s="71">
        <v>550</v>
      </c>
    </row>
    <row r="146" spans="1:5" ht="15.75" thickBot="1" x14ac:dyDescent="0.3">
      <c r="A146" s="4" t="s">
        <v>16</v>
      </c>
      <c r="B146" s="6">
        <f>B175</f>
        <v>73645</v>
      </c>
      <c r="C146" s="6">
        <f t="shared" ref="C146:E146" si="19">C175</f>
        <v>73645</v>
      </c>
      <c r="D146" s="6">
        <f t="shared" si="19"/>
        <v>73645</v>
      </c>
      <c r="E146" s="6">
        <f t="shared" si="19"/>
        <v>73645</v>
      </c>
    </row>
    <row r="147" spans="1:5" ht="15.75" thickBot="1" x14ac:dyDescent="0.3">
      <c r="A147" s="4" t="s">
        <v>24</v>
      </c>
      <c r="B147" s="6">
        <f>B146/B145</f>
        <v>163.65555555555557</v>
      </c>
      <c r="C147" s="6">
        <f>C146/C145</f>
        <v>153.42708333333334</v>
      </c>
      <c r="D147" s="6">
        <f>D146/D145</f>
        <v>147.29</v>
      </c>
      <c r="E147" s="6">
        <f>E146/E145</f>
        <v>133.9</v>
      </c>
    </row>
    <row r="148" spans="1:5" ht="15.75" thickBot="1" x14ac:dyDescent="0.3">
      <c r="A148" s="4" t="s">
        <v>17</v>
      </c>
      <c r="B148" s="52"/>
      <c r="C148" s="7">
        <f>C145/B145-1</f>
        <v>6.6666666666666652E-2</v>
      </c>
      <c r="D148" s="7">
        <f>D145/C145-1</f>
        <v>4.1666666666666741E-2</v>
      </c>
      <c r="E148" s="7">
        <f>E145/D145-1</f>
        <v>0.10000000000000009</v>
      </c>
    </row>
    <row r="149" spans="1:5" ht="15.75" thickBot="1" x14ac:dyDescent="0.3">
      <c r="A149" s="4" t="s">
        <v>18</v>
      </c>
      <c r="B149" s="52"/>
      <c r="C149" s="7">
        <f>C146/B146-1</f>
        <v>0</v>
      </c>
      <c r="D149" s="7">
        <f t="shared" ref="D149:E150" si="20">D146/C146-1</f>
        <v>0</v>
      </c>
      <c r="E149" s="7">
        <f t="shared" si="20"/>
        <v>0</v>
      </c>
    </row>
    <row r="150" spans="1:5" ht="15.75" thickBot="1" x14ac:dyDescent="0.3">
      <c r="A150" s="4" t="s">
        <v>19</v>
      </c>
      <c r="B150" s="52"/>
      <c r="C150" s="7">
        <f>C147/B147-1</f>
        <v>-6.25E-2</v>
      </c>
      <c r="D150" s="7">
        <f t="shared" si="20"/>
        <v>-4.0000000000000147E-2</v>
      </c>
      <c r="E150" s="7">
        <f t="shared" si="20"/>
        <v>-9.0909090909090828E-2</v>
      </c>
    </row>
    <row r="151" spans="1:5" ht="24.75" customHeight="1" thickBot="1" x14ac:dyDescent="0.3">
      <c r="A151" s="102" t="s">
        <v>37</v>
      </c>
      <c r="B151" s="103"/>
      <c r="C151" s="103"/>
      <c r="D151" s="103"/>
      <c r="E151" s="104"/>
    </row>
    <row r="152" spans="1:5" ht="12.75" customHeight="1" x14ac:dyDescent="0.25">
      <c r="A152" s="92"/>
      <c r="B152" s="18">
        <v>2018</v>
      </c>
      <c r="C152" s="18">
        <v>2019</v>
      </c>
      <c r="D152" s="18">
        <v>2020</v>
      </c>
      <c r="E152" s="18">
        <v>2021</v>
      </c>
    </row>
    <row r="153" spans="1:5" ht="9" customHeight="1" thickBot="1" x14ac:dyDescent="0.3">
      <c r="A153" s="93"/>
      <c r="B153" s="19" t="s">
        <v>6</v>
      </c>
      <c r="C153" s="19" t="s">
        <v>7</v>
      </c>
      <c r="D153" s="19" t="s">
        <v>7</v>
      </c>
      <c r="E153" s="19" t="s">
        <v>7</v>
      </c>
    </row>
    <row r="154" spans="1:5" ht="24.75" customHeight="1" thickBot="1" x14ac:dyDescent="0.3">
      <c r="A154" s="1" t="s">
        <v>0</v>
      </c>
      <c r="B154" s="8">
        <f>B155</f>
        <v>56485.000000000007</v>
      </c>
      <c r="C154" s="8">
        <f t="shared" ref="C154:E154" si="21">C155</f>
        <v>56485.000000000007</v>
      </c>
      <c r="D154" s="8">
        <f t="shared" si="21"/>
        <v>56485.000000000007</v>
      </c>
      <c r="E154" s="8">
        <f t="shared" si="21"/>
        <v>56485.000000000007</v>
      </c>
    </row>
    <row r="155" spans="1:5" ht="15.75" thickBot="1" x14ac:dyDescent="0.3">
      <c r="A155" s="10" t="s">
        <v>49</v>
      </c>
      <c r="B155" s="11">
        <f>102700*0.55</f>
        <v>56485.000000000007</v>
      </c>
      <c r="C155" s="11">
        <f t="shared" ref="C155:E155" si="22">102700*0.55</f>
        <v>56485.000000000007</v>
      </c>
      <c r="D155" s="11">
        <f t="shared" si="22"/>
        <v>56485.000000000007</v>
      </c>
      <c r="E155" s="11">
        <f t="shared" si="22"/>
        <v>56485.000000000007</v>
      </c>
    </row>
    <row r="156" spans="1:5" ht="15.75" thickBot="1" x14ac:dyDescent="0.3">
      <c r="A156" s="10" t="s">
        <v>50</v>
      </c>
      <c r="B156" s="11"/>
      <c r="C156" s="12"/>
      <c r="D156" s="12"/>
      <c r="E156" s="12"/>
    </row>
    <row r="157" spans="1:5" ht="24.75" customHeight="1" thickBot="1" x14ac:dyDescent="0.3">
      <c r="A157" s="1" t="s">
        <v>31</v>
      </c>
      <c r="B157" s="8">
        <f>B158</f>
        <v>10010</v>
      </c>
      <c r="C157" s="8">
        <f t="shared" ref="C157:E157" si="23">C158</f>
        <v>10010</v>
      </c>
      <c r="D157" s="8">
        <f t="shared" si="23"/>
        <v>10010</v>
      </c>
      <c r="E157" s="8">
        <f t="shared" si="23"/>
        <v>10010</v>
      </c>
    </row>
    <row r="158" spans="1:5" ht="15.75" thickBot="1" x14ac:dyDescent="0.3">
      <c r="A158" s="10" t="s">
        <v>49</v>
      </c>
      <c r="B158" s="11">
        <f>18200*0.55</f>
        <v>10010</v>
      </c>
      <c r="C158" s="11">
        <f t="shared" ref="C158:E158" si="24">18200*0.55</f>
        <v>10010</v>
      </c>
      <c r="D158" s="11">
        <f t="shared" si="24"/>
        <v>10010</v>
      </c>
      <c r="E158" s="11">
        <f t="shared" si="24"/>
        <v>10010</v>
      </c>
    </row>
    <row r="159" spans="1:5" ht="15.75" thickBot="1" x14ac:dyDescent="0.3">
      <c r="A159" s="10" t="s">
        <v>50</v>
      </c>
      <c r="B159" s="11"/>
      <c r="C159" s="8"/>
      <c r="D159" s="8"/>
      <c r="E159" s="8"/>
    </row>
    <row r="160" spans="1:5" ht="24.75" customHeight="1" thickBot="1" x14ac:dyDescent="0.3">
      <c r="A160" s="1" t="s">
        <v>1</v>
      </c>
      <c r="B160" s="72">
        <f>B161</f>
        <v>7150.0000000000009</v>
      </c>
      <c r="C160" s="72">
        <f t="shared" ref="C160:E160" si="25">C161</f>
        <v>7150.0000000000009</v>
      </c>
      <c r="D160" s="72">
        <f t="shared" si="25"/>
        <v>7150.0000000000009</v>
      </c>
      <c r="E160" s="72">
        <f t="shared" si="25"/>
        <v>7150.0000000000009</v>
      </c>
    </row>
    <row r="161" spans="1:5" ht="15.75" thickBot="1" x14ac:dyDescent="0.3">
      <c r="A161" s="10" t="s">
        <v>49</v>
      </c>
      <c r="B161" s="11">
        <f>13000*0.55</f>
        <v>7150.0000000000009</v>
      </c>
      <c r="C161" s="11">
        <f t="shared" ref="C161:E161" si="26">13000*0.55</f>
        <v>7150.0000000000009</v>
      </c>
      <c r="D161" s="11">
        <f t="shared" si="26"/>
        <v>7150.0000000000009</v>
      </c>
      <c r="E161" s="11">
        <f t="shared" si="26"/>
        <v>7150.0000000000009</v>
      </c>
    </row>
    <row r="162" spans="1:5" ht="15.75" thickBot="1" x14ac:dyDescent="0.3">
      <c r="A162" s="10" t="s">
        <v>50</v>
      </c>
      <c r="B162" s="11"/>
      <c r="C162" s="8"/>
      <c r="D162" s="8"/>
      <c r="E162" s="8"/>
    </row>
    <row r="163" spans="1:5" ht="15.75" thickBot="1" x14ac:dyDescent="0.3">
      <c r="A163" s="1" t="s">
        <v>2</v>
      </c>
      <c r="B163" s="11"/>
      <c r="C163" s="8"/>
      <c r="D163" s="8"/>
      <c r="E163" s="8"/>
    </row>
    <row r="164" spans="1:5" ht="15.75" thickBot="1" x14ac:dyDescent="0.3">
      <c r="A164" s="10" t="s">
        <v>49</v>
      </c>
      <c r="B164" s="11"/>
      <c r="C164" s="8"/>
      <c r="D164" s="8"/>
      <c r="E164" s="8"/>
    </row>
    <row r="165" spans="1:5" ht="15.75" thickBot="1" x14ac:dyDescent="0.3">
      <c r="A165" s="10" t="s">
        <v>50</v>
      </c>
      <c r="B165" s="11"/>
      <c r="C165" s="8"/>
      <c r="D165" s="8"/>
      <c r="E165" s="8"/>
    </row>
    <row r="166" spans="1:5" ht="15.75" thickBot="1" x14ac:dyDescent="0.3">
      <c r="A166" s="1" t="s">
        <v>25</v>
      </c>
      <c r="B166" s="11">
        <f>B167</f>
        <v>0</v>
      </c>
      <c r="C166" s="11">
        <f t="shared" ref="C166:E166" si="27">C167</f>
        <v>0</v>
      </c>
      <c r="D166" s="11">
        <f t="shared" si="27"/>
        <v>0</v>
      </c>
      <c r="E166" s="11">
        <f t="shared" si="27"/>
        <v>0</v>
      </c>
    </row>
    <row r="167" spans="1:5" ht="15.75" thickBot="1" x14ac:dyDescent="0.3">
      <c r="A167" s="10" t="s">
        <v>49</v>
      </c>
      <c r="B167" s="11"/>
      <c r="C167" s="11"/>
      <c r="D167" s="11"/>
      <c r="E167" s="11"/>
    </row>
    <row r="168" spans="1:5" ht="15" customHeight="1" thickBot="1" x14ac:dyDescent="0.3">
      <c r="A168" s="10" t="s">
        <v>50</v>
      </c>
      <c r="B168" s="11"/>
      <c r="C168" s="8"/>
      <c r="D168" s="8"/>
      <c r="E168" s="8"/>
    </row>
    <row r="169" spans="1:5" ht="15.75" thickBot="1" x14ac:dyDescent="0.3">
      <c r="A169" s="1" t="s">
        <v>26</v>
      </c>
      <c r="B169" s="11">
        <v>0</v>
      </c>
      <c r="C169" s="8">
        <v>0</v>
      </c>
      <c r="D169" s="8">
        <v>0</v>
      </c>
      <c r="E169" s="8">
        <v>0</v>
      </c>
    </row>
    <row r="170" spans="1:5" ht="15.75" thickBot="1" x14ac:dyDescent="0.3">
      <c r="A170" s="10" t="s">
        <v>49</v>
      </c>
      <c r="B170" s="11"/>
      <c r="C170" s="8"/>
      <c r="D170" s="8"/>
      <c r="E170" s="8"/>
    </row>
    <row r="171" spans="1:5" ht="15.75" thickBot="1" x14ac:dyDescent="0.3">
      <c r="A171" s="10" t="s">
        <v>50</v>
      </c>
      <c r="B171" s="11"/>
      <c r="C171" s="8"/>
      <c r="D171" s="8"/>
      <c r="E171" s="8"/>
    </row>
    <row r="172" spans="1:5" ht="15.75" thickBot="1" x14ac:dyDescent="0.3">
      <c r="A172" s="1" t="s">
        <v>3</v>
      </c>
      <c r="B172" s="11"/>
      <c r="C172" s="8"/>
      <c r="D172" s="8"/>
      <c r="E172" s="8"/>
    </row>
    <row r="173" spans="1:5" ht="15.75" thickBot="1" x14ac:dyDescent="0.3">
      <c r="A173" s="10" t="s">
        <v>49</v>
      </c>
      <c r="B173" s="11"/>
      <c r="C173" s="8"/>
      <c r="D173" s="8"/>
      <c r="E173" s="8"/>
    </row>
    <row r="174" spans="1:5" ht="15.75" thickBot="1" x14ac:dyDescent="0.3">
      <c r="A174" s="10" t="s">
        <v>50</v>
      </c>
      <c r="B174" s="11"/>
      <c r="C174" s="8"/>
      <c r="D174" s="8"/>
      <c r="E174" s="8"/>
    </row>
    <row r="175" spans="1:5" ht="15.75" thickBot="1" x14ac:dyDescent="0.3">
      <c r="A175" s="24" t="s">
        <v>36</v>
      </c>
      <c r="B175" s="11">
        <f>B172+B169+B166+B163+B160+B157+B154</f>
        <v>73645</v>
      </c>
      <c r="C175" s="11">
        <f t="shared" ref="C175:E175" si="28">C172+C169+C166+C163+C160+C157+C154</f>
        <v>73645</v>
      </c>
      <c r="D175" s="11">
        <f t="shared" si="28"/>
        <v>73645</v>
      </c>
      <c r="E175" s="11">
        <f t="shared" si="28"/>
        <v>73645</v>
      </c>
    </row>
    <row r="176" spans="1:5" ht="17.25" customHeight="1" thickBot="1" x14ac:dyDescent="0.3">
      <c r="A176" s="25" t="s">
        <v>35</v>
      </c>
      <c r="B176" s="26">
        <f>IF(B175-B146=0,0,"Error")</f>
        <v>0</v>
      </c>
      <c r="C176" s="26">
        <f>IF(C175-C146=0,0,"Error")</f>
        <v>0</v>
      </c>
      <c r="D176" s="26">
        <f>IF(D175-D146=0,0,"Error")</f>
        <v>0</v>
      </c>
      <c r="E176" s="26">
        <f>IF(E175-E146=0,0,"Error")</f>
        <v>0</v>
      </c>
    </row>
    <row r="177" spans="1:5" ht="15.75" thickBot="1" x14ac:dyDescent="0.3">
      <c r="A177" s="108" t="s">
        <v>43</v>
      </c>
      <c r="B177" s="109"/>
      <c r="C177" s="109"/>
      <c r="D177" s="109"/>
      <c r="E177" s="110"/>
    </row>
    <row r="178" spans="1:5" ht="15.75" thickBot="1" x14ac:dyDescent="0.3">
      <c r="A178" s="108" t="s">
        <v>98</v>
      </c>
      <c r="B178" s="109"/>
      <c r="C178" s="109"/>
      <c r="D178" s="109"/>
      <c r="E178" s="110"/>
    </row>
    <row r="179" spans="1:5" ht="15.75" thickBot="1" x14ac:dyDescent="0.3">
      <c r="A179" s="73" t="s">
        <v>44</v>
      </c>
      <c r="B179" s="174" t="s">
        <v>199</v>
      </c>
      <c r="C179" s="175"/>
      <c r="D179" s="176"/>
      <c r="E179" s="177"/>
    </row>
    <row r="180" spans="1:5" ht="30.75" customHeight="1" thickBot="1" x14ac:dyDescent="0.3">
      <c r="A180" s="74" t="s">
        <v>51</v>
      </c>
      <c r="B180" s="74" t="s">
        <v>200</v>
      </c>
      <c r="C180" s="75" t="s">
        <v>52</v>
      </c>
      <c r="D180" s="172"/>
      <c r="E180" s="173"/>
    </row>
    <row r="181" spans="1:5" ht="15.75" thickBot="1" x14ac:dyDescent="0.3">
      <c r="A181" s="76"/>
      <c r="B181" s="178"/>
      <c r="C181" s="179"/>
      <c r="D181" s="172"/>
      <c r="E181" s="173"/>
    </row>
    <row r="182" spans="1:5" ht="30.75" customHeight="1" thickBot="1" x14ac:dyDescent="0.3">
      <c r="A182" s="77" t="s">
        <v>10</v>
      </c>
      <c r="B182" s="164" t="s">
        <v>201</v>
      </c>
      <c r="C182" s="165"/>
      <c r="D182" s="165"/>
      <c r="E182" s="166"/>
    </row>
    <row r="183" spans="1:5" ht="15.75" thickBot="1" x14ac:dyDescent="0.3">
      <c r="A183" s="77" t="s">
        <v>15</v>
      </c>
      <c r="B183" s="167" t="s">
        <v>202</v>
      </c>
      <c r="C183" s="168"/>
      <c r="D183" s="168"/>
      <c r="E183" s="169"/>
    </row>
    <row r="184" spans="1:5" ht="12.75" customHeight="1" x14ac:dyDescent="0.25">
      <c r="A184" s="170"/>
      <c r="B184" s="78">
        <v>2018</v>
      </c>
      <c r="C184" s="78">
        <v>2019</v>
      </c>
      <c r="D184" s="78">
        <v>2020</v>
      </c>
      <c r="E184" s="78">
        <v>2021</v>
      </c>
    </row>
    <row r="185" spans="1:5" ht="9" customHeight="1" thickBot="1" x14ac:dyDescent="0.3">
      <c r="A185" s="171"/>
      <c r="B185" s="79" t="s">
        <v>6</v>
      </c>
      <c r="C185" s="79" t="s">
        <v>7</v>
      </c>
      <c r="D185" s="79" t="s">
        <v>7</v>
      </c>
      <c r="E185" s="79" t="s">
        <v>7</v>
      </c>
    </row>
    <row r="186" spans="1:5" ht="15.75" thickBot="1" x14ac:dyDescent="0.3">
      <c r="A186" s="77" t="s">
        <v>9</v>
      </c>
      <c r="B186" s="80">
        <v>0</v>
      </c>
      <c r="C186" s="80">
        <v>4</v>
      </c>
      <c r="D186" s="80">
        <v>1</v>
      </c>
      <c r="E186" s="80">
        <v>1</v>
      </c>
    </row>
    <row r="187" spans="1:5" ht="15.75" thickBot="1" x14ac:dyDescent="0.3">
      <c r="A187" s="77" t="s">
        <v>16</v>
      </c>
      <c r="B187" s="80">
        <f>B278-B239</f>
        <v>0</v>
      </c>
      <c r="C187" s="80">
        <v>96000</v>
      </c>
      <c r="D187" s="80">
        <v>37600</v>
      </c>
      <c r="E187" s="80">
        <v>72700</v>
      </c>
    </row>
    <row r="188" spans="1:5" ht="15.75" thickBot="1" x14ac:dyDescent="0.3">
      <c r="A188" s="81" t="s">
        <v>24</v>
      </c>
      <c r="B188" s="47" t="e">
        <f>B187/B186</f>
        <v>#DIV/0!</v>
      </c>
      <c r="C188" s="47">
        <f t="shared" ref="C188:E188" si="29">C187/C186</f>
        <v>24000</v>
      </c>
      <c r="D188" s="47">
        <f t="shared" si="29"/>
        <v>37600</v>
      </c>
      <c r="E188" s="47">
        <f t="shared" si="29"/>
        <v>72700</v>
      </c>
    </row>
    <row r="189" spans="1:5" ht="15.75" thickBot="1" x14ac:dyDescent="0.3">
      <c r="A189" s="4" t="s">
        <v>17</v>
      </c>
      <c r="B189" s="52" t="s">
        <v>23</v>
      </c>
      <c r="C189" s="7" t="e">
        <f>C186/B186-1</f>
        <v>#DIV/0!</v>
      </c>
      <c r="D189" s="7">
        <f t="shared" ref="D189:E191" si="30">D186/C186-1</f>
        <v>-0.75</v>
      </c>
      <c r="E189" s="7">
        <f t="shared" si="30"/>
        <v>0</v>
      </c>
    </row>
    <row r="190" spans="1:5" ht="15.75" thickBot="1" x14ac:dyDescent="0.3">
      <c r="A190" s="4" t="s">
        <v>18</v>
      </c>
      <c r="B190" s="52" t="s">
        <v>23</v>
      </c>
      <c r="C190" s="7" t="e">
        <f>C187/B187-1</f>
        <v>#DIV/0!</v>
      </c>
      <c r="D190" s="7">
        <f t="shared" si="30"/>
        <v>-0.60833333333333339</v>
      </c>
      <c r="E190" s="7">
        <f t="shared" si="30"/>
        <v>0.9335106382978724</v>
      </c>
    </row>
    <row r="191" spans="1:5" ht="15.75" thickBot="1" x14ac:dyDescent="0.3">
      <c r="A191" s="4" t="s">
        <v>19</v>
      </c>
      <c r="B191" s="52" t="s">
        <v>23</v>
      </c>
      <c r="C191" s="7" t="e">
        <f>C188/B188-1</f>
        <v>#DIV/0!</v>
      </c>
      <c r="D191" s="7">
        <f t="shared" si="30"/>
        <v>0.56666666666666665</v>
      </c>
      <c r="E191" s="7">
        <f t="shared" si="30"/>
        <v>0.9335106382978724</v>
      </c>
    </row>
    <row r="192" spans="1:5" ht="15.75" thickBot="1" x14ac:dyDescent="0.3">
      <c r="A192" s="102" t="s">
        <v>59</v>
      </c>
      <c r="B192" s="103"/>
      <c r="C192" s="103"/>
      <c r="D192" s="103"/>
      <c r="E192" s="104"/>
    </row>
    <row r="193" spans="1:5" ht="12.75" customHeight="1" x14ac:dyDescent="0.25">
      <c r="A193" s="92"/>
      <c r="B193" s="18">
        <v>2018</v>
      </c>
      <c r="C193" s="18">
        <v>2019</v>
      </c>
      <c r="D193" s="18">
        <v>2020</v>
      </c>
      <c r="E193" s="18">
        <v>2021</v>
      </c>
    </row>
    <row r="194" spans="1:5" ht="9" customHeight="1" thickBot="1" x14ac:dyDescent="0.3">
      <c r="A194" s="93"/>
      <c r="B194" s="19" t="s">
        <v>6</v>
      </c>
      <c r="C194" s="19" t="s">
        <v>7</v>
      </c>
      <c r="D194" s="19" t="s">
        <v>7</v>
      </c>
      <c r="E194" s="19" t="s">
        <v>7</v>
      </c>
    </row>
    <row r="195" spans="1:5" ht="15.75" thickBot="1" x14ac:dyDescent="0.3">
      <c r="A195" s="1" t="s">
        <v>40</v>
      </c>
      <c r="B195" s="8">
        <f>B196+B197+B198+B199</f>
        <v>0</v>
      </c>
      <c r="C195" s="8">
        <f t="shared" ref="C195:E195" si="31">C196+C197+C198+C199</f>
        <v>0</v>
      </c>
      <c r="D195" s="8">
        <f t="shared" si="31"/>
        <v>0</v>
      </c>
      <c r="E195" s="8">
        <f t="shared" si="31"/>
        <v>0</v>
      </c>
    </row>
    <row r="196" spans="1:5" ht="15.75" thickBot="1" x14ac:dyDescent="0.3">
      <c r="A196" s="10" t="s">
        <v>49</v>
      </c>
      <c r="B196" s="8"/>
      <c r="C196" s="8"/>
      <c r="D196" s="8"/>
      <c r="E196" s="8"/>
    </row>
    <row r="197" spans="1:5" ht="15.75" thickBot="1" x14ac:dyDescent="0.3">
      <c r="A197" s="10" t="s">
        <v>56</v>
      </c>
      <c r="B197" s="8"/>
      <c r="C197" s="8"/>
      <c r="D197" s="8"/>
      <c r="E197" s="8"/>
    </row>
    <row r="198" spans="1:5" ht="15.75" thickBot="1" x14ac:dyDescent="0.3">
      <c r="A198" s="10" t="s">
        <v>57</v>
      </c>
      <c r="B198" s="8"/>
      <c r="C198" s="8"/>
      <c r="D198" s="8"/>
      <c r="E198" s="8"/>
    </row>
    <row r="199" spans="1:5" ht="15.75" thickBot="1" x14ac:dyDescent="0.3">
      <c r="A199" s="10" t="s">
        <v>58</v>
      </c>
      <c r="B199" s="8"/>
      <c r="C199" s="8"/>
      <c r="D199" s="8"/>
      <c r="E199" s="8"/>
    </row>
    <row r="200" spans="1:5" ht="15.75" thickBot="1" x14ac:dyDescent="0.3">
      <c r="A200" s="1" t="s">
        <v>41</v>
      </c>
      <c r="B200" s="11">
        <f>B201+B202+B203+B204</f>
        <v>0</v>
      </c>
      <c r="C200" s="11">
        <f t="shared" ref="C200:E200" si="32">C201+C202+C203+C204</f>
        <v>96000</v>
      </c>
      <c r="D200" s="11">
        <f t="shared" si="32"/>
        <v>37600</v>
      </c>
      <c r="E200" s="11">
        <f t="shared" si="32"/>
        <v>72700</v>
      </c>
    </row>
    <row r="201" spans="1:5" ht="15.75" thickBot="1" x14ac:dyDescent="0.3">
      <c r="A201" s="10" t="s">
        <v>49</v>
      </c>
      <c r="B201" s="11">
        <v>0</v>
      </c>
      <c r="C201" s="8">
        <v>96000</v>
      </c>
      <c r="D201" s="8">
        <v>37600</v>
      </c>
      <c r="E201" s="8">
        <v>72700</v>
      </c>
    </row>
    <row r="202" spans="1:5" ht="15.75" thickBot="1" x14ac:dyDescent="0.3">
      <c r="A202" s="10" t="s">
        <v>56</v>
      </c>
      <c r="B202" s="11"/>
      <c r="C202" s="8"/>
      <c r="D202" s="8"/>
      <c r="E202" s="8"/>
    </row>
    <row r="203" spans="1:5" ht="15.75" thickBot="1" x14ac:dyDescent="0.3">
      <c r="A203" s="10" t="s">
        <v>57</v>
      </c>
      <c r="B203" s="11"/>
      <c r="C203" s="8"/>
      <c r="D203" s="8"/>
      <c r="E203" s="8"/>
    </row>
    <row r="204" spans="1:5" ht="15.75" thickBot="1" x14ac:dyDescent="0.3">
      <c r="A204" s="10" t="s">
        <v>58</v>
      </c>
      <c r="B204" s="11"/>
      <c r="C204" s="8"/>
      <c r="D204" s="8"/>
      <c r="E204" s="8"/>
    </row>
    <row r="205" spans="1:5" ht="15.75" thickBot="1" x14ac:dyDescent="0.3">
      <c r="A205" s="40" t="s">
        <v>33</v>
      </c>
      <c r="B205" s="11">
        <f>B195+B200</f>
        <v>0</v>
      </c>
      <c r="C205" s="11">
        <f t="shared" ref="C205:E205" si="33">C195+C200</f>
        <v>96000</v>
      </c>
      <c r="D205" s="11">
        <f t="shared" si="33"/>
        <v>37600</v>
      </c>
      <c r="E205" s="11">
        <f t="shared" si="33"/>
        <v>72700</v>
      </c>
    </row>
    <row r="206" spans="1:5" ht="34.5" thickBot="1" x14ac:dyDescent="0.3">
      <c r="A206" s="74" t="s">
        <v>203</v>
      </c>
      <c r="B206" s="74" t="s">
        <v>204</v>
      </c>
      <c r="C206" s="75" t="s">
        <v>52</v>
      </c>
      <c r="D206" s="172"/>
      <c r="E206" s="173"/>
    </row>
    <row r="207" spans="1:5" ht="15.75" thickBot="1" x14ac:dyDescent="0.3">
      <c r="A207" s="76"/>
      <c r="B207" s="178"/>
      <c r="C207" s="179"/>
      <c r="D207" s="172"/>
      <c r="E207" s="173"/>
    </row>
    <row r="208" spans="1:5" ht="37.5" customHeight="1" thickBot="1" x14ac:dyDescent="0.3">
      <c r="A208" s="77" t="s">
        <v>10</v>
      </c>
      <c r="B208" s="164" t="s">
        <v>201</v>
      </c>
      <c r="C208" s="165"/>
      <c r="D208" s="165"/>
      <c r="E208" s="166"/>
    </row>
    <row r="209" spans="1:5" ht="15.75" thickBot="1" x14ac:dyDescent="0.3">
      <c r="A209" s="77" t="s">
        <v>15</v>
      </c>
      <c r="B209" s="167" t="s">
        <v>205</v>
      </c>
      <c r="C209" s="168"/>
      <c r="D209" s="168"/>
      <c r="E209" s="169"/>
    </row>
    <row r="210" spans="1:5" ht="12.75" customHeight="1" x14ac:dyDescent="0.25">
      <c r="A210" s="170"/>
      <c r="B210" s="78">
        <v>2018</v>
      </c>
      <c r="C210" s="78">
        <v>2019</v>
      </c>
      <c r="D210" s="78">
        <v>2020</v>
      </c>
      <c r="E210" s="78">
        <v>2021</v>
      </c>
    </row>
    <row r="211" spans="1:5" ht="9" customHeight="1" thickBot="1" x14ac:dyDescent="0.3">
      <c r="A211" s="171"/>
      <c r="B211" s="79" t="s">
        <v>6</v>
      </c>
      <c r="C211" s="79" t="s">
        <v>7</v>
      </c>
      <c r="D211" s="79" t="s">
        <v>7</v>
      </c>
      <c r="E211" s="79" t="s">
        <v>7</v>
      </c>
    </row>
    <row r="212" spans="1:5" ht="15.75" thickBot="1" x14ac:dyDescent="0.3">
      <c r="A212" s="77" t="s">
        <v>9</v>
      </c>
      <c r="B212" s="80">
        <v>0</v>
      </c>
      <c r="C212" s="80">
        <v>1</v>
      </c>
      <c r="D212" s="80">
        <v>0</v>
      </c>
      <c r="E212" s="80">
        <v>0</v>
      </c>
    </row>
    <row r="213" spans="1:5" ht="15.75" thickBot="1" x14ac:dyDescent="0.3">
      <c r="A213" s="77" t="s">
        <v>16</v>
      </c>
      <c r="B213" s="80">
        <f>B304-B265</f>
        <v>-14418.96</v>
      </c>
      <c r="C213" s="80">
        <v>4000</v>
      </c>
      <c r="D213" s="80">
        <v>0</v>
      </c>
      <c r="E213" s="80">
        <v>0</v>
      </c>
    </row>
    <row r="214" spans="1:5" ht="15.75" thickBot="1" x14ac:dyDescent="0.3">
      <c r="A214" s="81" t="s">
        <v>24</v>
      </c>
      <c r="B214" s="47" t="e">
        <f>B213/B212</f>
        <v>#DIV/0!</v>
      </c>
      <c r="C214" s="47">
        <f t="shared" ref="C214:E214" si="34">C213/C212</f>
        <v>4000</v>
      </c>
      <c r="D214" s="47" t="e">
        <f t="shared" si="34"/>
        <v>#DIV/0!</v>
      </c>
      <c r="E214" s="47" t="e">
        <f t="shared" si="34"/>
        <v>#DIV/0!</v>
      </c>
    </row>
    <row r="215" spans="1:5" ht="15.75" thickBot="1" x14ac:dyDescent="0.3">
      <c r="A215" s="4" t="s">
        <v>17</v>
      </c>
      <c r="B215" s="52" t="s">
        <v>23</v>
      </c>
      <c r="C215" s="7" t="e">
        <f>C212/B212-1</f>
        <v>#DIV/0!</v>
      </c>
      <c r="D215" s="7">
        <f t="shared" ref="D215:E217" si="35">D212/C212-1</f>
        <v>-1</v>
      </c>
      <c r="E215" s="7" t="e">
        <f t="shared" si="35"/>
        <v>#DIV/0!</v>
      </c>
    </row>
    <row r="216" spans="1:5" ht="15.75" thickBot="1" x14ac:dyDescent="0.3">
      <c r="A216" s="4" t="s">
        <v>18</v>
      </c>
      <c r="B216" s="52" t="s">
        <v>23</v>
      </c>
      <c r="C216" s="7">
        <f>C213/B213-1</f>
        <v>-1.2774125179624605</v>
      </c>
      <c r="D216" s="7">
        <f t="shared" si="35"/>
        <v>-1</v>
      </c>
      <c r="E216" s="7" t="e">
        <f t="shared" si="35"/>
        <v>#DIV/0!</v>
      </c>
    </row>
    <row r="217" spans="1:5" ht="15.75" thickBot="1" x14ac:dyDescent="0.3">
      <c r="A217" s="4" t="s">
        <v>19</v>
      </c>
      <c r="B217" s="52" t="s">
        <v>23</v>
      </c>
      <c r="C217" s="7" t="e">
        <f>C214/B214-1</f>
        <v>#DIV/0!</v>
      </c>
      <c r="D217" s="7" t="e">
        <f t="shared" si="35"/>
        <v>#DIV/0!</v>
      </c>
      <c r="E217" s="7" t="e">
        <f t="shared" si="35"/>
        <v>#DIV/0!</v>
      </c>
    </row>
    <row r="218" spans="1:5" ht="15.75" customHeight="1" thickBot="1" x14ac:dyDescent="0.3">
      <c r="A218" s="102" t="s">
        <v>59</v>
      </c>
      <c r="B218" s="103"/>
      <c r="C218" s="103"/>
      <c r="D218" s="103"/>
      <c r="E218" s="104"/>
    </row>
    <row r="219" spans="1:5" ht="12.75" customHeight="1" x14ac:dyDescent="0.25">
      <c r="A219" s="92"/>
      <c r="B219" s="18">
        <v>2018</v>
      </c>
      <c r="C219" s="18">
        <v>2019</v>
      </c>
      <c r="D219" s="18">
        <v>2020</v>
      </c>
      <c r="E219" s="18">
        <v>2021</v>
      </c>
    </row>
    <row r="220" spans="1:5" ht="9" customHeight="1" thickBot="1" x14ac:dyDescent="0.3">
      <c r="A220" s="93"/>
      <c r="B220" s="19" t="s">
        <v>6</v>
      </c>
      <c r="C220" s="19" t="s">
        <v>7</v>
      </c>
      <c r="D220" s="19" t="s">
        <v>7</v>
      </c>
      <c r="E220" s="19" t="s">
        <v>7</v>
      </c>
    </row>
    <row r="221" spans="1:5" ht="15.75" thickBot="1" x14ac:dyDescent="0.3">
      <c r="A221" s="1" t="s">
        <v>40</v>
      </c>
      <c r="B221" s="8">
        <f>B222+B223+B224+B225</f>
        <v>0</v>
      </c>
      <c r="C221" s="8">
        <f t="shared" ref="C221:E221" si="36">C222+C223+C224+C225</f>
        <v>0</v>
      </c>
      <c r="D221" s="8">
        <f t="shared" si="36"/>
        <v>0</v>
      </c>
      <c r="E221" s="8">
        <f t="shared" si="36"/>
        <v>0</v>
      </c>
    </row>
    <row r="222" spans="1:5" ht="15.75" thickBot="1" x14ac:dyDescent="0.3">
      <c r="A222" s="10" t="s">
        <v>49</v>
      </c>
      <c r="B222" s="8"/>
      <c r="C222" s="8"/>
      <c r="D222" s="8"/>
      <c r="E222" s="8"/>
    </row>
    <row r="223" spans="1:5" ht="15.75" thickBot="1" x14ac:dyDescent="0.3">
      <c r="A223" s="10" t="s">
        <v>56</v>
      </c>
      <c r="B223" s="8"/>
      <c r="C223" s="8"/>
      <c r="D223" s="8"/>
      <c r="E223" s="8"/>
    </row>
    <row r="224" spans="1:5" ht="15.75" thickBot="1" x14ac:dyDescent="0.3">
      <c r="A224" s="10" t="s">
        <v>57</v>
      </c>
      <c r="B224" s="8"/>
      <c r="C224" s="8"/>
      <c r="D224" s="8"/>
      <c r="E224" s="8"/>
    </row>
    <row r="225" spans="1:5" ht="15.75" thickBot="1" x14ac:dyDescent="0.3">
      <c r="A225" s="10" t="s">
        <v>58</v>
      </c>
      <c r="B225" s="8"/>
      <c r="C225" s="8"/>
      <c r="D225" s="8"/>
      <c r="E225" s="8"/>
    </row>
    <row r="226" spans="1:5" ht="15.75" thickBot="1" x14ac:dyDescent="0.3">
      <c r="A226" s="1" t="s">
        <v>41</v>
      </c>
      <c r="B226" s="11">
        <f>B227+B228+B229+B230</f>
        <v>0</v>
      </c>
      <c r="C226" s="11">
        <f t="shared" ref="C226:E226" si="37">C227+C228+C229+C230</f>
        <v>4000</v>
      </c>
      <c r="D226" s="11">
        <f t="shared" si="37"/>
        <v>0</v>
      </c>
      <c r="E226" s="11">
        <f t="shared" si="37"/>
        <v>0</v>
      </c>
    </row>
    <row r="227" spans="1:5" ht="15.75" thickBot="1" x14ac:dyDescent="0.3">
      <c r="A227" s="10" t="s">
        <v>49</v>
      </c>
      <c r="B227" s="11">
        <v>0</v>
      </c>
      <c r="C227" s="8">
        <v>4000</v>
      </c>
      <c r="D227" s="8">
        <v>0</v>
      </c>
      <c r="E227" s="8">
        <v>0</v>
      </c>
    </row>
    <row r="228" spans="1:5" ht="15.75" thickBot="1" x14ac:dyDescent="0.3">
      <c r="A228" s="10" t="s">
        <v>56</v>
      </c>
      <c r="B228" s="11"/>
      <c r="C228" s="8"/>
      <c r="D228" s="8"/>
      <c r="E228" s="8"/>
    </row>
    <row r="229" spans="1:5" ht="15.75" thickBot="1" x14ac:dyDescent="0.3">
      <c r="A229" s="10" t="s">
        <v>57</v>
      </c>
      <c r="B229" s="11"/>
      <c r="C229" s="8"/>
      <c r="D229" s="8"/>
      <c r="E229" s="8"/>
    </row>
    <row r="230" spans="1:5" ht="15.75" thickBot="1" x14ac:dyDescent="0.3">
      <c r="A230" s="10" t="s">
        <v>58</v>
      </c>
      <c r="B230" s="11"/>
      <c r="C230" s="8"/>
      <c r="D230" s="8"/>
      <c r="E230" s="8"/>
    </row>
    <row r="231" spans="1:5" ht="15.75" thickBot="1" x14ac:dyDescent="0.3">
      <c r="A231" s="40" t="s">
        <v>33</v>
      </c>
      <c r="B231" s="11">
        <f>B221+B226</f>
        <v>0</v>
      </c>
      <c r="C231" s="11">
        <f t="shared" ref="C231:E231" si="38">C221+C226</f>
        <v>4000</v>
      </c>
      <c r="D231" s="11">
        <f t="shared" si="38"/>
        <v>0</v>
      </c>
      <c r="E231" s="11">
        <f t="shared" si="38"/>
        <v>0</v>
      </c>
    </row>
    <row r="232" spans="1:5" ht="15.75" thickBot="1" x14ac:dyDescent="0.3">
      <c r="A232" s="73" t="s">
        <v>44</v>
      </c>
      <c r="B232" s="174" t="s">
        <v>206</v>
      </c>
      <c r="C232" s="176"/>
      <c r="D232" s="176"/>
      <c r="E232" s="177"/>
    </row>
    <row r="233" spans="1:5" ht="45.75" thickBot="1" x14ac:dyDescent="0.3">
      <c r="A233" s="20" t="s">
        <v>29</v>
      </c>
      <c r="B233" s="20" t="s">
        <v>207</v>
      </c>
      <c r="C233" s="38" t="s">
        <v>52</v>
      </c>
      <c r="D233" s="111"/>
      <c r="E233" s="114"/>
    </row>
    <row r="234" spans="1:5" ht="32.25" customHeight="1" thickBot="1" x14ac:dyDescent="0.3">
      <c r="A234" s="4" t="s">
        <v>10</v>
      </c>
      <c r="B234" s="99" t="s">
        <v>208</v>
      </c>
      <c r="C234" s="100"/>
      <c r="D234" s="100"/>
      <c r="E234" s="101"/>
    </row>
    <row r="235" spans="1:5" ht="15.75" thickBot="1" x14ac:dyDescent="0.3">
      <c r="A235" s="4" t="s">
        <v>15</v>
      </c>
      <c r="B235" s="105" t="s">
        <v>209</v>
      </c>
      <c r="C235" s="106"/>
      <c r="D235" s="106"/>
      <c r="E235" s="107"/>
    </row>
    <row r="236" spans="1:5" ht="12.75" customHeight="1" x14ac:dyDescent="0.25">
      <c r="A236" s="92"/>
      <c r="B236" s="18">
        <v>2018</v>
      </c>
      <c r="C236" s="18">
        <v>2019</v>
      </c>
      <c r="D236" s="18">
        <v>2020</v>
      </c>
      <c r="E236" s="18">
        <v>2021</v>
      </c>
    </row>
    <row r="237" spans="1:5" ht="9" customHeight="1" thickBot="1" x14ac:dyDescent="0.3">
      <c r="A237" s="93"/>
      <c r="B237" s="19" t="s">
        <v>6</v>
      </c>
      <c r="C237" s="19" t="s">
        <v>7</v>
      </c>
      <c r="D237" s="19" t="s">
        <v>7</v>
      </c>
      <c r="E237" s="19" t="s">
        <v>7</v>
      </c>
    </row>
    <row r="238" spans="1:5" ht="15.75" thickBot="1" x14ac:dyDescent="0.3">
      <c r="A238" s="4" t="s">
        <v>9</v>
      </c>
      <c r="B238" s="52">
        <v>0</v>
      </c>
      <c r="C238" s="6">
        <v>4</v>
      </c>
      <c r="D238" s="52">
        <v>0</v>
      </c>
      <c r="E238" s="52">
        <v>0</v>
      </c>
    </row>
    <row r="239" spans="1:5" ht="15.75" thickBot="1" x14ac:dyDescent="0.3">
      <c r="A239" s="4" t="s">
        <v>16</v>
      </c>
      <c r="B239" s="6">
        <v>0</v>
      </c>
      <c r="C239" s="6">
        <v>50000</v>
      </c>
      <c r="D239" s="6">
        <v>0</v>
      </c>
      <c r="E239" s="6">
        <v>0</v>
      </c>
    </row>
    <row r="240" spans="1:5" ht="15.75" thickBot="1" x14ac:dyDescent="0.3">
      <c r="A240" s="4" t="s">
        <v>24</v>
      </c>
      <c r="B240" s="6" t="e">
        <f>B239/B238</f>
        <v>#DIV/0!</v>
      </c>
      <c r="C240" s="6">
        <f t="shared" ref="C240:E240" si="39">C239/C238</f>
        <v>12500</v>
      </c>
      <c r="D240" s="6" t="e">
        <f t="shared" si="39"/>
        <v>#DIV/0!</v>
      </c>
      <c r="E240" s="6" t="e">
        <f t="shared" si="39"/>
        <v>#DIV/0!</v>
      </c>
    </row>
    <row r="241" spans="1:5" ht="15.75" thickBot="1" x14ac:dyDescent="0.3">
      <c r="A241" s="4" t="s">
        <v>17</v>
      </c>
      <c r="B241" s="52" t="s">
        <v>23</v>
      </c>
      <c r="C241" s="7" t="e">
        <f>C238/B238-1</f>
        <v>#DIV/0!</v>
      </c>
      <c r="D241" s="7">
        <f t="shared" ref="D241:E243" si="40">D238/C238-1</f>
        <v>-1</v>
      </c>
      <c r="E241" s="7" t="e">
        <f t="shared" si="40"/>
        <v>#DIV/0!</v>
      </c>
    </row>
    <row r="242" spans="1:5" ht="15.75" thickBot="1" x14ac:dyDescent="0.3">
      <c r="A242" s="4" t="s">
        <v>18</v>
      </c>
      <c r="B242" s="52" t="s">
        <v>23</v>
      </c>
      <c r="C242" s="7" t="e">
        <f>C239/B239-1</f>
        <v>#DIV/0!</v>
      </c>
      <c r="D242" s="7">
        <f t="shared" si="40"/>
        <v>-1</v>
      </c>
      <c r="E242" s="7" t="e">
        <f t="shared" si="40"/>
        <v>#DIV/0!</v>
      </c>
    </row>
    <row r="243" spans="1:5" ht="15.75" thickBot="1" x14ac:dyDescent="0.3">
      <c r="A243" s="4" t="s">
        <v>19</v>
      </c>
      <c r="B243" s="52" t="s">
        <v>23</v>
      </c>
      <c r="C243" s="7" t="e">
        <f>C240/B240-1</f>
        <v>#DIV/0!</v>
      </c>
      <c r="D243" s="7" t="e">
        <f t="shared" si="40"/>
        <v>#DIV/0!</v>
      </c>
      <c r="E243" s="7" t="e">
        <f t="shared" si="40"/>
        <v>#DIV/0!</v>
      </c>
    </row>
    <row r="244" spans="1:5" ht="15.75" thickBot="1" x14ac:dyDescent="0.3">
      <c r="A244" s="102" t="s">
        <v>59</v>
      </c>
      <c r="B244" s="103"/>
      <c r="C244" s="103"/>
      <c r="D244" s="103"/>
      <c r="E244" s="104"/>
    </row>
    <row r="245" spans="1:5" ht="12.75" customHeight="1" x14ac:dyDescent="0.25">
      <c r="A245" s="92"/>
      <c r="B245" s="18">
        <v>2018</v>
      </c>
      <c r="C245" s="18">
        <v>2019</v>
      </c>
      <c r="D245" s="18">
        <v>2020</v>
      </c>
      <c r="E245" s="18">
        <v>2021</v>
      </c>
    </row>
    <row r="246" spans="1:5" ht="9" customHeight="1" thickBot="1" x14ac:dyDescent="0.3">
      <c r="A246" s="93"/>
      <c r="B246" s="19" t="s">
        <v>6</v>
      </c>
      <c r="C246" s="19" t="s">
        <v>7</v>
      </c>
      <c r="D246" s="19" t="s">
        <v>7</v>
      </c>
      <c r="E246" s="19" t="s">
        <v>7</v>
      </c>
    </row>
    <row r="247" spans="1:5" ht="15.75" thickBot="1" x14ac:dyDescent="0.3">
      <c r="A247" s="1" t="s">
        <v>40</v>
      </c>
      <c r="B247" s="8">
        <f>B248+B249+B250+B251</f>
        <v>0</v>
      </c>
      <c r="C247" s="8">
        <f t="shared" ref="C247:E247" si="41">C248+C249+C250+C251</f>
        <v>0</v>
      </c>
      <c r="D247" s="8">
        <f t="shared" si="41"/>
        <v>0</v>
      </c>
      <c r="E247" s="8">
        <f t="shared" si="41"/>
        <v>0</v>
      </c>
    </row>
    <row r="248" spans="1:5" ht="15.75" thickBot="1" x14ac:dyDescent="0.3">
      <c r="A248" s="10" t="s">
        <v>49</v>
      </c>
      <c r="B248" s="8"/>
      <c r="C248" s="8"/>
      <c r="D248" s="8"/>
      <c r="E248" s="8"/>
    </row>
    <row r="249" spans="1:5" ht="15.75" thickBot="1" x14ac:dyDescent="0.3">
      <c r="A249" s="10" t="s">
        <v>56</v>
      </c>
      <c r="B249" s="8"/>
      <c r="C249" s="8"/>
      <c r="D249" s="8"/>
      <c r="E249" s="8"/>
    </row>
    <row r="250" spans="1:5" ht="15.75" thickBot="1" x14ac:dyDescent="0.3">
      <c r="A250" s="10" t="s">
        <v>57</v>
      </c>
      <c r="B250" s="8"/>
      <c r="C250" s="8"/>
      <c r="D250" s="8"/>
      <c r="E250" s="8"/>
    </row>
    <row r="251" spans="1:5" ht="15.75" thickBot="1" x14ac:dyDescent="0.3">
      <c r="A251" s="10" t="s">
        <v>58</v>
      </c>
      <c r="B251" s="8"/>
      <c r="C251" s="8"/>
      <c r="D251" s="8"/>
      <c r="E251" s="8"/>
    </row>
    <row r="252" spans="1:5" ht="15.75" thickBot="1" x14ac:dyDescent="0.3">
      <c r="A252" s="1" t="s">
        <v>41</v>
      </c>
      <c r="B252" s="11">
        <f>B253+B254+B255+B256</f>
        <v>0</v>
      </c>
      <c r="C252" s="11">
        <f t="shared" ref="C252:E252" si="42">C253+C254+C255+C256</f>
        <v>50000</v>
      </c>
      <c r="D252" s="11">
        <f t="shared" si="42"/>
        <v>0</v>
      </c>
      <c r="E252" s="11">
        <f t="shared" si="42"/>
        <v>0</v>
      </c>
    </row>
    <row r="253" spans="1:5" ht="15.75" thickBot="1" x14ac:dyDescent="0.3">
      <c r="A253" s="10" t="s">
        <v>49</v>
      </c>
      <c r="B253" s="11"/>
      <c r="C253" s="8">
        <v>50000</v>
      </c>
      <c r="D253" s="8"/>
      <c r="E253" s="8"/>
    </row>
    <row r="254" spans="1:5" ht="15.75" thickBot="1" x14ac:dyDescent="0.3">
      <c r="A254" s="10" t="s">
        <v>56</v>
      </c>
      <c r="B254" s="11"/>
      <c r="C254" s="8"/>
      <c r="D254" s="8"/>
      <c r="E254" s="8"/>
    </row>
    <row r="255" spans="1:5" ht="15.75" thickBot="1" x14ac:dyDescent="0.3">
      <c r="A255" s="10" t="s">
        <v>57</v>
      </c>
      <c r="B255" s="11"/>
      <c r="C255" s="8"/>
      <c r="D255" s="8"/>
      <c r="E255" s="8"/>
    </row>
    <row r="256" spans="1:5" ht="15.75" thickBot="1" x14ac:dyDescent="0.3">
      <c r="A256" s="10" t="s">
        <v>58</v>
      </c>
      <c r="B256" s="11"/>
      <c r="C256" s="8"/>
      <c r="D256" s="8"/>
      <c r="E256" s="8"/>
    </row>
    <row r="257" spans="1:5" ht="15.75" thickBot="1" x14ac:dyDescent="0.3">
      <c r="A257" s="40" t="s">
        <v>61</v>
      </c>
      <c r="B257" s="11">
        <f>B247+B252</f>
        <v>0</v>
      </c>
      <c r="C257" s="11">
        <f t="shared" ref="C257:E257" si="43">C247+C252</f>
        <v>50000</v>
      </c>
      <c r="D257" s="11">
        <f t="shared" si="43"/>
        <v>0</v>
      </c>
      <c r="E257" s="11">
        <f t="shared" si="43"/>
        <v>0</v>
      </c>
    </row>
    <row r="258" spans="1:5" ht="25.5" customHeight="1" thickBot="1" x14ac:dyDescent="0.3">
      <c r="A258" s="73" t="s">
        <v>44</v>
      </c>
      <c r="B258" s="174" t="s">
        <v>210</v>
      </c>
      <c r="C258" s="175"/>
      <c r="D258" s="176"/>
      <c r="E258" s="177"/>
    </row>
    <row r="259" spans="1:5" ht="34.5" thickBot="1" x14ac:dyDescent="0.3">
      <c r="A259" s="20" t="s">
        <v>29</v>
      </c>
      <c r="B259" s="54" t="s">
        <v>167</v>
      </c>
      <c r="C259" s="55" t="s">
        <v>52</v>
      </c>
      <c r="D259" s="56" t="s">
        <v>211</v>
      </c>
      <c r="E259" s="57"/>
    </row>
    <row r="260" spans="1:5" ht="17.25" customHeight="1" thickBot="1" x14ac:dyDescent="0.3">
      <c r="A260" s="4" t="s">
        <v>10</v>
      </c>
      <c r="B260" s="99" t="s">
        <v>212</v>
      </c>
      <c r="C260" s="100"/>
      <c r="D260" s="100"/>
      <c r="E260" s="101"/>
    </row>
    <row r="261" spans="1:5" ht="15.75" thickBot="1" x14ac:dyDescent="0.3">
      <c r="A261" s="4" t="s">
        <v>15</v>
      </c>
      <c r="B261" s="105" t="s">
        <v>213</v>
      </c>
      <c r="C261" s="106"/>
      <c r="D261" s="106"/>
      <c r="E261" s="107"/>
    </row>
    <row r="262" spans="1:5" ht="12.75" customHeight="1" x14ac:dyDescent="0.25">
      <c r="A262" s="92"/>
      <c r="B262" s="18">
        <v>2018</v>
      </c>
      <c r="C262" s="18">
        <v>2019</v>
      </c>
      <c r="D262" s="18">
        <v>2020</v>
      </c>
      <c r="E262" s="18">
        <v>2021</v>
      </c>
    </row>
    <row r="263" spans="1:5" ht="9" customHeight="1" thickBot="1" x14ac:dyDescent="0.3">
      <c r="A263" s="93"/>
      <c r="B263" s="19" t="s">
        <v>6</v>
      </c>
      <c r="C263" s="19" t="s">
        <v>7</v>
      </c>
      <c r="D263" s="19" t="s">
        <v>7</v>
      </c>
      <c r="E263" s="19" t="s">
        <v>7</v>
      </c>
    </row>
    <row r="264" spans="1:5" ht="15.75" thickBot="1" x14ac:dyDescent="0.3">
      <c r="A264" s="4" t="s">
        <v>9</v>
      </c>
      <c r="B264" s="52">
        <v>1</v>
      </c>
      <c r="C264" s="52">
        <v>1</v>
      </c>
      <c r="D264" s="52">
        <v>0</v>
      </c>
      <c r="E264" s="52">
        <v>0</v>
      </c>
    </row>
    <row r="265" spans="1:5" ht="15.75" thickBot="1" x14ac:dyDescent="0.3">
      <c r="A265" s="4" t="s">
        <v>16</v>
      </c>
      <c r="B265" s="6">
        <v>23418.959999999999</v>
      </c>
      <c r="C265" s="6">
        <v>50000</v>
      </c>
      <c r="D265" s="6">
        <f t="shared" ref="D265:E265" si="44">D283</f>
        <v>0</v>
      </c>
      <c r="E265" s="6">
        <f t="shared" si="44"/>
        <v>0</v>
      </c>
    </row>
    <row r="266" spans="1:5" ht="15.75" thickBot="1" x14ac:dyDescent="0.3">
      <c r="A266" s="4" t="s">
        <v>24</v>
      </c>
      <c r="B266" s="6">
        <f>B265/B264</f>
        <v>23418.959999999999</v>
      </c>
      <c r="C266" s="6">
        <f t="shared" ref="C266:E266" si="45">C265/C264</f>
        <v>50000</v>
      </c>
      <c r="D266" s="6" t="e">
        <f t="shared" si="45"/>
        <v>#DIV/0!</v>
      </c>
      <c r="E266" s="6" t="e">
        <f t="shared" si="45"/>
        <v>#DIV/0!</v>
      </c>
    </row>
    <row r="267" spans="1:5" ht="15.75" thickBot="1" x14ac:dyDescent="0.3">
      <c r="A267" s="4" t="s">
        <v>17</v>
      </c>
      <c r="B267" s="52" t="s">
        <v>23</v>
      </c>
      <c r="C267" s="7">
        <f>C264/B264-1</f>
        <v>0</v>
      </c>
      <c r="D267" s="7">
        <f t="shared" ref="D267:E269" si="46">D264/C264-1</f>
        <v>-1</v>
      </c>
      <c r="E267" s="7" t="e">
        <f t="shared" si="46"/>
        <v>#DIV/0!</v>
      </c>
    </row>
    <row r="268" spans="1:5" ht="15.75" thickBot="1" x14ac:dyDescent="0.3">
      <c r="A268" s="4" t="s">
        <v>18</v>
      </c>
      <c r="B268" s="52" t="s">
        <v>23</v>
      </c>
      <c r="C268" s="7">
        <f>C265/B265-1</f>
        <v>1.1350222213112793</v>
      </c>
      <c r="D268" s="7">
        <f t="shared" si="46"/>
        <v>-1</v>
      </c>
      <c r="E268" s="7" t="e">
        <f t="shared" si="46"/>
        <v>#DIV/0!</v>
      </c>
    </row>
    <row r="269" spans="1:5" ht="15.75" thickBot="1" x14ac:dyDescent="0.3">
      <c r="A269" s="4" t="s">
        <v>19</v>
      </c>
      <c r="B269" s="52" t="s">
        <v>23</v>
      </c>
      <c r="C269" s="7">
        <f>C266/B266-1</f>
        <v>1.1350222213112793</v>
      </c>
      <c r="D269" s="7" t="e">
        <f t="shared" si="46"/>
        <v>#DIV/0!</v>
      </c>
      <c r="E269" s="7" t="e">
        <f t="shared" si="46"/>
        <v>#DIV/0!</v>
      </c>
    </row>
    <row r="270" spans="1:5" ht="15.75" thickBot="1" x14ac:dyDescent="0.3">
      <c r="A270" s="102" t="s">
        <v>95</v>
      </c>
      <c r="B270" s="103"/>
      <c r="C270" s="103"/>
      <c r="D270" s="103"/>
      <c r="E270" s="104"/>
    </row>
    <row r="271" spans="1:5" ht="12.75" customHeight="1" x14ac:dyDescent="0.25">
      <c r="A271" s="92"/>
      <c r="B271" s="18">
        <v>2018</v>
      </c>
      <c r="C271" s="18">
        <v>2019</v>
      </c>
      <c r="D271" s="18">
        <v>2020</v>
      </c>
      <c r="E271" s="18">
        <v>2021</v>
      </c>
    </row>
    <row r="272" spans="1:5" ht="9" customHeight="1" thickBot="1" x14ac:dyDescent="0.3">
      <c r="A272" s="93"/>
      <c r="B272" s="19" t="s">
        <v>6</v>
      </c>
      <c r="C272" s="19" t="s">
        <v>7</v>
      </c>
      <c r="D272" s="19" t="s">
        <v>7</v>
      </c>
      <c r="E272" s="19" t="s">
        <v>7</v>
      </c>
    </row>
    <row r="273" spans="1:5" ht="15.75" thickBot="1" x14ac:dyDescent="0.3">
      <c r="A273" s="1" t="s">
        <v>40</v>
      </c>
      <c r="B273" s="8">
        <f>B274+B275+B276+B277</f>
        <v>0</v>
      </c>
      <c r="C273" s="8">
        <f t="shared" ref="C273:E273" si="47">C274+C275+C276+C277</f>
        <v>0</v>
      </c>
      <c r="D273" s="8">
        <f t="shared" si="47"/>
        <v>0</v>
      </c>
      <c r="E273" s="8">
        <f t="shared" si="47"/>
        <v>0</v>
      </c>
    </row>
    <row r="274" spans="1:5" ht="15.75" thickBot="1" x14ac:dyDescent="0.3">
      <c r="A274" s="10" t="s">
        <v>49</v>
      </c>
      <c r="B274" s="8"/>
      <c r="C274" s="8"/>
      <c r="D274" s="8"/>
      <c r="E274" s="8"/>
    </row>
    <row r="275" spans="1:5" ht="15.75" thickBot="1" x14ac:dyDescent="0.3">
      <c r="A275" s="10" t="s">
        <v>56</v>
      </c>
      <c r="B275" s="8"/>
      <c r="C275" s="8"/>
      <c r="D275" s="8"/>
      <c r="E275" s="8"/>
    </row>
    <row r="276" spans="1:5" ht="15.75" thickBot="1" x14ac:dyDescent="0.3">
      <c r="A276" s="10" t="s">
        <v>57</v>
      </c>
      <c r="B276" s="8"/>
      <c r="C276" s="8"/>
      <c r="D276" s="8"/>
      <c r="E276" s="8"/>
    </row>
    <row r="277" spans="1:5" ht="15.75" thickBot="1" x14ac:dyDescent="0.3">
      <c r="A277" s="10" t="s">
        <v>58</v>
      </c>
      <c r="B277" s="8"/>
      <c r="C277" s="8"/>
      <c r="D277" s="8"/>
      <c r="E277" s="8"/>
    </row>
    <row r="278" spans="1:5" ht="15.75" thickBot="1" x14ac:dyDescent="0.3">
      <c r="A278" s="1" t="s">
        <v>41</v>
      </c>
      <c r="B278" s="11">
        <f>B279+B280+B281+B282</f>
        <v>0</v>
      </c>
      <c r="C278" s="11">
        <f t="shared" ref="C278:E278" si="48">C279+C280+C281+C282</f>
        <v>50000</v>
      </c>
      <c r="D278" s="11">
        <f t="shared" si="48"/>
        <v>0</v>
      </c>
      <c r="E278" s="11">
        <f t="shared" si="48"/>
        <v>0</v>
      </c>
    </row>
    <row r="279" spans="1:5" ht="15.75" thickBot="1" x14ac:dyDescent="0.3">
      <c r="A279" s="10" t="s">
        <v>49</v>
      </c>
      <c r="B279" s="11"/>
      <c r="C279" s="8">
        <v>50000</v>
      </c>
      <c r="D279" s="8"/>
      <c r="E279" s="8"/>
    </row>
    <row r="280" spans="1:5" ht="15.75" thickBot="1" x14ac:dyDescent="0.3">
      <c r="A280" s="10" t="s">
        <v>56</v>
      </c>
      <c r="B280" s="11"/>
      <c r="C280" s="8"/>
      <c r="D280" s="8"/>
      <c r="E280" s="8"/>
    </row>
    <row r="281" spans="1:5" ht="15.75" thickBot="1" x14ac:dyDescent="0.3">
      <c r="A281" s="10" t="s">
        <v>57</v>
      </c>
      <c r="B281" s="11"/>
      <c r="C281" s="8"/>
      <c r="D281" s="8"/>
      <c r="E281" s="8"/>
    </row>
    <row r="282" spans="1:5" ht="15.75" thickBot="1" x14ac:dyDescent="0.3">
      <c r="A282" s="10" t="s">
        <v>58</v>
      </c>
      <c r="B282" s="11"/>
      <c r="C282" s="8"/>
      <c r="D282" s="8"/>
      <c r="E282" s="8"/>
    </row>
    <row r="283" spans="1:5" ht="15.75" thickBot="1" x14ac:dyDescent="0.3">
      <c r="A283" s="21" t="s">
        <v>96</v>
      </c>
      <c r="B283" s="11">
        <f>B273+B278</f>
        <v>0</v>
      </c>
      <c r="C283" s="11">
        <f t="shared" ref="C283:E283" si="49">C273+C278</f>
        <v>50000</v>
      </c>
      <c r="D283" s="11">
        <f t="shared" si="49"/>
        <v>0</v>
      </c>
      <c r="E283" s="11">
        <f t="shared" si="49"/>
        <v>0</v>
      </c>
    </row>
    <row r="284" spans="1:5" ht="15.75" thickBot="1" x14ac:dyDescent="0.3">
      <c r="A284" s="82" t="s">
        <v>99</v>
      </c>
      <c r="B284" s="180" t="s">
        <v>214</v>
      </c>
      <c r="C284" s="181"/>
      <c r="D284" s="181"/>
      <c r="E284" s="182"/>
    </row>
    <row r="285" spans="1:5" ht="34.5" thickBot="1" x14ac:dyDescent="0.3">
      <c r="A285" s="20" t="s">
        <v>29</v>
      </c>
      <c r="B285" s="54" t="s">
        <v>215</v>
      </c>
      <c r="C285" s="55" t="s">
        <v>52</v>
      </c>
      <c r="D285" s="56" t="s">
        <v>216</v>
      </c>
      <c r="E285" s="57"/>
    </row>
    <row r="286" spans="1:5" ht="33.75" customHeight="1" thickBot="1" x14ac:dyDescent="0.3">
      <c r="A286" s="4" t="s">
        <v>10</v>
      </c>
      <c r="B286" s="99" t="s">
        <v>217</v>
      </c>
      <c r="C286" s="100"/>
      <c r="D286" s="100"/>
      <c r="E286" s="101"/>
    </row>
    <row r="287" spans="1:5" ht="30.75" customHeight="1" thickBot="1" x14ac:dyDescent="0.3">
      <c r="A287" s="4" t="s">
        <v>15</v>
      </c>
      <c r="B287" s="105" t="s">
        <v>218</v>
      </c>
      <c r="C287" s="106"/>
      <c r="D287" s="106"/>
      <c r="E287" s="107"/>
    </row>
    <row r="288" spans="1:5" x14ac:dyDescent="0.25">
      <c r="A288" s="92"/>
      <c r="B288" s="18">
        <v>2018</v>
      </c>
      <c r="C288" s="18">
        <v>2019</v>
      </c>
      <c r="D288" s="18">
        <v>2020</v>
      </c>
      <c r="E288" s="18">
        <v>2021</v>
      </c>
    </row>
    <row r="289" spans="1:5" ht="17.25" customHeight="1" thickBot="1" x14ac:dyDescent="0.3">
      <c r="A289" s="93"/>
      <c r="B289" s="19" t="s">
        <v>6</v>
      </c>
      <c r="C289" s="19" t="s">
        <v>7</v>
      </c>
      <c r="D289" s="19" t="s">
        <v>7</v>
      </c>
      <c r="E289" s="19" t="s">
        <v>7</v>
      </c>
    </row>
    <row r="290" spans="1:5" ht="15.75" thickBot="1" x14ac:dyDescent="0.3">
      <c r="A290" s="4" t="s">
        <v>9</v>
      </c>
      <c r="B290" s="52">
        <v>1</v>
      </c>
      <c r="C290" s="52">
        <v>1</v>
      </c>
      <c r="D290" s="52">
        <v>1</v>
      </c>
      <c r="E290" s="52">
        <v>1</v>
      </c>
    </row>
    <row r="291" spans="1:5" ht="12.75" customHeight="1" thickBot="1" x14ac:dyDescent="0.3">
      <c r="A291" s="4" t="s">
        <v>16</v>
      </c>
      <c r="B291" s="6">
        <v>9000</v>
      </c>
      <c r="C291" s="6">
        <v>6936</v>
      </c>
      <c r="D291" s="6">
        <v>7000</v>
      </c>
      <c r="E291" s="6">
        <v>7000</v>
      </c>
    </row>
    <row r="292" spans="1:5" ht="9" customHeight="1" thickBot="1" x14ac:dyDescent="0.3">
      <c r="A292" s="4" t="s">
        <v>24</v>
      </c>
      <c r="B292" s="6">
        <f>B291/B290</f>
        <v>9000</v>
      </c>
      <c r="C292" s="6">
        <f t="shared" ref="C292:E292" si="50">C291/C290</f>
        <v>6936</v>
      </c>
      <c r="D292" s="6">
        <f t="shared" si="50"/>
        <v>7000</v>
      </c>
      <c r="E292" s="6">
        <f t="shared" si="50"/>
        <v>7000</v>
      </c>
    </row>
    <row r="293" spans="1:5" ht="15.75" thickBot="1" x14ac:dyDescent="0.3">
      <c r="A293" s="4" t="s">
        <v>17</v>
      </c>
      <c r="B293" s="52" t="s">
        <v>23</v>
      </c>
      <c r="C293" s="7">
        <f>C290/B290-1</f>
        <v>0</v>
      </c>
      <c r="D293" s="7">
        <f t="shared" ref="D293:E295" si="51">D290/C290-1</f>
        <v>0</v>
      </c>
      <c r="E293" s="7">
        <f t="shared" si="51"/>
        <v>0</v>
      </c>
    </row>
    <row r="294" spans="1:5" ht="15.75" thickBot="1" x14ac:dyDescent="0.3">
      <c r="A294" s="4" t="s">
        <v>18</v>
      </c>
      <c r="B294" s="52" t="s">
        <v>23</v>
      </c>
      <c r="C294" s="7">
        <f>C291/B291-1</f>
        <v>-0.22933333333333328</v>
      </c>
      <c r="D294" s="7">
        <f t="shared" si="51"/>
        <v>9.2272202998846531E-3</v>
      </c>
      <c r="E294" s="7">
        <f t="shared" si="51"/>
        <v>0</v>
      </c>
    </row>
    <row r="295" spans="1:5" ht="15.75" thickBot="1" x14ac:dyDescent="0.3">
      <c r="A295" s="4" t="s">
        <v>19</v>
      </c>
      <c r="B295" s="52" t="s">
        <v>23</v>
      </c>
      <c r="C295" s="7">
        <f>C292/B292-1</f>
        <v>-0.22933333333333328</v>
      </c>
      <c r="D295" s="7">
        <f t="shared" si="51"/>
        <v>9.2272202998846531E-3</v>
      </c>
      <c r="E295" s="7">
        <f t="shared" si="51"/>
        <v>0</v>
      </c>
    </row>
    <row r="296" spans="1:5" ht="15.75" thickBot="1" x14ac:dyDescent="0.3">
      <c r="A296" s="102" t="s">
        <v>104</v>
      </c>
      <c r="B296" s="103"/>
      <c r="C296" s="103"/>
      <c r="D296" s="103"/>
      <c r="E296" s="104"/>
    </row>
    <row r="297" spans="1:5" x14ac:dyDescent="0.25">
      <c r="A297" s="92"/>
      <c r="B297" s="18">
        <v>2018</v>
      </c>
      <c r="C297" s="18">
        <v>2019</v>
      </c>
      <c r="D297" s="18">
        <v>2020</v>
      </c>
      <c r="E297" s="18">
        <v>2021</v>
      </c>
    </row>
    <row r="298" spans="1:5" ht="15.75" thickBot="1" x14ac:dyDescent="0.3">
      <c r="A298" s="93"/>
      <c r="B298" s="19" t="s">
        <v>6</v>
      </c>
      <c r="C298" s="19" t="s">
        <v>7</v>
      </c>
      <c r="D298" s="19" t="s">
        <v>7</v>
      </c>
      <c r="E298" s="19" t="s">
        <v>7</v>
      </c>
    </row>
    <row r="299" spans="1:5" ht="15.75" thickBot="1" x14ac:dyDescent="0.3">
      <c r="A299" s="1" t="s">
        <v>40</v>
      </c>
      <c r="B299" s="8">
        <f>B300+B301+B302+B303</f>
        <v>0</v>
      </c>
      <c r="C299" s="8">
        <f t="shared" ref="C299:E299" si="52">C300+C301+C302+C303</f>
        <v>0</v>
      </c>
      <c r="D299" s="8">
        <f t="shared" si="52"/>
        <v>0</v>
      </c>
      <c r="E299" s="8">
        <f t="shared" si="52"/>
        <v>0</v>
      </c>
    </row>
    <row r="300" spans="1:5" ht="12.75" customHeight="1" thickBot="1" x14ac:dyDescent="0.3">
      <c r="A300" s="10" t="s">
        <v>49</v>
      </c>
      <c r="B300" s="8"/>
      <c r="C300" s="8"/>
      <c r="D300" s="8"/>
      <c r="E300" s="8"/>
    </row>
    <row r="301" spans="1:5" ht="9" customHeight="1" thickBot="1" x14ac:dyDescent="0.3">
      <c r="A301" s="10" t="s">
        <v>56</v>
      </c>
      <c r="B301" s="8"/>
      <c r="C301" s="8"/>
      <c r="D301" s="8"/>
      <c r="E301" s="8"/>
    </row>
    <row r="302" spans="1:5" ht="15.75" thickBot="1" x14ac:dyDescent="0.3">
      <c r="A302" s="10" t="s">
        <v>57</v>
      </c>
      <c r="B302" s="8"/>
      <c r="C302" s="8"/>
      <c r="D302" s="8"/>
      <c r="E302" s="8"/>
    </row>
    <row r="303" spans="1:5" ht="15.75" thickBot="1" x14ac:dyDescent="0.3">
      <c r="A303" s="10" t="s">
        <v>58</v>
      </c>
      <c r="B303" s="8"/>
      <c r="C303" s="8"/>
      <c r="D303" s="8"/>
      <c r="E303" s="8"/>
    </row>
    <row r="304" spans="1:5" ht="15.75" thickBot="1" x14ac:dyDescent="0.3">
      <c r="A304" s="1" t="s">
        <v>41</v>
      </c>
      <c r="B304" s="11">
        <f>B305+B306+B307+B308</f>
        <v>9000</v>
      </c>
      <c r="C304" s="11">
        <f t="shared" ref="C304:E304" si="53">C305+C306+C307+C308</f>
        <v>6936</v>
      </c>
      <c r="D304" s="11">
        <f t="shared" si="53"/>
        <v>7000</v>
      </c>
      <c r="E304" s="11">
        <f t="shared" si="53"/>
        <v>7000</v>
      </c>
    </row>
    <row r="305" spans="1:5" ht="15.75" thickBot="1" x14ac:dyDescent="0.3">
      <c r="A305" s="10" t="s">
        <v>49</v>
      </c>
      <c r="B305" s="11">
        <v>9000</v>
      </c>
      <c r="C305" s="11">
        <v>6936</v>
      </c>
      <c r="D305" s="11">
        <v>7000</v>
      </c>
      <c r="E305" s="11">
        <v>7000</v>
      </c>
    </row>
    <row r="306" spans="1:5" ht="15.75" thickBot="1" x14ac:dyDescent="0.3">
      <c r="A306" s="10" t="s">
        <v>56</v>
      </c>
      <c r="B306" s="11"/>
      <c r="C306" s="11"/>
      <c r="D306" s="11"/>
      <c r="E306" s="11"/>
    </row>
    <row r="307" spans="1:5" ht="15.75" thickBot="1" x14ac:dyDescent="0.3">
      <c r="A307" s="10" t="s">
        <v>57</v>
      </c>
      <c r="B307" s="11"/>
      <c r="C307" s="11"/>
      <c r="D307" s="11"/>
      <c r="E307" s="11"/>
    </row>
    <row r="308" spans="1:5" ht="15.75" thickBot="1" x14ac:dyDescent="0.3">
      <c r="A308" s="10" t="s">
        <v>58</v>
      </c>
      <c r="B308" s="11"/>
      <c r="C308" s="11"/>
      <c r="D308" s="11"/>
      <c r="E308" s="11"/>
    </row>
    <row r="309" spans="1:5" ht="15.75" thickBot="1" x14ac:dyDescent="0.3">
      <c r="A309" s="21" t="s">
        <v>36</v>
      </c>
      <c r="B309" s="11">
        <f>B299+B304</f>
        <v>9000</v>
      </c>
      <c r="C309" s="11">
        <f t="shared" ref="C309:E309" si="54">C299+C304</f>
        <v>6936</v>
      </c>
      <c r="D309" s="11">
        <f t="shared" si="54"/>
        <v>7000</v>
      </c>
      <c r="E309" s="11">
        <f t="shared" si="54"/>
        <v>7000</v>
      </c>
    </row>
    <row r="310" spans="1:5" ht="15.75" thickBot="1" x14ac:dyDescent="0.3">
      <c r="A310" s="108" t="s">
        <v>97</v>
      </c>
      <c r="B310" s="109"/>
      <c r="C310" s="109"/>
      <c r="D310" s="109"/>
      <c r="E310" s="110"/>
    </row>
    <row r="311" spans="1:5" ht="15.75" thickBot="1" x14ac:dyDescent="0.3">
      <c r="A311" s="108" t="s">
        <v>98</v>
      </c>
      <c r="B311" s="109"/>
      <c r="C311" s="109"/>
      <c r="D311" s="109"/>
      <c r="E311" s="110"/>
    </row>
    <row r="312" spans="1:5" ht="37.5" customHeight="1" thickBot="1" x14ac:dyDescent="0.3">
      <c r="A312" s="83" t="s">
        <v>44</v>
      </c>
      <c r="B312" s="183" t="s">
        <v>219</v>
      </c>
      <c r="C312" s="184"/>
      <c r="D312" s="184"/>
      <c r="E312" s="185"/>
    </row>
    <row r="313" spans="1:5" ht="57" thickBot="1" x14ac:dyDescent="0.3">
      <c r="A313" s="20" t="s">
        <v>51</v>
      </c>
      <c r="B313" s="20" t="s">
        <v>220</v>
      </c>
      <c r="C313" s="38" t="s">
        <v>52</v>
      </c>
      <c r="D313" s="113" t="s">
        <v>221</v>
      </c>
      <c r="E313" s="114"/>
    </row>
    <row r="314" spans="1:5" ht="29.25" customHeight="1" thickBot="1" x14ac:dyDescent="0.3">
      <c r="A314" s="37"/>
      <c r="B314" s="111"/>
      <c r="C314" s="115"/>
      <c r="D314" s="113"/>
      <c r="E314" s="114"/>
    </row>
    <row r="315" spans="1:5" ht="15.75" thickBot="1" x14ac:dyDescent="0.3">
      <c r="A315" s="4" t="s">
        <v>10</v>
      </c>
      <c r="B315" s="99" t="s">
        <v>222</v>
      </c>
      <c r="C315" s="100"/>
      <c r="D315" s="100"/>
      <c r="E315" s="101"/>
    </row>
    <row r="316" spans="1:5" ht="12.75" customHeight="1" thickBot="1" x14ac:dyDescent="0.3">
      <c r="A316" s="4" t="s">
        <v>15</v>
      </c>
      <c r="B316" s="105" t="s">
        <v>223</v>
      </c>
      <c r="C316" s="106"/>
      <c r="D316" s="106"/>
      <c r="E316" s="107"/>
    </row>
    <row r="317" spans="1:5" ht="9" customHeight="1" x14ac:dyDescent="0.25">
      <c r="A317" s="92"/>
      <c r="B317" s="18">
        <v>2018</v>
      </c>
      <c r="C317" s="18">
        <v>2019</v>
      </c>
      <c r="D317" s="18">
        <v>2020</v>
      </c>
      <c r="E317" s="18">
        <v>2021</v>
      </c>
    </row>
    <row r="318" spans="1:5" ht="15.75" thickBot="1" x14ac:dyDescent="0.3">
      <c r="A318" s="93"/>
      <c r="B318" s="19" t="s">
        <v>6</v>
      </c>
      <c r="C318" s="19" t="s">
        <v>7</v>
      </c>
      <c r="D318" s="19" t="s">
        <v>7</v>
      </c>
      <c r="E318" s="19" t="s">
        <v>7</v>
      </c>
    </row>
    <row r="319" spans="1:5" ht="15.75" thickBot="1" x14ac:dyDescent="0.3">
      <c r="A319" s="4" t="s">
        <v>9</v>
      </c>
      <c r="B319" s="6">
        <v>3</v>
      </c>
      <c r="C319" s="6">
        <v>2</v>
      </c>
      <c r="D319" s="6">
        <v>2</v>
      </c>
      <c r="E319" s="6">
        <v>2</v>
      </c>
    </row>
    <row r="320" spans="1:5" ht="15.75" thickBot="1" x14ac:dyDescent="0.3">
      <c r="A320" s="4" t="s">
        <v>16</v>
      </c>
      <c r="B320" s="6">
        <v>20000</v>
      </c>
      <c r="C320" s="6">
        <v>10000</v>
      </c>
      <c r="D320" s="6">
        <v>62000</v>
      </c>
      <c r="E320" s="6">
        <v>220000</v>
      </c>
    </row>
    <row r="321" spans="1:6" ht="15.75" thickBot="1" x14ac:dyDescent="0.3">
      <c r="A321" s="4" t="s">
        <v>24</v>
      </c>
      <c r="B321" s="6">
        <f>B320/B319</f>
        <v>6666.666666666667</v>
      </c>
      <c r="C321" s="6">
        <f t="shared" ref="C321:E321" si="55">C320/C319</f>
        <v>5000</v>
      </c>
      <c r="D321" s="6">
        <f t="shared" si="55"/>
        <v>31000</v>
      </c>
      <c r="E321" s="6">
        <f t="shared" si="55"/>
        <v>110000</v>
      </c>
    </row>
    <row r="322" spans="1:6" ht="15.75" thickBot="1" x14ac:dyDescent="0.3">
      <c r="A322" s="4" t="s">
        <v>17</v>
      </c>
      <c r="B322" s="52" t="s">
        <v>23</v>
      </c>
      <c r="C322" s="7">
        <f>C319/B319-1</f>
        <v>-0.33333333333333337</v>
      </c>
      <c r="D322" s="7">
        <f t="shared" ref="D322:E324" si="56">D319/C319-1</f>
        <v>0</v>
      </c>
      <c r="E322" s="7">
        <f t="shared" si="56"/>
        <v>0</v>
      </c>
    </row>
    <row r="323" spans="1:6" ht="15.75" thickBot="1" x14ac:dyDescent="0.3">
      <c r="A323" s="4" t="s">
        <v>18</v>
      </c>
      <c r="B323" s="52" t="s">
        <v>23</v>
      </c>
      <c r="C323" s="7">
        <f>C320/B320-1</f>
        <v>-0.5</v>
      </c>
      <c r="D323" s="7">
        <f t="shared" si="56"/>
        <v>5.2</v>
      </c>
      <c r="E323" s="7">
        <f t="shared" si="56"/>
        <v>2.5483870967741935</v>
      </c>
    </row>
    <row r="324" spans="1:6" ht="15.75" thickBot="1" x14ac:dyDescent="0.3">
      <c r="A324" s="4" t="s">
        <v>19</v>
      </c>
      <c r="B324" s="52" t="s">
        <v>23</v>
      </c>
      <c r="C324" s="7">
        <f>C321/B321-1</f>
        <v>-0.25</v>
      </c>
      <c r="D324" s="7">
        <f t="shared" si="56"/>
        <v>5.2</v>
      </c>
      <c r="E324" s="7">
        <f t="shared" si="56"/>
        <v>2.5483870967741935</v>
      </c>
    </row>
    <row r="325" spans="1:6" ht="12.75" customHeight="1" thickBot="1" x14ac:dyDescent="0.3">
      <c r="A325" s="102" t="s">
        <v>59</v>
      </c>
      <c r="B325" s="103"/>
      <c r="C325" s="103"/>
      <c r="D325" s="103"/>
      <c r="E325" s="104"/>
    </row>
    <row r="326" spans="1:6" ht="9" customHeight="1" x14ac:dyDescent="0.25">
      <c r="A326" s="92"/>
      <c r="B326" s="18">
        <v>2018</v>
      </c>
      <c r="C326" s="18">
        <v>2019</v>
      </c>
      <c r="D326" s="18">
        <v>2020</v>
      </c>
      <c r="E326" s="18">
        <v>2021</v>
      </c>
    </row>
    <row r="327" spans="1:6" ht="15.75" thickBot="1" x14ac:dyDescent="0.3">
      <c r="A327" s="93"/>
      <c r="B327" s="19" t="s">
        <v>6</v>
      </c>
      <c r="C327" s="19" t="s">
        <v>7</v>
      </c>
      <c r="D327" s="19" t="s">
        <v>7</v>
      </c>
      <c r="E327" s="19" t="s">
        <v>7</v>
      </c>
    </row>
    <row r="328" spans="1:6" ht="15.75" thickBot="1" x14ac:dyDescent="0.3">
      <c r="A328" s="1" t="s">
        <v>40</v>
      </c>
      <c r="B328" s="8">
        <f>B329+B330+B331+B332</f>
        <v>0</v>
      </c>
      <c r="C328" s="8">
        <f t="shared" ref="C328:E328" si="57">C329+C330+C331+C332</f>
        <v>0</v>
      </c>
      <c r="D328" s="8">
        <f t="shared" si="57"/>
        <v>0</v>
      </c>
      <c r="E328" s="8">
        <f t="shared" si="57"/>
        <v>0</v>
      </c>
    </row>
    <row r="329" spans="1:6" ht="15.75" thickBot="1" x14ac:dyDescent="0.3">
      <c r="A329" s="10" t="s">
        <v>49</v>
      </c>
      <c r="B329" s="8"/>
      <c r="C329" s="8"/>
      <c r="D329" s="8"/>
      <c r="E329" s="8"/>
    </row>
    <row r="330" spans="1:6" ht="15.75" thickBot="1" x14ac:dyDescent="0.3">
      <c r="A330" s="10" t="s">
        <v>56</v>
      </c>
      <c r="B330" s="8"/>
      <c r="C330" s="8"/>
      <c r="D330" s="8"/>
      <c r="E330" s="8"/>
    </row>
    <row r="331" spans="1:6" ht="15.75" thickBot="1" x14ac:dyDescent="0.3">
      <c r="A331" s="10" t="s">
        <v>57</v>
      </c>
      <c r="B331" s="8"/>
      <c r="C331" s="8"/>
      <c r="D331" s="8"/>
      <c r="E331" s="8"/>
    </row>
    <row r="332" spans="1:6" ht="15.75" thickBot="1" x14ac:dyDescent="0.3">
      <c r="A332" s="10" t="s">
        <v>58</v>
      </c>
      <c r="B332" s="8"/>
      <c r="C332" s="8"/>
      <c r="D332" s="8"/>
      <c r="E332" s="8"/>
    </row>
    <row r="333" spans="1:6" ht="15.75" thickBot="1" x14ac:dyDescent="0.3">
      <c r="A333" s="1" t="s">
        <v>41</v>
      </c>
      <c r="B333" s="11">
        <f>B334+B335+B336+B337</f>
        <v>20000</v>
      </c>
      <c r="C333" s="11">
        <f t="shared" ref="C333:E333" si="58">C334+C335+C336+C337</f>
        <v>10000</v>
      </c>
      <c r="D333" s="11">
        <f t="shared" si="58"/>
        <v>62000</v>
      </c>
      <c r="E333" s="11">
        <f t="shared" si="58"/>
        <v>220000</v>
      </c>
    </row>
    <row r="334" spans="1:6" ht="15.75" thickBot="1" x14ac:dyDescent="0.3">
      <c r="A334" s="10" t="s">
        <v>49</v>
      </c>
      <c r="B334" s="11"/>
      <c r="C334" s="8"/>
      <c r="D334" s="8"/>
      <c r="E334" s="8"/>
    </row>
    <row r="335" spans="1:6" ht="15.75" thickBot="1" x14ac:dyDescent="0.3">
      <c r="A335" s="10" t="s">
        <v>56</v>
      </c>
      <c r="B335" s="11">
        <v>20000</v>
      </c>
      <c r="C335" s="8">
        <v>10000</v>
      </c>
      <c r="D335" s="8">
        <v>62000</v>
      </c>
      <c r="E335" s="8">
        <v>220000</v>
      </c>
    </row>
    <row r="336" spans="1:6" ht="15.75" thickBot="1" x14ac:dyDescent="0.3">
      <c r="A336" s="10" t="s">
        <v>57</v>
      </c>
      <c r="B336" s="11"/>
      <c r="C336" s="8"/>
      <c r="D336" s="8"/>
      <c r="E336" s="8"/>
      <c r="F336" s="84"/>
    </row>
    <row r="337" spans="1:5" ht="15.75" thickBot="1" x14ac:dyDescent="0.3">
      <c r="A337" s="10" t="s">
        <v>58</v>
      </c>
      <c r="B337" s="11"/>
      <c r="C337" s="8"/>
      <c r="D337" s="8"/>
      <c r="E337" s="8"/>
    </row>
    <row r="338" spans="1:5" ht="15.75" thickBot="1" x14ac:dyDescent="0.3">
      <c r="A338" s="40" t="s">
        <v>33</v>
      </c>
      <c r="B338" s="11">
        <f>B328+B333</f>
        <v>20000</v>
      </c>
      <c r="C338" s="11">
        <f t="shared" ref="C338:E338" si="59">C328+C333</f>
        <v>10000</v>
      </c>
      <c r="D338" s="11">
        <f t="shared" si="59"/>
        <v>62000</v>
      </c>
      <c r="E338" s="11">
        <f t="shared" si="59"/>
        <v>220000</v>
      </c>
    </row>
    <row r="339" spans="1:5" ht="34.5" thickBot="1" x14ac:dyDescent="0.3">
      <c r="A339" s="20" t="s">
        <v>55</v>
      </c>
      <c r="B339" s="20" t="s">
        <v>224</v>
      </c>
      <c r="C339" s="38" t="s">
        <v>52</v>
      </c>
      <c r="D339" s="113" t="s">
        <v>225</v>
      </c>
      <c r="E339" s="114"/>
    </row>
    <row r="340" spans="1:5" ht="17.25" customHeight="1" thickBot="1" x14ac:dyDescent="0.3">
      <c r="A340" s="4" t="s">
        <v>10</v>
      </c>
      <c r="B340" s="99" t="s">
        <v>226</v>
      </c>
      <c r="C340" s="100"/>
      <c r="D340" s="100"/>
      <c r="E340" s="101"/>
    </row>
    <row r="341" spans="1:5" ht="15.75" thickBot="1" x14ac:dyDescent="0.3">
      <c r="A341" s="4" t="s">
        <v>15</v>
      </c>
      <c r="B341" s="105" t="s">
        <v>223</v>
      </c>
      <c r="C341" s="106"/>
      <c r="D341" s="106"/>
      <c r="E341" s="107"/>
    </row>
    <row r="342" spans="1:5" ht="12.75" customHeight="1" x14ac:dyDescent="0.25">
      <c r="A342" s="92"/>
      <c r="B342" s="18">
        <v>2018</v>
      </c>
      <c r="C342" s="18">
        <v>2019</v>
      </c>
      <c r="D342" s="18">
        <v>2020</v>
      </c>
      <c r="E342" s="18">
        <v>2021</v>
      </c>
    </row>
    <row r="343" spans="1:5" ht="9" customHeight="1" thickBot="1" x14ac:dyDescent="0.3">
      <c r="A343" s="93"/>
      <c r="B343" s="19" t="s">
        <v>6</v>
      </c>
      <c r="C343" s="19" t="s">
        <v>7</v>
      </c>
      <c r="D343" s="19" t="s">
        <v>7</v>
      </c>
      <c r="E343" s="19" t="s">
        <v>7</v>
      </c>
    </row>
    <row r="344" spans="1:5" ht="15.75" thickBot="1" x14ac:dyDescent="0.3">
      <c r="A344" s="4" t="s">
        <v>9</v>
      </c>
      <c r="B344" s="6">
        <v>3</v>
      </c>
      <c r="C344" s="6">
        <v>2</v>
      </c>
      <c r="D344" s="6">
        <v>2</v>
      </c>
      <c r="E344" s="6">
        <v>2</v>
      </c>
    </row>
    <row r="345" spans="1:5" ht="15.75" thickBot="1" x14ac:dyDescent="0.3">
      <c r="A345" s="4" t="s">
        <v>16</v>
      </c>
      <c r="B345" s="6">
        <v>3180</v>
      </c>
      <c r="C345" s="6">
        <v>1000</v>
      </c>
      <c r="D345" s="6">
        <v>4000</v>
      </c>
      <c r="E345" s="6">
        <v>5000</v>
      </c>
    </row>
    <row r="346" spans="1:5" ht="15.75" thickBot="1" x14ac:dyDescent="0.3">
      <c r="A346" s="4" t="s">
        <v>24</v>
      </c>
      <c r="B346" s="6">
        <f>B345/B344</f>
        <v>1060</v>
      </c>
      <c r="C346" s="6">
        <f t="shared" ref="C346:E346" si="60">C345/C344</f>
        <v>500</v>
      </c>
      <c r="D346" s="6">
        <f t="shared" si="60"/>
        <v>2000</v>
      </c>
      <c r="E346" s="6">
        <f t="shared" si="60"/>
        <v>2500</v>
      </c>
    </row>
    <row r="347" spans="1:5" ht="15.75" thickBot="1" x14ac:dyDescent="0.3">
      <c r="A347" s="4" t="s">
        <v>17</v>
      </c>
      <c r="B347" s="52" t="s">
        <v>23</v>
      </c>
      <c r="C347" s="7">
        <f>C344/B344-1</f>
        <v>-0.33333333333333337</v>
      </c>
      <c r="D347" s="7">
        <f t="shared" ref="D347:E349" si="61">D344/C344-1</f>
        <v>0</v>
      </c>
      <c r="E347" s="7">
        <f t="shared" si="61"/>
        <v>0</v>
      </c>
    </row>
    <row r="348" spans="1:5" ht="15.75" thickBot="1" x14ac:dyDescent="0.3">
      <c r="A348" s="4" t="s">
        <v>18</v>
      </c>
      <c r="B348" s="52" t="s">
        <v>23</v>
      </c>
      <c r="C348" s="7">
        <f>C345/B345-1</f>
        <v>-0.68553459119496862</v>
      </c>
      <c r="D348" s="7">
        <f t="shared" si="61"/>
        <v>3</v>
      </c>
      <c r="E348" s="7">
        <f t="shared" si="61"/>
        <v>0.25</v>
      </c>
    </row>
    <row r="349" spans="1:5" ht="15.75" thickBot="1" x14ac:dyDescent="0.3">
      <c r="A349" s="4" t="s">
        <v>19</v>
      </c>
      <c r="B349" s="52" t="s">
        <v>23</v>
      </c>
      <c r="C349" s="7">
        <f>C346/B346-1</f>
        <v>-0.52830188679245282</v>
      </c>
      <c r="D349" s="7">
        <f t="shared" si="61"/>
        <v>3</v>
      </c>
      <c r="E349" s="7">
        <f t="shared" si="61"/>
        <v>0.25</v>
      </c>
    </row>
    <row r="350" spans="1:5" ht="15.75" thickBot="1" x14ac:dyDescent="0.3">
      <c r="A350" s="102" t="s">
        <v>60</v>
      </c>
      <c r="B350" s="103"/>
      <c r="C350" s="103"/>
      <c r="D350" s="103"/>
      <c r="E350" s="104"/>
    </row>
    <row r="351" spans="1:5" ht="12.75" customHeight="1" x14ac:dyDescent="0.25">
      <c r="A351" s="92"/>
      <c r="B351" s="18">
        <v>2018</v>
      </c>
      <c r="C351" s="18">
        <v>2019</v>
      </c>
      <c r="D351" s="18">
        <v>2020</v>
      </c>
      <c r="E351" s="18">
        <v>2021</v>
      </c>
    </row>
    <row r="352" spans="1:5" ht="9" customHeight="1" thickBot="1" x14ac:dyDescent="0.3">
      <c r="A352" s="93"/>
      <c r="B352" s="19" t="s">
        <v>6</v>
      </c>
      <c r="C352" s="19" t="s">
        <v>7</v>
      </c>
      <c r="D352" s="19" t="s">
        <v>7</v>
      </c>
      <c r="E352" s="19" t="s">
        <v>7</v>
      </c>
    </row>
    <row r="353" spans="1:5" ht="15.75" thickBot="1" x14ac:dyDescent="0.3">
      <c r="A353" s="1" t="s">
        <v>40</v>
      </c>
      <c r="B353" s="8">
        <f>B354+B355+B356+B357</f>
        <v>0</v>
      </c>
      <c r="C353" s="8">
        <f t="shared" ref="C353:E353" si="62">C354+C355+C356+C357</f>
        <v>0</v>
      </c>
      <c r="D353" s="8">
        <f t="shared" si="62"/>
        <v>0</v>
      </c>
      <c r="E353" s="8">
        <f t="shared" si="62"/>
        <v>0</v>
      </c>
    </row>
    <row r="354" spans="1:5" ht="15.75" thickBot="1" x14ac:dyDescent="0.3">
      <c r="A354" s="10" t="s">
        <v>49</v>
      </c>
      <c r="B354" s="8"/>
      <c r="C354" s="8"/>
      <c r="D354" s="8"/>
      <c r="E354" s="8"/>
    </row>
    <row r="355" spans="1:5" ht="15.75" thickBot="1" x14ac:dyDescent="0.3">
      <c r="A355" s="10" t="s">
        <v>56</v>
      </c>
      <c r="B355" s="8"/>
      <c r="C355" s="8"/>
      <c r="D355" s="8"/>
      <c r="E355" s="8"/>
    </row>
    <row r="356" spans="1:5" ht="15.75" thickBot="1" x14ac:dyDescent="0.3">
      <c r="A356" s="10" t="s">
        <v>57</v>
      </c>
      <c r="B356" s="8"/>
      <c r="C356" s="8"/>
      <c r="D356" s="8"/>
      <c r="E356" s="8"/>
    </row>
    <row r="357" spans="1:5" ht="15.75" thickBot="1" x14ac:dyDescent="0.3">
      <c r="A357" s="10" t="s">
        <v>58</v>
      </c>
      <c r="B357" s="8"/>
      <c r="C357" s="8"/>
      <c r="D357" s="8"/>
      <c r="E357" s="8"/>
    </row>
    <row r="358" spans="1:5" ht="15.75" thickBot="1" x14ac:dyDescent="0.3">
      <c r="A358" s="1" t="s">
        <v>41</v>
      </c>
      <c r="B358" s="11">
        <f>B359+B360+B361+B362</f>
        <v>3180</v>
      </c>
      <c r="C358" s="11">
        <f t="shared" ref="C358:E358" si="63">C359+C360+C361+C362</f>
        <v>1000</v>
      </c>
      <c r="D358" s="11">
        <f t="shared" si="63"/>
        <v>4000</v>
      </c>
      <c r="E358" s="11">
        <f t="shared" si="63"/>
        <v>5000</v>
      </c>
    </row>
    <row r="359" spans="1:5" ht="15.75" thickBot="1" x14ac:dyDescent="0.3">
      <c r="A359" s="10" t="s">
        <v>49</v>
      </c>
      <c r="B359" s="11"/>
      <c r="C359" s="8"/>
      <c r="D359" s="8"/>
      <c r="E359" s="8"/>
    </row>
    <row r="360" spans="1:5" ht="15.75" thickBot="1" x14ac:dyDescent="0.3">
      <c r="A360" s="10" t="s">
        <v>56</v>
      </c>
      <c r="B360" s="11"/>
      <c r="C360" s="8"/>
      <c r="D360" s="8"/>
      <c r="E360" s="8"/>
    </row>
    <row r="361" spans="1:5" ht="15.75" thickBot="1" x14ac:dyDescent="0.3">
      <c r="A361" s="10" t="s">
        <v>57</v>
      </c>
      <c r="B361" s="11"/>
      <c r="C361" s="8"/>
      <c r="D361" s="8"/>
      <c r="E361" s="8"/>
    </row>
    <row r="362" spans="1:5" ht="15.75" thickBot="1" x14ac:dyDescent="0.3">
      <c r="A362" s="10" t="s">
        <v>58</v>
      </c>
      <c r="B362" s="6">
        <v>3180</v>
      </c>
      <c r="C362" s="6">
        <v>1000</v>
      </c>
      <c r="D362" s="6">
        <v>4000</v>
      </c>
      <c r="E362" s="6">
        <v>5000</v>
      </c>
    </row>
    <row r="363" spans="1:5" ht="15.75" thickBot="1" x14ac:dyDescent="0.3">
      <c r="A363" s="40" t="s">
        <v>61</v>
      </c>
      <c r="B363" s="11">
        <f>B353+B358</f>
        <v>3180</v>
      </c>
      <c r="C363" s="11">
        <f t="shared" ref="C363:E363" si="64">C353+C358</f>
        <v>1000</v>
      </c>
      <c r="D363" s="11">
        <f t="shared" si="64"/>
        <v>4000</v>
      </c>
      <c r="E363" s="11">
        <f t="shared" si="64"/>
        <v>5000</v>
      </c>
    </row>
    <row r="364" spans="1:5" ht="15.75" thickBot="1" x14ac:dyDescent="0.3">
      <c r="A364" s="83" t="s">
        <v>44</v>
      </c>
      <c r="B364" s="180" t="s">
        <v>227</v>
      </c>
      <c r="C364" s="186"/>
      <c r="D364" s="181"/>
      <c r="E364" s="182"/>
    </row>
    <row r="365" spans="1:5" ht="35.25" customHeight="1" thickBot="1" x14ac:dyDescent="0.3">
      <c r="A365" s="20" t="s">
        <v>228</v>
      </c>
      <c r="B365" s="54" t="s">
        <v>229</v>
      </c>
      <c r="C365" s="55" t="s">
        <v>52</v>
      </c>
      <c r="D365" s="56" t="s">
        <v>230</v>
      </c>
      <c r="E365" s="57"/>
    </row>
    <row r="366" spans="1:5" ht="15.75" thickBot="1" x14ac:dyDescent="0.3">
      <c r="A366" s="4" t="s">
        <v>10</v>
      </c>
      <c r="B366" s="99" t="s">
        <v>231</v>
      </c>
      <c r="C366" s="100"/>
      <c r="D366" s="100"/>
      <c r="E366" s="101"/>
    </row>
    <row r="367" spans="1:5" ht="12.75" customHeight="1" thickBot="1" x14ac:dyDescent="0.3">
      <c r="A367" s="4" t="s">
        <v>15</v>
      </c>
      <c r="B367" s="105" t="s">
        <v>232</v>
      </c>
      <c r="C367" s="106"/>
      <c r="D367" s="106"/>
      <c r="E367" s="107"/>
    </row>
    <row r="368" spans="1:5" ht="9" customHeight="1" x14ac:dyDescent="0.25">
      <c r="A368" s="92"/>
      <c r="B368" s="18">
        <v>2018</v>
      </c>
      <c r="C368" s="18">
        <v>2019</v>
      </c>
      <c r="D368" s="18">
        <v>2020</v>
      </c>
      <c r="E368" s="18">
        <v>2021</v>
      </c>
    </row>
    <row r="369" spans="1:5" ht="15.75" thickBot="1" x14ac:dyDescent="0.3">
      <c r="A369" s="93"/>
      <c r="B369" s="19" t="s">
        <v>6</v>
      </c>
      <c r="C369" s="19" t="s">
        <v>7</v>
      </c>
      <c r="D369" s="19" t="s">
        <v>7</v>
      </c>
      <c r="E369" s="19" t="s">
        <v>7</v>
      </c>
    </row>
    <row r="370" spans="1:5" ht="15.75" thickBot="1" x14ac:dyDescent="0.3">
      <c r="A370" s="4" t="s">
        <v>9</v>
      </c>
      <c r="B370" s="52">
        <v>8</v>
      </c>
      <c r="C370" s="52">
        <v>8</v>
      </c>
      <c r="D370" s="52">
        <v>0</v>
      </c>
      <c r="E370" s="52">
        <v>0</v>
      </c>
    </row>
    <row r="371" spans="1:5" ht="15.75" thickBot="1" x14ac:dyDescent="0.3">
      <c r="A371" s="4" t="s">
        <v>16</v>
      </c>
      <c r="B371" s="6">
        <v>13000</v>
      </c>
      <c r="C371" s="6">
        <v>7000</v>
      </c>
      <c r="D371" s="6">
        <f t="shared" ref="D371:E371" si="65">D389</f>
        <v>0</v>
      </c>
      <c r="E371" s="6">
        <f t="shared" si="65"/>
        <v>0</v>
      </c>
    </row>
    <row r="372" spans="1:5" ht="15.75" thickBot="1" x14ac:dyDescent="0.3">
      <c r="A372" s="4" t="s">
        <v>24</v>
      </c>
      <c r="B372" s="6">
        <f>B371/B370</f>
        <v>1625</v>
      </c>
      <c r="C372" s="6">
        <f t="shared" ref="C372:E372" si="66">C371/C370</f>
        <v>875</v>
      </c>
      <c r="D372" s="6" t="e">
        <f t="shared" si="66"/>
        <v>#DIV/0!</v>
      </c>
      <c r="E372" s="6" t="e">
        <f t="shared" si="66"/>
        <v>#DIV/0!</v>
      </c>
    </row>
    <row r="373" spans="1:5" ht="15.75" thickBot="1" x14ac:dyDescent="0.3">
      <c r="A373" s="4" t="s">
        <v>17</v>
      </c>
      <c r="B373" s="52" t="s">
        <v>23</v>
      </c>
      <c r="C373" s="7">
        <f>C370/B370-1</f>
        <v>0</v>
      </c>
      <c r="D373" s="7">
        <f t="shared" ref="D373:E375" si="67">D370/C370-1</f>
        <v>-1</v>
      </c>
      <c r="E373" s="7" t="e">
        <f t="shared" si="67"/>
        <v>#DIV/0!</v>
      </c>
    </row>
    <row r="374" spans="1:5" ht="15.75" thickBot="1" x14ac:dyDescent="0.3">
      <c r="A374" s="4" t="s">
        <v>18</v>
      </c>
      <c r="B374" s="52" t="s">
        <v>23</v>
      </c>
      <c r="C374" s="7">
        <f>C371/B371-1</f>
        <v>-0.46153846153846156</v>
      </c>
      <c r="D374" s="7">
        <f t="shared" si="67"/>
        <v>-1</v>
      </c>
      <c r="E374" s="7" t="e">
        <f t="shared" si="67"/>
        <v>#DIV/0!</v>
      </c>
    </row>
    <row r="375" spans="1:5" ht="15.75" thickBot="1" x14ac:dyDescent="0.3">
      <c r="A375" s="4" t="s">
        <v>19</v>
      </c>
      <c r="B375" s="52" t="s">
        <v>23</v>
      </c>
      <c r="C375" s="7">
        <f>C372/B372-1</f>
        <v>-0.46153846153846156</v>
      </c>
      <c r="D375" s="7" t="e">
        <f t="shared" si="67"/>
        <v>#DIV/0!</v>
      </c>
      <c r="E375" s="7" t="e">
        <f t="shared" si="67"/>
        <v>#DIV/0!</v>
      </c>
    </row>
    <row r="376" spans="1:5" ht="12.75" customHeight="1" thickBot="1" x14ac:dyDescent="0.3">
      <c r="A376" s="102" t="s">
        <v>168</v>
      </c>
      <c r="B376" s="103"/>
      <c r="C376" s="103"/>
      <c r="D376" s="103"/>
      <c r="E376" s="104"/>
    </row>
    <row r="377" spans="1:5" ht="9" customHeight="1" x14ac:dyDescent="0.25">
      <c r="A377" s="92"/>
      <c r="B377" s="18">
        <v>2018</v>
      </c>
      <c r="C377" s="18">
        <v>2019</v>
      </c>
      <c r="D377" s="18">
        <v>2020</v>
      </c>
      <c r="E377" s="18">
        <v>2021</v>
      </c>
    </row>
    <row r="378" spans="1:5" ht="15.75" thickBot="1" x14ac:dyDescent="0.3">
      <c r="A378" s="93"/>
      <c r="B378" s="19" t="s">
        <v>6</v>
      </c>
      <c r="C378" s="19" t="s">
        <v>7</v>
      </c>
      <c r="D378" s="19" t="s">
        <v>7</v>
      </c>
      <c r="E378" s="19" t="s">
        <v>7</v>
      </c>
    </row>
    <row r="379" spans="1:5" ht="15.75" thickBot="1" x14ac:dyDescent="0.3">
      <c r="A379" s="1" t="s">
        <v>40</v>
      </c>
      <c r="B379" s="8">
        <f>B380+B381+B382+B383</f>
        <v>0</v>
      </c>
      <c r="C379" s="8">
        <f t="shared" ref="C379:E379" si="68">C380+C381+C382+C383</f>
        <v>0</v>
      </c>
      <c r="D379" s="8">
        <f t="shared" si="68"/>
        <v>0</v>
      </c>
      <c r="E379" s="8">
        <f t="shared" si="68"/>
        <v>0</v>
      </c>
    </row>
    <row r="380" spans="1:5" ht="15.75" thickBot="1" x14ac:dyDescent="0.3">
      <c r="A380" s="10" t="s">
        <v>49</v>
      </c>
      <c r="B380" s="8"/>
      <c r="C380" s="8"/>
      <c r="D380" s="8"/>
      <c r="E380" s="8"/>
    </row>
    <row r="381" spans="1:5" ht="15.75" thickBot="1" x14ac:dyDescent="0.3">
      <c r="A381" s="10" t="s">
        <v>56</v>
      </c>
      <c r="B381" s="8"/>
      <c r="C381" s="8"/>
      <c r="D381" s="8"/>
      <c r="E381" s="8"/>
    </row>
    <row r="382" spans="1:5" ht="15.75" thickBot="1" x14ac:dyDescent="0.3">
      <c r="A382" s="10" t="s">
        <v>57</v>
      </c>
      <c r="B382" s="8"/>
      <c r="C382" s="8"/>
      <c r="D382" s="8"/>
      <c r="E382" s="8"/>
    </row>
    <row r="383" spans="1:5" ht="15.75" thickBot="1" x14ac:dyDescent="0.3">
      <c r="A383" s="10" t="s">
        <v>58</v>
      </c>
      <c r="B383" s="8"/>
      <c r="C383" s="8"/>
      <c r="D383" s="8"/>
      <c r="E383" s="8"/>
    </row>
    <row r="384" spans="1:5" ht="15.75" thickBot="1" x14ac:dyDescent="0.3">
      <c r="A384" s="1" t="s">
        <v>41</v>
      </c>
      <c r="B384" s="11">
        <f>B385+B386+B387+B388</f>
        <v>13000</v>
      </c>
      <c r="C384" s="11">
        <f t="shared" ref="C384:E384" si="69">C385+C386+C387+C388</f>
        <v>7000</v>
      </c>
      <c r="D384" s="11">
        <f t="shared" si="69"/>
        <v>0</v>
      </c>
      <c r="E384" s="11">
        <f t="shared" si="69"/>
        <v>0</v>
      </c>
    </row>
    <row r="385" spans="1:5" ht="15.75" thickBot="1" x14ac:dyDescent="0.3">
      <c r="A385" s="10" t="s">
        <v>49</v>
      </c>
      <c r="B385" s="11"/>
      <c r="C385" s="8"/>
      <c r="D385" s="8"/>
      <c r="E385" s="8"/>
    </row>
    <row r="386" spans="1:5" ht="15.75" thickBot="1" x14ac:dyDescent="0.3">
      <c r="A386" s="10" t="s">
        <v>56</v>
      </c>
      <c r="B386" s="11">
        <v>13000</v>
      </c>
      <c r="C386" s="8">
        <v>7000</v>
      </c>
      <c r="D386" s="8"/>
      <c r="E386" s="8"/>
    </row>
    <row r="387" spans="1:5" ht="15.75" thickBot="1" x14ac:dyDescent="0.3">
      <c r="A387" s="10" t="s">
        <v>57</v>
      </c>
      <c r="B387" s="11"/>
      <c r="C387" s="8"/>
      <c r="D387" s="8"/>
      <c r="E387" s="8"/>
    </row>
    <row r="388" spans="1:5" ht="15.75" thickBot="1" x14ac:dyDescent="0.3">
      <c r="A388" s="10" t="s">
        <v>58</v>
      </c>
      <c r="B388" s="11"/>
      <c r="C388" s="8"/>
      <c r="D388" s="8"/>
      <c r="E388" s="8"/>
    </row>
    <row r="389" spans="1:5" ht="15.75" thickBot="1" x14ac:dyDescent="0.3">
      <c r="A389" s="21" t="s">
        <v>120</v>
      </c>
      <c r="B389" s="11">
        <f>B379+B384</f>
        <v>13000</v>
      </c>
      <c r="C389" s="11">
        <f>C379+C384</f>
        <v>7000</v>
      </c>
      <c r="D389" s="11">
        <f>D379+D384</f>
        <v>0</v>
      </c>
      <c r="E389" s="11">
        <f>E379+E384</f>
        <v>0</v>
      </c>
    </row>
    <row r="390" spans="1:5" ht="34.5" thickBot="1" x14ac:dyDescent="0.3">
      <c r="A390" s="20" t="s">
        <v>55</v>
      </c>
      <c r="B390" s="59" t="s">
        <v>233</v>
      </c>
      <c r="C390" s="55" t="s">
        <v>52</v>
      </c>
      <c r="D390" s="56" t="s">
        <v>234</v>
      </c>
      <c r="E390" s="57"/>
    </row>
    <row r="391" spans="1:5" ht="34.5" customHeight="1" thickBot="1" x14ac:dyDescent="0.3">
      <c r="A391" s="4" t="s">
        <v>10</v>
      </c>
      <c r="B391" s="99" t="s">
        <v>235</v>
      </c>
      <c r="C391" s="100"/>
      <c r="D391" s="100"/>
      <c r="E391" s="101"/>
    </row>
    <row r="392" spans="1:5" ht="15.75" thickBot="1" x14ac:dyDescent="0.3">
      <c r="A392" s="4" t="s">
        <v>15</v>
      </c>
      <c r="B392" s="105" t="s">
        <v>232</v>
      </c>
      <c r="C392" s="106"/>
      <c r="D392" s="106"/>
      <c r="E392" s="107"/>
    </row>
    <row r="393" spans="1:5" x14ac:dyDescent="0.25">
      <c r="A393" s="92"/>
      <c r="B393" s="18">
        <v>2018</v>
      </c>
      <c r="C393" s="18">
        <v>2019</v>
      </c>
      <c r="D393" s="18">
        <v>2020</v>
      </c>
      <c r="E393" s="18">
        <v>2021</v>
      </c>
    </row>
    <row r="394" spans="1:5" ht="15.75" thickBot="1" x14ac:dyDescent="0.3">
      <c r="A394" s="93"/>
      <c r="B394" s="19" t="s">
        <v>6</v>
      </c>
      <c r="C394" s="19" t="s">
        <v>7</v>
      </c>
      <c r="D394" s="19" t="s">
        <v>7</v>
      </c>
      <c r="E394" s="19" t="s">
        <v>7</v>
      </c>
    </row>
    <row r="395" spans="1:5" ht="15.75" thickBot="1" x14ac:dyDescent="0.3">
      <c r="A395" s="4" t="s">
        <v>9</v>
      </c>
      <c r="B395" s="52">
        <v>8</v>
      </c>
      <c r="C395" s="52">
        <v>8</v>
      </c>
      <c r="D395" s="52">
        <v>0</v>
      </c>
      <c r="E395" s="52">
        <v>0</v>
      </c>
    </row>
    <row r="396" spans="1:5" ht="15.75" thickBot="1" x14ac:dyDescent="0.3">
      <c r="A396" s="4" t="s">
        <v>16</v>
      </c>
      <c r="B396" s="6">
        <v>5780</v>
      </c>
      <c r="C396" s="6">
        <v>4000</v>
      </c>
      <c r="D396" s="6">
        <f t="shared" ref="D396:E396" si="70">D414</f>
        <v>0</v>
      </c>
      <c r="E396" s="6">
        <f t="shared" si="70"/>
        <v>0</v>
      </c>
    </row>
    <row r="397" spans="1:5" ht="15.75" thickBot="1" x14ac:dyDescent="0.3">
      <c r="A397" s="4" t="s">
        <v>24</v>
      </c>
      <c r="B397" s="6">
        <f>B396/B395</f>
        <v>722.5</v>
      </c>
      <c r="C397" s="6">
        <f t="shared" ref="C397:E397" si="71">C396/C395</f>
        <v>500</v>
      </c>
      <c r="D397" s="6" t="e">
        <f t="shared" si="71"/>
        <v>#DIV/0!</v>
      </c>
      <c r="E397" s="6" t="e">
        <f t="shared" si="71"/>
        <v>#DIV/0!</v>
      </c>
    </row>
    <row r="398" spans="1:5" ht="15.75" thickBot="1" x14ac:dyDescent="0.3">
      <c r="A398" s="4" t="s">
        <v>17</v>
      </c>
      <c r="B398" s="52" t="s">
        <v>23</v>
      </c>
      <c r="C398" s="7">
        <f>C395/B395-1</f>
        <v>0</v>
      </c>
      <c r="D398" s="7">
        <f t="shared" ref="D398:E400" si="72">D395/C395-1</f>
        <v>-1</v>
      </c>
      <c r="E398" s="7" t="e">
        <f t="shared" si="72"/>
        <v>#DIV/0!</v>
      </c>
    </row>
    <row r="399" spans="1:5" ht="15.75" thickBot="1" x14ac:dyDescent="0.3">
      <c r="A399" s="4" t="s">
        <v>18</v>
      </c>
      <c r="B399" s="52" t="s">
        <v>23</v>
      </c>
      <c r="C399" s="7">
        <f>C396/B396-1</f>
        <v>-0.30795847750865057</v>
      </c>
      <c r="D399" s="7">
        <f t="shared" si="72"/>
        <v>-1</v>
      </c>
      <c r="E399" s="7" t="e">
        <f t="shared" si="72"/>
        <v>#DIV/0!</v>
      </c>
    </row>
    <row r="400" spans="1:5" ht="15.75" thickBot="1" x14ac:dyDescent="0.3">
      <c r="A400" s="4" t="s">
        <v>19</v>
      </c>
      <c r="B400" s="52" t="s">
        <v>23</v>
      </c>
      <c r="C400" s="7">
        <f>C397/B397-1</f>
        <v>-0.30795847750865057</v>
      </c>
      <c r="D400" s="7" t="e">
        <f t="shared" si="72"/>
        <v>#DIV/0!</v>
      </c>
      <c r="E400" s="7" t="e">
        <f t="shared" si="72"/>
        <v>#DIV/0!</v>
      </c>
    </row>
    <row r="401" spans="1:5" ht="15.75" thickBot="1" x14ac:dyDescent="0.3">
      <c r="A401" s="102" t="s">
        <v>104</v>
      </c>
      <c r="B401" s="103"/>
      <c r="C401" s="103"/>
      <c r="D401" s="103"/>
      <c r="E401" s="104"/>
    </row>
    <row r="402" spans="1:5" x14ac:dyDescent="0.25">
      <c r="A402" s="92"/>
      <c r="B402" s="18">
        <v>2018</v>
      </c>
      <c r="C402" s="18">
        <v>2019</v>
      </c>
      <c r="D402" s="18">
        <v>2020</v>
      </c>
      <c r="E402" s="18">
        <v>2021</v>
      </c>
    </row>
    <row r="403" spans="1:5" ht="15.75" thickBot="1" x14ac:dyDescent="0.3">
      <c r="A403" s="93"/>
      <c r="B403" s="19" t="s">
        <v>6</v>
      </c>
      <c r="C403" s="19" t="s">
        <v>7</v>
      </c>
      <c r="D403" s="19" t="s">
        <v>7</v>
      </c>
      <c r="E403" s="19" t="s">
        <v>7</v>
      </c>
    </row>
    <row r="404" spans="1:5" ht="15.75" thickBot="1" x14ac:dyDescent="0.3">
      <c r="A404" s="1" t="s">
        <v>40</v>
      </c>
      <c r="B404" s="8">
        <f>B405+B406+B407+B408</f>
        <v>0</v>
      </c>
      <c r="C404" s="8">
        <f t="shared" ref="C404:E404" si="73">C405+C406+C407+C408</f>
        <v>0</v>
      </c>
      <c r="D404" s="8">
        <f t="shared" si="73"/>
        <v>0</v>
      </c>
      <c r="E404" s="8">
        <f t="shared" si="73"/>
        <v>0</v>
      </c>
    </row>
    <row r="405" spans="1:5" ht="15.75" thickBot="1" x14ac:dyDescent="0.3">
      <c r="A405" s="10" t="s">
        <v>49</v>
      </c>
      <c r="B405" s="8"/>
      <c r="C405" s="8"/>
      <c r="D405" s="8"/>
      <c r="E405" s="8"/>
    </row>
    <row r="406" spans="1:5" ht="15.75" thickBot="1" x14ac:dyDescent="0.3">
      <c r="A406" s="10" t="s">
        <v>56</v>
      </c>
      <c r="B406" s="8"/>
      <c r="C406" s="8"/>
      <c r="D406" s="8"/>
      <c r="E406" s="8"/>
    </row>
    <row r="407" spans="1:5" ht="15.75" thickBot="1" x14ac:dyDescent="0.3">
      <c r="A407" s="10" t="s">
        <v>57</v>
      </c>
      <c r="B407" s="8"/>
      <c r="C407" s="8"/>
      <c r="D407" s="8"/>
      <c r="E407" s="8"/>
    </row>
    <row r="408" spans="1:5" ht="15.75" thickBot="1" x14ac:dyDescent="0.3">
      <c r="A408" s="10" t="s">
        <v>58</v>
      </c>
      <c r="B408" s="8"/>
      <c r="C408" s="8"/>
      <c r="D408" s="8"/>
      <c r="E408" s="8"/>
    </row>
    <row r="409" spans="1:5" ht="15.75" thickBot="1" x14ac:dyDescent="0.3">
      <c r="A409" s="1" t="s">
        <v>41</v>
      </c>
      <c r="B409" s="11">
        <f>B410+B411+B412+B413</f>
        <v>5780</v>
      </c>
      <c r="C409" s="11">
        <f t="shared" ref="C409:E409" si="74">C410+C411+C412+C413</f>
        <v>4000</v>
      </c>
      <c r="D409" s="11">
        <f t="shared" si="74"/>
        <v>0</v>
      </c>
      <c r="E409" s="11">
        <f t="shared" si="74"/>
        <v>0</v>
      </c>
    </row>
    <row r="410" spans="1:5" ht="15.75" thickBot="1" x14ac:dyDescent="0.3">
      <c r="A410" s="10" t="s">
        <v>49</v>
      </c>
      <c r="B410" s="11"/>
      <c r="C410" s="11"/>
      <c r="D410" s="11"/>
      <c r="E410" s="11"/>
    </row>
    <row r="411" spans="1:5" ht="15.75" thickBot="1" x14ac:dyDescent="0.3">
      <c r="A411" s="10" t="s">
        <v>56</v>
      </c>
      <c r="B411" s="11"/>
      <c r="C411" s="11"/>
      <c r="D411" s="11"/>
      <c r="E411" s="11"/>
    </row>
    <row r="412" spans="1:5" ht="15.75" thickBot="1" x14ac:dyDescent="0.3">
      <c r="A412" s="10" t="s">
        <v>57</v>
      </c>
      <c r="B412" s="6">
        <v>5780</v>
      </c>
      <c r="C412" s="6">
        <v>4000</v>
      </c>
      <c r="D412" s="11"/>
      <c r="E412" s="11"/>
    </row>
    <row r="413" spans="1:5" ht="15.75" thickBot="1" x14ac:dyDescent="0.3">
      <c r="A413" s="10" t="s">
        <v>58</v>
      </c>
      <c r="B413" s="11"/>
      <c r="C413" s="11"/>
      <c r="D413" s="11"/>
      <c r="E413" s="11"/>
    </row>
    <row r="414" spans="1:5" ht="15.75" thickBot="1" x14ac:dyDescent="0.3">
      <c r="A414" s="21" t="s">
        <v>36</v>
      </c>
      <c r="B414" s="11">
        <f>B404+B409</f>
        <v>5780</v>
      </c>
      <c r="C414" s="11">
        <f t="shared" ref="C414:E414" si="75">C404+C409</f>
        <v>4000</v>
      </c>
      <c r="D414" s="11">
        <f t="shared" si="75"/>
        <v>0</v>
      </c>
      <c r="E414" s="11">
        <f t="shared" si="75"/>
        <v>0</v>
      </c>
    </row>
    <row r="415" spans="1:5" ht="15.75" thickBot="1" x14ac:dyDescent="0.3">
      <c r="A415" s="83" t="s">
        <v>44</v>
      </c>
      <c r="B415" s="180" t="s">
        <v>236</v>
      </c>
      <c r="C415" s="186"/>
      <c r="D415" s="181"/>
      <c r="E415" s="182"/>
    </row>
    <row r="416" spans="1:5" ht="35.25" customHeight="1" thickBot="1" x14ac:dyDescent="0.3">
      <c r="A416" s="20" t="s">
        <v>29</v>
      </c>
      <c r="B416" s="59" t="s">
        <v>237</v>
      </c>
      <c r="C416" s="55" t="s">
        <v>52</v>
      </c>
      <c r="D416" s="56" t="s">
        <v>238</v>
      </c>
      <c r="E416" s="57"/>
    </row>
    <row r="417" spans="1:5" ht="15.75" thickBot="1" x14ac:dyDescent="0.3">
      <c r="A417" s="4" t="s">
        <v>10</v>
      </c>
      <c r="B417" s="99" t="s">
        <v>239</v>
      </c>
      <c r="C417" s="100"/>
      <c r="D417" s="100"/>
      <c r="E417" s="101"/>
    </row>
    <row r="418" spans="1:5" ht="15.75" thickBot="1" x14ac:dyDescent="0.3">
      <c r="A418" s="4" t="s">
        <v>15</v>
      </c>
      <c r="B418" s="105" t="s">
        <v>240</v>
      </c>
      <c r="C418" s="106"/>
      <c r="D418" s="106"/>
      <c r="E418" s="107"/>
    </row>
    <row r="419" spans="1:5" x14ac:dyDescent="0.25">
      <c r="A419" s="92"/>
      <c r="B419" s="18">
        <v>2018</v>
      </c>
      <c r="C419" s="18">
        <v>2019</v>
      </c>
      <c r="D419" s="18">
        <v>2020</v>
      </c>
      <c r="E419" s="18">
        <v>2021</v>
      </c>
    </row>
    <row r="420" spans="1:5" ht="15.75" thickBot="1" x14ac:dyDescent="0.3">
      <c r="A420" s="93"/>
      <c r="B420" s="19" t="s">
        <v>6</v>
      </c>
      <c r="C420" s="19" t="s">
        <v>7</v>
      </c>
      <c r="D420" s="19" t="s">
        <v>7</v>
      </c>
      <c r="E420" s="19" t="s">
        <v>7</v>
      </c>
    </row>
    <row r="421" spans="1:5" ht="15.75" thickBot="1" x14ac:dyDescent="0.3">
      <c r="A421" s="4" t="s">
        <v>9</v>
      </c>
      <c r="B421" s="52">
        <v>6</v>
      </c>
      <c r="C421" s="52">
        <v>10</v>
      </c>
      <c r="D421" s="52">
        <v>10</v>
      </c>
      <c r="E421" s="52">
        <v>0</v>
      </c>
    </row>
    <row r="422" spans="1:5" ht="15.75" thickBot="1" x14ac:dyDescent="0.3">
      <c r="A422" s="4" t="s">
        <v>16</v>
      </c>
      <c r="B422" s="6">
        <v>30000</v>
      </c>
      <c r="C422" s="6">
        <v>10000</v>
      </c>
      <c r="D422" s="6">
        <v>50000</v>
      </c>
      <c r="E422" s="6">
        <f t="shared" ref="E422" si="76">E440</f>
        <v>0</v>
      </c>
    </row>
    <row r="423" spans="1:5" ht="15.75" thickBot="1" x14ac:dyDescent="0.3">
      <c r="A423" s="4" t="s">
        <v>24</v>
      </c>
      <c r="B423" s="6">
        <f>B422/B421</f>
        <v>5000</v>
      </c>
      <c r="C423" s="6">
        <f t="shared" ref="C423:E423" si="77">C422/C421</f>
        <v>1000</v>
      </c>
      <c r="D423" s="6">
        <f t="shared" si="77"/>
        <v>5000</v>
      </c>
      <c r="E423" s="6" t="e">
        <f t="shared" si="77"/>
        <v>#DIV/0!</v>
      </c>
    </row>
    <row r="424" spans="1:5" ht="15.75" thickBot="1" x14ac:dyDescent="0.3">
      <c r="A424" s="4" t="s">
        <v>17</v>
      </c>
      <c r="B424" s="52" t="s">
        <v>23</v>
      </c>
      <c r="C424" s="7">
        <f>C421/B421-1</f>
        <v>0.66666666666666674</v>
      </c>
      <c r="D424" s="7">
        <f t="shared" ref="D424:E426" si="78">D421/C421-1</f>
        <v>0</v>
      </c>
      <c r="E424" s="7">
        <f t="shared" si="78"/>
        <v>-1</v>
      </c>
    </row>
    <row r="425" spans="1:5" ht="15.75" thickBot="1" x14ac:dyDescent="0.3">
      <c r="A425" s="4" t="s">
        <v>18</v>
      </c>
      <c r="B425" s="52" t="s">
        <v>23</v>
      </c>
      <c r="C425" s="7">
        <f>C422/B422-1</f>
        <v>-0.66666666666666674</v>
      </c>
      <c r="D425" s="7">
        <f t="shared" si="78"/>
        <v>4</v>
      </c>
      <c r="E425" s="7">
        <f t="shared" si="78"/>
        <v>-1</v>
      </c>
    </row>
    <row r="426" spans="1:5" ht="15.75" thickBot="1" x14ac:dyDescent="0.3">
      <c r="A426" s="4" t="s">
        <v>19</v>
      </c>
      <c r="B426" s="52" t="s">
        <v>23</v>
      </c>
      <c r="C426" s="7">
        <f>C423/B423-1</f>
        <v>-0.8</v>
      </c>
      <c r="D426" s="7">
        <f t="shared" si="78"/>
        <v>4</v>
      </c>
      <c r="E426" s="7" t="e">
        <f t="shared" si="78"/>
        <v>#DIV/0!</v>
      </c>
    </row>
    <row r="427" spans="1:5" ht="15.75" thickBot="1" x14ac:dyDescent="0.3">
      <c r="A427" s="102" t="s">
        <v>104</v>
      </c>
      <c r="B427" s="103"/>
      <c r="C427" s="103"/>
      <c r="D427" s="103"/>
      <c r="E427" s="104"/>
    </row>
    <row r="428" spans="1:5" x14ac:dyDescent="0.25">
      <c r="A428" s="92"/>
      <c r="B428" s="18">
        <v>2018</v>
      </c>
      <c r="C428" s="18">
        <v>2019</v>
      </c>
      <c r="D428" s="18">
        <v>2020</v>
      </c>
      <c r="E428" s="18">
        <v>2021</v>
      </c>
    </row>
    <row r="429" spans="1:5" ht="15.75" thickBot="1" x14ac:dyDescent="0.3">
      <c r="A429" s="93"/>
      <c r="B429" s="19" t="s">
        <v>6</v>
      </c>
      <c r="C429" s="19" t="s">
        <v>7</v>
      </c>
      <c r="D429" s="19" t="s">
        <v>7</v>
      </c>
      <c r="E429" s="19" t="s">
        <v>7</v>
      </c>
    </row>
    <row r="430" spans="1:5" ht="15.75" thickBot="1" x14ac:dyDescent="0.3">
      <c r="A430" s="1" t="s">
        <v>40</v>
      </c>
      <c r="B430" s="8">
        <f>B431+B432+B433+B434</f>
        <v>0</v>
      </c>
      <c r="C430" s="8">
        <f t="shared" ref="C430:E430" si="79">C431+C432+C433+C434</f>
        <v>0</v>
      </c>
      <c r="D430" s="8">
        <f t="shared" si="79"/>
        <v>0</v>
      </c>
      <c r="E430" s="8">
        <f t="shared" si="79"/>
        <v>0</v>
      </c>
    </row>
    <row r="431" spans="1:5" ht="15.75" thickBot="1" x14ac:dyDescent="0.3">
      <c r="A431" s="10" t="s">
        <v>49</v>
      </c>
      <c r="B431" s="8"/>
      <c r="C431" s="8"/>
      <c r="D431" s="8"/>
      <c r="E431" s="8"/>
    </row>
    <row r="432" spans="1:5" ht="15.75" thickBot="1" x14ac:dyDescent="0.3">
      <c r="A432" s="10" t="s">
        <v>56</v>
      </c>
      <c r="B432" s="8"/>
      <c r="C432" s="8"/>
      <c r="D432" s="8"/>
      <c r="E432" s="8"/>
    </row>
    <row r="433" spans="1:5" ht="15.75" thickBot="1" x14ac:dyDescent="0.3">
      <c r="A433" s="10" t="s">
        <v>57</v>
      </c>
      <c r="B433" s="8"/>
      <c r="C433" s="8"/>
      <c r="D433" s="8"/>
      <c r="E433" s="8"/>
    </row>
    <row r="434" spans="1:5" ht="15.75" thickBot="1" x14ac:dyDescent="0.3">
      <c r="A434" s="10" t="s">
        <v>58</v>
      </c>
      <c r="B434" s="8"/>
      <c r="C434" s="8"/>
      <c r="D434" s="8"/>
      <c r="E434" s="8"/>
    </row>
    <row r="435" spans="1:5" ht="15.75" thickBot="1" x14ac:dyDescent="0.3">
      <c r="A435" s="1" t="s">
        <v>41</v>
      </c>
      <c r="B435" s="11">
        <f>B436+B437+B438+B439</f>
        <v>30000</v>
      </c>
      <c r="C435" s="11">
        <f t="shared" ref="C435:E435" si="80">C436+C437+C438+C439</f>
        <v>10000</v>
      </c>
      <c r="D435" s="11">
        <f t="shared" si="80"/>
        <v>50000</v>
      </c>
      <c r="E435" s="11">
        <f t="shared" si="80"/>
        <v>0</v>
      </c>
    </row>
    <row r="436" spans="1:5" ht="15.75" thickBot="1" x14ac:dyDescent="0.3">
      <c r="A436" s="10" t="s">
        <v>49</v>
      </c>
      <c r="B436" s="11"/>
      <c r="C436" s="11"/>
      <c r="D436" s="11"/>
      <c r="E436" s="11"/>
    </row>
    <row r="437" spans="1:5" ht="15.75" thickBot="1" x14ac:dyDescent="0.3">
      <c r="A437" s="10" t="s">
        <v>56</v>
      </c>
      <c r="B437" s="6">
        <v>30000</v>
      </c>
      <c r="C437" s="6">
        <v>10000</v>
      </c>
      <c r="D437" s="6">
        <v>50000</v>
      </c>
      <c r="E437" s="11"/>
    </row>
    <row r="438" spans="1:5" ht="15.75" thickBot="1" x14ac:dyDescent="0.3">
      <c r="A438" s="10" t="s">
        <v>57</v>
      </c>
      <c r="B438" s="6"/>
      <c r="C438" s="6"/>
      <c r="D438" s="11"/>
      <c r="E438" s="11"/>
    </row>
    <row r="439" spans="1:5" ht="15.75" thickBot="1" x14ac:dyDescent="0.3">
      <c r="A439" s="10" t="s">
        <v>58</v>
      </c>
      <c r="B439" s="11"/>
      <c r="C439" s="11"/>
      <c r="D439" s="11"/>
      <c r="E439" s="11"/>
    </row>
    <row r="440" spans="1:5" ht="15.75" thickBot="1" x14ac:dyDescent="0.3">
      <c r="A440" s="21" t="s">
        <v>36</v>
      </c>
      <c r="B440" s="11">
        <f>B430+B435</f>
        <v>30000</v>
      </c>
      <c r="C440" s="11">
        <f t="shared" ref="C440:E440" si="81">C430+C435</f>
        <v>10000</v>
      </c>
      <c r="D440" s="11">
        <f t="shared" si="81"/>
        <v>50000</v>
      </c>
      <c r="E440" s="11">
        <f t="shared" si="81"/>
        <v>0</v>
      </c>
    </row>
    <row r="441" spans="1:5" ht="37.5" customHeight="1" thickBot="1" x14ac:dyDescent="0.3">
      <c r="A441" s="20" t="s">
        <v>55</v>
      </c>
      <c r="B441" s="59" t="s">
        <v>241</v>
      </c>
      <c r="C441" s="55" t="s">
        <v>52</v>
      </c>
      <c r="D441" s="56" t="s">
        <v>242</v>
      </c>
      <c r="E441" s="57"/>
    </row>
    <row r="442" spans="1:5" ht="15.75" thickBot="1" x14ac:dyDescent="0.3">
      <c r="A442" s="4" t="s">
        <v>10</v>
      </c>
      <c r="B442" s="99" t="s">
        <v>243</v>
      </c>
      <c r="C442" s="100"/>
      <c r="D442" s="100"/>
      <c r="E442" s="101"/>
    </row>
    <row r="443" spans="1:5" ht="15.75" thickBot="1" x14ac:dyDescent="0.3">
      <c r="A443" s="4" t="s">
        <v>15</v>
      </c>
      <c r="B443" s="105" t="s">
        <v>240</v>
      </c>
      <c r="C443" s="106"/>
      <c r="D443" s="106"/>
      <c r="E443" s="107"/>
    </row>
    <row r="444" spans="1:5" x14ac:dyDescent="0.25">
      <c r="A444" s="92"/>
      <c r="B444" s="18">
        <v>2018</v>
      </c>
      <c r="C444" s="18">
        <v>2019</v>
      </c>
      <c r="D444" s="18">
        <v>2020</v>
      </c>
      <c r="E444" s="18">
        <v>2021</v>
      </c>
    </row>
    <row r="445" spans="1:5" ht="15.75" thickBot="1" x14ac:dyDescent="0.3">
      <c r="A445" s="93"/>
      <c r="B445" s="19" t="s">
        <v>6</v>
      </c>
      <c r="C445" s="19" t="s">
        <v>7</v>
      </c>
      <c r="D445" s="19" t="s">
        <v>7</v>
      </c>
      <c r="E445" s="19" t="s">
        <v>7</v>
      </c>
    </row>
    <row r="446" spans="1:5" ht="15.75" thickBot="1" x14ac:dyDescent="0.3">
      <c r="A446" s="4" t="s">
        <v>9</v>
      </c>
      <c r="B446" s="52">
        <v>6</v>
      </c>
      <c r="C446" s="52">
        <v>10</v>
      </c>
      <c r="D446" s="52">
        <v>10</v>
      </c>
      <c r="E446" s="52">
        <v>0</v>
      </c>
    </row>
    <row r="447" spans="1:5" ht="15.75" thickBot="1" x14ac:dyDescent="0.3">
      <c r="A447" s="4" t="s">
        <v>16</v>
      </c>
      <c r="B447" s="6">
        <v>24000</v>
      </c>
      <c r="C447" s="6">
        <v>10000</v>
      </c>
      <c r="D447" s="6">
        <v>0</v>
      </c>
      <c r="E447" s="6">
        <f t="shared" ref="E447" si="82">E465</f>
        <v>0</v>
      </c>
    </row>
    <row r="448" spans="1:5" ht="15.75" thickBot="1" x14ac:dyDescent="0.3">
      <c r="A448" s="4" t="s">
        <v>24</v>
      </c>
      <c r="B448" s="6">
        <f>B447/B446</f>
        <v>4000</v>
      </c>
      <c r="C448" s="6">
        <f t="shared" ref="C448:E448" si="83">C447/C446</f>
        <v>1000</v>
      </c>
      <c r="D448" s="6">
        <f t="shared" si="83"/>
        <v>0</v>
      </c>
      <c r="E448" s="6" t="e">
        <f t="shared" si="83"/>
        <v>#DIV/0!</v>
      </c>
    </row>
    <row r="449" spans="1:5" ht="15.75" thickBot="1" x14ac:dyDescent="0.3">
      <c r="A449" s="4" t="s">
        <v>17</v>
      </c>
      <c r="B449" s="52" t="s">
        <v>23</v>
      </c>
      <c r="C449" s="7">
        <f>C446/B446-1</f>
        <v>0.66666666666666674</v>
      </c>
      <c r="D449" s="7">
        <f t="shared" ref="D449:E451" si="84">D446/C446-1</f>
        <v>0</v>
      </c>
      <c r="E449" s="7">
        <f t="shared" si="84"/>
        <v>-1</v>
      </c>
    </row>
    <row r="450" spans="1:5" ht="15.75" thickBot="1" x14ac:dyDescent="0.3">
      <c r="A450" s="4" t="s">
        <v>18</v>
      </c>
      <c r="B450" s="52" t="s">
        <v>23</v>
      </c>
      <c r="C450" s="7">
        <f>C447/B447-1</f>
        <v>-0.58333333333333326</v>
      </c>
      <c r="D450" s="7">
        <f t="shared" si="84"/>
        <v>-1</v>
      </c>
      <c r="E450" s="7" t="e">
        <f t="shared" si="84"/>
        <v>#DIV/0!</v>
      </c>
    </row>
    <row r="451" spans="1:5" ht="15.75" thickBot="1" x14ac:dyDescent="0.3">
      <c r="A451" s="4" t="s">
        <v>19</v>
      </c>
      <c r="B451" s="52" t="s">
        <v>23</v>
      </c>
      <c r="C451" s="7">
        <f>C448/B448-1</f>
        <v>-0.75</v>
      </c>
      <c r="D451" s="7">
        <f t="shared" si="84"/>
        <v>-1</v>
      </c>
      <c r="E451" s="7" t="e">
        <f t="shared" si="84"/>
        <v>#DIV/0!</v>
      </c>
    </row>
    <row r="452" spans="1:5" ht="15.75" thickBot="1" x14ac:dyDescent="0.3">
      <c r="A452" s="102" t="s">
        <v>104</v>
      </c>
      <c r="B452" s="103"/>
      <c r="C452" s="103"/>
      <c r="D452" s="103"/>
      <c r="E452" s="104"/>
    </row>
    <row r="453" spans="1:5" x14ac:dyDescent="0.25">
      <c r="A453" s="92"/>
      <c r="B453" s="18">
        <v>2018</v>
      </c>
      <c r="C453" s="18">
        <v>2019</v>
      </c>
      <c r="D453" s="18">
        <v>2020</v>
      </c>
      <c r="E453" s="18">
        <v>2021</v>
      </c>
    </row>
    <row r="454" spans="1:5" ht="15.75" thickBot="1" x14ac:dyDescent="0.3">
      <c r="A454" s="93"/>
      <c r="B454" s="19" t="s">
        <v>6</v>
      </c>
      <c r="C454" s="19" t="s">
        <v>7</v>
      </c>
      <c r="D454" s="19" t="s">
        <v>7</v>
      </c>
      <c r="E454" s="19" t="s">
        <v>7</v>
      </c>
    </row>
    <row r="455" spans="1:5" ht="15.75" thickBot="1" x14ac:dyDescent="0.3">
      <c r="A455" s="1" t="s">
        <v>40</v>
      </c>
      <c r="B455" s="8">
        <f>B456+B457+B458+B459</f>
        <v>0</v>
      </c>
      <c r="C455" s="8">
        <f t="shared" ref="C455:E455" si="85">C456+C457+C458+C459</f>
        <v>0</v>
      </c>
      <c r="D455" s="8">
        <f t="shared" si="85"/>
        <v>0</v>
      </c>
      <c r="E455" s="8">
        <f t="shared" si="85"/>
        <v>0</v>
      </c>
    </row>
    <row r="456" spans="1:5" ht="15.75" thickBot="1" x14ac:dyDescent="0.3">
      <c r="A456" s="10" t="s">
        <v>49</v>
      </c>
      <c r="B456" s="8"/>
      <c r="C456" s="8"/>
      <c r="D456" s="8"/>
      <c r="E456" s="8"/>
    </row>
    <row r="457" spans="1:5" ht="15.75" thickBot="1" x14ac:dyDescent="0.3">
      <c r="A457" s="10" t="s">
        <v>56</v>
      </c>
      <c r="B457" s="8"/>
      <c r="C457" s="8"/>
      <c r="D457" s="8"/>
      <c r="E457" s="8"/>
    </row>
    <row r="458" spans="1:5" ht="15.75" thickBot="1" x14ac:dyDescent="0.3">
      <c r="A458" s="10" t="s">
        <v>57</v>
      </c>
      <c r="B458" s="8"/>
      <c r="C458" s="8"/>
      <c r="D458" s="8"/>
      <c r="E458" s="8"/>
    </row>
    <row r="459" spans="1:5" ht="15.75" thickBot="1" x14ac:dyDescent="0.3">
      <c r="A459" s="10" t="s">
        <v>58</v>
      </c>
      <c r="B459" s="8"/>
      <c r="C459" s="8"/>
      <c r="D459" s="8"/>
      <c r="E459" s="8"/>
    </row>
    <row r="460" spans="1:5" ht="15.75" thickBot="1" x14ac:dyDescent="0.3">
      <c r="A460" s="1" t="s">
        <v>41</v>
      </c>
      <c r="B460" s="11">
        <f>B461+B462+B463+B464</f>
        <v>24000</v>
      </c>
      <c r="C460" s="11">
        <f t="shared" ref="C460:E460" si="86">C461+C462+C463+C464</f>
        <v>10000</v>
      </c>
      <c r="D460" s="11">
        <f t="shared" si="86"/>
        <v>0</v>
      </c>
      <c r="E460" s="11">
        <f t="shared" si="86"/>
        <v>0</v>
      </c>
    </row>
    <row r="461" spans="1:5" ht="15.75" thickBot="1" x14ac:dyDescent="0.3">
      <c r="A461" s="10" t="s">
        <v>49</v>
      </c>
      <c r="B461" s="11"/>
      <c r="C461" s="11"/>
      <c r="D461" s="11"/>
      <c r="E461" s="11"/>
    </row>
    <row r="462" spans="1:5" ht="15.75" thickBot="1" x14ac:dyDescent="0.3">
      <c r="A462" s="10" t="s">
        <v>56</v>
      </c>
      <c r="B462" s="6"/>
      <c r="C462" s="6"/>
      <c r="D462" s="6"/>
      <c r="E462" s="11"/>
    </row>
    <row r="463" spans="1:5" ht="15.75" thickBot="1" x14ac:dyDescent="0.3">
      <c r="A463" s="10" t="s">
        <v>57</v>
      </c>
      <c r="B463" s="6">
        <v>24000</v>
      </c>
      <c r="C463" s="6">
        <v>10000</v>
      </c>
      <c r="D463" s="11"/>
      <c r="E463" s="11"/>
    </row>
    <row r="464" spans="1:5" ht="15.75" thickBot="1" x14ac:dyDescent="0.3">
      <c r="A464" s="10" t="s">
        <v>58</v>
      </c>
      <c r="B464" s="11"/>
      <c r="C464" s="11"/>
      <c r="D464" s="11"/>
      <c r="E464" s="11"/>
    </row>
    <row r="465" spans="1:5" ht="15.75" thickBot="1" x14ac:dyDescent="0.3">
      <c r="A465" s="21" t="s">
        <v>36</v>
      </c>
      <c r="B465" s="11">
        <f>B455+B460</f>
        <v>24000</v>
      </c>
      <c r="C465" s="11">
        <f t="shared" ref="C465:E465" si="87">C455+C460</f>
        <v>10000</v>
      </c>
      <c r="D465" s="11">
        <f t="shared" si="87"/>
        <v>0</v>
      </c>
      <c r="E465" s="11">
        <f t="shared" si="87"/>
        <v>0</v>
      </c>
    </row>
    <row r="466" spans="1:5" ht="39.75" customHeight="1" thickBot="1" x14ac:dyDescent="0.3">
      <c r="A466" s="20" t="s">
        <v>115</v>
      </c>
      <c r="B466" s="59" t="s">
        <v>244</v>
      </c>
      <c r="C466" s="55" t="s">
        <v>52</v>
      </c>
      <c r="D466" s="56" t="s">
        <v>245</v>
      </c>
      <c r="E466" s="57"/>
    </row>
    <row r="467" spans="1:5" ht="25.5" customHeight="1" thickBot="1" x14ac:dyDescent="0.3">
      <c r="A467" s="4" t="s">
        <v>10</v>
      </c>
      <c r="B467" s="99" t="s">
        <v>246</v>
      </c>
      <c r="C467" s="100"/>
      <c r="D467" s="100"/>
      <c r="E467" s="101"/>
    </row>
    <row r="468" spans="1:5" ht="15.75" thickBot="1" x14ac:dyDescent="0.3">
      <c r="A468" s="4" t="s">
        <v>15</v>
      </c>
      <c r="B468" s="105" t="s">
        <v>240</v>
      </c>
      <c r="C468" s="106"/>
      <c r="D468" s="106"/>
      <c r="E468" s="107"/>
    </row>
    <row r="469" spans="1:5" x14ac:dyDescent="0.25">
      <c r="A469" s="92"/>
      <c r="B469" s="18">
        <v>2018</v>
      </c>
      <c r="C469" s="18">
        <v>2019</v>
      </c>
      <c r="D469" s="18">
        <v>2020</v>
      </c>
      <c r="E469" s="18">
        <v>2021</v>
      </c>
    </row>
    <row r="470" spans="1:5" ht="15.75" thickBot="1" x14ac:dyDescent="0.3">
      <c r="A470" s="93"/>
      <c r="B470" s="19" t="s">
        <v>6</v>
      </c>
      <c r="C470" s="19" t="s">
        <v>7</v>
      </c>
      <c r="D470" s="19" t="s">
        <v>7</v>
      </c>
      <c r="E470" s="19" t="s">
        <v>7</v>
      </c>
    </row>
    <row r="471" spans="1:5" ht="15.75" thickBot="1" x14ac:dyDescent="0.3">
      <c r="A471" s="4" t="s">
        <v>9</v>
      </c>
      <c r="B471" s="52">
        <v>6</v>
      </c>
      <c r="C471" s="52">
        <v>10</v>
      </c>
      <c r="D471" s="52">
        <v>10</v>
      </c>
      <c r="E471" s="52">
        <v>0</v>
      </c>
    </row>
    <row r="472" spans="1:5" ht="15.75" thickBot="1" x14ac:dyDescent="0.3">
      <c r="A472" s="4" t="s">
        <v>16</v>
      </c>
      <c r="B472" s="6">
        <v>14000</v>
      </c>
      <c r="C472" s="6">
        <v>7000</v>
      </c>
      <c r="D472" s="6">
        <v>4000</v>
      </c>
      <c r="E472" s="6">
        <f t="shared" ref="E472" si="88">E490</f>
        <v>0</v>
      </c>
    </row>
    <row r="473" spans="1:5" ht="15.75" thickBot="1" x14ac:dyDescent="0.3">
      <c r="A473" s="4" t="s">
        <v>24</v>
      </c>
      <c r="B473" s="6">
        <f>B472/B471</f>
        <v>2333.3333333333335</v>
      </c>
      <c r="C473" s="6">
        <f t="shared" ref="C473:E473" si="89">C472/C471</f>
        <v>700</v>
      </c>
      <c r="D473" s="6">
        <f t="shared" si="89"/>
        <v>400</v>
      </c>
      <c r="E473" s="6" t="e">
        <f t="shared" si="89"/>
        <v>#DIV/0!</v>
      </c>
    </row>
    <row r="474" spans="1:5" ht="15.75" thickBot="1" x14ac:dyDescent="0.3">
      <c r="A474" s="4" t="s">
        <v>17</v>
      </c>
      <c r="B474" s="52" t="s">
        <v>23</v>
      </c>
      <c r="C474" s="7">
        <f>C471/B471-1</f>
        <v>0.66666666666666674</v>
      </c>
      <c r="D474" s="7">
        <f t="shared" ref="D474:E476" si="90">D471/C471-1</f>
        <v>0</v>
      </c>
      <c r="E474" s="7">
        <f t="shared" si="90"/>
        <v>-1</v>
      </c>
    </row>
    <row r="475" spans="1:5" ht="15.75" thickBot="1" x14ac:dyDescent="0.3">
      <c r="A475" s="4" t="s">
        <v>18</v>
      </c>
      <c r="B475" s="52" t="s">
        <v>23</v>
      </c>
      <c r="C475" s="7">
        <f>C472/B472-1</f>
        <v>-0.5</v>
      </c>
      <c r="D475" s="7">
        <f t="shared" si="90"/>
        <v>-0.4285714285714286</v>
      </c>
      <c r="E475" s="7">
        <f t="shared" si="90"/>
        <v>-1</v>
      </c>
    </row>
    <row r="476" spans="1:5" ht="15.75" customHeight="1" thickBot="1" x14ac:dyDescent="0.3">
      <c r="A476" s="4" t="s">
        <v>19</v>
      </c>
      <c r="B476" s="52" t="s">
        <v>23</v>
      </c>
      <c r="C476" s="7">
        <f>C473/B473-1</f>
        <v>-0.7</v>
      </c>
      <c r="D476" s="7">
        <f t="shared" si="90"/>
        <v>-0.4285714285714286</v>
      </c>
      <c r="E476" s="7" t="e">
        <f t="shared" si="90"/>
        <v>#DIV/0!</v>
      </c>
    </row>
    <row r="477" spans="1:5" ht="15.75" thickBot="1" x14ac:dyDescent="0.3">
      <c r="A477" s="102" t="s">
        <v>104</v>
      </c>
      <c r="B477" s="103"/>
      <c r="C477" s="103"/>
      <c r="D477" s="103"/>
      <c r="E477" s="104"/>
    </row>
    <row r="478" spans="1:5" x14ac:dyDescent="0.25">
      <c r="A478" s="92"/>
      <c r="B478" s="18">
        <v>2018</v>
      </c>
      <c r="C478" s="18">
        <v>2019</v>
      </c>
      <c r="D478" s="18">
        <v>2020</v>
      </c>
      <c r="E478" s="18">
        <v>2021</v>
      </c>
    </row>
    <row r="479" spans="1:5" ht="15.75" thickBot="1" x14ac:dyDescent="0.3">
      <c r="A479" s="93"/>
      <c r="B479" s="19" t="s">
        <v>6</v>
      </c>
      <c r="C479" s="19" t="s">
        <v>7</v>
      </c>
      <c r="D479" s="19" t="s">
        <v>7</v>
      </c>
      <c r="E479" s="19" t="s">
        <v>7</v>
      </c>
    </row>
    <row r="480" spans="1:5" ht="15.75" thickBot="1" x14ac:dyDescent="0.3">
      <c r="A480" s="1" t="s">
        <v>40</v>
      </c>
      <c r="B480" s="8">
        <f>B481+B482+B483+B484</f>
        <v>0</v>
      </c>
      <c r="C480" s="8">
        <f t="shared" ref="C480:E480" si="91">C481+C482+C483+C484</f>
        <v>0</v>
      </c>
      <c r="D480" s="8">
        <f t="shared" si="91"/>
        <v>0</v>
      </c>
      <c r="E480" s="8">
        <f t="shared" si="91"/>
        <v>0</v>
      </c>
    </row>
    <row r="481" spans="1:5" ht="15.75" thickBot="1" x14ac:dyDescent="0.3">
      <c r="A481" s="10" t="s">
        <v>49</v>
      </c>
      <c r="B481" s="8"/>
      <c r="C481" s="8"/>
      <c r="D481" s="8"/>
      <c r="E481" s="8"/>
    </row>
    <row r="482" spans="1:5" ht="15.75" thickBot="1" x14ac:dyDescent="0.3">
      <c r="A482" s="10" t="s">
        <v>56</v>
      </c>
      <c r="B482" s="8"/>
      <c r="C482" s="8"/>
      <c r="D482" s="8"/>
      <c r="E482" s="8"/>
    </row>
    <row r="483" spans="1:5" ht="15.75" thickBot="1" x14ac:dyDescent="0.3">
      <c r="A483" s="10" t="s">
        <v>57</v>
      </c>
      <c r="B483" s="8"/>
      <c r="C483" s="8"/>
      <c r="D483" s="8"/>
      <c r="E483" s="8"/>
    </row>
    <row r="484" spans="1:5" ht="15.75" thickBot="1" x14ac:dyDescent="0.3">
      <c r="A484" s="10" t="s">
        <v>58</v>
      </c>
      <c r="B484" s="8"/>
      <c r="C484" s="8"/>
      <c r="D484" s="8"/>
      <c r="E484" s="8"/>
    </row>
    <row r="485" spans="1:5" ht="15.75" thickBot="1" x14ac:dyDescent="0.3">
      <c r="A485" s="1" t="s">
        <v>41</v>
      </c>
      <c r="B485" s="11">
        <f>B486+B487+B488+B489</f>
        <v>14000</v>
      </c>
      <c r="C485" s="11">
        <f t="shared" ref="C485:E485" si="92">C486+C487+C488+C489</f>
        <v>7000</v>
      </c>
      <c r="D485" s="11">
        <f t="shared" si="92"/>
        <v>4000</v>
      </c>
      <c r="E485" s="11">
        <f t="shared" si="92"/>
        <v>0</v>
      </c>
    </row>
    <row r="486" spans="1:5" ht="15.75" thickBot="1" x14ac:dyDescent="0.3">
      <c r="A486" s="10" t="s">
        <v>49</v>
      </c>
      <c r="B486" s="11"/>
      <c r="C486" s="11"/>
      <c r="D486" s="11"/>
      <c r="E486" s="11"/>
    </row>
    <row r="487" spans="1:5" ht="15.75" thickBot="1" x14ac:dyDescent="0.3">
      <c r="A487" s="10" t="s">
        <v>56</v>
      </c>
      <c r="B487" s="6"/>
      <c r="C487" s="6"/>
      <c r="D487" s="6"/>
      <c r="E487" s="11"/>
    </row>
    <row r="488" spans="1:5" ht="15.75" thickBot="1" x14ac:dyDescent="0.3">
      <c r="A488" s="10" t="s">
        <v>57</v>
      </c>
      <c r="B488" s="6"/>
      <c r="C488" s="6"/>
      <c r="D488" s="11"/>
      <c r="E488" s="11"/>
    </row>
    <row r="489" spans="1:5" ht="15.75" thickBot="1" x14ac:dyDescent="0.3">
      <c r="A489" s="10" t="s">
        <v>58</v>
      </c>
      <c r="B489" s="6">
        <v>14000</v>
      </c>
      <c r="C489" s="6">
        <v>7000</v>
      </c>
      <c r="D489" s="6">
        <v>4000</v>
      </c>
      <c r="E489" s="11"/>
    </row>
    <row r="490" spans="1:5" ht="15.75" thickBot="1" x14ac:dyDescent="0.3">
      <c r="A490" s="21" t="s">
        <v>36</v>
      </c>
      <c r="B490" s="11">
        <f>B480+B485</f>
        <v>14000</v>
      </c>
      <c r="C490" s="11">
        <f>C480+C485</f>
        <v>7000</v>
      </c>
      <c r="D490" s="11">
        <f>D480+D485</f>
        <v>4000</v>
      </c>
      <c r="E490" s="11">
        <f>E480+E485</f>
        <v>0</v>
      </c>
    </row>
    <row r="491" spans="1:5" ht="39.75" customHeight="1" thickBot="1" x14ac:dyDescent="0.3">
      <c r="A491" s="83" t="s">
        <v>44</v>
      </c>
      <c r="B491" s="180" t="s">
        <v>247</v>
      </c>
      <c r="C491" s="186"/>
      <c r="D491" s="181"/>
      <c r="E491" s="182"/>
    </row>
    <row r="492" spans="1:5" ht="33" customHeight="1" thickBot="1" x14ac:dyDescent="0.3">
      <c r="A492" s="20" t="s">
        <v>29</v>
      </c>
      <c r="B492" s="59" t="s">
        <v>248</v>
      </c>
      <c r="C492" s="55" t="s">
        <v>52</v>
      </c>
      <c r="D492" s="56" t="s">
        <v>249</v>
      </c>
      <c r="E492" s="57"/>
    </row>
    <row r="493" spans="1:5" ht="15.75" thickBot="1" x14ac:dyDescent="0.3">
      <c r="A493" s="4" t="s">
        <v>10</v>
      </c>
      <c r="B493" s="99" t="s">
        <v>250</v>
      </c>
      <c r="C493" s="100"/>
      <c r="D493" s="100"/>
      <c r="E493" s="101"/>
    </row>
    <row r="494" spans="1:5" ht="15.75" thickBot="1" x14ac:dyDescent="0.3">
      <c r="A494" s="4" t="s">
        <v>15</v>
      </c>
      <c r="B494" s="105" t="s">
        <v>251</v>
      </c>
      <c r="C494" s="106"/>
      <c r="D494" s="106"/>
      <c r="E494" s="107"/>
    </row>
    <row r="495" spans="1:5" x14ac:dyDescent="0.25">
      <c r="A495" s="92"/>
      <c r="B495" s="18">
        <v>2018</v>
      </c>
      <c r="C495" s="18">
        <v>2019</v>
      </c>
      <c r="D495" s="18">
        <v>2020</v>
      </c>
      <c r="E495" s="18">
        <v>2021</v>
      </c>
    </row>
    <row r="496" spans="1:5" ht="15.75" thickBot="1" x14ac:dyDescent="0.3">
      <c r="A496" s="93"/>
      <c r="B496" s="19" t="s">
        <v>6</v>
      </c>
      <c r="C496" s="19" t="s">
        <v>7</v>
      </c>
      <c r="D496" s="19" t="s">
        <v>7</v>
      </c>
      <c r="E496" s="19" t="s">
        <v>7</v>
      </c>
    </row>
    <row r="497" spans="1:5" ht="15.75" thickBot="1" x14ac:dyDescent="0.3">
      <c r="A497" s="4" t="s">
        <v>9</v>
      </c>
      <c r="B497" s="52">
        <v>1</v>
      </c>
      <c r="C497" s="52">
        <v>1</v>
      </c>
      <c r="D497" s="52">
        <v>1</v>
      </c>
      <c r="E497" s="52">
        <v>0</v>
      </c>
    </row>
    <row r="498" spans="1:5" ht="15.75" thickBot="1" x14ac:dyDescent="0.3">
      <c r="A498" s="4" t="s">
        <v>16</v>
      </c>
      <c r="B498" s="6">
        <v>15000</v>
      </c>
      <c r="C498" s="6">
        <v>10000</v>
      </c>
      <c r="D498" s="6">
        <v>30000</v>
      </c>
      <c r="E498" s="6">
        <f t="shared" ref="E498" si="93">E516</f>
        <v>0</v>
      </c>
    </row>
    <row r="499" spans="1:5" ht="15.75" thickBot="1" x14ac:dyDescent="0.3">
      <c r="A499" s="4" t="s">
        <v>24</v>
      </c>
      <c r="B499" s="6">
        <f>B498/B497</f>
        <v>15000</v>
      </c>
      <c r="C499" s="6">
        <f t="shared" ref="C499:E499" si="94">C498/C497</f>
        <v>10000</v>
      </c>
      <c r="D499" s="6">
        <f t="shared" si="94"/>
        <v>30000</v>
      </c>
      <c r="E499" s="6" t="e">
        <f t="shared" si="94"/>
        <v>#DIV/0!</v>
      </c>
    </row>
    <row r="500" spans="1:5" ht="15.75" thickBot="1" x14ac:dyDescent="0.3">
      <c r="A500" s="4" t="s">
        <v>17</v>
      </c>
      <c r="B500" s="52" t="s">
        <v>23</v>
      </c>
      <c r="C500" s="7">
        <f t="shared" ref="C500:E502" si="95">C497/B497-1</f>
        <v>0</v>
      </c>
      <c r="D500" s="7">
        <f t="shared" si="95"/>
        <v>0</v>
      </c>
      <c r="E500" s="7">
        <f t="shared" si="95"/>
        <v>-1</v>
      </c>
    </row>
    <row r="501" spans="1:5" ht="15.75" customHeight="1" thickBot="1" x14ac:dyDescent="0.3">
      <c r="A501" s="4" t="s">
        <v>18</v>
      </c>
      <c r="B501" s="52" t="s">
        <v>23</v>
      </c>
      <c r="C501" s="7">
        <f t="shared" si="95"/>
        <v>-0.33333333333333337</v>
      </c>
      <c r="D501" s="7">
        <f t="shared" si="95"/>
        <v>2</v>
      </c>
      <c r="E501" s="7">
        <f t="shared" si="95"/>
        <v>-1</v>
      </c>
    </row>
    <row r="502" spans="1:5" ht="15.75" thickBot="1" x14ac:dyDescent="0.3">
      <c r="A502" s="4" t="s">
        <v>19</v>
      </c>
      <c r="B502" s="52" t="s">
        <v>23</v>
      </c>
      <c r="C502" s="7">
        <f t="shared" si="95"/>
        <v>-0.33333333333333337</v>
      </c>
      <c r="D502" s="7">
        <f t="shared" si="95"/>
        <v>2</v>
      </c>
      <c r="E502" s="7" t="e">
        <f t="shared" si="95"/>
        <v>#DIV/0!</v>
      </c>
    </row>
    <row r="503" spans="1:5" ht="15.75" thickBot="1" x14ac:dyDescent="0.3">
      <c r="A503" s="102" t="s">
        <v>104</v>
      </c>
      <c r="B503" s="103"/>
      <c r="C503" s="103"/>
      <c r="D503" s="103"/>
      <c r="E503" s="104"/>
    </row>
    <row r="504" spans="1:5" x14ac:dyDescent="0.25">
      <c r="A504" s="92"/>
      <c r="B504" s="18">
        <v>2018</v>
      </c>
      <c r="C504" s="18">
        <v>2019</v>
      </c>
      <c r="D504" s="18">
        <v>2020</v>
      </c>
      <c r="E504" s="18">
        <v>2021</v>
      </c>
    </row>
    <row r="505" spans="1:5" ht="15.75" thickBot="1" x14ac:dyDescent="0.3">
      <c r="A505" s="93"/>
      <c r="B505" s="19" t="s">
        <v>6</v>
      </c>
      <c r="C505" s="19" t="s">
        <v>7</v>
      </c>
      <c r="D505" s="19" t="s">
        <v>7</v>
      </c>
      <c r="E505" s="19" t="s">
        <v>7</v>
      </c>
    </row>
    <row r="506" spans="1:5" ht="15.75" thickBot="1" x14ac:dyDescent="0.3">
      <c r="A506" s="1" t="s">
        <v>40</v>
      </c>
      <c r="B506" s="8">
        <f>B507+B508+B509+B510</f>
        <v>0</v>
      </c>
      <c r="C506" s="8">
        <f t="shared" ref="C506:E506" si="96">C507+C508+C509+C510</f>
        <v>0</v>
      </c>
      <c r="D506" s="8">
        <f t="shared" si="96"/>
        <v>0</v>
      </c>
      <c r="E506" s="8">
        <f t="shared" si="96"/>
        <v>0</v>
      </c>
    </row>
    <row r="507" spans="1:5" ht="15.75" thickBot="1" x14ac:dyDescent="0.3">
      <c r="A507" s="10" t="s">
        <v>49</v>
      </c>
      <c r="B507" s="8"/>
      <c r="C507" s="8"/>
      <c r="D507" s="8"/>
      <c r="E507" s="8"/>
    </row>
    <row r="508" spans="1:5" ht="15.75" thickBot="1" x14ac:dyDescent="0.3">
      <c r="A508" s="10" t="s">
        <v>56</v>
      </c>
      <c r="B508" s="8"/>
      <c r="C508" s="8"/>
      <c r="D508" s="8"/>
      <c r="E508" s="8"/>
    </row>
    <row r="509" spans="1:5" ht="15.75" thickBot="1" x14ac:dyDescent="0.3">
      <c r="A509" s="10" t="s">
        <v>57</v>
      </c>
      <c r="B509" s="8"/>
      <c r="C509" s="8"/>
      <c r="D509" s="8"/>
      <c r="E509" s="8"/>
    </row>
    <row r="510" spans="1:5" ht="15.75" thickBot="1" x14ac:dyDescent="0.3">
      <c r="A510" s="10" t="s">
        <v>58</v>
      </c>
      <c r="B510" s="8"/>
      <c r="C510" s="8"/>
      <c r="D510" s="8"/>
      <c r="E510" s="8"/>
    </row>
    <row r="511" spans="1:5" ht="15.75" thickBot="1" x14ac:dyDescent="0.3">
      <c r="A511" s="1" t="s">
        <v>41</v>
      </c>
      <c r="B511" s="11">
        <f>B512+B513+B514+B515</f>
        <v>15000</v>
      </c>
      <c r="C511" s="11">
        <f t="shared" ref="C511:E511" si="97">C512+C513+C514+C515</f>
        <v>10000</v>
      </c>
      <c r="D511" s="11">
        <f t="shared" si="97"/>
        <v>30000</v>
      </c>
      <c r="E511" s="11">
        <f t="shared" si="97"/>
        <v>0</v>
      </c>
    </row>
    <row r="512" spans="1:5" ht="15.75" thickBot="1" x14ac:dyDescent="0.3">
      <c r="A512" s="10" t="s">
        <v>49</v>
      </c>
      <c r="B512" s="11"/>
      <c r="C512" s="11"/>
      <c r="D512" s="11"/>
      <c r="E512" s="11"/>
    </row>
    <row r="513" spans="1:5" ht="15.75" thickBot="1" x14ac:dyDescent="0.3">
      <c r="A513" s="10" t="s">
        <v>56</v>
      </c>
      <c r="B513" s="6">
        <v>15000</v>
      </c>
      <c r="C513" s="6">
        <v>10000</v>
      </c>
      <c r="D513" s="6">
        <v>30000</v>
      </c>
      <c r="E513" s="11"/>
    </row>
    <row r="514" spans="1:5" ht="15.75" thickBot="1" x14ac:dyDescent="0.3">
      <c r="A514" s="10" t="s">
        <v>57</v>
      </c>
      <c r="B514" s="6"/>
      <c r="C514" s="6"/>
      <c r="D514" s="11"/>
      <c r="E514" s="11"/>
    </row>
    <row r="515" spans="1:5" ht="15.75" thickBot="1" x14ac:dyDescent="0.3">
      <c r="A515" s="10" t="s">
        <v>58</v>
      </c>
      <c r="B515" s="6"/>
      <c r="C515" s="6"/>
      <c r="D515" s="6"/>
      <c r="E515" s="11"/>
    </row>
    <row r="516" spans="1:5" ht="27" customHeight="1" thickBot="1" x14ac:dyDescent="0.3">
      <c r="A516" s="21" t="s">
        <v>36</v>
      </c>
      <c r="B516" s="11">
        <f>B506+B511</f>
        <v>15000</v>
      </c>
      <c r="C516" s="11">
        <f t="shared" ref="C516:E516" si="98">C506+C511</f>
        <v>10000</v>
      </c>
      <c r="D516" s="11">
        <f t="shared" si="98"/>
        <v>30000</v>
      </c>
      <c r="E516" s="11">
        <f t="shared" si="98"/>
        <v>0</v>
      </c>
    </row>
    <row r="517" spans="1:5" ht="55.5" customHeight="1" thickBot="1" x14ac:dyDescent="0.3">
      <c r="A517" s="20" t="s">
        <v>55</v>
      </c>
      <c r="B517" s="59" t="s">
        <v>252</v>
      </c>
      <c r="C517" s="55" t="s">
        <v>52</v>
      </c>
      <c r="D517" s="56" t="s">
        <v>253</v>
      </c>
      <c r="E517" s="57"/>
    </row>
    <row r="518" spans="1:5" ht="36.75" customHeight="1" thickBot="1" x14ac:dyDescent="0.3">
      <c r="A518" s="4" t="s">
        <v>10</v>
      </c>
      <c r="B518" s="99" t="s">
        <v>254</v>
      </c>
      <c r="C518" s="100"/>
      <c r="D518" s="100"/>
      <c r="E518" s="101"/>
    </row>
    <row r="519" spans="1:5" ht="15.75" thickBot="1" x14ac:dyDescent="0.3">
      <c r="A519" s="4" t="s">
        <v>15</v>
      </c>
      <c r="B519" s="105" t="s">
        <v>251</v>
      </c>
      <c r="C519" s="106"/>
      <c r="D519" s="106"/>
      <c r="E519" s="107"/>
    </row>
    <row r="520" spans="1:5" x14ac:dyDescent="0.25">
      <c r="A520" s="92"/>
      <c r="B520" s="18">
        <v>2018</v>
      </c>
      <c r="C520" s="18">
        <v>2019</v>
      </c>
      <c r="D520" s="18">
        <v>2020</v>
      </c>
      <c r="E520" s="18">
        <v>2021</v>
      </c>
    </row>
    <row r="521" spans="1:5" ht="15.75" thickBot="1" x14ac:dyDescent="0.3">
      <c r="A521" s="93"/>
      <c r="B521" s="19" t="s">
        <v>6</v>
      </c>
      <c r="C521" s="19" t="s">
        <v>7</v>
      </c>
      <c r="D521" s="19" t="s">
        <v>7</v>
      </c>
      <c r="E521" s="19" t="s">
        <v>7</v>
      </c>
    </row>
    <row r="522" spans="1:5" ht="15.75" thickBot="1" x14ac:dyDescent="0.3">
      <c r="A522" s="4" t="s">
        <v>9</v>
      </c>
      <c r="B522" s="52">
        <v>1</v>
      </c>
      <c r="C522" s="52">
        <v>1</v>
      </c>
      <c r="D522" s="52">
        <v>1</v>
      </c>
      <c r="E522" s="52">
        <v>0</v>
      </c>
    </row>
    <row r="523" spans="1:5" ht="15.75" thickBot="1" x14ac:dyDescent="0.3">
      <c r="A523" s="4" t="s">
        <v>16</v>
      </c>
      <c r="B523" s="6">
        <v>5180</v>
      </c>
      <c r="C523" s="6">
        <v>0</v>
      </c>
      <c r="D523" s="6">
        <v>0</v>
      </c>
      <c r="E523" s="6">
        <f t="shared" ref="E523" si="99">E541</f>
        <v>0</v>
      </c>
    </row>
    <row r="524" spans="1:5" ht="15.75" thickBot="1" x14ac:dyDescent="0.3">
      <c r="A524" s="4" t="s">
        <v>24</v>
      </c>
      <c r="B524" s="6">
        <f>B523/B522</f>
        <v>5180</v>
      </c>
      <c r="C524" s="6">
        <f t="shared" ref="C524:E524" si="100">C523/C522</f>
        <v>0</v>
      </c>
      <c r="D524" s="6">
        <f t="shared" si="100"/>
        <v>0</v>
      </c>
      <c r="E524" s="6" t="e">
        <f t="shared" si="100"/>
        <v>#DIV/0!</v>
      </c>
    </row>
    <row r="525" spans="1:5" ht="15.75" thickBot="1" x14ac:dyDescent="0.3">
      <c r="A525" s="4" t="s">
        <v>17</v>
      </c>
      <c r="B525" s="52" t="s">
        <v>23</v>
      </c>
      <c r="C525" s="7">
        <f t="shared" ref="C525:E527" si="101">C522/B522-1</f>
        <v>0</v>
      </c>
      <c r="D525" s="7">
        <f t="shared" si="101"/>
        <v>0</v>
      </c>
      <c r="E525" s="7">
        <f t="shared" si="101"/>
        <v>-1</v>
      </c>
    </row>
    <row r="526" spans="1:5" ht="15.75" customHeight="1" thickBot="1" x14ac:dyDescent="0.3">
      <c r="A526" s="4" t="s">
        <v>18</v>
      </c>
      <c r="B526" s="52" t="s">
        <v>23</v>
      </c>
      <c r="C526" s="7">
        <f t="shared" si="101"/>
        <v>-1</v>
      </c>
      <c r="D526" s="7" t="e">
        <f t="shared" si="101"/>
        <v>#DIV/0!</v>
      </c>
      <c r="E526" s="7" t="e">
        <f t="shared" si="101"/>
        <v>#DIV/0!</v>
      </c>
    </row>
    <row r="527" spans="1:5" ht="15.75" thickBot="1" x14ac:dyDescent="0.3">
      <c r="A527" s="4" t="s">
        <v>19</v>
      </c>
      <c r="B527" s="52" t="s">
        <v>23</v>
      </c>
      <c r="C527" s="7">
        <f t="shared" si="101"/>
        <v>-1</v>
      </c>
      <c r="D527" s="7" t="e">
        <f t="shared" si="101"/>
        <v>#DIV/0!</v>
      </c>
      <c r="E527" s="7" t="e">
        <f t="shared" si="101"/>
        <v>#DIV/0!</v>
      </c>
    </row>
    <row r="528" spans="1:5" ht="15.75" thickBot="1" x14ac:dyDescent="0.3">
      <c r="A528" s="102" t="s">
        <v>104</v>
      </c>
      <c r="B528" s="103"/>
      <c r="C528" s="103"/>
      <c r="D528" s="103"/>
      <c r="E528" s="104"/>
    </row>
    <row r="529" spans="1:5" x14ac:dyDescent="0.25">
      <c r="A529" s="92"/>
      <c r="B529" s="18">
        <v>2018</v>
      </c>
      <c r="C529" s="18">
        <v>2019</v>
      </c>
      <c r="D529" s="18">
        <v>2020</v>
      </c>
      <c r="E529" s="18">
        <v>2021</v>
      </c>
    </row>
    <row r="530" spans="1:5" ht="15.75" thickBot="1" x14ac:dyDescent="0.3">
      <c r="A530" s="93"/>
      <c r="B530" s="19" t="s">
        <v>6</v>
      </c>
      <c r="C530" s="19" t="s">
        <v>7</v>
      </c>
      <c r="D530" s="19" t="s">
        <v>7</v>
      </c>
      <c r="E530" s="19" t="s">
        <v>7</v>
      </c>
    </row>
    <row r="531" spans="1:5" ht="15.75" thickBot="1" x14ac:dyDescent="0.3">
      <c r="A531" s="1" t="s">
        <v>40</v>
      </c>
      <c r="B531" s="8">
        <f>B532+B533+B534+B535</f>
        <v>0</v>
      </c>
      <c r="C531" s="8">
        <f t="shared" ref="C531:E531" si="102">C532+C533+C534+C535</f>
        <v>0</v>
      </c>
      <c r="D531" s="8">
        <f t="shared" si="102"/>
        <v>0</v>
      </c>
      <c r="E531" s="8">
        <f t="shared" si="102"/>
        <v>0</v>
      </c>
    </row>
    <row r="532" spans="1:5" ht="15.75" thickBot="1" x14ac:dyDescent="0.3">
      <c r="A532" s="10" t="s">
        <v>49</v>
      </c>
      <c r="B532" s="8"/>
      <c r="C532" s="8"/>
      <c r="D532" s="8"/>
      <c r="E532" s="8"/>
    </row>
    <row r="533" spans="1:5" ht="15.75" thickBot="1" x14ac:dyDescent="0.3">
      <c r="A533" s="10" t="s">
        <v>56</v>
      </c>
      <c r="B533" s="8"/>
      <c r="C533" s="8"/>
      <c r="D533" s="8"/>
      <c r="E533" s="8"/>
    </row>
    <row r="534" spans="1:5" ht="15.75" thickBot="1" x14ac:dyDescent="0.3">
      <c r="A534" s="10" t="s">
        <v>57</v>
      </c>
      <c r="B534" s="8"/>
      <c r="C534" s="8"/>
      <c r="D534" s="8"/>
      <c r="E534" s="8"/>
    </row>
    <row r="535" spans="1:5" ht="15.75" thickBot="1" x14ac:dyDescent="0.3">
      <c r="A535" s="10" t="s">
        <v>58</v>
      </c>
      <c r="B535" s="8"/>
      <c r="C535" s="8"/>
      <c r="D535" s="8"/>
      <c r="E535" s="8"/>
    </row>
    <row r="536" spans="1:5" ht="15.75" thickBot="1" x14ac:dyDescent="0.3">
      <c r="A536" s="1" t="s">
        <v>41</v>
      </c>
      <c r="B536" s="11">
        <f>B537+B538+B539+B540</f>
        <v>5180</v>
      </c>
      <c r="C536" s="11">
        <f t="shared" ref="C536:E536" si="103">C537+C538+C539+C540</f>
        <v>0</v>
      </c>
      <c r="D536" s="11">
        <f t="shared" si="103"/>
        <v>0</v>
      </c>
      <c r="E536" s="11">
        <f t="shared" si="103"/>
        <v>0</v>
      </c>
    </row>
    <row r="537" spans="1:5" ht="15.75" thickBot="1" x14ac:dyDescent="0.3">
      <c r="A537" s="10" t="s">
        <v>49</v>
      </c>
      <c r="B537" s="11"/>
      <c r="C537" s="11"/>
      <c r="D537" s="11"/>
      <c r="E537" s="11"/>
    </row>
    <row r="538" spans="1:5" ht="15.75" thickBot="1" x14ac:dyDescent="0.3">
      <c r="A538" s="10" t="s">
        <v>56</v>
      </c>
      <c r="B538" s="6"/>
      <c r="C538" s="6"/>
      <c r="D538" s="6"/>
      <c r="E538" s="11"/>
    </row>
    <row r="539" spans="1:5" ht="15.75" thickBot="1" x14ac:dyDescent="0.3">
      <c r="A539" s="10" t="s">
        <v>57</v>
      </c>
      <c r="B539" s="6">
        <v>5180</v>
      </c>
      <c r="C539" s="6"/>
      <c r="D539" s="11"/>
      <c r="E539" s="11"/>
    </row>
    <row r="540" spans="1:5" ht="15.75" thickBot="1" x14ac:dyDescent="0.3">
      <c r="A540" s="10" t="s">
        <v>58</v>
      </c>
      <c r="B540" s="6"/>
      <c r="C540" s="6"/>
      <c r="D540" s="6"/>
      <c r="E540" s="11"/>
    </row>
    <row r="541" spans="1:5" ht="15.75" customHeight="1" thickBot="1" x14ac:dyDescent="0.3">
      <c r="A541" s="21" t="s">
        <v>36</v>
      </c>
      <c r="B541" s="11">
        <f>B531+B536</f>
        <v>5180</v>
      </c>
      <c r="C541" s="11">
        <f t="shared" ref="C541:E541" si="104">C531+C536</f>
        <v>0</v>
      </c>
      <c r="D541" s="11">
        <f t="shared" si="104"/>
        <v>0</v>
      </c>
      <c r="E541" s="11">
        <f t="shared" si="104"/>
        <v>0</v>
      </c>
    </row>
    <row r="542" spans="1:5" ht="15.75" thickBot="1" x14ac:dyDescent="0.3">
      <c r="A542" s="83" t="s">
        <v>44</v>
      </c>
      <c r="B542" s="180" t="s">
        <v>255</v>
      </c>
      <c r="C542" s="186"/>
      <c r="D542" s="181"/>
      <c r="E542" s="182"/>
    </row>
    <row r="543" spans="1:5" ht="33.75" customHeight="1" thickBot="1" x14ac:dyDescent="0.3">
      <c r="A543" s="20" t="s">
        <v>29</v>
      </c>
      <c r="B543" s="59" t="s">
        <v>256</v>
      </c>
      <c r="C543" s="55" t="s">
        <v>52</v>
      </c>
      <c r="D543" s="56" t="s">
        <v>257</v>
      </c>
      <c r="E543" s="57"/>
    </row>
    <row r="544" spans="1:5" ht="15.75" thickBot="1" x14ac:dyDescent="0.3">
      <c r="A544" s="4" t="s">
        <v>10</v>
      </c>
      <c r="B544" s="99" t="s">
        <v>258</v>
      </c>
      <c r="C544" s="100"/>
      <c r="D544" s="100"/>
      <c r="E544" s="101"/>
    </row>
    <row r="545" spans="1:5" ht="15.75" thickBot="1" x14ac:dyDescent="0.3">
      <c r="A545" s="4" t="s">
        <v>15</v>
      </c>
      <c r="B545" s="105" t="s">
        <v>103</v>
      </c>
      <c r="C545" s="106"/>
      <c r="D545" s="106"/>
      <c r="E545" s="107"/>
    </row>
    <row r="546" spans="1:5" x14ac:dyDescent="0.25">
      <c r="A546" s="92"/>
      <c r="B546" s="18">
        <v>2018</v>
      </c>
      <c r="C546" s="18">
        <v>2019</v>
      </c>
      <c r="D546" s="18">
        <v>2020</v>
      </c>
      <c r="E546" s="18">
        <v>2021</v>
      </c>
    </row>
    <row r="547" spans="1:5" ht="15.75" thickBot="1" x14ac:dyDescent="0.3">
      <c r="A547" s="93"/>
      <c r="B547" s="19" t="s">
        <v>6</v>
      </c>
      <c r="C547" s="19" t="s">
        <v>7</v>
      </c>
      <c r="D547" s="19" t="s">
        <v>7</v>
      </c>
      <c r="E547" s="19" t="s">
        <v>7</v>
      </c>
    </row>
    <row r="548" spans="1:5" ht="15.75" thickBot="1" x14ac:dyDescent="0.3">
      <c r="A548" s="4" t="s">
        <v>9</v>
      </c>
      <c r="B548" s="6">
        <v>5</v>
      </c>
      <c r="C548" s="6">
        <v>5</v>
      </c>
      <c r="D548" s="6">
        <v>5</v>
      </c>
      <c r="E548" s="6">
        <v>4</v>
      </c>
    </row>
    <row r="549" spans="1:5" ht="15.75" thickBot="1" x14ac:dyDescent="0.3">
      <c r="A549" s="4" t="s">
        <v>16</v>
      </c>
      <c r="B549" s="6">
        <v>50000</v>
      </c>
      <c r="C549" s="6">
        <v>30000</v>
      </c>
      <c r="D549" s="6">
        <v>250000</v>
      </c>
      <c r="E549" s="6">
        <v>40000</v>
      </c>
    </row>
    <row r="550" spans="1:5" ht="15.75" thickBot="1" x14ac:dyDescent="0.3">
      <c r="A550" s="4" t="s">
        <v>24</v>
      </c>
      <c r="B550" s="6">
        <f>B549/B548</f>
        <v>10000</v>
      </c>
      <c r="C550" s="6">
        <f t="shared" ref="C550:E550" si="105">C549/C548</f>
        <v>6000</v>
      </c>
      <c r="D550" s="6">
        <f t="shared" si="105"/>
        <v>50000</v>
      </c>
      <c r="E550" s="6">
        <f t="shared" si="105"/>
        <v>10000</v>
      </c>
    </row>
    <row r="551" spans="1:5" ht="15.75" customHeight="1" thickBot="1" x14ac:dyDescent="0.3">
      <c r="A551" s="4" t="s">
        <v>17</v>
      </c>
      <c r="B551" s="52" t="s">
        <v>23</v>
      </c>
      <c r="C551" s="7">
        <f t="shared" ref="C551:E553" si="106">C548/B548-1</f>
        <v>0</v>
      </c>
      <c r="D551" s="7">
        <f t="shared" si="106"/>
        <v>0</v>
      </c>
      <c r="E551" s="7">
        <f t="shared" si="106"/>
        <v>-0.19999999999999996</v>
      </c>
    </row>
    <row r="552" spans="1:5" ht="15.75" thickBot="1" x14ac:dyDescent="0.3">
      <c r="A552" s="4" t="s">
        <v>18</v>
      </c>
      <c r="B552" s="52" t="s">
        <v>23</v>
      </c>
      <c r="C552" s="7">
        <f t="shared" si="106"/>
        <v>-0.4</v>
      </c>
      <c r="D552" s="7">
        <f t="shared" si="106"/>
        <v>7.3333333333333339</v>
      </c>
      <c r="E552" s="7">
        <f t="shared" si="106"/>
        <v>-0.84</v>
      </c>
    </row>
    <row r="553" spans="1:5" ht="15.75" thickBot="1" x14ac:dyDescent="0.3">
      <c r="A553" s="4" t="s">
        <v>19</v>
      </c>
      <c r="B553" s="52" t="s">
        <v>23</v>
      </c>
      <c r="C553" s="7">
        <f t="shared" si="106"/>
        <v>-0.4</v>
      </c>
      <c r="D553" s="7">
        <f t="shared" si="106"/>
        <v>7.3333333333333339</v>
      </c>
      <c r="E553" s="7">
        <f t="shared" si="106"/>
        <v>-0.8</v>
      </c>
    </row>
    <row r="554" spans="1:5" ht="15.75" thickBot="1" x14ac:dyDescent="0.3">
      <c r="A554" s="102" t="s">
        <v>104</v>
      </c>
      <c r="B554" s="103"/>
      <c r="C554" s="103"/>
      <c r="D554" s="103"/>
      <c r="E554" s="104"/>
    </row>
    <row r="555" spans="1:5" x14ac:dyDescent="0.25">
      <c r="A555" s="92"/>
      <c r="B555" s="18">
        <v>2018</v>
      </c>
      <c r="C555" s="18">
        <v>2019</v>
      </c>
      <c r="D555" s="18">
        <v>2020</v>
      </c>
      <c r="E555" s="18">
        <v>2021</v>
      </c>
    </row>
    <row r="556" spans="1:5" ht="15.75" thickBot="1" x14ac:dyDescent="0.3">
      <c r="A556" s="93"/>
      <c r="B556" s="19" t="s">
        <v>6</v>
      </c>
      <c r="C556" s="19" t="s">
        <v>7</v>
      </c>
      <c r="D556" s="19" t="s">
        <v>7</v>
      </c>
      <c r="E556" s="19" t="s">
        <v>7</v>
      </c>
    </row>
    <row r="557" spans="1:5" ht="15.75" thickBot="1" x14ac:dyDescent="0.3">
      <c r="A557" s="1" t="s">
        <v>40</v>
      </c>
      <c r="B557" s="8">
        <f>B558+B559+B560+B561</f>
        <v>0</v>
      </c>
      <c r="C557" s="8">
        <f t="shared" ref="C557:E557" si="107">C558+C559+C560+C561</f>
        <v>0</v>
      </c>
      <c r="D557" s="8">
        <f t="shared" si="107"/>
        <v>0</v>
      </c>
      <c r="E557" s="8">
        <f t="shared" si="107"/>
        <v>0</v>
      </c>
    </row>
    <row r="558" spans="1:5" ht="15.75" thickBot="1" x14ac:dyDescent="0.3">
      <c r="A558" s="10" t="s">
        <v>49</v>
      </c>
      <c r="B558" s="8"/>
      <c r="C558" s="8"/>
      <c r="D558" s="8"/>
      <c r="E558" s="8"/>
    </row>
    <row r="559" spans="1:5" ht="15.75" thickBot="1" x14ac:dyDescent="0.3">
      <c r="A559" s="10" t="s">
        <v>56</v>
      </c>
      <c r="B559" s="8"/>
      <c r="C559" s="8"/>
      <c r="D559" s="8"/>
      <c r="E559" s="8"/>
    </row>
    <row r="560" spans="1:5" ht="15.75" thickBot="1" x14ac:dyDescent="0.3">
      <c r="A560" s="10" t="s">
        <v>57</v>
      </c>
      <c r="B560" s="8"/>
      <c r="C560" s="8"/>
      <c r="D560" s="8"/>
      <c r="E560" s="8"/>
    </row>
    <row r="561" spans="1:5" ht="15.75" thickBot="1" x14ac:dyDescent="0.3">
      <c r="A561" s="10" t="s">
        <v>58</v>
      </c>
      <c r="B561" s="8"/>
      <c r="C561" s="8"/>
      <c r="D561" s="8"/>
      <c r="E561" s="8"/>
    </row>
    <row r="562" spans="1:5" ht="15.75" thickBot="1" x14ac:dyDescent="0.3">
      <c r="A562" s="1" t="s">
        <v>41</v>
      </c>
      <c r="B562" s="11">
        <f>B563+B564+B565+B566</f>
        <v>50000</v>
      </c>
      <c r="C562" s="11">
        <f t="shared" ref="C562:E562" si="108">C563+C564+C565+C566</f>
        <v>30000</v>
      </c>
      <c r="D562" s="11">
        <f t="shared" si="108"/>
        <v>250000</v>
      </c>
      <c r="E562" s="11">
        <f t="shared" si="108"/>
        <v>40000</v>
      </c>
    </row>
    <row r="563" spans="1:5" ht="15.75" thickBot="1" x14ac:dyDescent="0.3">
      <c r="A563" s="10" t="s">
        <v>49</v>
      </c>
      <c r="B563" s="11"/>
      <c r="C563" s="11"/>
      <c r="D563" s="11"/>
      <c r="E563" s="11"/>
    </row>
    <row r="564" spans="1:5" ht="15.75" thickBot="1" x14ac:dyDescent="0.3">
      <c r="A564" s="10" t="s">
        <v>56</v>
      </c>
      <c r="B564" s="6">
        <v>50000</v>
      </c>
      <c r="C564" s="6">
        <v>30000</v>
      </c>
      <c r="D564" s="6">
        <v>250000</v>
      </c>
      <c r="E564" s="6">
        <v>40000</v>
      </c>
    </row>
    <row r="565" spans="1:5" ht="15.75" thickBot="1" x14ac:dyDescent="0.3">
      <c r="A565" s="10" t="s">
        <v>57</v>
      </c>
      <c r="B565" s="6"/>
      <c r="C565" s="6"/>
      <c r="D565" s="11"/>
      <c r="E565" s="11"/>
    </row>
    <row r="566" spans="1:5" ht="15.75" customHeight="1" thickBot="1" x14ac:dyDescent="0.3">
      <c r="A566" s="10" t="s">
        <v>58</v>
      </c>
      <c r="B566" s="6"/>
      <c r="C566" s="6"/>
      <c r="D566" s="6"/>
      <c r="E566" s="11"/>
    </row>
    <row r="567" spans="1:5" ht="15.75" thickBot="1" x14ac:dyDescent="0.3">
      <c r="A567" s="21" t="s">
        <v>36</v>
      </c>
      <c r="B567" s="11">
        <f>B557+B562</f>
        <v>50000</v>
      </c>
      <c r="C567" s="11">
        <f t="shared" ref="C567:E567" si="109">C557+C562</f>
        <v>30000</v>
      </c>
      <c r="D567" s="11">
        <f t="shared" si="109"/>
        <v>250000</v>
      </c>
      <c r="E567" s="11">
        <f t="shared" si="109"/>
        <v>40000</v>
      </c>
    </row>
    <row r="568" spans="1:5" ht="27.75" customHeight="1" thickBot="1" x14ac:dyDescent="0.3">
      <c r="A568" s="20" t="s">
        <v>55</v>
      </c>
      <c r="B568" s="59" t="s">
        <v>259</v>
      </c>
      <c r="C568" s="55" t="s">
        <v>52</v>
      </c>
      <c r="D568" s="56" t="s">
        <v>260</v>
      </c>
      <c r="E568" s="57"/>
    </row>
    <row r="569" spans="1:5" ht="15.75" thickBot="1" x14ac:dyDescent="0.3">
      <c r="A569" s="4" t="s">
        <v>10</v>
      </c>
      <c r="B569" s="99" t="s">
        <v>261</v>
      </c>
      <c r="C569" s="100"/>
      <c r="D569" s="100"/>
      <c r="E569" s="101"/>
    </row>
    <row r="570" spans="1:5" ht="15.75" customHeight="1" thickBot="1" x14ac:dyDescent="0.3">
      <c r="A570" s="4" t="s">
        <v>15</v>
      </c>
      <c r="B570" s="105" t="s">
        <v>103</v>
      </c>
      <c r="C570" s="106"/>
      <c r="D570" s="106"/>
      <c r="E570" s="107"/>
    </row>
    <row r="571" spans="1:5" x14ac:dyDescent="0.25">
      <c r="A571" s="92"/>
      <c r="B571" s="18">
        <v>2018</v>
      </c>
      <c r="C571" s="18">
        <v>2019</v>
      </c>
      <c r="D571" s="18">
        <v>2020</v>
      </c>
      <c r="E571" s="18">
        <v>2021</v>
      </c>
    </row>
    <row r="572" spans="1:5" ht="15.75" thickBot="1" x14ac:dyDescent="0.3">
      <c r="A572" s="93"/>
      <c r="B572" s="19" t="s">
        <v>6</v>
      </c>
      <c r="C572" s="19" t="s">
        <v>7</v>
      </c>
      <c r="D572" s="19" t="s">
        <v>7</v>
      </c>
      <c r="E572" s="19" t="s">
        <v>7</v>
      </c>
    </row>
    <row r="573" spans="1:5" ht="15.75" thickBot="1" x14ac:dyDescent="0.3">
      <c r="A573" s="4" t="s">
        <v>9</v>
      </c>
      <c r="B573" s="6">
        <v>5</v>
      </c>
      <c r="C573" s="6">
        <v>5</v>
      </c>
      <c r="D573" s="6">
        <v>5</v>
      </c>
      <c r="E573" s="6">
        <v>4</v>
      </c>
    </row>
    <row r="574" spans="1:5" ht="15.75" thickBot="1" x14ac:dyDescent="0.3">
      <c r="A574" s="4" t="s">
        <v>16</v>
      </c>
      <c r="B574" s="6">
        <v>10000</v>
      </c>
      <c r="C574" s="6">
        <v>8000</v>
      </c>
      <c r="D574" s="6">
        <v>10800</v>
      </c>
      <c r="E574" s="6">
        <f t="shared" ref="E574" si="110">E592</f>
        <v>0</v>
      </c>
    </row>
    <row r="575" spans="1:5" ht="15.75" thickBot="1" x14ac:dyDescent="0.3">
      <c r="A575" s="4" t="s">
        <v>24</v>
      </c>
      <c r="B575" s="6">
        <f>B574/B573</f>
        <v>2000</v>
      </c>
      <c r="C575" s="6">
        <f t="shared" ref="C575:E575" si="111">C574/C573</f>
        <v>1600</v>
      </c>
      <c r="D575" s="6">
        <f t="shared" si="111"/>
        <v>2160</v>
      </c>
      <c r="E575" s="6">
        <f t="shared" si="111"/>
        <v>0</v>
      </c>
    </row>
    <row r="576" spans="1:5" ht="15.75" customHeight="1" thickBot="1" x14ac:dyDescent="0.3">
      <c r="A576" s="4" t="s">
        <v>17</v>
      </c>
      <c r="B576" s="52" t="s">
        <v>23</v>
      </c>
      <c r="C576" s="7">
        <f t="shared" ref="C576:E578" si="112">C573/B573-1</f>
        <v>0</v>
      </c>
      <c r="D576" s="7">
        <f t="shared" si="112"/>
        <v>0</v>
      </c>
      <c r="E576" s="7">
        <f t="shared" si="112"/>
        <v>-0.19999999999999996</v>
      </c>
    </row>
    <row r="577" spans="1:5" ht="15.75" thickBot="1" x14ac:dyDescent="0.3">
      <c r="A577" s="4" t="s">
        <v>18</v>
      </c>
      <c r="B577" s="52" t="s">
        <v>23</v>
      </c>
      <c r="C577" s="7">
        <f t="shared" si="112"/>
        <v>-0.19999999999999996</v>
      </c>
      <c r="D577" s="7">
        <f t="shared" si="112"/>
        <v>0.35000000000000009</v>
      </c>
      <c r="E577" s="7">
        <f t="shared" si="112"/>
        <v>-1</v>
      </c>
    </row>
    <row r="578" spans="1:5" ht="15.75" thickBot="1" x14ac:dyDescent="0.3">
      <c r="A578" s="4" t="s">
        <v>19</v>
      </c>
      <c r="B578" s="52" t="s">
        <v>23</v>
      </c>
      <c r="C578" s="7">
        <f t="shared" si="112"/>
        <v>-0.19999999999999996</v>
      </c>
      <c r="D578" s="7">
        <f t="shared" si="112"/>
        <v>0.35000000000000009</v>
      </c>
      <c r="E578" s="7">
        <f t="shared" si="112"/>
        <v>-1</v>
      </c>
    </row>
    <row r="579" spans="1:5" ht="15.75" thickBot="1" x14ac:dyDescent="0.3">
      <c r="A579" s="102" t="s">
        <v>104</v>
      </c>
      <c r="B579" s="103"/>
      <c r="C579" s="103"/>
      <c r="D579" s="103"/>
      <c r="E579" s="104"/>
    </row>
    <row r="580" spans="1:5" ht="15.75" customHeight="1" x14ac:dyDescent="0.25">
      <c r="A580" s="92"/>
      <c r="B580" s="18">
        <v>2018</v>
      </c>
      <c r="C580" s="18">
        <v>2019</v>
      </c>
      <c r="D580" s="18">
        <v>2020</v>
      </c>
      <c r="E580" s="18">
        <v>2021</v>
      </c>
    </row>
    <row r="581" spans="1:5" ht="15.75" thickBot="1" x14ac:dyDescent="0.3">
      <c r="A581" s="93"/>
      <c r="B581" s="19" t="s">
        <v>6</v>
      </c>
      <c r="C581" s="19" t="s">
        <v>7</v>
      </c>
      <c r="D581" s="19" t="s">
        <v>7</v>
      </c>
      <c r="E581" s="19" t="s">
        <v>7</v>
      </c>
    </row>
    <row r="582" spans="1:5" ht="15.75" thickBot="1" x14ac:dyDescent="0.3">
      <c r="A582" s="1" t="s">
        <v>40</v>
      </c>
      <c r="B582" s="8">
        <f>B583+B584+B585+B586</f>
        <v>0</v>
      </c>
      <c r="C582" s="8">
        <f t="shared" ref="C582:E582" si="113">C583+C584+C585+C586</f>
        <v>0</v>
      </c>
      <c r="D582" s="8">
        <f t="shared" si="113"/>
        <v>0</v>
      </c>
      <c r="E582" s="8">
        <f t="shared" si="113"/>
        <v>0</v>
      </c>
    </row>
    <row r="583" spans="1:5" ht="15.75" thickBot="1" x14ac:dyDescent="0.3">
      <c r="A583" s="10" t="s">
        <v>49</v>
      </c>
      <c r="B583" s="8"/>
      <c r="C583" s="8"/>
      <c r="D583" s="8"/>
      <c r="E583" s="8"/>
    </row>
    <row r="584" spans="1:5" ht="15.75" thickBot="1" x14ac:dyDescent="0.3">
      <c r="A584" s="10" t="s">
        <v>56</v>
      </c>
      <c r="B584" s="8"/>
      <c r="C584" s="8"/>
      <c r="D584" s="8"/>
      <c r="E584" s="8"/>
    </row>
    <row r="585" spans="1:5" ht="15.75" thickBot="1" x14ac:dyDescent="0.3">
      <c r="A585" s="10" t="s">
        <v>57</v>
      </c>
      <c r="B585" s="8"/>
      <c r="C585" s="8"/>
      <c r="D585" s="8"/>
      <c r="E585" s="8"/>
    </row>
    <row r="586" spans="1:5" ht="15.75" thickBot="1" x14ac:dyDescent="0.3">
      <c r="A586" s="10" t="s">
        <v>58</v>
      </c>
      <c r="B586" s="8"/>
      <c r="C586" s="8"/>
      <c r="D586" s="8"/>
      <c r="E586" s="8"/>
    </row>
    <row r="587" spans="1:5" ht="15.75" thickBot="1" x14ac:dyDescent="0.3">
      <c r="A587" s="1" t="s">
        <v>41</v>
      </c>
      <c r="B587" s="11">
        <f>B588+B589+B590+B591</f>
        <v>10000</v>
      </c>
      <c r="C587" s="11">
        <f t="shared" ref="C587:E587" si="114">C588+C589+C590+C591</f>
        <v>8000</v>
      </c>
      <c r="D587" s="11">
        <f t="shared" si="114"/>
        <v>10800</v>
      </c>
      <c r="E587" s="11">
        <f t="shared" si="114"/>
        <v>0</v>
      </c>
    </row>
    <row r="588" spans="1:5" ht="15.75" thickBot="1" x14ac:dyDescent="0.3">
      <c r="A588" s="10" t="s">
        <v>49</v>
      </c>
      <c r="B588" s="11"/>
      <c r="C588" s="11"/>
      <c r="D588" s="11"/>
      <c r="E588" s="11"/>
    </row>
    <row r="589" spans="1:5" ht="15.75" thickBot="1" x14ac:dyDescent="0.3">
      <c r="A589" s="10" t="s">
        <v>56</v>
      </c>
      <c r="B589" s="6"/>
      <c r="C589" s="6"/>
      <c r="D589" s="6"/>
      <c r="E589" s="11"/>
    </row>
    <row r="590" spans="1:5" ht="15.75" thickBot="1" x14ac:dyDescent="0.3">
      <c r="A590" s="10" t="s">
        <v>57</v>
      </c>
      <c r="B590" s="6">
        <v>10000</v>
      </c>
      <c r="C590" s="6">
        <v>8000</v>
      </c>
      <c r="D590" s="6">
        <v>10800</v>
      </c>
      <c r="E590" s="11"/>
    </row>
    <row r="591" spans="1:5" ht="15.75" customHeight="1" thickBot="1" x14ac:dyDescent="0.3">
      <c r="A591" s="10" t="s">
        <v>58</v>
      </c>
      <c r="B591" s="6"/>
      <c r="C591" s="6"/>
      <c r="D591" s="6"/>
      <c r="E591" s="11"/>
    </row>
    <row r="592" spans="1:5" ht="15.75" thickBot="1" x14ac:dyDescent="0.3">
      <c r="A592" s="21" t="s">
        <v>36</v>
      </c>
      <c r="B592" s="11">
        <f>B582+B587</f>
        <v>10000</v>
      </c>
      <c r="C592" s="11">
        <f t="shared" ref="C592:E592" si="115">C582+C587</f>
        <v>8000</v>
      </c>
      <c r="D592" s="11">
        <f t="shared" si="115"/>
        <v>10800</v>
      </c>
      <c r="E592" s="11">
        <f t="shared" si="115"/>
        <v>0</v>
      </c>
    </row>
    <row r="593" spans="1:5" ht="45.75" thickBot="1" x14ac:dyDescent="0.3">
      <c r="A593" s="20" t="s">
        <v>115</v>
      </c>
      <c r="B593" s="59" t="s">
        <v>262</v>
      </c>
      <c r="C593" s="55" t="s">
        <v>52</v>
      </c>
      <c r="D593" s="56" t="s">
        <v>263</v>
      </c>
      <c r="E593" s="57"/>
    </row>
    <row r="594" spans="1:5" ht="27.75" customHeight="1" thickBot="1" x14ac:dyDescent="0.3">
      <c r="A594" s="4" t="s">
        <v>10</v>
      </c>
      <c r="B594" s="99" t="s">
        <v>264</v>
      </c>
      <c r="C594" s="100"/>
      <c r="D594" s="100"/>
      <c r="E594" s="101"/>
    </row>
    <row r="595" spans="1:5" ht="15.75" thickBot="1" x14ac:dyDescent="0.3">
      <c r="A595" s="4" t="s">
        <v>15</v>
      </c>
      <c r="B595" s="105" t="s">
        <v>103</v>
      </c>
      <c r="C595" s="106"/>
      <c r="D595" s="106"/>
      <c r="E595" s="107"/>
    </row>
    <row r="596" spans="1:5" x14ac:dyDescent="0.25">
      <c r="A596" s="92"/>
      <c r="B596" s="18">
        <v>2018</v>
      </c>
      <c r="C596" s="18">
        <v>2019</v>
      </c>
      <c r="D596" s="18">
        <v>2020</v>
      </c>
      <c r="E596" s="18">
        <v>2021</v>
      </c>
    </row>
    <row r="597" spans="1:5" ht="15.75" thickBot="1" x14ac:dyDescent="0.3">
      <c r="A597" s="93"/>
      <c r="B597" s="19" t="s">
        <v>6</v>
      </c>
      <c r="C597" s="19" t="s">
        <v>7</v>
      </c>
      <c r="D597" s="19" t="s">
        <v>7</v>
      </c>
      <c r="E597" s="19" t="s">
        <v>7</v>
      </c>
    </row>
    <row r="598" spans="1:5" ht="15.75" thickBot="1" x14ac:dyDescent="0.3">
      <c r="A598" s="4" t="s">
        <v>9</v>
      </c>
      <c r="B598" s="6">
        <v>5</v>
      </c>
      <c r="C598" s="6">
        <v>5</v>
      </c>
      <c r="D598" s="6">
        <v>5</v>
      </c>
      <c r="E598" s="6">
        <v>4</v>
      </c>
    </row>
    <row r="599" spans="1:5" ht="15.75" thickBot="1" x14ac:dyDescent="0.3">
      <c r="A599" s="4" t="s">
        <v>16</v>
      </c>
      <c r="B599" s="6">
        <v>14000</v>
      </c>
      <c r="C599" s="6">
        <v>3850</v>
      </c>
      <c r="D599" s="6">
        <v>7000</v>
      </c>
      <c r="E599" s="6">
        <f t="shared" ref="E599" si="116">E617</f>
        <v>0</v>
      </c>
    </row>
    <row r="600" spans="1:5" ht="15.75" thickBot="1" x14ac:dyDescent="0.3">
      <c r="A600" s="4" t="s">
        <v>24</v>
      </c>
      <c r="B600" s="6">
        <f>B599/B598</f>
        <v>2800</v>
      </c>
      <c r="C600" s="6">
        <f t="shared" ref="C600:E600" si="117">C599/C598</f>
        <v>770</v>
      </c>
      <c r="D600" s="6">
        <f t="shared" si="117"/>
        <v>1400</v>
      </c>
      <c r="E600" s="6">
        <f t="shared" si="117"/>
        <v>0</v>
      </c>
    </row>
    <row r="601" spans="1:5" ht="15.75" customHeight="1" thickBot="1" x14ac:dyDescent="0.3">
      <c r="A601" s="4" t="s">
        <v>17</v>
      </c>
      <c r="B601" s="52" t="s">
        <v>23</v>
      </c>
      <c r="C601" s="7">
        <f t="shared" ref="C601:E603" si="118">C598/B598-1</f>
        <v>0</v>
      </c>
      <c r="D601" s="7">
        <f t="shared" si="118"/>
        <v>0</v>
      </c>
      <c r="E601" s="7">
        <f t="shared" si="118"/>
        <v>-0.19999999999999996</v>
      </c>
    </row>
    <row r="602" spans="1:5" ht="15.75" thickBot="1" x14ac:dyDescent="0.3">
      <c r="A602" s="4" t="s">
        <v>18</v>
      </c>
      <c r="B602" s="52" t="s">
        <v>23</v>
      </c>
      <c r="C602" s="7">
        <f t="shared" si="118"/>
        <v>-0.72499999999999998</v>
      </c>
      <c r="D602" s="7">
        <f t="shared" si="118"/>
        <v>0.81818181818181812</v>
      </c>
      <c r="E602" s="7">
        <f t="shared" si="118"/>
        <v>-1</v>
      </c>
    </row>
    <row r="603" spans="1:5" ht="15.75" thickBot="1" x14ac:dyDescent="0.3">
      <c r="A603" s="4" t="s">
        <v>19</v>
      </c>
      <c r="B603" s="52" t="s">
        <v>23</v>
      </c>
      <c r="C603" s="7">
        <f t="shared" si="118"/>
        <v>-0.72499999999999998</v>
      </c>
      <c r="D603" s="7">
        <f t="shared" si="118"/>
        <v>0.81818181818181812</v>
      </c>
      <c r="E603" s="7">
        <f t="shared" si="118"/>
        <v>-1</v>
      </c>
    </row>
    <row r="604" spans="1:5" ht="15.75" thickBot="1" x14ac:dyDescent="0.3">
      <c r="A604" s="102" t="s">
        <v>104</v>
      </c>
      <c r="B604" s="103"/>
      <c r="C604" s="103"/>
      <c r="D604" s="103"/>
      <c r="E604" s="104"/>
    </row>
    <row r="605" spans="1:5" x14ac:dyDescent="0.25">
      <c r="A605" s="92"/>
      <c r="B605" s="18">
        <v>2018</v>
      </c>
      <c r="C605" s="18">
        <v>2019</v>
      </c>
      <c r="D605" s="18">
        <v>2020</v>
      </c>
      <c r="E605" s="18">
        <v>2021</v>
      </c>
    </row>
    <row r="606" spans="1:5" ht="15.75" thickBot="1" x14ac:dyDescent="0.3">
      <c r="A606" s="93"/>
      <c r="B606" s="19" t="s">
        <v>6</v>
      </c>
      <c r="C606" s="19" t="s">
        <v>7</v>
      </c>
      <c r="D606" s="19" t="s">
        <v>7</v>
      </c>
      <c r="E606" s="19" t="s">
        <v>7</v>
      </c>
    </row>
    <row r="607" spans="1:5" ht="15.75" thickBot="1" x14ac:dyDescent="0.3">
      <c r="A607" s="1" t="s">
        <v>40</v>
      </c>
      <c r="B607" s="8">
        <f>B608+B609+B610+B611</f>
        <v>0</v>
      </c>
      <c r="C607" s="8">
        <f t="shared" ref="C607:E607" si="119">C608+C609+C610+C611</f>
        <v>0</v>
      </c>
      <c r="D607" s="8">
        <f t="shared" si="119"/>
        <v>0</v>
      </c>
      <c r="E607" s="8">
        <f t="shared" si="119"/>
        <v>0</v>
      </c>
    </row>
    <row r="608" spans="1:5" ht="15.75" thickBot="1" x14ac:dyDescent="0.3">
      <c r="A608" s="10" t="s">
        <v>49</v>
      </c>
      <c r="B608" s="8"/>
      <c r="C608" s="8"/>
      <c r="D608" s="8"/>
      <c r="E608" s="8"/>
    </row>
    <row r="609" spans="1:5" ht="15.75" thickBot="1" x14ac:dyDescent="0.3">
      <c r="A609" s="10" t="s">
        <v>56</v>
      </c>
      <c r="B609" s="8"/>
      <c r="C609" s="8"/>
      <c r="D609" s="8"/>
      <c r="E609" s="8"/>
    </row>
    <row r="610" spans="1:5" ht="15.75" thickBot="1" x14ac:dyDescent="0.3">
      <c r="A610" s="10" t="s">
        <v>57</v>
      </c>
      <c r="B610" s="8"/>
      <c r="C610" s="8"/>
      <c r="D610" s="8"/>
      <c r="E610" s="8"/>
    </row>
    <row r="611" spans="1:5" ht="15.75" thickBot="1" x14ac:dyDescent="0.3">
      <c r="A611" s="10" t="s">
        <v>58</v>
      </c>
      <c r="B611" s="8"/>
      <c r="C611" s="8"/>
      <c r="D611" s="8"/>
      <c r="E611" s="8"/>
    </row>
    <row r="612" spans="1:5" ht="15.75" thickBot="1" x14ac:dyDescent="0.3">
      <c r="A612" s="1" t="s">
        <v>41</v>
      </c>
      <c r="B612" s="11">
        <f>B613+B614+B615+B616</f>
        <v>14000</v>
      </c>
      <c r="C612" s="11">
        <f t="shared" ref="C612:E612" si="120">C613+C614+C615+C616</f>
        <v>3850</v>
      </c>
      <c r="D612" s="11">
        <f t="shared" si="120"/>
        <v>7000</v>
      </c>
      <c r="E612" s="11">
        <f t="shared" si="120"/>
        <v>0</v>
      </c>
    </row>
    <row r="613" spans="1:5" ht="15.75" thickBot="1" x14ac:dyDescent="0.3">
      <c r="A613" s="10" t="s">
        <v>49</v>
      </c>
      <c r="B613" s="11"/>
      <c r="C613" s="11"/>
      <c r="D613" s="11"/>
      <c r="E613" s="11"/>
    </row>
    <row r="614" spans="1:5" ht="15.75" thickBot="1" x14ac:dyDescent="0.3">
      <c r="A614" s="10" t="s">
        <v>56</v>
      </c>
      <c r="B614" s="6"/>
      <c r="C614" s="6"/>
      <c r="D614" s="6"/>
      <c r="E614" s="11"/>
    </row>
    <row r="615" spans="1:5" ht="15.75" thickBot="1" x14ac:dyDescent="0.3">
      <c r="A615" s="10" t="s">
        <v>57</v>
      </c>
      <c r="B615" s="6"/>
      <c r="C615" s="6"/>
      <c r="D615" s="11"/>
      <c r="E615" s="11"/>
    </row>
    <row r="616" spans="1:5" ht="15.75" customHeight="1" thickBot="1" x14ac:dyDescent="0.3">
      <c r="A616" s="10" t="s">
        <v>58</v>
      </c>
      <c r="B616" s="6">
        <v>14000</v>
      </c>
      <c r="C616" s="6">
        <v>3850</v>
      </c>
      <c r="D616" s="6">
        <v>7000</v>
      </c>
      <c r="E616" s="11"/>
    </row>
    <row r="617" spans="1:5" ht="15.75" thickBot="1" x14ac:dyDescent="0.3">
      <c r="A617" s="21" t="s">
        <v>36</v>
      </c>
      <c r="B617" s="11">
        <f>B607+B612</f>
        <v>14000</v>
      </c>
      <c r="C617" s="11">
        <f t="shared" ref="C617:E617" si="121">C607+C612</f>
        <v>3850</v>
      </c>
      <c r="D617" s="11">
        <f t="shared" si="121"/>
        <v>7000</v>
      </c>
      <c r="E617" s="11">
        <f t="shared" si="121"/>
        <v>0</v>
      </c>
    </row>
    <row r="618" spans="1:5" ht="15.75" thickBot="1" x14ac:dyDescent="0.3">
      <c r="A618" s="83" t="s">
        <v>44</v>
      </c>
      <c r="B618" s="180" t="s">
        <v>265</v>
      </c>
      <c r="C618" s="186"/>
      <c r="D618" s="181"/>
      <c r="E618" s="182"/>
    </row>
    <row r="619" spans="1:5" ht="29.25" customHeight="1" thickBot="1" x14ac:dyDescent="0.3">
      <c r="A619" s="20" t="s">
        <v>29</v>
      </c>
      <c r="B619" s="59" t="s">
        <v>266</v>
      </c>
      <c r="C619" s="55" t="s">
        <v>52</v>
      </c>
      <c r="D619" s="56"/>
      <c r="E619" s="57" t="s">
        <v>267</v>
      </c>
    </row>
    <row r="620" spans="1:5" ht="24.75" customHeight="1" thickBot="1" x14ac:dyDescent="0.3">
      <c r="A620" s="4" t="s">
        <v>10</v>
      </c>
      <c r="B620" s="99" t="s">
        <v>268</v>
      </c>
      <c r="C620" s="100"/>
      <c r="D620" s="100"/>
      <c r="E620" s="101"/>
    </row>
    <row r="621" spans="1:5" ht="15.75" thickBot="1" x14ac:dyDescent="0.3">
      <c r="A621" s="4" t="s">
        <v>15</v>
      </c>
      <c r="B621" s="105" t="s">
        <v>269</v>
      </c>
      <c r="C621" s="106"/>
      <c r="D621" s="106"/>
      <c r="E621" s="107"/>
    </row>
    <row r="622" spans="1:5" x14ac:dyDescent="0.25">
      <c r="A622" s="92"/>
      <c r="B622" s="18">
        <v>2018</v>
      </c>
      <c r="C622" s="18">
        <v>2019</v>
      </c>
      <c r="D622" s="18">
        <v>2020</v>
      </c>
      <c r="E622" s="18">
        <v>2021</v>
      </c>
    </row>
    <row r="623" spans="1:5" ht="15.75" thickBot="1" x14ac:dyDescent="0.3">
      <c r="A623" s="93"/>
      <c r="B623" s="19" t="s">
        <v>6</v>
      </c>
      <c r="C623" s="19" t="s">
        <v>7</v>
      </c>
      <c r="D623" s="19" t="s">
        <v>7</v>
      </c>
      <c r="E623" s="19" t="s">
        <v>7</v>
      </c>
    </row>
    <row r="624" spans="1:5" ht="15.75" thickBot="1" x14ac:dyDescent="0.3">
      <c r="A624" s="4" t="s">
        <v>9</v>
      </c>
      <c r="B624" s="6"/>
      <c r="C624" s="6">
        <v>3</v>
      </c>
      <c r="D624" s="6"/>
      <c r="E624" s="6"/>
    </row>
    <row r="625" spans="1:5" ht="15.75" thickBot="1" x14ac:dyDescent="0.3">
      <c r="A625" s="4" t="s">
        <v>16</v>
      </c>
      <c r="B625" s="6"/>
      <c r="C625" s="6">
        <v>2150</v>
      </c>
      <c r="D625" s="6"/>
      <c r="E625" s="6"/>
    </row>
    <row r="626" spans="1:5" ht="15.75" customHeight="1" thickBot="1" x14ac:dyDescent="0.3">
      <c r="A626" s="4" t="s">
        <v>24</v>
      </c>
      <c r="B626" s="6" t="e">
        <f>B625/B624</f>
        <v>#DIV/0!</v>
      </c>
      <c r="C626" s="6">
        <f t="shared" ref="C626:E626" si="122">C625/C624</f>
        <v>716.66666666666663</v>
      </c>
      <c r="D626" s="6" t="e">
        <f t="shared" si="122"/>
        <v>#DIV/0!</v>
      </c>
      <c r="E626" s="6" t="e">
        <f t="shared" si="122"/>
        <v>#DIV/0!</v>
      </c>
    </row>
    <row r="627" spans="1:5" ht="15.75" thickBot="1" x14ac:dyDescent="0.3">
      <c r="A627" s="4" t="s">
        <v>17</v>
      </c>
      <c r="B627" s="52" t="s">
        <v>23</v>
      </c>
      <c r="C627" s="7" t="e">
        <f t="shared" ref="C627:E629" si="123">C624/B624-1</f>
        <v>#DIV/0!</v>
      </c>
      <c r="D627" s="7">
        <f t="shared" si="123"/>
        <v>-1</v>
      </c>
      <c r="E627" s="7" t="e">
        <f t="shared" si="123"/>
        <v>#DIV/0!</v>
      </c>
    </row>
    <row r="628" spans="1:5" ht="15.75" thickBot="1" x14ac:dyDescent="0.3">
      <c r="A628" s="4" t="s">
        <v>18</v>
      </c>
      <c r="B628" s="52" t="s">
        <v>23</v>
      </c>
      <c r="C628" s="7" t="e">
        <f t="shared" si="123"/>
        <v>#DIV/0!</v>
      </c>
      <c r="D628" s="7">
        <f t="shared" si="123"/>
        <v>-1</v>
      </c>
      <c r="E628" s="7" t="e">
        <f t="shared" si="123"/>
        <v>#DIV/0!</v>
      </c>
    </row>
    <row r="629" spans="1:5" ht="15.75" thickBot="1" x14ac:dyDescent="0.3">
      <c r="A629" s="4" t="s">
        <v>19</v>
      </c>
      <c r="B629" s="52" t="s">
        <v>23</v>
      </c>
      <c r="C629" s="7" t="e">
        <f t="shared" si="123"/>
        <v>#DIV/0!</v>
      </c>
      <c r="D629" s="7" t="e">
        <f t="shared" si="123"/>
        <v>#DIV/0!</v>
      </c>
      <c r="E629" s="7" t="e">
        <f t="shared" si="123"/>
        <v>#DIV/0!</v>
      </c>
    </row>
    <row r="630" spans="1:5" ht="15.75" thickBot="1" x14ac:dyDescent="0.3">
      <c r="A630" s="102" t="s">
        <v>104</v>
      </c>
      <c r="B630" s="103"/>
      <c r="C630" s="103"/>
      <c r="D630" s="103"/>
      <c r="E630" s="104"/>
    </row>
    <row r="631" spans="1:5" x14ac:dyDescent="0.25">
      <c r="A631" s="92"/>
      <c r="B631" s="18">
        <v>2018</v>
      </c>
      <c r="C631" s="18">
        <v>2019</v>
      </c>
      <c r="D631" s="18">
        <v>2020</v>
      </c>
      <c r="E631" s="18">
        <v>2021</v>
      </c>
    </row>
    <row r="632" spans="1:5" ht="15.75" thickBot="1" x14ac:dyDescent="0.3">
      <c r="A632" s="93"/>
      <c r="B632" s="19" t="s">
        <v>6</v>
      </c>
      <c r="C632" s="19" t="s">
        <v>7</v>
      </c>
      <c r="D632" s="19" t="s">
        <v>7</v>
      </c>
      <c r="E632" s="19" t="s">
        <v>7</v>
      </c>
    </row>
    <row r="633" spans="1:5" ht="15.75" thickBot="1" x14ac:dyDescent="0.3">
      <c r="A633" s="1" t="s">
        <v>40</v>
      </c>
      <c r="B633" s="8">
        <f>B634+B635+B636+B637</f>
        <v>0</v>
      </c>
      <c r="C633" s="8">
        <f t="shared" ref="C633:E633" si="124">C634+C635+C636+C637</f>
        <v>0</v>
      </c>
      <c r="D633" s="8">
        <f t="shared" si="124"/>
        <v>0</v>
      </c>
      <c r="E633" s="8">
        <f t="shared" si="124"/>
        <v>0</v>
      </c>
    </row>
    <row r="634" spans="1:5" ht="15.75" thickBot="1" x14ac:dyDescent="0.3">
      <c r="A634" s="10" t="s">
        <v>49</v>
      </c>
      <c r="B634" s="8"/>
      <c r="C634" s="8"/>
      <c r="D634" s="8"/>
      <c r="E634" s="8"/>
    </row>
    <row r="635" spans="1:5" ht="15.75" thickBot="1" x14ac:dyDescent="0.3">
      <c r="A635" s="10" t="s">
        <v>56</v>
      </c>
      <c r="B635" s="8"/>
      <c r="C635" s="8"/>
      <c r="D635" s="8"/>
      <c r="E635" s="8"/>
    </row>
    <row r="636" spans="1:5" ht="15.75" thickBot="1" x14ac:dyDescent="0.3">
      <c r="A636" s="10" t="s">
        <v>57</v>
      </c>
      <c r="B636" s="8"/>
      <c r="C636" s="8"/>
      <c r="D636" s="8"/>
      <c r="E636" s="8"/>
    </row>
    <row r="637" spans="1:5" ht="15.75" thickBot="1" x14ac:dyDescent="0.3">
      <c r="A637" s="10" t="s">
        <v>58</v>
      </c>
      <c r="B637" s="8"/>
      <c r="C637" s="8"/>
      <c r="D637" s="8"/>
      <c r="E637" s="8"/>
    </row>
    <row r="638" spans="1:5" ht="15.75" thickBot="1" x14ac:dyDescent="0.3">
      <c r="A638" s="1" t="s">
        <v>41</v>
      </c>
      <c r="B638" s="11">
        <f>B639+B640+B641+B642</f>
        <v>0</v>
      </c>
      <c r="C638" s="11">
        <f t="shared" ref="C638:E638" si="125">C639+C640+C641+C642</f>
        <v>2150</v>
      </c>
      <c r="D638" s="11">
        <f t="shared" si="125"/>
        <v>0</v>
      </c>
      <c r="E638" s="11">
        <f t="shared" si="125"/>
        <v>0</v>
      </c>
    </row>
    <row r="639" spans="1:5" ht="15.75" thickBot="1" x14ac:dyDescent="0.3">
      <c r="A639" s="10" t="s">
        <v>49</v>
      </c>
      <c r="B639" s="11"/>
      <c r="C639" s="11"/>
      <c r="D639" s="11"/>
      <c r="E639" s="11"/>
    </row>
    <row r="640" spans="1:5" ht="15.75" thickBot="1" x14ac:dyDescent="0.3">
      <c r="A640" s="10" t="s">
        <v>56</v>
      </c>
      <c r="B640" s="6"/>
      <c r="C640" s="6"/>
      <c r="D640" s="6"/>
      <c r="E640" s="6"/>
    </row>
    <row r="641" spans="1:5" ht="15.75" customHeight="1" thickBot="1" x14ac:dyDescent="0.3">
      <c r="A641" s="10" t="s">
        <v>57</v>
      </c>
      <c r="B641" s="6"/>
      <c r="C641" s="6"/>
      <c r="D641" s="11"/>
      <c r="E641" s="11"/>
    </row>
    <row r="642" spans="1:5" ht="15.75" thickBot="1" x14ac:dyDescent="0.3">
      <c r="A642" s="10" t="s">
        <v>58</v>
      </c>
      <c r="B642" s="6"/>
      <c r="C642" s="6">
        <v>2150</v>
      </c>
      <c r="D642" s="6"/>
      <c r="E642" s="11"/>
    </row>
    <row r="643" spans="1:5" ht="15.75" thickBot="1" x14ac:dyDescent="0.3">
      <c r="A643" s="21" t="s">
        <v>36</v>
      </c>
      <c r="B643" s="11">
        <f>B633+B638</f>
        <v>0</v>
      </c>
      <c r="C643" s="11">
        <f t="shared" ref="C643:E643" si="126">C633+C638</f>
        <v>2150</v>
      </c>
      <c r="D643" s="11">
        <f t="shared" si="126"/>
        <v>0</v>
      </c>
      <c r="E643" s="11">
        <f t="shared" si="126"/>
        <v>0</v>
      </c>
    </row>
    <row r="644" spans="1:5" ht="15.75" thickBot="1" x14ac:dyDescent="0.3">
      <c r="A644" s="83" t="s">
        <v>44</v>
      </c>
      <c r="B644" s="180" t="s">
        <v>270</v>
      </c>
      <c r="C644" s="186"/>
      <c r="D644" s="181"/>
      <c r="E644" s="182"/>
    </row>
    <row r="645" spans="1:5" ht="31.5" customHeight="1" thickBot="1" x14ac:dyDescent="0.3">
      <c r="A645" s="20" t="s">
        <v>29</v>
      </c>
      <c r="B645" s="59" t="s">
        <v>193</v>
      </c>
      <c r="C645" s="55" t="s">
        <v>52</v>
      </c>
      <c r="D645" s="56" t="s">
        <v>271</v>
      </c>
      <c r="E645" s="57"/>
    </row>
    <row r="646" spans="1:5" ht="15.75" thickBot="1" x14ac:dyDescent="0.3">
      <c r="A646" s="4" t="s">
        <v>10</v>
      </c>
      <c r="B646" s="99" t="s">
        <v>272</v>
      </c>
      <c r="C646" s="100"/>
      <c r="D646" s="100"/>
      <c r="E646" s="101"/>
    </row>
    <row r="647" spans="1:5" ht="15.75" thickBot="1" x14ac:dyDescent="0.3">
      <c r="A647" s="4" t="s">
        <v>15</v>
      </c>
      <c r="B647" s="105" t="s">
        <v>273</v>
      </c>
      <c r="C647" s="106"/>
      <c r="D647" s="106"/>
      <c r="E647" s="107"/>
    </row>
    <row r="648" spans="1:5" x14ac:dyDescent="0.25">
      <c r="A648" s="92"/>
      <c r="B648" s="18">
        <v>2018</v>
      </c>
      <c r="C648" s="18">
        <v>2019</v>
      </c>
      <c r="D648" s="18">
        <v>2020</v>
      </c>
      <c r="E648" s="18">
        <v>2021</v>
      </c>
    </row>
    <row r="649" spans="1:5" ht="15.75" thickBot="1" x14ac:dyDescent="0.3">
      <c r="A649" s="93"/>
      <c r="B649" s="19" t="s">
        <v>6</v>
      </c>
      <c r="C649" s="19" t="s">
        <v>7</v>
      </c>
      <c r="D649" s="19" t="s">
        <v>7</v>
      </c>
      <c r="E649" s="19" t="s">
        <v>7</v>
      </c>
    </row>
    <row r="650" spans="1:5" ht="15.75" thickBot="1" x14ac:dyDescent="0.3">
      <c r="A650" s="4" t="s">
        <v>9</v>
      </c>
      <c r="B650" s="52">
        <v>3</v>
      </c>
      <c r="C650" s="52">
        <v>6</v>
      </c>
      <c r="D650" s="52">
        <v>8</v>
      </c>
      <c r="E650" s="52">
        <v>0</v>
      </c>
    </row>
    <row r="651" spans="1:5" ht="15.75" customHeight="1" thickBot="1" x14ac:dyDescent="0.3">
      <c r="A651" s="4" t="s">
        <v>16</v>
      </c>
      <c r="B651" s="6">
        <v>10000</v>
      </c>
      <c r="C651" s="6">
        <v>10000</v>
      </c>
      <c r="D651" s="6">
        <v>30000</v>
      </c>
      <c r="E651" s="6">
        <f t="shared" ref="E651" si="127">E669</f>
        <v>0</v>
      </c>
    </row>
    <row r="652" spans="1:5" ht="15.75" thickBot="1" x14ac:dyDescent="0.3">
      <c r="A652" s="4" t="s">
        <v>24</v>
      </c>
      <c r="B652" s="6">
        <f>B651/B650</f>
        <v>3333.3333333333335</v>
      </c>
      <c r="C652" s="6">
        <f t="shared" ref="C652:E652" si="128">C651/C650</f>
        <v>1666.6666666666667</v>
      </c>
      <c r="D652" s="6">
        <f t="shared" si="128"/>
        <v>3750</v>
      </c>
      <c r="E652" s="6" t="e">
        <f t="shared" si="128"/>
        <v>#DIV/0!</v>
      </c>
    </row>
    <row r="653" spans="1:5" ht="15.75" thickBot="1" x14ac:dyDescent="0.3">
      <c r="A653" s="4" t="s">
        <v>17</v>
      </c>
      <c r="B653" s="52" t="s">
        <v>23</v>
      </c>
      <c r="C653" s="7">
        <f t="shared" ref="C653:E655" si="129">C650/B650-1</f>
        <v>1</v>
      </c>
      <c r="D653" s="7">
        <f t="shared" si="129"/>
        <v>0.33333333333333326</v>
      </c>
      <c r="E653" s="7">
        <f t="shared" si="129"/>
        <v>-1</v>
      </c>
    </row>
    <row r="654" spans="1:5" ht="15.75" thickBot="1" x14ac:dyDescent="0.3">
      <c r="A654" s="4" t="s">
        <v>18</v>
      </c>
      <c r="B654" s="52" t="s">
        <v>23</v>
      </c>
      <c r="C654" s="7">
        <f t="shared" si="129"/>
        <v>0</v>
      </c>
      <c r="D654" s="7">
        <f t="shared" si="129"/>
        <v>2</v>
      </c>
      <c r="E654" s="7">
        <f t="shared" si="129"/>
        <v>-1</v>
      </c>
    </row>
    <row r="655" spans="1:5" ht="15.75" thickBot="1" x14ac:dyDescent="0.3">
      <c r="A655" s="4" t="s">
        <v>19</v>
      </c>
      <c r="B655" s="52" t="s">
        <v>23</v>
      </c>
      <c r="C655" s="7">
        <f t="shared" si="129"/>
        <v>-0.5</v>
      </c>
      <c r="D655" s="7">
        <f t="shared" si="129"/>
        <v>1.25</v>
      </c>
      <c r="E655" s="7" t="e">
        <f t="shared" si="129"/>
        <v>#DIV/0!</v>
      </c>
    </row>
    <row r="656" spans="1:5" ht="15.75" thickBot="1" x14ac:dyDescent="0.3">
      <c r="A656" s="102" t="s">
        <v>104</v>
      </c>
      <c r="B656" s="103"/>
      <c r="C656" s="103"/>
      <c r="D656" s="103"/>
      <c r="E656" s="104"/>
    </row>
    <row r="657" spans="1:5" x14ac:dyDescent="0.25">
      <c r="A657" s="92"/>
      <c r="B657" s="18">
        <v>2018</v>
      </c>
      <c r="C657" s="18">
        <v>2019</v>
      </c>
      <c r="D657" s="18">
        <v>2020</v>
      </c>
      <c r="E657" s="18">
        <v>2021</v>
      </c>
    </row>
    <row r="658" spans="1:5" ht="15.75" thickBot="1" x14ac:dyDescent="0.3">
      <c r="A658" s="93"/>
      <c r="B658" s="19" t="s">
        <v>6</v>
      </c>
      <c r="C658" s="19" t="s">
        <v>7</v>
      </c>
      <c r="D658" s="19" t="s">
        <v>7</v>
      </c>
      <c r="E658" s="19" t="s">
        <v>7</v>
      </c>
    </row>
    <row r="659" spans="1:5" ht="15.75" thickBot="1" x14ac:dyDescent="0.3">
      <c r="A659" s="1" t="s">
        <v>40</v>
      </c>
      <c r="B659" s="8">
        <f>B660+B661+B662+B663</f>
        <v>0</v>
      </c>
      <c r="C659" s="8">
        <f t="shared" ref="C659:E659" si="130">C660+C661+C662+C663</f>
        <v>0</v>
      </c>
      <c r="D659" s="8">
        <f t="shared" si="130"/>
        <v>0</v>
      </c>
      <c r="E659" s="8">
        <f t="shared" si="130"/>
        <v>0</v>
      </c>
    </row>
    <row r="660" spans="1:5" ht="15.75" thickBot="1" x14ac:dyDescent="0.3">
      <c r="A660" s="10" t="s">
        <v>49</v>
      </c>
      <c r="B660" s="8"/>
      <c r="C660" s="8"/>
      <c r="D660" s="8"/>
      <c r="E660" s="8"/>
    </row>
    <row r="661" spans="1:5" ht="15.75" thickBot="1" x14ac:dyDescent="0.3">
      <c r="A661" s="10" t="s">
        <v>56</v>
      </c>
      <c r="B661" s="8"/>
      <c r="C661" s="8"/>
      <c r="D661" s="8"/>
      <c r="E661" s="8"/>
    </row>
    <row r="662" spans="1:5" ht="15.75" thickBot="1" x14ac:dyDescent="0.3">
      <c r="A662" s="10" t="s">
        <v>57</v>
      </c>
      <c r="B662" s="8"/>
      <c r="C662" s="8"/>
      <c r="D662" s="8"/>
      <c r="E662" s="8"/>
    </row>
    <row r="663" spans="1:5" ht="15.75" thickBot="1" x14ac:dyDescent="0.3">
      <c r="A663" s="10" t="s">
        <v>58</v>
      </c>
      <c r="B663" s="8"/>
      <c r="C663" s="8"/>
      <c r="D663" s="8"/>
      <c r="E663" s="8"/>
    </row>
    <row r="664" spans="1:5" ht="15.75" thickBot="1" x14ac:dyDescent="0.3">
      <c r="A664" s="1" t="s">
        <v>41</v>
      </c>
      <c r="B664" s="11">
        <f>B665+B666+B667+B668</f>
        <v>10000</v>
      </c>
      <c r="C664" s="11">
        <f t="shared" ref="C664:E664" si="131">C665+C666+C667+C668</f>
        <v>10000</v>
      </c>
      <c r="D664" s="11">
        <f t="shared" si="131"/>
        <v>30000</v>
      </c>
      <c r="E664" s="11">
        <f t="shared" si="131"/>
        <v>0</v>
      </c>
    </row>
    <row r="665" spans="1:5" ht="15.75" customHeight="1" thickBot="1" x14ac:dyDescent="0.3">
      <c r="A665" s="10" t="s">
        <v>49</v>
      </c>
      <c r="B665" s="11"/>
      <c r="C665" s="11"/>
      <c r="D665" s="11"/>
      <c r="E665" s="11"/>
    </row>
    <row r="666" spans="1:5" ht="15.75" customHeight="1" thickBot="1" x14ac:dyDescent="0.3">
      <c r="A666" s="10" t="s">
        <v>56</v>
      </c>
      <c r="B666" s="6">
        <v>10000</v>
      </c>
      <c r="C666" s="6">
        <v>10000</v>
      </c>
      <c r="D666" s="6">
        <v>30000</v>
      </c>
      <c r="E666" s="11"/>
    </row>
    <row r="667" spans="1:5" ht="15.75" thickBot="1" x14ac:dyDescent="0.3">
      <c r="A667" s="10" t="s">
        <v>57</v>
      </c>
      <c r="B667" s="6"/>
      <c r="C667" s="6"/>
      <c r="D667" s="11"/>
      <c r="E667" s="11"/>
    </row>
    <row r="668" spans="1:5" ht="15.75" thickBot="1" x14ac:dyDescent="0.3">
      <c r="A668" s="10" t="s">
        <v>58</v>
      </c>
      <c r="B668" s="6"/>
      <c r="C668" s="6"/>
      <c r="D668" s="6"/>
      <c r="E668" s="11"/>
    </row>
    <row r="669" spans="1:5" ht="15.75" thickBot="1" x14ac:dyDescent="0.3">
      <c r="A669" s="21" t="s">
        <v>36</v>
      </c>
      <c r="B669" s="11">
        <f>B659+B664</f>
        <v>10000</v>
      </c>
      <c r="C669" s="11">
        <f t="shared" ref="C669:E669" si="132">C659+C664</f>
        <v>10000</v>
      </c>
      <c r="D669" s="11">
        <f t="shared" si="132"/>
        <v>30000</v>
      </c>
      <c r="E669" s="11">
        <f t="shared" si="132"/>
        <v>0</v>
      </c>
    </row>
    <row r="670" spans="1:5" ht="34.5" thickBot="1" x14ac:dyDescent="0.3">
      <c r="A670" s="20" t="s">
        <v>55</v>
      </c>
      <c r="B670" s="59" t="s">
        <v>274</v>
      </c>
      <c r="C670" s="55" t="s">
        <v>52</v>
      </c>
      <c r="D670" s="56" t="s">
        <v>275</v>
      </c>
      <c r="E670" s="57"/>
    </row>
    <row r="671" spans="1:5" ht="31.5" customHeight="1" thickBot="1" x14ac:dyDescent="0.3">
      <c r="A671" s="4" t="s">
        <v>10</v>
      </c>
      <c r="B671" s="99" t="s">
        <v>276</v>
      </c>
      <c r="C671" s="100"/>
      <c r="D671" s="100"/>
      <c r="E671" s="101"/>
    </row>
    <row r="672" spans="1:5" ht="15.75" thickBot="1" x14ac:dyDescent="0.3">
      <c r="A672" s="4" t="s">
        <v>15</v>
      </c>
      <c r="B672" s="105" t="s">
        <v>273</v>
      </c>
      <c r="C672" s="106"/>
      <c r="D672" s="106"/>
      <c r="E672" s="107"/>
    </row>
    <row r="673" spans="1:5" x14ac:dyDescent="0.25">
      <c r="A673" s="92"/>
      <c r="B673" s="18">
        <v>2018</v>
      </c>
      <c r="C673" s="18">
        <v>2019</v>
      </c>
      <c r="D673" s="18">
        <v>2020</v>
      </c>
      <c r="E673" s="18">
        <v>2021</v>
      </c>
    </row>
    <row r="674" spans="1:5" ht="15.75" thickBot="1" x14ac:dyDescent="0.3">
      <c r="A674" s="93"/>
      <c r="B674" s="19" t="s">
        <v>6</v>
      </c>
      <c r="C674" s="19" t="s">
        <v>7</v>
      </c>
      <c r="D674" s="19" t="s">
        <v>7</v>
      </c>
      <c r="E674" s="19" t="s">
        <v>7</v>
      </c>
    </row>
    <row r="675" spans="1:5" ht="15.75" thickBot="1" x14ac:dyDescent="0.3">
      <c r="A675" s="4" t="s">
        <v>9</v>
      </c>
      <c r="B675" s="52">
        <v>3</v>
      </c>
      <c r="C675" s="52">
        <v>6</v>
      </c>
      <c r="D675" s="52">
        <v>8</v>
      </c>
      <c r="E675" s="52">
        <v>0</v>
      </c>
    </row>
    <row r="676" spans="1:5" ht="15.75" customHeight="1" thickBot="1" x14ac:dyDescent="0.3">
      <c r="A676" s="4" t="s">
        <v>16</v>
      </c>
      <c r="B676" s="6">
        <v>1725</v>
      </c>
      <c r="C676" s="6">
        <v>2000</v>
      </c>
      <c r="D676" s="6">
        <v>2100</v>
      </c>
      <c r="E676" s="6">
        <f t="shared" ref="E676" si="133">E694</f>
        <v>0</v>
      </c>
    </row>
    <row r="677" spans="1:5" ht="15.75" thickBot="1" x14ac:dyDescent="0.3">
      <c r="A677" s="4" t="s">
        <v>24</v>
      </c>
      <c r="B677" s="6">
        <f>B676/B675</f>
        <v>575</v>
      </c>
      <c r="C677" s="6">
        <f t="shared" ref="C677:E677" si="134">C676/C675</f>
        <v>333.33333333333331</v>
      </c>
      <c r="D677" s="6">
        <f t="shared" si="134"/>
        <v>262.5</v>
      </c>
      <c r="E677" s="6" t="e">
        <f t="shared" si="134"/>
        <v>#DIV/0!</v>
      </c>
    </row>
    <row r="678" spans="1:5" ht="15.75" thickBot="1" x14ac:dyDescent="0.3">
      <c r="A678" s="4" t="s">
        <v>17</v>
      </c>
      <c r="B678" s="52" t="s">
        <v>23</v>
      </c>
      <c r="C678" s="7">
        <f t="shared" ref="C678:E680" si="135">C675/B675-1</f>
        <v>1</v>
      </c>
      <c r="D678" s="7">
        <f t="shared" si="135"/>
        <v>0.33333333333333326</v>
      </c>
      <c r="E678" s="7">
        <f t="shared" si="135"/>
        <v>-1</v>
      </c>
    </row>
    <row r="679" spans="1:5" ht="15.75" thickBot="1" x14ac:dyDescent="0.3">
      <c r="A679" s="4" t="s">
        <v>18</v>
      </c>
      <c r="B679" s="52" t="s">
        <v>23</v>
      </c>
      <c r="C679" s="7">
        <f t="shared" si="135"/>
        <v>0.15942028985507251</v>
      </c>
      <c r="D679" s="7">
        <f t="shared" si="135"/>
        <v>5.0000000000000044E-2</v>
      </c>
      <c r="E679" s="7">
        <f t="shared" si="135"/>
        <v>-1</v>
      </c>
    </row>
    <row r="680" spans="1:5" ht="15.75" thickBot="1" x14ac:dyDescent="0.3">
      <c r="A680" s="4" t="s">
        <v>19</v>
      </c>
      <c r="B680" s="52" t="s">
        <v>23</v>
      </c>
      <c r="C680" s="7">
        <f t="shared" si="135"/>
        <v>-0.42028985507246375</v>
      </c>
      <c r="D680" s="7">
        <f t="shared" si="135"/>
        <v>-0.21249999999999991</v>
      </c>
      <c r="E680" s="7" t="e">
        <f t="shared" si="135"/>
        <v>#DIV/0!</v>
      </c>
    </row>
    <row r="681" spans="1:5" ht="15.75" thickBot="1" x14ac:dyDescent="0.3">
      <c r="A681" s="102" t="s">
        <v>104</v>
      </c>
      <c r="B681" s="103"/>
      <c r="C681" s="103"/>
      <c r="D681" s="103"/>
      <c r="E681" s="104"/>
    </row>
    <row r="682" spans="1:5" x14ac:dyDescent="0.25">
      <c r="A682" s="92"/>
      <c r="B682" s="18">
        <v>2018</v>
      </c>
      <c r="C682" s="18">
        <v>2019</v>
      </c>
      <c r="D682" s="18">
        <v>2020</v>
      </c>
      <c r="E682" s="18">
        <v>2021</v>
      </c>
    </row>
    <row r="683" spans="1:5" ht="15.75" thickBot="1" x14ac:dyDescent="0.3">
      <c r="A683" s="93"/>
      <c r="B683" s="19" t="s">
        <v>6</v>
      </c>
      <c r="C683" s="19" t="s">
        <v>7</v>
      </c>
      <c r="D683" s="19" t="s">
        <v>7</v>
      </c>
      <c r="E683" s="19" t="s">
        <v>7</v>
      </c>
    </row>
    <row r="684" spans="1:5" ht="15.75" thickBot="1" x14ac:dyDescent="0.3">
      <c r="A684" s="1" t="s">
        <v>40</v>
      </c>
      <c r="B684" s="8">
        <f>B685+B686+B687+B688</f>
        <v>0</v>
      </c>
      <c r="C684" s="8">
        <f t="shared" ref="C684:E684" si="136">C685+C686+C687+C688</f>
        <v>0</v>
      </c>
      <c r="D684" s="8">
        <f t="shared" si="136"/>
        <v>0</v>
      </c>
      <c r="E684" s="8">
        <f t="shared" si="136"/>
        <v>0</v>
      </c>
    </row>
    <row r="685" spans="1:5" ht="15.75" thickBot="1" x14ac:dyDescent="0.3">
      <c r="A685" s="10" t="s">
        <v>49</v>
      </c>
      <c r="B685" s="8"/>
      <c r="C685" s="8"/>
      <c r="D685" s="8"/>
      <c r="E685" s="8"/>
    </row>
    <row r="686" spans="1:5" ht="15.75" thickBot="1" x14ac:dyDescent="0.3">
      <c r="A686" s="10" t="s">
        <v>56</v>
      </c>
      <c r="B686" s="8"/>
      <c r="C686" s="8"/>
      <c r="D686" s="8"/>
      <c r="E686" s="8"/>
    </row>
    <row r="687" spans="1:5" ht="15.75" thickBot="1" x14ac:dyDescent="0.3">
      <c r="A687" s="10" t="s">
        <v>57</v>
      </c>
      <c r="B687" s="8"/>
      <c r="C687" s="8"/>
      <c r="D687" s="8"/>
      <c r="E687" s="8"/>
    </row>
    <row r="688" spans="1:5" ht="15.75" thickBot="1" x14ac:dyDescent="0.3">
      <c r="A688" s="10" t="s">
        <v>58</v>
      </c>
      <c r="B688" s="8"/>
      <c r="C688" s="8"/>
      <c r="D688" s="8"/>
      <c r="E688" s="8"/>
    </row>
    <row r="689" spans="1:5" ht="15.75" thickBot="1" x14ac:dyDescent="0.3">
      <c r="A689" s="1" t="s">
        <v>41</v>
      </c>
      <c r="B689" s="11">
        <f>B690+B691+B692+B693</f>
        <v>1725</v>
      </c>
      <c r="C689" s="11">
        <f t="shared" ref="C689:E689" si="137">C690+C691+C692+C693</f>
        <v>2000</v>
      </c>
      <c r="D689" s="11">
        <f t="shared" si="137"/>
        <v>2100</v>
      </c>
      <c r="E689" s="11">
        <f t="shared" si="137"/>
        <v>0</v>
      </c>
    </row>
    <row r="690" spans="1:5" ht="15.75" thickBot="1" x14ac:dyDescent="0.3">
      <c r="A690" s="10" t="s">
        <v>49</v>
      </c>
      <c r="B690" s="11"/>
      <c r="C690" s="11"/>
      <c r="D690" s="11"/>
      <c r="E690" s="11"/>
    </row>
    <row r="691" spans="1:5" ht="15.75" customHeight="1" thickBot="1" x14ac:dyDescent="0.3">
      <c r="A691" s="10" t="s">
        <v>56</v>
      </c>
      <c r="B691" s="6"/>
      <c r="C691" s="6"/>
      <c r="D691" s="6"/>
      <c r="E691" s="11"/>
    </row>
    <row r="692" spans="1:5" ht="15.75" thickBot="1" x14ac:dyDescent="0.3">
      <c r="A692" s="10" t="s">
        <v>57</v>
      </c>
      <c r="B692" s="6"/>
      <c r="C692" s="6"/>
      <c r="D692" s="11"/>
      <c r="E692" s="11"/>
    </row>
    <row r="693" spans="1:5" ht="15.75" thickBot="1" x14ac:dyDescent="0.3">
      <c r="A693" s="10" t="s">
        <v>58</v>
      </c>
      <c r="B693" s="6">
        <v>1725</v>
      </c>
      <c r="C693" s="6">
        <v>2000</v>
      </c>
      <c r="D693" s="6">
        <v>2100</v>
      </c>
      <c r="E693" s="11"/>
    </row>
    <row r="694" spans="1:5" ht="15.75" thickBot="1" x14ac:dyDescent="0.3">
      <c r="A694" s="21" t="s">
        <v>36</v>
      </c>
      <c r="B694" s="11">
        <f>B684+B689</f>
        <v>1725</v>
      </c>
      <c r="C694" s="11">
        <f t="shared" ref="C694:E694" si="138">C684+C689</f>
        <v>2000</v>
      </c>
      <c r="D694" s="11">
        <f t="shared" si="138"/>
        <v>2100</v>
      </c>
      <c r="E694" s="11">
        <f t="shared" si="138"/>
        <v>0</v>
      </c>
    </row>
    <row r="695" spans="1:5" ht="15.75" thickBot="1" x14ac:dyDescent="0.3">
      <c r="A695" s="83" t="s">
        <v>44</v>
      </c>
      <c r="B695" s="180" t="s">
        <v>277</v>
      </c>
      <c r="C695" s="186"/>
      <c r="D695" s="181"/>
      <c r="E695" s="182"/>
    </row>
    <row r="696" spans="1:5" ht="79.5" thickBot="1" x14ac:dyDescent="0.3">
      <c r="A696" s="20" t="s">
        <v>29</v>
      </c>
      <c r="B696" s="59" t="s">
        <v>278</v>
      </c>
      <c r="C696" s="55" t="s">
        <v>52</v>
      </c>
      <c r="D696" s="56"/>
      <c r="E696" s="57"/>
    </row>
    <row r="697" spans="1:5" ht="40.5" customHeight="1" thickBot="1" x14ac:dyDescent="0.3">
      <c r="A697" s="4" t="s">
        <v>10</v>
      </c>
      <c r="B697" s="99" t="s">
        <v>279</v>
      </c>
      <c r="C697" s="100"/>
      <c r="D697" s="100"/>
      <c r="E697" s="101"/>
    </row>
    <row r="698" spans="1:5" ht="15.75" thickBot="1" x14ac:dyDescent="0.3">
      <c r="A698" s="4" t="s">
        <v>15</v>
      </c>
      <c r="B698" s="105" t="s">
        <v>280</v>
      </c>
      <c r="C698" s="106"/>
      <c r="D698" s="106"/>
      <c r="E698" s="107"/>
    </row>
    <row r="699" spans="1:5" x14ac:dyDescent="0.25">
      <c r="A699" s="92"/>
      <c r="B699" s="18">
        <v>2018</v>
      </c>
      <c r="C699" s="18">
        <v>2019</v>
      </c>
      <c r="D699" s="18">
        <v>2020</v>
      </c>
      <c r="E699" s="18">
        <v>2021</v>
      </c>
    </row>
    <row r="700" spans="1:5" ht="15.75" thickBot="1" x14ac:dyDescent="0.3">
      <c r="A700" s="93"/>
      <c r="B700" s="19" t="s">
        <v>6</v>
      </c>
      <c r="C700" s="19" t="s">
        <v>7</v>
      </c>
      <c r="D700" s="19" t="s">
        <v>7</v>
      </c>
      <c r="E700" s="19" t="s">
        <v>7</v>
      </c>
    </row>
    <row r="701" spans="1:5" ht="15.75" customHeight="1" thickBot="1" x14ac:dyDescent="0.3">
      <c r="A701" s="4" t="s">
        <v>9</v>
      </c>
      <c r="B701" s="52">
        <v>0</v>
      </c>
      <c r="C701" s="52">
        <v>5</v>
      </c>
      <c r="D701" s="52">
        <v>0</v>
      </c>
      <c r="E701" s="52">
        <v>0</v>
      </c>
    </row>
    <row r="702" spans="1:5" ht="15.75" thickBot="1" x14ac:dyDescent="0.3">
      <c r="A702" s="4" t="s">
        <v>16</v>
      </c>
      <c r="B702" s="6">
        <v>0</v>
      </c>
      <c r="C702" s="6">
        <v>7500</v>
      </c>
      <c r="D702" s="6">
        <v>0</v>
      </c>
      <c r="E702" s="6">
        <f t="shared" ref="E702" si="139">E720</f>
        <v>0</v>
      </c>
    </row>
    <row r="703" spans="1:5" ht="15.75" thickBot="1" x14ac:dyDescent="0.3">
      <c r="A703" s="4" t="s">
        <v>24</v>
      </c>
      <c r="B703" s="6" t="e">
        <f>B702/B701</f>
        <v>#DIV/0!</v>
      </c>
      <c r="C703" s="6">
        <f t="shared" ref="C703:E703" si="140">C702/C701</f>
        <v>1500</v>
      </c>
      <c r="D703" s="6" t="e">
        <f t="shared" si="140"/>
        <v>#DIV/0!</v>
      </c>
      <c r="E703" s="6" t="e">
        <f t="shared" si="140"/>
        <v>#DIV/0!</v>
      </c>
    </row>
    <row r="704" spans="1:5" ht="15.75" thickBot="1" x14ac:dyDescent="0.3">
      <c r="A704" s="4" t="s">
        <v>17</v>
      </c>
      <c r="B704" s="52" t="s">
        <v>23</v>
      </c>
      <c r="C704" s="7" t="e">
        <f t="shared" ref="C704:E706" si="141">C701/B701-1</f>
        <v>#DIV/0!</v>
      </c>
      <c r="D704" s="7">
        <f t="shared" si="141"/>
        <v>-1</v>
      </c>
      <c r="E704" s="7" t="e">
        <f t="shared" si="141"/>
        <v>#DIV/0!</v>
      </c>
    </row>
    <row r="705" spans="1:5" ht="15.75" thickBot="1" x14ac:dyDescent="0.3">
      <c r="A705" s="4" t="s">
        <v>18</v>
      </c>
      <c r="B705" s="52" t="s">
        <v>23</v>
      </c>
      <c r="C705" s="7" t="e">
        <f t="shared" si="141"/>
        <v>#DIV/0!</v>
      </c>
      <c r="D705" s="7">
        <f t="shared" si="141"/>
        <v>-1</v>
      </c>
      <c r="E705" s="7" t="e">
        <f t="shared" si="141"/>
        <v>#DIV/0!</v>
      </c>
    </row>
    <row r="706" spans="1:5" ht="15.75" thickBot="1" x14ac:dyDescent="0.3">
      <c r="A706" s="4" t="s">
        <v>19</v>
      </c>
      <c r="B706" s="52" t="s">
        <v>23</v>
      </c>
      <c r="C706" s="7" t="e">
        <f t="shared" si="141"/>
        <v>#DIV/0!</v>
      </c>
      <c r="D706" s="7" t="e">
        <f t="shared" si="141"/>
        <v>#DIV/0!</v>
      </c>
      <c r="E706" s="7" t="e">
        <f t="shared" si="141"/>
        <v>#DIV/0!</v>
      </c>
    </row>
    <row r="707" spans="1:5" ht="15.75" thickBot="1" x14ac:dyDescent="0.3">
      <c r="A707" s="102" t="s">
        <v>104</v>
      </c>
      <c r="B707" s="103"/>
      <c r="C707" s="103"/>
      <c r="D707" s="103"/>
      <c r="E707" s="104"/>
    </row>
    <row r="708" spans="1:5" x14ac:dyDescent="0.25">
      <c r="A708" s="92"/>
      <c r="B708" s="18">
        <v>2018</v>
      </c>
      <c r="C708" s="18">
        <v>2019</v>
      </c>
      <c r="D708" s="18">
        <v>2020</v>
      </c>
      <c r="E708" s="18">
        <v>2021</v>
      </c>
    </row>
    <row r="709" spans="1:5" ht="15.75" thickBot="1" x14ac:dyDescent="0.3">
      <c r="A709" s="93"/>
      <c r="B709" s="19" t="s">
        <v>6</v>
      </c>
      <c r="C709" s="19" t="s">
        <v>7</v>
      </c>
      <c r="D709" s="19" t="s">
        <v>7</v>
      </c>
      <c r="E709" s="19" t="s">
        <v>7</v>
      </c>
    </row>
    <row r="710" spans="1:5" ht="15.75" thickBot="1" x14ac:dyDescent="0.3">
      <c r="A710" s="1" t="s">
        <v>40</v>
      </c>
      <c r="B710" s="8">
        <f>B711+B712+B713+B714</f>
        <v>0</v>
      </c>
      <c r="C710" s="8">
        <f t="shared" ref="C710:E710" si="142">C711+C712+C713+C714</f>
        <v>0</v>
      </c>
      <c r="D710" s="8">
        <f t="shared" si="142"/>
        <v>0</v>
      </c>
      <c r="E710" s="8">
        <f t="shared" si="142"/>
        <v>0</v>
      </c>
    </row>
    <row r="711" spans="1:5" ht="15.75" thickBot="1" x14ac:dyDescent="0.3">
      <c r="A711" s="10" t="s">
        <v>49</v>
      </c>
      <c r="B711" s="8"/>
      <c r="C711" s="8"/>
      <c r="D711" s="8"/>
      <c r="E711" s="8"/>
    </row>
    <row r="712" spans="1:5" ht="15.75" thickBot="1" x14ac:dyDescent="0.3">
      <c r="A712" s="10" t="s">
        <v>56</v>
      </c>
      <c r="B712" s="8"/>
      <c r="C712" s="8"/>
      <c r="D712" s="8"/>
      <c r="E712" s="8"/>
    </row>
    <row r="713" spans="1:5" ht="15.75" thickBot="1" x14ac:dyDescent="0.3">
      <c r="A713" s="10" t="s">
        <v>57</v>
      </c>
      <c r="B713" s="8"/>
      <c r="C713" s="8"/>
      <c r="D713" s="8"/>
      <c r="E713" s="8"/>
    </row>
    <row r="714" spans="1:5" ht="15.75" thickBot="1" x14ac:dyDescent="0.3">
      <c r="A714" s="10" t="s">
        <v>58</v>
      </c>
      <c r="B714" s="8"/>
      <c r="C714" s="8"/>
      <c r="D714" s="8"/>
      <c r="E714" s="8"/>
    </row>
    <row r="715" spans="1:5" ht="15.75" thickBot="1" x14ac:dyDescent="0.3">
      <c r="A715" s="1" t="s">
        <v>41</v>
      </c>
      <c r="B715" s="11">
        <f>B716+B717+B718+B719</f>
        <v>0</v>
      </c>
      <c r="C715" s="11">
        <f t="shared" ref="C715:E715" si="143">C716+C717+C718+C719</f>
        <v>7500</v>
      </c>
      <c r="D715" s="11">
        <f t="shared" si="143"/>
        <v>0</v>
      </c>
      <c r="E715" s="11">
        <f t="shared" si="143"/>
        <v>0</v>
      </c>
    </row>
    <row r="716" spans="1:5" ht="15.75" customHeight="1" thickBot="1" x14ac:dyDescent="0.3">
      <c r="A716" s="10" t="s">
        <v>49</v>
      </c>
      <c r="B716" s="11"/>
      <c r="C716" s="11"/>
      <c r="D716" s="11"/>
      <c r="E716" s="11"/>
    </row>
    <row r="717" spans="1:5" ht="15.75" thickBot="1" x14ac:dyDescent="0.3">
      <c r="A717" s="10" t="s">
        <v>56</v>
      </c>
      <c r="B717" s="6"/>
      <c r="C717" s="6">
        <v>6500</v>
      </c>
      <c r="D717" s="6"/>
      <c r="E717" s="11"/>
    </row>
    <row r="718" spans="1:5" ht="15.75" thickBot="1" x14ac:dyDescent="0.3">
      <c r="A718" s="10" t="s">
        <v>57</v>
      </c>
      <c r="B718" s="6"/>
      <c r="C718" s="6"/>
      <c r="D718" s="11"/>
      <c r="E718" s="11"/>
    </row>
    <row r="719" spans="1:5" ht="15.75" thickBot="1" x14ac:dyDescent="0.3">
      <c r="A719" s="10" t="s">
        <v>58</v>
      </c>
      <c r="B719" s="6"/>
      <c r="C719" s="6">
        <v>1000</v>
      </c>
      <c r="D719" s="6"/>
      <c r="E719" s="11"/>
    </row>
    <row r="720" spans="1:5" ht="15.75" thickBot="1" x14ac:dyDescent="0.3">
      <c r="A720" s="21" t="s">
        <v>36</v>
      </c>
      <c r="B720" s="11">
        <f>B710+B715</f>
        <v>0</v>
      </c>
      <c r="C720" s="11">
        <f t="shared" ref="C720:E720" si="144">C710+C715</f>
        <v>7500</v>
      </c>
      <c r="D720" s="11">
        <f t="shared" si="144"/>
        <v>0</v>
      </c>
      <c r="E720" s="11">
        <f t="shared" si="144"/>
        <v>0</v>
      </c>
    </row>
    <row r="721" spans="1:5" ht="15.75" thickBot="1" x14ac:dyDescent="0.3">
      <c r="A721" s="83" t="s">
        <v>44</v>
      </c>
      <c r="B721" s="180" t="s">
        <v>281</v>
      </c>
      <c r="C721" s="186"/>
      <c r="D721" s="181"/>
      <c r="E721" s="182"/>
    </row>
    <row r="722" spans="1:5" ht="94.5" customHeight="1" thickBot="1" x14ac:dyDescent="0.3">
      <c r="A722" s="20" t="s">
        <v>29</v>
      </c>
      <c r="B722" s="59" t="s">
        <v>282</v>
      </c>
      <c r="C722" s="55" t="s">
        <v>52</v>
      </c>
      <c r="D722" s="56"/>
      <c r="E722" s="57"/>
    </row>
    <row r="723" spans="1:5" ht="47.25" customHeight="1" thickBot="1" x14ac:dyDescent="0.3">
      <c r="A723" s="4" t="s">
        <v>10</v>
      </c>
      <c r="B723" s="99" t="s">
        <v>283</v>
      </c>
      <c r="C723" s="100"/>
      <c r="D723" s="100"/>
      <c r="E723" s="101"/>
    </row>
    <row r="724" spans="1:5" ht="15.75" thickBot="1" x14ac:dyDescent="0.3">
      <c r="A724" s="4" t="s">
        <v>15</v>
      </c>
      <c r="B724" s="105" t="s">
        <v>284</v>
      </c>
      <c r="C724" s="106"/>
      <c r="D724" s="106"/>
      <c r="E724" s="107"/>
    </row>
    <row r="725" spans="1:5" x14ac:dyDescent="0.25">
      <c r="A725" s="92"/>
      <c r="B725" s="18">
        <v>2018</v>
      </c>
      <c r="C725" s="18">
        <v>2019</v>
      </c>
      <c r="D725" s="18">
        <v>2020</v>
      </c>
      <c r="E725" s="18">
        <v>2021</v>
      </c>
    </row>
    <row r="726" spans="1:5" ht="15.75" customHeight="1" thickBot="1" x14ac:dyDescent="0.3">
      <c r="A726" s="93"/>
      <c r="B726" s="19" t="s">
        <v>6</v>
      </c>
      <c r="C726" s="19" t="s">
        <v>7</v>
      </c>
      <c r="D726" s="19" t="s">
        <v>7</v>
      </c>
      <c r="E726" s="19" t="s">
        <v>7</v>
      </c>
    </row>
    <row r="727" spans="1:5" ht="15.75" thickBot="1" x14ac:dyDescent="0.3">
      <c r="A727" s="4" t="s">
        <v>9</v>
      </c>
      <c r="B727" s="52">
        <v>1</v>
      </c>
      <c r="C727" s="52">
        <v>1</v>
      </c>
      <c r="D727" s="52">
        <v>0</v>
      </c>
      <c r="E727" s="52">
        <v>0</v>
      </c>
    </row>
    <row r="728" spans="1:5" ht="15.75" thickBot="1" x14ac:dyDescent="0.3">
      <c r="A728" s="4" t="s">
        <v>16</v>
      </c>
      <c r="B728" s="6">
        <v>5000</v>
      </c>
      <c r="C728" s="6">
        <v>15511</v>
      </c>
      <c r="D728" s="6">
        <v>0</v>
      </c>
      <c r="E728" s="6">
        <f t="shared" ref="E728" si="145">E746</f>
        <v>0</v>
      </c>
    </row>
    <row r="729" spans="1:5" ht="15.75" thickBot="1" x14ac:dyDescent="0.3">
      <c r="A729" s="4" t="s">
        <v>24</v>
      </c>
      <c r="B729" s="6">
        <f>B728/B727</f>
        <v>5000</v>
      </c>
      <c r="C729" s="6">
        <f t="shared" ref="C729:E729" si="146">C728/C727</f>
        <v>15511</v>
      </c>
      <c r="D729" s="6" t="e">
        <f t="shared" si="146"/>
        <v>#DIV/0!</v>
      </c>
      <c r="E729" s="6" t="e">
        <f t="shared" si="146"/>
        <v>#DIV/0!</v>
      </c>
    </row>
    <row r="730" spans="1:5" ht="15.75" thickBot="1" x14ac:dyDescent="0.3">
      <c r="A730" s="4" t="s">
        <v>17</v>
      </c>
      <c r="B730" s="52" t="s">
        <v>23</v>
      </c>
      <c r="C730" s="7">
        <f t="shared" ref="C730:E732" si="147">C727/B727-1</f>
        <v>0</v>
      </c>
      <c r="D730" s="7">
        <f t="shared" si="147"/>
        <v>-1</v>
      </c>
      <c r="E730" s="7" t="e">
        <f t="shared" si="147"/>
        <v>#DIV/0!</v>
      </c>
    </row>
    <row r="731" spans="1:5" ht="15.75" thickBot="1" x14ac:dyDescent="0.3">
      <c r="A731" s="4" t="s">
        <v>18</v>
      </c>
      <c r="B731" s="52" t="s">
        <v>23</v>
      </c>
      <c r="C731" s="7">
        <f t="shared" si="147"/>
        <v>2.1021999999999998</v>
      </c>
      <c r="D731" s="7">
        <f t="shared" si="147"/>
        <v>-1</v>
      </c>
      <c r="E731" s="7" t="e">
        <f t="shared" si="147"/>
        <v>#DIV/0!</v>
      </c>
    </row>
    <row r="732" spans="1:5" ht="15.75" thickBot="1" x14ac:dyDescent="0.3">
      <c r="A732" s="4" t="s">
        <v>19</v>
      </c>
      <c r="B732" s="52" t="s">
        <v>23</v>
      </c>
      <c r="C732" s="7">
        <f t="shared" si="147"/>
        <v>2.1021999999999998</v>
      </c>
      <c r="D732" s="7" t="e">
        <f t="shared" si="147"/>
        <v>#DIV/0!</v>
      </c>
      <c r="E732" s="7" t="e">
        <f t="shared" si="147"/>
        <v>#DIV/0!</v>
      </c>
    </row>
    <row r="733" spans="1:5" ht="15.75" thickBot="1" x14ac:dyDescent="0.3">
      <c r="A733" s="102" t="s">
        <v>104</v>
      </c>
      <c r="B733" s="103"/>
      <c r="C733" s="103"/>
      <c r="D733" s="103"/>
      <c r="E733" s="104"/>
    </row>
    <row r="734" spans="1:5" x14ac:dyDescent="0.25">
      <c r="A734" s="92"/>
      <c r="B734" s="18">
        <v>2018</v>
      </c>
      <c r="C734" s="18">
        <v>2019</v>
      </c>
      <c r="D734" s="18">
        <v>2020</v>
      </c>
      <c r="E734" s="18">
        <v>2021</v>
      </c>
    </row>
    <row r="735" spans="1:5" ht="15.75" thickBot="1" x14ac:dyDescent="0.3">
      <c r="A735" s="93"/>
      <c r="B735" s="19" t="s">
        <v>6</v>
      </c>
      <c r="C735" s="19" t="s">
        <v>7</v>
      </c>
      <c r="D735" s="19" t="s">
        <v>7</v>
      </c>
      <c r="E735" s="19" t="s">
        <v>7</v>
      </c>
    </row>
    <row r="736" spans="1:5" ht="15.75" thickBot="1" x14ac:dyDescent="0.3">
      <c r="A736" s="1" t="s">
        <v>40</v>
      </c>
      <c r="B736" s="8">
        <f>B737+B738+B739+B740</f>
        <v>0</v>
      </c>
      <c r="C736" s="8">
        <f t="shared" ref="C736:E736" si="148">C737+C738+C739+C740</f>
        <v>0</v>
      </c>
      <c r="D736" s="8">
        <f t="shared" si="148"/>
        <v>0</v>
      </c>
      <c r="E736" s="8">
        <f t="shared" si="148"/>
        <v>0</v>
      </c>
    </row>
    <row r="737" spans="1:5" ht="15.75" thickBot="1" x14ac:dyDescent="0.3">
      <c r="A737" s="10" t="s">
        <v>49</v>
      </c>
      <c r="B737" s="8"/>
      <c r="C737" s="8"/>
      <c r="D737" s="8"/>
      <c r="E737" s="8"/>
    </row>
    <row r="738" spans="1:5" ht="15.75" thickBot="1" x14ac:dyDescent="0.3">
      <c r="A738" s="10" t="s">
        <v>56</v>
      </c>
      <c r="B738" s="8"/>
      <c r="C738" s="8"/>
      <c r="D738" s="8"/>
      <c r="E738" s="8"/>
    </row>
    <row r="739" spans="1:5" ht="15.75" thickBot="1" x14ac:dyDescent="0.3">
      <c r="A739" s="10" t="s">
        <v>57</v>
      </c>
      <c r="B739" s="8"/>
      <c r="C739" s="8"/>
      <c r="D739" s="8"/>
      <c r="E739" s="8"/>
    </row>
    <row r="740" spans="1:5" ht="15.75" thickBot="1" x14ac:dyDescent="0.3">
      <c r="A740" s="10" t="s">
        <v>58</v>
      </c>
      <c r="B740" s="8"/>
      <c r="C740" s="8"/>
      <c r="D740" s="8"/>
      <c r="E740" s="8"/>
    </row>
    <row r="741" spans="1:5" ht="15.75" customHeight="1" thickBot="1" x14ac:dyDescent="0.3">
      <c r="A741" s="1" t="s">
        <v>41</v>
      </c>
      <c r="B741" s="11">
        <f>B742+B743+B744+B745</f>
        <v>0</v>
      </c>
      <c r="C741" s="11">
        <f t="shared" ref="C741:E741" si="149">C742+C743+C744+C745</f>
        <v>15511</v>
      </c>
      <c r="D741" s="11">
        <f t="shared" si="149"/>
        <v>0</v>
      </c>
      <c r="E741" s="11">
        <f t="shared" si="149"/>
        <v>0</v>
      </c>
    </row>
    <row r="742" spans="1:5" ht="15.75" thickBot="1" x14ac:dyDescent="0.3">
      <c r="A742" s="10" t="s">
        <v>49</v>
      </c>
      <c r="B742" s="11"/>
      <c r="C742" s="11"/>
      <c r="D742" s="11"/>
      <c r="E742" s="11"/>
    </row>
    <row r="743" spans="1:5" ht="15.75" thickBot="1" x14ac:dyDescent="0.3">
      <c r="A743" s="10" t="s">
        <v>56</v>
      </c>
      <c r="B743" s="6"/>
      <c r="C743" s="6">
        <v>10000</v>
      </c>
      <c r="D743" s="6"/>
      <c r="E743" s="11"/>
    </row>
    <row r="744" spans="1:5" ht="15.75" thickBot="1" x14ac:dyDescent="0.3">
      <c r="A744" s="10" t="s">
        <v>57</v>
      </c>
      <c r="B744" s="6"/>
      <c r="C744" s="6">
        <v>3911</v>
      </c>
      <c r="D744" s="11"/>
      <c r="E744" s="11"/>
    </row>
    <row r="745" spans="1:5" ht="15.75" thickBot="1" x14ac:dyDescent="0.3">
      <c r="A745" s="10" t="s">
        <v>58</v>
      </c>
      <c r="B745" s="6"/>
      <c r="C745" s="6">
        <v>1600</v>
      </c>
      <c r="D745" s="6"/>
      <c r="E745" s="11"/>
    </row>
    <row r="746" spans="1:5" ht="15.75" thickBot="1" x14ac:dyDescent="0.3">
      <c r="A746" s="21" t="s">
        <v>36</v>
      </c>
      <c r="B746" s="11">
        <f>B736+B741</f>
        <v>0</v>
      </c>
      <c r="C746" s="11">
        <f t="shared" ref="C746:E746" si="150">C736+C741</f>
        <v>15511</v>
      </c>
      <c r="D746" s="11">
        <f t="shared" si="150"/>
        <v>0</v>
      </c>
      <c r="E746" s="11">
        <f t="shared" si="150"/>
        <v>0</v>
      </c>
    </row>
    <row r="747" spans="1:5" ht="15.75" thickBot="1" x14ac:dyDescent="0.3">
      <c r="A747" s="83" t="s">
        <v>44</v>
      </c>
      <c r="B747" s="180" t="s">
        <v>285</v>
      </c>
      <c r="C747" s="186"/>
      <c r="D747" s="181"/>
      <c r="E747" s="182"/>
    </row>
    <row r="748" spans="1:5" ht="27.75" customHeight="1" thickBot="1" x14ac:dyDescent="0.3">
      <c r="A748" s="20" t="s">
        <v>29</v>
      </c>
      <c r="B748" s="59" t="s">
        <v>286</v>
      </c>
      <c r="C748" s="55" t="s">
        <v>52</v>
      </c>
      <c r="D748" s="56" t="s">
        <v>287</v>
      </c>
      <c r="E748" s="57"/>
    </row>
    <row r="749" spans="1:5" ht="15.75" thickBot="1" x14ac:dyDescent="0.3">
      <c r="A749" s="4" t="s">
        <v>10</v>
      </c>
      <c r="B749" s="99" t="s">
        <v>288</v>
      </c>
      <c r="C749" s="100"/>
      <c r="D749" s="100"/>
      <c r="E749" s="101"/>
    </row>
    <row r="750" spans="1:5" ht="15.75" thickBot="1" x14ac:dyDescent="0.3">
      <c r="A750" s="4" t="s">
        <v>15</v>
      </c>
      <c r="B750" s="105" t="s">
        <v>103</v>
      </c>
      <c r="C750" s="106"/>
      <c r="D750" s="106"/>
      <c r="E750" s="107"/>
    </row>
    <row r="751" spans="1:5" ht="15.75" customHeight="1" x14ac:dyDescent="0.25">
      <c r="A751" s="92"/>
      <c r="B751" s="18">
        <v>2018</v>
      </c>
      <c r="C751" s="18">
        <v>2019</v>
      </c>
      <c r="D751" s="18">
        <v>2020</v>
      </c>
      <c r="E751" s="18">
        <v>2021</v>
      </c>
    </row>
    <row r="752" spans="1:5" ht="15.75" thickBot="1" x14ac:dyDescent="0.3">
      <c r="A752" s="93"/>
      <c r="B752" s="19" t="s">
        <v>6</v>
      </c>
      <c r="C752" s="19" t="s">
        <v>7</v>
      </c>
      <c r="D752" s="19" t="s">
        <v>7</v>
      </c>
      <c r="E752" s="19" t="s">
        <v>7</v>
      </c>
    </row>
    <row r="753" spans="1:5" ht="15.75" thickBot="1" x14ac:dyDescent="0.3">
      <c r="A753" s="4" t="s">
        <v>9</v>
      </c>
      <c r="B753" s="52">
        <v>1</v>
      </c>
      <c r="C753" s="52">
        <v>1</v>
      </c>
      <c r="D753" s="52">
        <v>1</v>
      </c>
      <c r="E753" s="52">
        <v>0</v>
      </c>
    </row>
    <row r="754" spans="1:5" ht="15.75" thickBot="1" x14ac:dyDescent="0.3">
      <c r="A754" s="4" t="s">
        <v>16</v>
      </c>
      <c r="B754" s="6">
        <v>12000</v>
      </c>
      <c r="C754" s="6">
        <v>10000</v>
      </c>
      <c r="D754" s="6">
        <v>68000</v>
      </c>
      <c r="E754" s="6">
        <f t="shared" ref="E754" si="151">E772</f>
        <v>0</v>
      </c>
    </row>
    <row r="755" spans="1:5" ht="15.75" thickBot="1" x14ac:dyDescent="0.3">
      <c r="A755" s="4" t="s">
        <v>24</v>
      </c>
      <c r="B755" s="6">
        <f>B754/B753</f>
        <v>12000</v>
      </c>
      <c r="C755" s="6">
        <f t="shared" ref="C755:E755" si="152">C754/C753</f>
        <v>10000</v>
      </c>
      <c r="D755" s="6">
        <f t="shared" si="152"/>
        <v>68000</v>
      </c>
      <c r="E755" s="6" t="e">
        <f t="shared" si="152"/>
        <v>#DIV/0!</v>
      </c>
    </row>
    <row r="756" spans="1:5" ht="15.75" thickBot="1" x14ac:dyDescent="0.3">
      <c r="A756" s="4" t="s">
        <v>17</v>
      </c>
      <c r="B756" s="52" t="s">
        <v>23</v>
      </c>
      <c r="C756" s="7">
        <f t="shared" ref="C756:E758" si="153">C753/B753-1</f>
        <v>0</v>
      </c>
      <c r="D756" s="7">
        <f t="shared" si="153"/>
        <v>0</v>
      </c>
      <c r="E756" s="7">
        <f t="shared" si="153"/>
        <v>-1</v>
      </c>
    </row>
    <row r="757" spans="1:5" ht="15.75" thickBot="1" x14ac:dyDescent="0.3">
      <c r="A757" s="4" t="s">
        <v>18</v>
      </c>
      <c r="B757" s="52" t="s">
        <v>23</v>
      </c>
      <c r="C757" s="7">
        <f t="shared" si="153"/>
        <v>-0.16666666666666663</v>
      </c>
      <c r="D757" s="7">
        <f t="shared" si="153"/>
        <v>5.8</v>
      </c>
      <c r="E757" s="7">
        <f t="shared" si="153"/>
        <v>-1</v>
      </c>
    </row>
    <row r="758" spans="1:5" ht="15.75" thickBot="1" x14ac:dyDescent="0.3">
      <c r="A758" s="4" t="s">
        <v>19</v>
      </c>
      <c r="B758" s="52" t="s">
        <v>23</v>
      </c>
      <c r="C758" s="7">
        <f t="shared" si="153"/>
        <v>-0.16666666666666663</v>
      </c>
      <c r="D758" s="7">
        <f t="shared" si="153"/>
        <v>5.8</v>
      </c>
      <c r="E758" s="7" t="e">
        <f t="shared" si="153"/>
        <v>#DIV/0!</v>
      </c>
    </row>
    <row r="759" spans="1:5" ht="15.75" thickBot="1" x14ac:dyDescent="0.3">
      <c r="A759" s="102" t="s">
        <v>104</v>
      </c>
      <c r="B759" s="103"/>
      <c r="C759" s="103"/>
      <c r="D759" s="103"/>
      <c r="E759" s="104"/>
    </row>
    <row r="760" spans="1:5" x14ac:dyDescent="0.25">
      <c r="A760" s="92"/>
      <c r="B760" s="18">
        <v>2018</v>
      </c>
      <c r="C760" s="18">
        <v>2019</v>
      </c>
      <c r="D760" s="18">
        <v>2020</v>
      </c>
      <c r="E760" s="18">
        <v>2021</v>
      </c>
    </row>
    <row r="761" spans="1:5" ht="15.75" thickBot="1" x14ac:dyDescent="0.3">
      <c r="A761" s="93"/>
      <c r="B761" s="19" t="s">
        <v>6</v>
      </c>
      <c r="C761" s="19" t="s">
        <v>7</v>
      </c>
      <c r="D761" s="19" t="s">
        <v>7</v>
      </c>
      <c r="E761" s="19" t="s">
        <v>7</v>
      </c>
    </row>
    <row r="762" spans="1:5" ht="15.75" thickBot="1" x14ac:dyDescent="0.3">
      <c r="A762" s="1" t="s">
        <v>40</v>
      </c>
      <c r="B762" s="8">
        <f>B763+B764+B765+B766</f>
        <v>0</v>
      </c>
      <c r="C762" s="8">
        <f t="shared" ref="C762:E762" si="154">C763+C764+C765+C766</f>
        <v>0</v>
      </c>
      <c r="D762" s="8">
        <f t="shared" si="154"/>
        <v>0</v>
      </c>
      <c r="E762" s="8">
        <f t="shared" si="154"/>
        <v>0</v>
      </c>
    </row>
    <row r="763" spans="1:5" ht="15.75" thickBot="1" x14ac:dyDescent="0.3">
      <c r="A763" s="10" t="s">
        <v>49</v>
      </c>
      <c r="B763" s="8"/>
      <c r="C763" s="8"/>
      <c r="D763" s="8"/>
      <c r="E763" s="8"/>
    </row>
    <row r="764" spans="1:5" ht="15.75" thickBot="1" x14ac:dyDescent="0.3">
      <c r="A764" s="10" t="s">
        <v>56</v>
      </c>
      <c r="B764" s="8"/>
      <c r="C764" s="8"/>
      <c r="D764" s="8"/>
      <c r="E764" s="8"/>
    </row>
    <row r="765" spans="1:5" ht="15.75" thickBot="1" x14ac:dyDescent="0.3">
      <c r="A765" s="10" t="s">
        <v>57</v>
      </c>
      <c r="B765" s="8"/>
      <c r="C765" s="8"/>
      <c r="D765" s="8"/>
      <c r="E765" s="8"/>
    </row>
    <row r="766" spans="1:5" ht="15.75" customHeight="1" thickBot="1" x14ac:dyDescent="0.3">
      <c r="A766" s="10" t="s">
        <v>58</v>
      </c>
      <c r="B766" s="8"/>
      <c r="C766" s="8"/>
      <c r="D766" s="8"/>
      <c r="E766" s="8"/>
    </row>
    <row r="767" spans="1:5" ht="15.75" thickBot="1" x14ac:dyDescent="0.3">
      <c r="A767" s="1" t="s">
        <v>41</v>
      </c>
      <c r="B767" s="11">
        <f>B768+B769+B770+B771</f>
        <v>12000</v>
      </c>
      <c r="C767" s="11">
        <f t="shared" ref="C767:E767" si="155">C768+C769+C770+C771</f>
        <v>10000</v>
      </c>
      <c r="D767" s="11">
        <f t="shared" si="155"/>
        <v>68000</v>
      </c>
      <c r="E767" s="11">
        <f t="shared" si="155"/>
        <v>0</v>
      </c>
    </row>
    <row r="768" spans="1:5" ht="15.75" thickBot="1" x14ac:dyDescent="0.3">
      <c r="A768" s="10" t="s">
        <v>49</v>
      </c>
      <c r="B768" s="11"/>
      <c r="C768" s="11"/>
      <c r="D768" s="11"/>
      <c r="E768" s="11"/>
    </row>
    <row r="769" spans="1:5" ht="15.75" thickBot="1" x14ac:dyDescent="0.3">
      <c r="A769" s="10" t="s">
        <v>56</v>
      </c>
      <c r="B769" s="6">
        <v>12000</v>
      </c>
      <c r="C769" s="6">
        <v>10000</v>
      </c>
      <c r="D769" s="6">
        <v>68000</v>
      </c>
      <c r="E769" s="11"/>
    </row>
    <row r="770" spans="1:5" ht="15.75" thickBot="1" x14ac:dyDescent="0.3">
      <c r="A770" s="10" t="s">
        <v>57</v>
      </c>
      <c r="B770" s="6"/>
      <c r="C770" s="6"/>
      <c r="D770" s="11"/>
      <c r="E770" s="11"/>
    </row>
    <row r="771" spans="1:5" ht="15.75" thickBot="1" x14ac:dyDescent="0.3">
      <c r="A771" s="10" t="s">
        <v>58</v>
      </c>
      <c r="B771" s="6"/>
      <c r="C771" s="6"/>
      <c r="D771" s="6"/>
      <c r="E771" s="11"/>
    </row>
    <row r="772" spans="1:5" ht="15.75" thickBot="1" x14ac:dyDescent="0.3">
      <c r="A772" s="21" t="s">
        <v>36</v>
      </c>
      <c r="B772" s="11">
        <f>B762+B767</f>
        <v>12000</v>
      </c>
      <c r="C772" s="11">
        <f t="shared" ref="C772:E772" si="156">C762+C767</f>
        <v>10000</v>
      </c>
      <c r="D772" s="11">
        <f t="shared" si="156"/>
        <v>68000</v>
      </c>
      <c r="E772" s="11">
        <f t="shared" si="156"/>
        <v>0</v>
      </c>
    </row>
    <row r="773" spans="1:5" ht="36.75" customHeight="1" thickBot="1" x14ac:dyDescent="0.3">
      <c r="A773" s="20" t="s">
        <v>55</v>
      </c>
      <c r="B773" s="59" t="s">
        <v>289</v>
      </c>
      <c r="C773" s="55" t="s">
        <v>52</v>
      </c>
      <c r="D773" s="56" t="s">
        <v>290</v>
      </c>
      <c r="E773" s="57"/>
    </row>
    <row r="774" spans="1:5" ht="24" customHeight="1" thickBot="1" x14ac:dyDescent="0.3">
      <c r="A774" s="4" t="s">
        <v>10</v>
      </c>
      <c r="B774" s="99" t="s">
        <v>288</v>
      </c>
      <c r="C774" s="100"/>
      <c r="D774" s="100"/>
      <c r="E774" s="101"/>
    </row>
    <row r="775" spans="1:5" ht="15.75" thickBot="1" x14ac:dyDescent="0.3">
      <c r="A775" s="4" t="s">
        <v>15</v>
      </c>
      <c r="B775" s="105" t="s">
        <v>103</v>
      </c>
      <c r="C775" s="106"/>
      <c r="D775" s="106"/>
      <c r="E775" s="107"/>
    </row>
    <row r="776" spans="1:5" ht="15.75" customHeight="1" x14ac:dyDescent="0.25">
      <c r="A776" s="92"/>
      <c r="B776" s="18">
        <v>2018</v>
      </c>
      <c r="C776" s="18">
        <v>2019</v>
      </c>
      <c r="D776" s="18">
        <v>2020</v>
      </c>
      <c r="E776" s="18">
        <v>2021</v>
      </c>
    </row>
    <row r="777" spans="1:5" ht="15.75" thickBot="1" x14ac:dyDescent="0.3">
      <c r="A777" s="93"/>
      <c r="B777" s="19" t="s">
        <v>6</v>
      </c>
      <c r="C777" s="19" t="s">
        <v>7</v>
      </c>
      <c r="D777" s="19" t="s">
        <v>7</v>
      </c>
      <c r="E777" s="19" t="s">
        <v>7</v>
      </c>
    </row>
    <row r="778" spans="1:5" ht="15.75" thickBot="1" x14ac:dyDescent="0.3">
      <c r="A778" s="4" t="s">
        <v>9</v>
      </c>
      <c r="B778" s="52">
        <v>1</v>
      </c>
      <c r="C778" s="52">
        <v>1</v>
      </c>
      <c r="D778" s="52">
        <v>1</v>
      </c>
      <c r="E778" s="52">
        <v>0</v>
      </c>
    </row>
    <row r="779" spans="1:5" ht="15.75" thickBot="1" x14ac:dyDescent="0.3">
      <c r="A779" s="4" t="s">
        <v>16</v>
      </c>
      <c r="B779" s="6">
        <v>3750</v>
      </c>
      <c r="C779" s="6">
        <v>4000</v>
      </c>
      <c r="D779" s="6">
        <v>0</v>
      </c>
      <c r="E779" s="6">
        <f t="shared" ref="E779" si="157">E797</f>
        <v>0</v>
      </c>
    </row>
    <row r="780" spans="1:5" ht="15.75" thickBot="1" x14ac:dyDescent="0.3">
      <c r="A780" s="4" t="s">
        <v>24</v>
      </c>
      <c r="B780" s="6">
        <f>B779/B778</f>
        <v>3750</v>
      </c>
      <c r="C780" s="6">
        <f t="shared" ref="C780:E780" si="158">C779/C778</f>
        <v>4000</v>
      </c>
      <c r="D780" s="6">
        <f t="shared" si="158"/>
        <v>0</v>
      </c>
      <c r="E780" s="6" t="e">
        <f t="shared" si="158"/>
        <v>#DIV/0!</v>
      </c>
    </row>
    <row r="781" spans="1:5" ht="15.75" thickBot="1" x14ac:dyDescent="0.3">
      <c r="A781" s="4" t="s">
        <v>17</v>
      </c>
      <c r="B781" s="52" t="s">
        <v>23</v>
      </c>
      <c r="C781" s="7">
        <f t="shared" ref="C781:E783" si="159">C778/B778-1</f>
        <v>0</v>
      </c>
      <c r="D781" s="7">
        <f t="shared" si="159"/>
        <v>0</v>
      </c>
      <c r="E781" s="7">
        <f t="shared" si="159"/>
        <v>-1</v>
      </c>
    </row>
    <row r="782" spans="1:5" ht="15.75" thickBot="1" x14ac:dyDescent="0.3">
      <c r="A782" s="4" t="s">
        <v>18</v>
      </c>
      <c r="B782" s="52" t="s">
        <v>23</v>
      </c>
      <c r="C782" s="7">
        <f t="shared" si="159"/>
        <v>6.6666666666666652E-2</v>
      </c>
      <c r="D782" s="7">
        <f t="shared" si="159"/>
        <v>-1</v>
      </c>
      <c r="E782" s="7" t="e">
        <f t="shared" si="159"/>
        <v>#DIV/0!</v>
      </c>
    </row>
    <row r="783" spans="1:5" ht="15.75" thickBot="1" x14ac:dyDescent="0.3">
      <c r="A783" s="4" t="s">
        <v>19</v>
      </c>
      <c r="B783" s="52" t="s">
        <v>23</v>
      </c>
      <c r="C783" s="7">
        <f t="shared" si="159"/>
        <v>6.6666666666666652E-2</v>
      </c>
      <c r="D783" s="7">
        <f t="shared" si="159"/>
        <v>-1</v>
      </c>
      <c r="E783" s="7" t="e">
        <f t="shared" si="159"/>
        <v>#DIV/0!</v>
      </c>
    </row>
    <row r="784" spans="1:5" ht="15.75" thickBot="1" x14ac:dyDescent="0.3">
      <c r="A784" s="102" t="s">
        <v>104</v>
      </c>
      <c r="B784" s="103"/>
      <c r="C784" s="103"/>
      <c r="D784" s="103"/>
      <c r="E784" s="104"/>
    </row>
    <row r="785" spans="1:5" x14ac:dyDescent="0.25">
      <c r="A785" s="92"/>
      <c r="B785" s="18">
        <v>2018</v>
      </c>
      <c r="C785" s="18">
        <v>2019</v>
      </c>
      <c r="D785" s="18">
        <v>2020</v>
      </c>
      <c r="E785" s="18">
        <v>2021</v>
      </c>
    </row>
    <row r="786" spans="1:5" ht="15.75" thickBot="1" x14ac:dyDescent="0.3">
      <c r="A786" s="93"/>
      <c r="B786" s="19" t="s">
        <v>6</v>
      </c>
      <c r="C786" s="19" t="s">
        <v>7</v>
      </c>
      <c r="D786" s="19" t="s">
        <v>7</v>
      </c>
      <c r="E786" s="19" t="s">
        <v>7</v>
      </c>
    </row>
    <row r="787" spans="1:5" ht="15.75" thickBot="1" x14ac:dyDescent="0.3">
      <c r="A787" s="1" t="s">
        <v>40</v>
      </c>
      <c r="B787" s="8">
        <f>B788+B789+B790+B791</f>
        <v>0</v>
      </c>
      <c r="C787" s="8">
        <f t="shared" ref="C787:E787" si="160">C788+C789+C790+C791</f>
        <v>0</v>
      </c>
      <c r="D787" s="8">
        <f t="shared" si="160"/>
        <v>0</v>
      </c>
      <c r="E787" s="8">
        <f t="shared" si="160"/>
        <v>0</v>
      </c>
    </row>
    <row r="788" spans="1:5" ht="15.75" thickBot="1" x14ac:dyDescent="0.3">
      <c r="A788" s="10" t="s">
        <v>49</v>
      </c>
      <c r="B788" s="8"/>
      <c r="C788" s="8"/>
      <c r="D788" s="8"/>
      <c r="E788" s="8"/>
    </row>
    <row r="789" spans="1:5" ht="15.75" thickBot="1" x14ac:dyDescent="0.3">
      <c r="A789" s="10" t="s">
        <v>56</v>
      </c>
      <c r="B789" s="8"/>
      <c r="C789" s="8"/>
      <c r="D789" s="8"/>
      <c r="E789" s="8"/>
    </row>
    <row r="790" spans="1:5" ht="15.75" thickBot="1" x14ac:dyDescent="0.3">
      <c r="A790" s="10" t="s">
        <v>57</v>
      </c>
      <c r="B790" s="8"/>
      <c r="C790" s="8"/>
      <c r="D790" s="8"/>
      <c r="E790" s="8"/>
    </row>
    <row r="791" spans="1:5" ht="15.75" customHeight="1" thickBot="1" x14ac:dyDescent="0.3">
      <c r="A791" s="10" t="s">
        <v>58</v>
      </c>
      <c r="B791" s="8"/>
      <c r="C791" s="8"/>
      <c r="D791" s="8"/>
      <c r="E791" s="8"/>
    </row>
    <row r="792" spans="1:5" ht="15.75" thickBot="1" x14ac:dyDescent="0.3">
      <c r="A792" s="1" t="s">
        <v>41</v>
      </c>
      <c r="B792" s="11">
        <f>B793+B794+B795+B796</f>
        <v>3750</v>
      </c>
      <c r="C792" s="11">
        <f t="shared" ref="C792:E792" si="161">C793+C794+C795+C796</f>
        <v>4000</v>
      </c>
      <c r="D792" s="11">
        <f t="shared" si="161"/>
        <v>0</v>
      </c>
      <c r="E792" s="11">
        <f t="shared" si="161"/>
        <v>0</v>
      </c>
    </row>
    <row r="793" spans="1:5" ht="15.75" thickBot="1" x14ac:dyDescent="0.3">
      <c r="A793" s="10" t="s">
        <v>49</v>
      </c>
      <c r="B793" s="11"/>
      <c r="C793" s="11"/>
      <c r="D793" s="11"/>
      <c r="E793" s="11"/>
    </row>
    <row r="794" spans="1:5" ht="15.75" thickBot="1" x14ac:dyDescent="0.3">
      <c r="A794" s="10" t="s">
        <v>56</v>
      </c>
      <c r="B794" s="6"/>
      <c r="C794" s="6"/>
      <c r="D794" s="6"/>
      <c r="E794" s="11"/>
    </row>
    <row r="795" spans="1:5" ht="15.75" thickBot="1" x14ac:dyDescent="0.3">
      <c r="A795" s="10" t="s">
        <v>57</v>
      </c>
      <c r="B795" s="6">
        <v>3750</v>
      </c>
      <c r="C795" s="6">
        <v>4000</v>
      </c>
      <c r="D795" s="11"/>
      <c r="E795" s="11"/>
    </row>
    <row r="796" spans="1:5" ht="15.75" thickBot="1" x14ac:dyDescent="0.3">
      <c r="A796" s="10" t="s">
        <v>58</v>
      </c>
      <c r="B796" s="6"/>
      <c r="C796" s="6"/>
      <c r="D796" s="6"/>
      <c r="E796" s="11"/>
    </row>
    <row r="797" spans="1:5" ht="15.75" thickBot="1" x14ac:dyDescent="0.3">
      <c r="A797" s="21" t="s">
        <v>36</v>
      </c>
      <c r="B797" s="11">
        <f>B787+B792</f>
        <v>3750</v>
      </c>
      <c r="C797" s="11">
        <f t="shared" ref="C797:E797" si="162">C787+C792</f>
        <v>4000</v>
      </c>
      <c r="D797" s="11">
        <f t="shared" si="162"/>
        <v>0</v>
      </c>
      <c r="E797" s="11">
        <f t="shared" si="162"/>
        <v>0</v>
      </c>
    </row>
    <row r="798" spans="1:5" ht="15.75" thickBot="1" x14ac:dyDescent="0.3">
      <c r="A798" s="83" t="s">
        <v>44</v>
      </c>
      <c r="B798" s="180" t="s">
        <v>291</v>
      </c>
      <c r="C798" s="186"/>
      <c r="D798" s="181"/>
      <c r="E798" s="182"/>
    </row>
    <row r="799" spans="1:5" ht="34.5" customHeight="1" thickBot="1" x14ac:dyDescent="0.3">
      <c r="A799" s="20" t="s">
        <v>29</v>
      </c>
      <c r="B799" s="59" t="s">
        <v>292</v>
      </c>
      <c r="C799" s="55" t="s">
        <v>52</v>
      </c>
      <c r="D799" s="56"/>
      <c r="E799" s="57"/>
    </row>
    <row r="800" spans="1:5" ht="17.25" customHeight="1" thickBot="1" x14ac:dyDescent="0.3">
      <c r="A800" s="4" t="s">
        <v>10</v>
      </c>
      <c r="B800" s="99" t="s">
        <v>293</v>
      </c>
      <c r="C800" s="100"/>
      <c r="D800" s="100"/>
      <c r="E800" s="101"/>
    </row>
    <row r="801" spans="1:5" ht="15.75" customHeight="1" thickBot="1" x14ac:dyDescent="0.3">
      <c r="A801" s="4" t="s">
        <v>15</v>
      </c>
      <c r="B801" s="105" t="s">
        <v>294</v>
      </c>
      <c r="C801" s="106"/>
      <c r="D801" s="106"/>
      <c r="E801" s="107"/>
    </row>
    <row r="802" spans="1:5" x14ac:dyDescent="0.25">
      <c r="A802" s="92"/>
      <c r="B802" s="18">
        <v>2018</v>
      </c>
      <c r="C802" s="18">
        <v>2019</v>
      </c>
      <c r="D802" s="18">
        <v>2020</v>
      </c>
      <c r="E802" s="18">
        <v>2021</v>
      </c>
    </row>
    <row r="803" spans="1:5" ht="15.75" thickBot="1" x14ac:dyDescent="0.3">
      <c r="A803" s="93"/>
      <c r="B803" s="19" t="s">
        <v>6</v>
      </c>
      <c r="C803" s="19" t="s">
        <v>7</v>
      </c>
      <c r="D803" s="19" t="s">
        <v>7</v>
      </c>
      <c r="E803" s="19" t="s">
        <v>7</v>
      </c>
    </row>
    <row r="804" spans="1:5" ht="15.75" thickBot="1" x14ac:dyDescent="0.3">
      <c r="A804" s="4" t="s">
        <v>9</v>
      </c>
      <c r="B804" s="52">
        <v>0</v>
      </c>
      <c r="C804" s="52">
        <v>2</v>
      </c>
      <c r="D804" s="52">
        <v>1</v>
      </c>
      <c r="E804" s="52">
        <v>0</v>
      </c>
    </row>
    <row r="805" spans="1:5" ht="15.75" thickBot="1" x14ac:dyDescent="0.3">
      <c r="A805" s="4" t="s">
        <v>16</v>
      </c>
      <c r="B805" s="6"/>
      <c r="C805" s="6">
        <f>6500+1100</f>
        <v>7600</v>
      </c>
      <c r="D805" s="6">
        <f>2100+10000</f>
        <v>12100</v>
      </c>
      <c r="E805" s="6">
        <f t="shared" ref="E805" si="163">E823</f>
        <v>0</v>
      </c>
    </row>
    <row r="806" spans="1:5" ht="15.75" thickBot="1" x14ac:dyDescent="0.3">
      <c r="A806" s="4" t="s">
        <v>24</v>
      </c>
      <c r="B806" s="6" t="e">
        <f>B805/B804</f>
        <v>#DIV/0!</v>
      </c>
      <c r="C806" s="6">
        <f t="shared" ref="C806:E806" si="164">C805/C804</f>
        <v>3800</v>
      </c>
      <c r="D806" s="6">
        <f t="shared" si="164"/>
        <v>12100</v>
      </c>
      <c r="E806" s="6" t="e">
        <f t="shared" si="164"/>
        <v>#DIV/0!</v>
      </c>
    </row>
    <row r="807" spans="1:5" ht="15.75" thickBot="1" x14ac:dyDescent="0.3">
      <c r="A807" s="4" t="s">
        <v>17</v>
      </c>
      <c r="B807" s="52" t="s">
        <v>23</v>
      </c>
      <c r="C807" s="7" t="e">
        <f t="shared" ref="C807:E809" si="165">C804/B804-1</f>
        <v>#DIV/0!</v>
      </c>
      <c r="D807" s="7">
        <f t="shared" si="165"/>
        <v>-0.5</v>
      </c>
      <c r="E807" s="7">
        <f t="shared" si="165"/>
        <v>-1</v>
      </c>
    </row>
    <row r="808" spans="1:5" ht="15.75" thickBot="1" x14ac:dyDescent="0.3">
      <c r="A808" s="4" t="s">
        <v>18</v>
      </c>
      <c r="B808" s="52" t="s">
        <v>23</v>
      </c>
      <c r="C808" s="7" t="e">
        <f t="shared" si="165"/>
        <v>#DIV/0!</v>
      </c>
      <c r="D808" s="7">
        <f t="shared" si="165"/>
        <v>0.59210526315789469</v>
      </c>
      <c r="E808" s="7">
        <f t="shared" si="165"/>
        <v>-1</v>
      </c>
    </row>
    <row r="809" spans="1:5" ht="15.75" thickBot="1" x14ac:dyDescent="0.3">
      <c r="A809" s="4" t="s">
        <v>19</v>
      </c>
      <c r="B809" s="52" t="s">
        <v>23</v>
      </c>
      <c r="C809" s="7" t="e">
        <f t="shared" si="165"/>
        <v>#DIV/0!</v>
      </c>
      <c r="D809" s="7">
        <f t="shared" si="165"/>
        <v>2.1842105263157894</v>
      </c>
      <c r="E809" s="7" t="e">
        <f t="shared" si="165"/>
        <v>#DIV/0!</v>
      </c>
    </row>
    <row r="810" spans="1:5" ht="15.75" thickBot="1" x14ac:dyDescent="0.3">
      <c r="A810" s="102" t="s">
        <v>104</v>
      </c>
      <c r="B810" s="103"/>
      <c r="C810" s="103"/>
      <c r="D810" s="103"/>
      <c r="E810" s="104"/>
    </row>
    <row r="811" spans="1:5" x14ac:dyDescent="0.25">
      <c r="A811" s="92"/>
      <c r="B811" s="18">
        <v>2018</v>
      </c>
      <c r="C811" s="18">
        <v>2019</v>
      </c>
      <c r="D811" s="18">
        <v>2020</v>
      </c>
      <c r="E811" s="18">
        <v>2021</v>
      </c>
    </row>
    <row r="812" spans="1:5" ht="15.75" thickBot="1" x14ac:dyDescent="0.3">
      <c r="A812" s="93"/>
      <c r="B812" s="19" t="s">
        <v>6</v>
      </c>
      <c r="C812" s="19" t="s">
        <v>7</v>
      </c>
      <c r="D812" s="19" t="s">
        <v>7</v>
      </c>
      <c r="E812" s="19" t="s">
        <v>7</v>
      </c>
    </row>
    <row r="813" spans="1:5" ht="15.75" thickBot="1" x14ac:dyDescent="0.3">
      <c r="A813" s="1" t="s">
        <v>40</v>
      </c>
      <c r="B813" s="8">
        <f>B814+B815+B816+B817</f>
        <v>0</v>
      </c>
      <c r="C813" s="8">
        <f t="shared" ref="C813:E813" si="166">C814+C815+C816+C817</f>
        <v>0</v>
      </c>
      <c r="D813" s="8">
        <f t="shared" si="166"/>
        <v>0</v>
      </c>
      <c r="E813" s="8">
        <f t="shared" si="166"/>
        <v>0</v>
      </c>
    </row>
    <row r="814" spans="1:5" ht="15.75" thickBot="1" x14ac:dyDescent="0.3">
      <c r="A814" s="10" t="s">
        <v>49</v>
      </c>
      <c r="B814" s="8"/>
      <c r="C814" s="8"/>
      <c r="D814" s="8"/>
      <c r="E814" s="8"/>
    </row>
    <row r="815" spans="1:5" ht="15.75" thickBot="1" x14ac:dyDescent="0.3">
      <c r="A815" s="10" t="s">
        <v>56</v>
      </c>
      <c r="B815" s="8"/>
      <c r="C815" s="8"/>
      <c r="D815" s="8"/>
      <c r="E815" s="8"/>
    </row>
    <row r="816" spans="1:5" ht="15.75" customHeight="1" thickBot="1" x14ac:dyDescent="0.3">
      <c r="A816" s="10" t="s">
        <v>57</v>
      </c>
      <c r="B816" s="8"/>
      <c r="C816" s="8"/>
      <c r="D816" s="8"/>
      <c r="E816" s="8"/>
    </row>
    <row r="817" spans="1:5" ht="15.75" thickBot="1" x14ac:dyDescent="0.3">
      <c r="A817" s="10" t="s">
        <v>58</v>
      </c>
      <c r="B817" s="8"/>
      <c r="C817" s="8"/>
      <c r="D817" s="8"/>
      <c r="E817" s="8"/>
    </row>
    <row r="818" spans="1:5" ht="15.75" thickBot="1" x14ac:dyDescent="0.3">
      <c r="A818" s="1" t="s">
        <v>41</v>
      </c>
      <c r="B818" s="11">
        <f>B819+B820+B821+B822</f>
        <v>0</v>
      </c>
      <c r="C818" s="11">
        <f t="shared" ref="C818:E818" si="167">C819+C820+C821+C822</f>
        <v>7600</v>
      </c>
      <c r="D818" s="11">
        <f t="shared" si="167"/>
        <v>12100</v>
      </c>
      <c r="E818" s="11">
        <f t="shared" si="167"/>
        <v>0</v>
      </c>
    </row>
    <row r="819" spans="1:5" ht="15.75" thickBot="1" x14ac:dyDescent="0.3">
      <c r="A819" s="10" t="s">
        <v>49</v>
      </c>
      <c r="B819" s="11"/>
      <c r="C819" s="11"/>
      <c r="D819" s="11"/>
      <c r="E819" s="11"/>
    </row>
    <row r="820" spans="1:5" ht="15.75" thickBot="1" x14ac:dyDescent="0.3">
      <c r="A820" s="10" t="s">
        <v>56</v>
      </c>
      <c r="B820" s="6"/>
      <c r="C820" s="6">
        <v>6500</v>
      </c>
      <c r="D820" s="6">
        <v>10000</v>
      </c>
      <c r="E820" s="11"/>
    </row>
    <row r="821" spans="1:5" ht="15.75" thickBot="1" x14ac:dyDescent="0.3">
      <c r="A821" s="10" t="s">
        <v>57</v>
      </c>
      <c r="B821" s="6"/>
      <c r="C821" s="6"/>
      <c r="D821" s="11"/>
      <c r="E821" s="11"/>
    </row>
    <row r="822" spans="1:5" ht="15.75" thickBot="1" x14ac:dyDescent="0.3">
      <c r="A822" s="10" t="s">
        <v>58</v>
      </c>
      <c r="B822" s="6"/>
      <c r="C822" s="6">
        <v>1100</v>
      </c>
      <c r="D822" s="6">
        <v>2100</v>
      </c>
      <c r="E822" s="11"/>
    </row>
    <row r="823" spans="1:5" ht="15.75" thickBot="1" x14ac:dyDescent="0.3">
      <c r="A823" s="21" t="s">
        <v>36</v>
      </c>
      <c r="B823" s="11">
        <f>B813+B818</f>
        <v>0</v>
      </c>
      <c r="C823" s="11">
        <f t="shared" ref="C823:E823" si="168">C813+C818</f>
        <v>7600</v>
      </c>
      <c r="D823" s="11">
        <f t="shared" si="168"/>
        <v>12100</v>
      </c>
      <c r="E823" s="11">
        <f t="shared" si="168"/>
        <v>0</v>
      </c>
    </row>
    <row r="824" spans="1:5" ht="27.75" customHeight="1" thickBot="1" x14ac:dyDescent="0.3">
      <c r="A824" s="83" t="s">
        <v>44</v>
      </c>
      <c r="B824" s="180" t="s">
        <v>295</v>
      </c>
      <c r="C824" s="186"/>
      <c r="D824" s="181"/>
      <c r="E824" s="182"/>
    </row>
    <row r="825" spans="1:5" ht="45.75" thickBot="1" x14ac:dyDescent="0.3">
      <c r="A825" s="20" t="s">
        <v>29</v>
      </c>
      <c r="B825" s="59" t="s">
        <v>296</v>
      </c>
      <c r="C825" s="55" t="s">
        <v>52</v>
      </c>
      <c r="D825" s="56" t="s">
        <v>297</v>
      </c>
      <c r="E825" s="57"/>
    </row>
    <row r="826" spans="1:5" ht="15.75" customHeight="1" thickBot="1" x14ac:dyDescent="0.3">
      <c r="A826" s="4" t="s">
        <v>10</v>
      </c>
      <c r="B826" s="99" t="s">
        <v>298</v>
      </c>
      <c r="C826" s="100"/>
      <c r="D826" s="100"/>
      <c r="E826" s="101"/>
    </row>
    <row r="827" spans="1:5" ht="15.75" thickBot="1" x14ac:dyDescent="0.3">
      <c r="A827" s="4" t="s">
        <v>15</v>
      </c>
      <c r="B827" s="105" t="s">
        <v>299</v>
      </c>
      <c r="C827" s="106"/>
      <c r="D827" s="106"/>
      <c r="E827" s="107"/>
    </row>
    <row r="828" spans="1:5" x14ac:dyDescent="0.25">
      <c r="A828" s="92"/>
      <c r="B828" s="18">
        <v>2018</v>
      </c>
      <c r="C828" s="18">
        <v>2019</v>
      </c>
      <c r="D828" s="18">
        <v>2020</v>
      </c>
      <c r="E828" s="18">
        <v>2021</v>
      </c>
    </row>
    <row r="829" spans="1:5" ht="15.75" thickBot="1" x14ac:dyDescent="0.3">
      <c r="A829" s="93"/>
      <c r="B829" s="19" t="s">
        <v>6</v>
      </c>
      <c r="C829" s="19" t="s">
        <v>7</v>
      </c>
      <c r="D829" s="19" t="s">
        <v>7</v>
      </c>
      <c r="E829" s="19" t="s">
        <v>7</v>
      </c>
    </row>
    <row r="830" spans="1:5" ht="15.75" thickBot="1" x14ac:dyDescent="0.3">
      <c r="A830" s="4" t="s">
        <v>9</v>
      </c>
      <c r="B830" s="52">
        <v>1</v>
      </c>
      <c r="C830" s="52">
        <v>7</v>
      </c>
      <c r="D830" s="52">
        <v>3</v>
      </c>
      <c r="E830" s="52">
        <v>0</v>
      </c>
    </row>
    <row r="831" spans="1:5" ht="15.75" thickBot="1" x14ac:dyDescent="0.3">
      <c r="A831" s="4" t="s">
        <v>16</v>
      </c>
      <c r="B831" s="6">
        <v>40000</v>
      </c>
      <c r="C831" s="6">
        <v>20000</v>
      </c>
      <c r="D831" s="6">
        <v>70000</v>
      </c>
      <c r="E831" s="6">
        <f t="shared" ref="E831" si="169">E849</f>
        <v>0</v>
      </c>
    </row>
    <row r="832" spans="1:5" ht="15.75" thickBot="1" x14ac:dyDescent="0.3">
      <c r="A832" s="4" t="s">
        <v>24</v>
      </c>
      <c r="B832" s="6">
        <f>B831/B830</f>
        <v>40000</v>
      </c>
      <c r="C832" s="6">
        <f t="shared" ref="C832:E832" si="170">C831/C830</f>
        <v>2857.1428571428573</v>
      </c>
      <c r="D832" s="6">
        <f t="shared" si="170"/>
        <v>23333.333333333332</v>
      </c>
      <c r="E832" s="6" t="e">
        <f t="shared" si="170"/>
        <v>#DIV/0!</v>
      </c>
    </row>
    <row r="833" spans="1:5" ht="15.75" thickBot="1" x14ac:dyDescent="0.3">
      <c r="A833" s="4" t="s">
        <v>17</v>
      </c>
      <c r="B833" s="52" t="s">
        <v>23</v>
      </c>
      <c r="C833" s="7">
        <f t="shared" ref="C833:E835" si="171">C830/B830-1</f>
        <v>6</v>
      </c>
      <c r="D833" s="7">
        <f t="shared" si="171"/>
        <v>-0.5714285714285714</v>
      </c>
      <c r="E833" s="7">
        <f t="shared" si="171"/>
        <v>-1</v>
      </c>
    </row>
    <row r="834" spans="1:5" ht="15.75" thickBot="1" x14ac:dyDescent="0.3">
      <c r="A834" s="4" t="s">
        <v>18</v>
      </c>
      <c r="B834" s="52" t="s">
        <v>23</v>
      </c>
      <c r="C834" s="7">
        <f t="shared" si="171"/>
        <v>-0.5</v>
      </c>
      <c r="D834" s="7">
        <f t="shared" si="171"/>
        <v>2.5</v>
      </c>
      <c r="E834" s="7">
        <f t="shared" si="171"/>
        <v>-1</v>
      </c>
    </row>
    <row r="835" spans="1:5" ht="15.75" thickBot="1" x14ac:dyDescent="0.3">
      <c r="A835" s="4" t="s">
        <v>19</v>
      </c>
      <c r="B835" s="52" t="s">
        <v>23</v>
      </c>
      <c r="C835" s="7">
        <f t="shared" si="171"/>
        <v>-0.9285714285714286</v>
      </c>
      <c r="D835" s="7">
        <f t="shared" si="171"/>
        <v>7.1666666666666661</v>
      </c>
      <c r="E835" s="7" t="e">
        <f t="shared" si="171"/>
        <v>#DIV/0!</v>
      </c>
    </row>
    <row r="836" spans="1:5" ht="15.75" thickBot="1" x14ac:dyDescent="0.3">
      <c r="A836" s="102" t="s">
        <v>104</v>
      </c>
      <c r="B836" s="103"/>
      <c r="C836" s="103"/>
      <c r="D836" s="103"/>
      <c r="E836" s="104"/>
    </row>
    <row r="837" spans="1:5" x14ac:dyDescent="0.25">
      <c r="A837" s="92"/>
      <c r="B837" s="18">
        <v>2018</v>
      </c>
      <c r="C837" s="18">
        <v>2019</v>
      </c>
      <c r="D837" s="18">
        <v>2020</v>
      </c>
      <c r="E837" s="18">
        <v>2021</v>
      </c>
    </row>
    <row r="838" spans="1:5" ht="15.75" thickBot="1" x14ac:dyDescent="0.3">
      <c r="A838" s="93"/>
      <c r="B838" s="19" t="s">
        <v>6</v>
      </c>
      <c r="C838" s="19" t="s">
        <v>7</v>
      </c>
      <c r="D838" s="19" t="s">
        <v>7</v>
      </c>
      <c r="E838" s="19" t="s">
        <v>7</v>
      </c>
    </row>
    <row r="839" spans="1:5" ht="15.75" thickBot="1" x14ac:dyDescent="0.3">
      <c r="A839" s="1" t="s">
        <v>40</v>
      </c>
      <c r="B839" s="8">
        <f>B840+B841+B842+B843</f>
        <v>0</v>
      </c>
      <c r="C839" s="8">
        <f t="shared" ref="C839:E839" si="172">C840+C841+C842+C843</f>
        <v>0</v>
      </c>
      <c r="D839" s="8">
        <f t="shared" si="172"/>
        <v>0</v>
      </c>
      <c r="E839" s="8">
        <f t="shared" si="172"/>
        <v>0</v>
      </c>
    </row>
    <row r="840" spans="1:5" ht="15.75" thickBot="1" x14ac:dyDescent="0.3">
      <c r="A840" s="10" t="s">
        <v>49</v>
      </c>
      <c r="B840" s="8"/>
      <c r="C840" s="8"/>
      <c r="D840" s="8"/>
      <c r="E840" s="8"/>
    </row>
    <row r="841" spans="1:5" ht="15.75" customHeight="1" thickBot="1" x14ac:dyDescent="0.3">
      <c r="A841" s="10" t="s">
        <v>56</v>
      </c>
      <c r="B841" s="8"/>
      <c r="C841" s="8"/>
      <c r="D841" s="8"/>
      <c r="E841" s="8"/>
    </row>
    <row r="842" spans="1:5" ht="15.75" thickBot="1" x14ac:dyDescent="0.3">
      <c r="A842" s="10" t="s">
        <v>57</v>
      </c>
      <c r="B842" s="8"/>
      <c r="C842" s="8"/>
      <c r="D842" s="8"/>
      <c r="E842" s="8"/>
    </row>
    <row r="843" spans="1:5" ht="15.75" thickBot="1" x14ac:dyDescent="0.3">
      <c r="A843" s="10" t="s">
        <v>58</v>
      </c>
      <c r="B843" s="8"/>
      <c r="C843" s="8"/>
      <c r="D843" s="8"/>
      <c r="E843" s="8"/>
    </row>
    <row r="844" spans="1:5" ht="15.75" thickBot="1" x14ac:dyDescent="0.3">
      <c r="A844" s="1" t="s">
        <v>41</v>
      </c>
      <c r="B844" s="11">
        <f>B845+B846+B847+B848</f>
        <v>40000</v>
      </c>
      <c r="C844" s="11">
        <f t="shared" ref="C844:E844" si="173">C845+C846+C847+C848</f>
        <v>20000</v>
      </c>
      <c r="D844" s="11">
        <f t="shared" si="173"/>
        <v>70000</v>
      </c>
      <c r="E844" s="11">
        <f t="shared" si="173"/>
        <v>0</v>
      </c>
    </row>
    <row r="845" spans="1:5" ht="15.75" thickBot="1" x14ac:dyDescent="0.3">
      <c r="A845" s="10" t="s">
        <v>49</v>
      </c>
      <c r="B845" s="11"/>
      <c r="C845" s="11"/>
      <c r="D845" s="11"/>
      <c r="E845" s="11"/>
    </row>
    <row r="846" spans="1:5" ht="15.75" thickBot="1" x14ac:dyDescent="0.3">
      <c r="A846" s="10" t="s">
        <v>56</v>
      </c>
      <c r="B846" s="6">
        <v>40000</v>
      </c>
      <c r="C846" s="6">
        <v>20000</v>
      </c>
      <c r="D846" s="6">
        <v>70000</v>
      </c>
      <c r="E846" s="11"/>
    </row>
    <row r="847" spans="1:5" ht="15.75" thickBot="1" x14ac:dyDescent="0.3">
      <c r="A847" s="10" t="s">
        <v>57</v>
      </c>
      <c r="B847" s="6"/>
      <c r="C847" s="6"/>
      <c r="D847" s="11"/>
      <c r="E847" s="11"/>
    </row>
    <row r="848" spans="1:5" ht="15.75" thickBot="1" x14ac:dyDescent="0.3">
      <c r="A848" s="10" t="s">
        <v>58</v>
      </c>
      <c r="B848" s="6"/>
      <c r="C848" s="6"/>
      <c r="D848" s="6"/>
      <c r="E848" s="11"/>
    </row>
    <row r="849" spans="1:5" ht="34.5" customHeight="1" thickBot="1" x14ac:dyDescent="0.3">
      <c r="A849" s="21" t="s">
        <v>36</v>
      </c>
      <c r="B849" s="11">
        <f>B839+B844</f>
        <v>40000</v>
      </c>
      <c r="C849" s="11">
        <f t="shared" ref="C849:E849" si="174">C839+C844</f>
        <v>20000</v>
      </c>
      <c r="D849" s="11">
        <f t="shared" si="174"/>
        <v>70000</v>
      </c>
      <c r="E849" s="11">
        <f t="shared" si="174"/>
        <v>0</v>
      </c>
    </row>
    <row r="850" spans="1:5" ht="25.5" customHeight="1" thickBot="1" x14ac:dyDescent="0.3">
      <c r="A850" s="20" t="s">
        <v>55</v>
      </c>
      <c r="B850" s="59" t="s">
        <v>289</v>
      </c>
      <c r="C850" s="55" t="s">
        <v>52</v>
      </c>
      <c r="D850" s="56" t="s">
        <v>300</v>
      </c>
      <c r="E850" s="57"/>
    </row>
    <row r="851" spans="1:5" ht="15.75" customHeight="1" thickBot="1" x14ac:dyDescent="0.3">
      <c r="A851" s="4" t="s">
        <v>10</v>
      </c>
      <c r="B851" s="99" t="s">
        <v>301</v>
      </c>
      <c r="C851" s="100"/>
      <c r="D851" s="100"/>
      <c r="E851" s="101"/>
    </row>
    <row r="852" spans="1:5" ht="15.75" thickBot="1" x14ac:dyDescent="0.3">
      <c r="A852" s="4" t="s">
        <v>15</v>
      </c>
      <c r="B852" s="105" t="s">
        <v>299</v>
      </c>
      <c r="C852" s="106"/>
      <c r="D852" s="106"/>
      <c r="E852" s="107"/>
    </row>
    <row r="853" spans="1:5" x14ac:dyDescent="0.25">
      <c r="A853" s="92"/>
      <c r="B853" s="18">
        <v>2018</v>
      </c>
      <c r="C853" s="18">
        <v>2019</v>
      </c>
      <c r="D853" s="18">
        <v>2020</v>
      </c>
      <c r="E853" s="18">
        <v>2021</v>
      </c>
    </row>
    <row r="854" spans="1:5" ht="15.75" thickBot="1" x14ac:dyDescent="0.3">
      <c r="A854" s="93"/>
      <c r="B854" s="19" t="s">
        <v>6</v>
      </c>
      <c r="C854" s="19" t="s">
        <v>7</v>
      </c>
      <c r="D854" s="19" t="s">
        <v>7</v>
      </c>
      <c r="E854" s="19" t="s">
        <v>7</v>
      </c>
    </row>
    <row r="855" spans="1:5" ht="15.75" thickBot="1" x14ac:dyDescent="0.3">
      <c r="A855" s="4" t="s">
        <v>9</v>
      </c>
      <c r="B855" s="52">
        <v>1</v>
      </c>
      <c r="C855" s="52">
        <v>7</v>
      </c>
      <c r="D855" s="52">
        <v>3</v>
      </c>
      <c r="E855" s="52">
        <v>0</v>
      </c>
    </row>
    <row r="856" spans="1:5" ht="15.75" thickBot="1" x14ac:dyDescent="0.3">
      <c r="A856" s="4" t="s">
        <v>16</v>
      </c>
      <c r="B856" s="6">
        <v>6000</v>
      </c>
      <c r="C856" s="6">
        <v>6829</v>
      </c>
      <c r="D856" s="6">
        <v>6400</v>
      </c>
      <c r="E856" s="6">
        <f t="shared" ref="E856" si="175">E874</f>
        <v>0</v>
      </c>
    </row>
    <row r="857" spans="1:5" ht="15.75" thickBot="1" x14ac:dyDescent="0.3">
      <c r="A857" s="4" t="s">
        <v>24</v>
      </c>
      <c r="B857" s="6">
        <f>B856/B855</f>
        <v>6000</v>
      </c>
      <c r="C857" s="6">
        <f t="shared" ref="C857:E857" si="176">C856/C855</f>
        <v>975.57142857142856</v>
      </c>
      <c r="D857" s="6">
        <f t="shared" si="176"/>
        <v>2133.3333333333335</v>
      </c>
      <c r="E857" s="6" t="e">
        <f t="shared" si="176"/>
        <v>#DIV/0!</v>
      </c>
    </row>
    <row r="858" spans="1:5" ht="15.75" thickBot="1" x14ac:dyDescent="0.3">
      <c r="A858" s="4" t="s">
        <v>17</v>
      </c>
      <c r="B858" s="52" t="s">
        <v>23</v>
      </c>
      <c r="C858" s="7">
        <f t="shared" ref="C858:E860" si="177">C855/B855-1</f>
        <v>6</v>
      </c>
      <c r="D858" s="7">
        <f t="shared" si="177"/>
        <v>-0.5714285714285714</v>
      </c>
      <c r="E858" s="7">
        <f t="shared" si="177"/>
        <v>-1</v>
      </c>
    </row>
    <row r="859" spans="1:5" ht="15.75" thickBot="1" x14ac:dyDescent="0.3">
      <c r="A859" s="4" t="s">
        <v>18</v>
      </c>
      <c r="B859" s="52" t="s">
        <v>23</v>
      </c>
      <c r="C859" s="7">
        <f t="shared" si="177"/>
        <v>0.13816666666666677</v>
      </c>
      <c r="D859" s="7">
        <f t="shared" si="177"/>
        <v>-6.2820325084199768E-2</v>
      </c>
      <c r="E859" s="7">
        <f t="shared" si="177"/>
        <v>-1</v>
      </c>
    </row>
    <row r="860" spans="1:5" ht="23.25" customHeight="1" thickBot="1" x14ac:dyDescent="0.3">
      <c r="A860" s="4" t="s">
        <v>19</v>
      </c>
      <c r="B860" s="52" t="s">
        <v>23</v>
      </c>
      <c r="C860" s="7">
        <f t="shared" si="177"/>
        <v>-0.83740476190476187</v>
      </c>
      <c r="D860" s="7">
        <f t="shared" si="177"/>
        <v>1.1867525748035344</v>
      </c>
      <c r="E860" s="7" t="e">
        <f t="shared" si="177"/>
        <v>#DIV/0!</v>
      </c>
    </row>
    <row r="861" spans="1:5" ht="15.75" thickBot="1" x14ac:dyDescent="0.3">
      <c r="A861" s="102" t="s">
        <v>104</v>
      </c>
      <c r="B861" s="103"/>
      <c r="C861" s="103"/>
      <c r="D861" s="103"/>
      <c r="E861" s="104"/>
    </row>
    <row r="862" spans="1:5" x14ac:dyDescent="0.25">
      <c r="A862" s="92"/>
      <c r="B862" s="18">
        <v>2018</v>
      </c>
      <c r="C862" s="18">
        <v>2019</v>
      </c>
      <c r="D862" s="18">
        <v>2020</v>
      </c>
      <c r="E862" s="18">
        <v>2021</v>
      </c>
    </row>
    <row r="863" spans="1:5" ht="15.75" thickBot="1" x14ac:dyDescent="0.3">
      <c r="A863" s="93"/>
      <c r="B863" s="19" t="s">
        <v>6</v>
      </c>
      <c r="C863" s="19" t="s">
        <v>7</v>
      </c>
      <c r="D863" s="19" t="s">
        <v>7</v>
      </c>
      <c r="E863" s="19" t="s">
        <v>7</v>
      </c>
    </row>
    <row r="864" spans="1:5" ht="15.75" thickBot="1" x14ac:dyDescent="0.3">
      <c r="A864" s="1" t="s">
        <v>40</v>
      </c>
      <c r="B864" s="8">
        <f>B865+B866+B867+B868</f>
        <v>0</v>
      </c>
      <c r="C864" s="8">
        <f t="shared" ref="C864:E864" si="178">C865+C866+C867+C868</f>
        <v>0</v>
      </c>
      <c r="D864" s="8">
        <f t="shared" si="178"/>
        <v>0</v>
      </c>
      <c r="E864" s="8">
        <f t="shared" si="178"/>
        <v>0</v>
      </c>
    </row>
    <row r="865" spans="1:5" ht="15.75" thickBot="1" x14ac:dyDescent="0.3">
      <c r="A865" s="10" t="s">
        <v>49</v>
      </c>
      <c r="B865" s="8"/>
      <c r="C865" s="8"/>
      <c r="D865" s="8"/>
      <c r="E865" s="8"/>
    </row>
    <row r="866" spans="1:5" ht="15.75" customHeight="1" thickBot="1" x14ac:dyDescent="0.3">
      <c r="A866" s="10" t="s">
        <v>56</v>
      </c>
      <c r="B866" s="8"/>
      <c r="C866" s="8"/>
      <c r="D866" s="8"/>
      <c r="E866" s="8"/>
    </row>
    <row r="867" spans="1:5" ht="15.75" thickBot="1" x14ac:dyDescent="0.3">
      <c r="A867" s="10" t="s">
        <v>57</v>
      </c>
      <c r="B867" s="8"/>
      <c r="C867" s="8"/>
      <c r="D867" s="8"/>
      <c r="E867" s="8"/>
    </row>
    <row r="868" spans="1:5" ht="15.75" thickBot="1" x14ac:dyDescent="0.3">
      <c r="A868" s="10" t="s">
        <v>58</v>
      </c>
      <c r="B868" s="8"/>
      <c r="C868" s="8"/>
      <c r="D868" s="8"/>
      <c r="E868" s="8"/>
    </row>
    <row r="869" spans="1:5" ht="15.75" thickBot="1" x14ac:dyDescent="0.3">
      <c r="A869" s="1" t="s">
        <v>41</v>
      </c>
      <c r="B869" s="11">
        <f>B870+B871+B872+B873</f>
        <v>6000</v>
      </c>
      <c r="C869" s="11">
        <f t="shared" ref="C869:E869" si="179">C870+C871+C872+C873</f>
        <v>6829</v>
      </c>
      <c r="D869" s="11">
        <f t="shared" si="179"/>
        <v>6400</v>
      </c>
      <c r="E869" s="11">
        <f t="shared" si="179"/>
        <v>0</v>
      </c>
    </row>
    <row r="870" spans="1:5" ht="15.75" thickBot="1" x14ac:dyDescent="0.3">
      <c r="A870" s="10" t="s">
        <v>49</v>
      </c>
      <c r="B870" s="11"/>
      <c r="C870" s="11"/>
      <c r="D870" s="11"/>
      <c r="E870" s="11"/>
    </row>
    <row r="871" spans="1:5" ht="15.75" thickBot="1" x14ac:dyDescent="0.3">
      <c r="A871" s="10" t="s">
        <v>56</v>
      </c>
      <c r="B871" s="6"/>
      <c r="C871" s="6"/>
      <c r="D871" s="6"/>
      <c r="E871" s="11"/>
    </row>
    <row r="872" spans="1:5" ht="15.75" thickBot="1" x14ac:dyDescent="0.3">
      <c r="A872" s="10" t="s">
        <v>57</v>
      </c>
      <c r="B872" s="6">
        <v>6000</v>
      </c>
      <c r="C872" s="6">
        <v>6829</v>
      </c>
      <c r="D872" s="6">
        <v>6400</v>
      </c>
      <c r="E872" s="11"/>
    </row>
    <row r="873" spans="1:5" ht="15.75" thickBot="1" x14ac:dyDescent="0.3">
      <c r="A873" s="10" t="s">
        <v>58</v>
      </c>
      <c r="B873" s="6"/>
      <c r="C873" s="6"/>
      <c r="D873" s="6"/>
      <c r="E873" s="11"/>
    </row>
    <row r="874" spans="1:5" ht="15.75" thickBot="1" x14ac:dyDescent="0.3">
      <c r="A874" s="21" t="s">
        <v>36</v>
      </c>
      <c r="B874" s="11">
        <f>B864+B869</f>
        <v>6000</v>
      </c>
      <c r="C874" s="11">
        <f t="shared" ref="C874:E874" si="180">C864+C869</f>
        <v>6829</v>
      </c>
      <c r="D874" s="11">
        <f t="shared" si="180"/>
        <v>6400</v>
      </c>
      <c r="E874" s="11">
        <f t="shared" si="180"/>
        <v>0</v>
      </c>
    </row>
    <row r="875" spans="1:5" ht="28.5" customHeight="1" thickBot="1" x14ac:dyDescent="0.3">
      <c r="A875" s="20" t="s">
        <v>115</v>
      </c>
      <c r="B875" s="59" t="s">
        <v>302</v>
      </c>
      <c r="C875" s="55" t="s">
        <v>52</v>
      </c>
      <c r="D875" s="56" t="s">
        <v>303</v>
      </c>
      <c r="E875" s="57"/>
    </row>
    <row r="876" spans="1:5" ht="15.75" thickBot="1" x14ac:dyDescent="0.3">
      <c r="A876" s="4" t="s">
        <v>10</v>
      </c>
      <c r="B876" s="99" t="s">
        <v>304</v>
      </c>
      <c r="C876" s="100"/>
      <c r="D876" s="100"/>
      <c r="E876" s="101"/>
    </row>
    <row r="877" spans="1:5" ht="15.75" thickBot="1" x14ac:dyDescent="0.3">
      <c r="A877" s="4" t="s">
        <v>15</v>
      </c>
      <c r="B877" s="105" t="s">
        <v>299</v>
      </c>
      <c r="C877" s="106"/>
      <c r="D877" s="106"/>
      <c r="E877" s="107"/>
    </row>
    <row r="878" spans="1:5" x14ac:dyDescent="0.25">
      <c r="A878" s="92"/>
      <c r="B878" s="18">
        <v>2018</v>
      </c>
      <c r="C878" s="18">
        <v>2019</v>
      </c>
      <c r="D878" s="18">
        <v>2020</v>
      </c>
      <c r="E878" s="18">
        <v>2021</v>
      </c>
    </row>
    <row r="879" spans="1:5" ht="15.75" thickBot="1" x14ac:dyDescent="0.3">
      <c r="A879" s="93"/>
      <c r="B879" s="19" t="s">
        <v>6</v>
      </c>
      <c r="C879" s="19" t="s">
        <v>7</v>
      </c>
      <c r="D879" s="19" t="s">
        <v>7</v>
      </c>
      <c r="E879" s="19" t="s">
        <v>7</v>
      </c>
    </row>
    <row r="880" spans="1:5" ht="15.75" thickBot="1" x14ac:dyDescent="0.3">
      <c r="A880" s="4" t="s">
        <v>9</v>
      </c>
      <c r="B880" s="52">
        <v>1</v>
      </c>
      <c r="C880" s="52">
        <v>7</v>
      </c>
      <c r="D880" s="52">
        <v>3</v>
      </c>
      <c r="E880" s="52">
        <v>0</v>
      </c>
    </row>
    <row r="881" spans="1:5" ht="15.75" thickBot="1" x14ac:dyDescent="0.3">
      <c r="A881" s="4" t="s">
        <v>16</v>
      </c>
      <c r="B881" s="6">
        <v>6000</v>
      </c>
      <c r="C881" s="6">
        <v>5000</v>
      </c>
      <c r="D881" s="6">
        <v>3000</v>
      </c>
      <c r="E881" s="6">
        <f t="shared" ref="E881" si="181">E899</f>
        <v>0</v>
      </c>
    </row>
    <row r="882" spans="1:5" ht="15.75" thickBot="1" x14ac:dyDescent="0.3">
      <c r="A882" s="4" t="s">
        <v>24</v>
      </c>
      <c r="B882" s="6">
        <f>B881/B880</f>
        <v>6000</v>
      </c>
      <c r="C882" s="6">
        <f t="shared" ref="C882:E882" si="182">C881/C880</f>
        <v>714.28571428571433</v>
      </c>
      <c r="D882" s="6">
        <f t="shared" si="182"/>
        <v>1000</v>
      </c>
      <c r="E882" s="6" t="e">
        <f t="shared" si="182"/>
        <v>#DIV/0!</v>
      </c>
    </row>
    <row r="883" spans="1:5" ht="15.75" thickBot="1" x14ac:dyDescent="0.3">
      <c r="A883" s="4" t="s">
        <v>17</v>
      </c>
      <c r="B883" s="52" t="s">
        <v>23</v>
      </c>
      <c r="C883" s="7">
        <f t="shared" ref="C883:E885" si="183">C880/B880-1</f>
        <v>6</v>
      </c>
      <c r="D883" s="7">
        <f t="shared" si="183"/>
        <v>-0.5714285714285714</v>
      </c>
      <c r="E883" s="7">
        <f t="shared" si="183"/>
        <v>-1</v>
      </c>
    </row>
    <row r="884" spans="1:5" ht="15.75" thickBot="1" x14ac:dyDescent="0.3">
      <c r="A884" s="4" t="s">
        <v>18</v>
      </c>
      <c r="B884" s="52" t="s">
        <v>23</v>
      </c>
      <c r="C884" s="7">
        <f t="shared" si="183"/>
        <v>-0.16666666666666663</v>
      </c>
      <c r="D884" s="7">
        <f t="shared" si="183"/>
        <v>-0.4</v>
      </c>
      <c r="E884" s="7">
        <f t="shared" si="183"/>
        <v>-1</v>
      </c>
    </row>
    <row r="885" spans="1:5" ht="15.75" thickBot="1" x14ac:dyDescent="0.3">
      <c r="A885" s="4" t="s">
        <v>19</v>
      </c>
      <c r="B885" s="52" t="s">
        <v>23</v>
      </c>
      <c r="C885" s="7">
        <f t="shared" si="183"/>
        <v>-0.88095238095238093</v>
      </c>
      <c r="D885" s="7">
        <f t="shared" si="183"/>
        <v>0.39999999999999991</v>
      </c>
      <c r="E885" s="7" t="e">
        <f t="shared" si="183"/>
        <v>#DIV/0!</v>
      </c>
    </row>
    <row r="886" spans="1:5" ht="15.75" thickBot="1" x14ac:dyDescent="0.3">
      <c r="A886" s="102" t="s">
        <v>104</v>
      </c>
      <c r="B886" s="103"/>
      <c r="C886" s="103"/>
      <c r="D886" s="103"/>
      <c r="E886" s="104"/>
    </row>
    <row r="887" spans="1:5" x14ac:dyDescent="0.25">
      <c r="A887" s="92"/>
      <c r="B887" s="18">
        <v>2018</v>
      </c>
      <c r="C887" s="18">
        <v>2019</v>
      </c>
      <c r="D887" s="18">
        <v>2020</v>
      </c>
      <c r="E887" s="18">
        <v>2021</v>
      </c>
    </row>
    <row r="888" spans="1:5" ht="15.75" thickBot="1" x14ac:dyDescent="0.3">
      <c r="A888" s="93"/>
      <c r="B888" s="19" t="s">
        <v>6</v>
      </c>
      <c r="C888" s="19" t="s">
        <v>7</v>
      </c>
      <c r="D888" s="19" t="s">
        <v>7</v>
      </c>
      <c r="E888" s="19" t="s">
        <v>7</v>
      </c>
    </row>
    <row r="889" spans="1:5" ht="15.75" thickBot="1" x14ac:dyDescent="0.3">
      <c r="A889" s="1" t="s">
        <v>40</v>
      </c>
      <c r="B889" s="8">
        <f>B890+B891+B892+B893</f>
        <v>0</v>
      </c>
      <c r="C889" s="8">
        <f t="shared" ref="C889:E889" si="184">C890+C891+C892+C893</f>
        <v>0</v>
      </c>
      <c r="D889" s="8">
        <f t="shared" si="184"/>
        <v>0</v>
      </c>
      <c r="E889" s="8">
        <f t="shared" si="184"/>
        <v>0</v>
      </c>
    </row>
    <row r="890" spans="1:5" ht="15.75" customHeight="1" thickBot="1" x14ac:dyDescent="0.3">
      <c r="A890" s="10" t="s">
        <v>49</v>
      </c>
      <c r="B890" s="8"/>
      <c r="C890" s="8"/>
      <c r="D890" s="8"/>
      <c r="E890" s="8"/>
    </row>
    <row r="891" spans="1:5" ht="15.75" thickBot="1" x14ac:dyDescent="0.3">
      <c r="A891" s="10" t="s">
        <v>56</v>
      </c>
      <c r="B891" s="8"/>
      <c r="C891" s="8"/>
      <c r="D891" s="8"/>
      <c r="E891" s="8"/>
    </row>
    <row r="892" spans="1:5" ht="15.75" thickBot="1" x14ac:dyDescent="0.3">
      <c r="A892" s="10" t="s">
        <v>57</v>
      </c>
      <c r="B892" s="8"/>
      <c r="C892" s="8"/>
      <c r="D892" s="8"/>
      <c r="E892" s="8"/>
    </row>
    <row r="893" spans="1:5" ht="15.75" thickBot="1" x14ac:dyDescent="0.3">
      <c r="A893" s="10" t="s">
        <v>58</v>
      </c>
      <c r="B893" s="8"/>
      <c r="C893" s="8"/>
      <c r="D893" s="8"/>
      <c r="E893" s="8"/>
    </row>
    <row r="894" spans="1:5" ht="15.75" thickBot="1" x14ac:dyDescent="0.3">
      <c r="A894" s="1" t="s">
        <v>41</v>
      </c>
      <c r="B894" s="11">
        <f>B895+B896+B897+B898</f>
        <v>6000</v>
      </c>
      <c r="C894" s="11">
        <f t="shared" ref="C894:E894" si="185">C895+C896+C897+C898</f>
        <v>5000</v>
      </c>
      <c r="D894" s="11">
        <f t="shared" si="185"/>
        <v>3000</v>
      </c>
      <c r="E894" s="11">
        <f t="shared" si="185"/>
        <v>0</v>
      </c>
    </row>
    <row r="895" spans="1:5" ht="15.75" thickBot="1" x14ac:dyDescent="0.3">
      <c r="A895" s="10" t="s">
        <v>49</v>
      </c>
      <c r="B895" s="11"/>
      <c r="C895" s="11"/>
      <c r="D895" s="11"/>
      <c r="E895" s="11"/>
    </row>
    <row r="896" spans="1:5" ht="15.75" thickBot="1" x14ac:dyDescent="0.3">
      <c r="A896" s="10" t="s">
        <v>56</v>
      </c>
      <c r="B896" s="6"/>
      <c r="C896" s="6"/>
      <c r="D896" s="6"/>
      <c r="E896" s="11"/>
    </row>
    <row r="897" spans="1:5" ht="15.75" thickBot="1" x14ac:dyDescent="0.3">
      <c r="A897" s="10" t="s">
        <v>57</v>
      </c>
      <c r="B897" s="6"/>
      <c r="C897" s="6"/>
      <c r="D897" s="11"/>
      <c r="E897" s="11"/>
    </row>
    <row r="898" spans="1:5" ht="15.75" thickBot="1" x14ac:dyDescent="0.3">
      <c r="A898" s="10" t="s">
        <v>58</v>
      </c>
      <c r="B898" s="6">
        <v>6000</v>
      </c>
      <c r="C898" s="6">
        <v>5000</v>
      </c>
      <c r="D898" s="6">
        <v>3000</v>
      </c>
      <c r="E898" s="11"/>
    </row>
    <row r="899" spans="1:5" ht="15.75" thickBot="1" x14ac:dyDescent="0.3">
      <c r="A899" s="21" t="s">
        <v>36</v>
      </c>
      <c r="B899" s="11">
        <f>B889+B894</f>
        <v>6000</v>
      </c>
      <c r="C899" s="11">
        <f t="shared" ref="C899:E899" si="186">C889+C894</f>
        <v>5000</v>
      </c>
      <c r="D899" s="11">
        <f t="shared" si="186"/>
        <v>3000</v>
      </c>
      <c r="E899" s="11">
        <f t="shared" si="186"/>
        <v>0</v>
      </c>
    </row>
    <row r="900" spans="1:5" ht="24" customHeight="1" thickBot="1" x14ac:dyDescent="0.3">
      <c r="A900" s="83" t="s">
        <v>44</v>
      </c>
      <c r="B900" s="180" t="s">
        <v>305</v>
      </c>
      <c r="C900" s="186"/>
      <c r="D900" s="181"/>
      <c r="E900" s="182"/>
    </row>
    <row r="901" spans="1:5" ht="22.5" customHeight="1" thickBot="1" x14ac:dyDescent="0.3">
      <c r="A901" s="20" t="s">
        <v>29</v>
      </c>
      <c r="B901" s="59" t="s">
        <v>306</v>
      </c>
      <c r="C901" s="55" t="s">
        <v>52</v>
      </c>
      <c r="D901" s="56" t="s">
        <v>307</v>
      </c>
      <c r="E901" s="57"/>
    </row>
    <row r="902" spans="1:5" ht="15.75" thickBot="1" x14ac:dyDescent="0.3">
      <c r="A902" s="4" t="s">
        <v>10</v>
      </c>
      <c r="B902" s="99" t="s">
        <v>308</v>
      </c>
      <c r="C902" s="100"/>
      <c r="D902" s="100"/>
      <c r="E902" s="101"/>
    </row>
    <row r="903" spans="1:5" ht="15.75" thickBot="1" x14ac:dyDescent="0.3">
      <c r="A903" s="4" t="s">
        <v>15</v>
      </c>
      <c r="B903" s="105" t="s">
        <v>299</v>
      </c>
      <c r="C903" s="106"/>
      <c r="D903" s="106"/>
      <c r="E903" s="107"/>
    </row>
    <row r="904" spans="1:5" x14ac:dyDescent="0.25">
      <c r="A904" s="92"/>
      <c r="B904" s="18">
        <v>2018</v>
      </c>
      <c r="C904" s="18">
        <v>2019</v>
      </c>
      <c r="D904" s="18">
        <v>2020</v>
      </c>
      <c r="E904" s="18">
        <v>2021</v>
      </c>
    </row>
    <row r="905" spans="1:5" ht="15.75" thickBot="1" x14ac:dyDescent="0.3">
      <c r="A905" s="93"/>
      <c r="B905" s="19" t="s">
        <v>6</v>
      </c>
      <c r="C905" s="19" t="s">
        <v>7</v>
      </c>
      <c r="D905" s="19" t="s">
        <v>7</v>
      </c>
      <c r="E905" s="19" t="s">
        <v>7</v>
      </c>
    </row>
    <row r="906" spans="1:5" ht="15.75" thickBot="1" x14ac:dyDescent="0.3">
      <c r="A906" s="4" t="s">
        <v>9</v>
      </c>
      <c r="B906" s="52">
        <v>3</v>
      </c>
      <c r="C906" s="52">
        <v>5</v>
      </c>
      <c r="D906" s="52">
        <v>2</v>
      </c>
      <c r="E906" s="52">
        <v>0</v>
      </c>
    </row>
    <row r="907" spans="1:5" ht="15.75" thickBot="1" x14ac:dyDescent="0.3">
      <c r="A907" s="4" t="s">
        <v>16</v>
      </c>
      <c r="B907" s="6">
        <v>15000</v>
      </c>
      <c r="C907" s="6">
        <v>20000</v>
      </c>
      <c r="D907" s="6">
        <v>0</v>
      </c>
      <c r="E907" s="6">
        <f t="shared" ref="E907" si="187">E925</f>
        <v>0</v>
      </c>
    </row>
    <row r="908" spans="1:5" ht="15.75" thickBot="1" x14ac:dyDescent="0.3">
      <c r="A908" s="4" t="s">
        <v>24</v>
      </c>
      <c r="B908" s="6">
        <f>B907/B906</f>
        <v>5000</v>
      </c>
      <c r="C908" s="6">
        <f t="shared" ref="C908:E908" si="188">C907/C906</f>
        <v>4000</v>
      </c>
      <c r="D908" s="6">
        <f t="shared" si="188"/>
        <v>0</v>
      </c>
      <c r="E908" s="6" t="e">
        <f t="shared" si="188"/>
        <v>#DIV/0!</v>
      </c>
    </row>
    <row r="909" spans="1:5" ht="15.75" thickBot="1" x14ac:dyDescent="0.3">
      <c r="A909" s="4" t="s">
        <v>17</v>
      </c>
      <c r="B909" s="52" t="s">
        <v>23</v>
      </c>
      <c r="C909" s="7">
        <f t="shared" ref="C909:E911" si="189">C906/B906-1</f>
        <v>0.66666666666666674</v>
      </c>
      <c r="D909" s="7">
        <f t="shared" si="189"/>
        <v>-0.6</v>
      </c>
      <c r="E909" s="7">
        <f t="shared" si="189"/>
        <v>-1</v>
      </c>
    </row>
    <row r="910" spans="1:5" ht="15.75" thickBot="1" x14ac:dyDescent="0.3">
      <c r="A910" s="4" t="s">
        <v>18</v>
      </c>
      <c r="B910" s="52" t="s">
        <v>23</v>
      </c>
      <c r="C910" s="7">
        <f t="shared" si="189"/>
        <v>0.33333333333333326</v>
      </c>
      <c r="D910" s="7">
        <f t="shared" si="189"/>
        <v>-1</v>
      </c>
      <c r="E910" s="7" t="e">
        <f t="shared" si="189"/>
        <v>#DIV/0!</v>
      </c>
    </row>
    <row r="911" spans="1:5" ht="15.75" thickBot="1" x14ac:dyDescent="0.3">
      <c r="A911" s="4" t="s">
        <v>19</v>
      </c>
      <c r="B911" s="52" t="s">
        <v>23</v>
      </c>
      <c r="C911" s="7">
        <f t="shared" si="189"/>
        <v>-0.19999999999999996</v>
      </c>
      <c r="D911" s="7">
        <f t="shared" si="189"/>
        <v>-1</v>
      </c>
      <c r="E911" s="7" t="e">
        <f t="shared" si="189"/>
        <v>#DIV/0!</v>
      </c>
    </row>
    <row r="912" spans="1:5" ht="15.75" thickBot="1" x14ac:dyDescent="0.3">
      <c r="A912" s="102" t="s">
        <v>104</v>
      </c>
      <c r="B912" s="103"/>
      <c r="C912" s="103"/>
      <c r="D912" s="103"/>
      <c r="E912" s="104"/>
    </row>
    <row r="913" spans="1:5" x14ac:dyDescent="0.25">
      <c r="A913" s="92"/>
      <c r="B913" s="18">
        <v>2018</v>
      </c>
      <c r="C913" s="18">
        <v>2019</v>
      </c>
      <c r="D913" s="18">
        <v>2020</v>
      </c>
      <c r="E913" s="18">
        <v>2021</v>
      </c>
    </row>
    <row r="914" spans="1:5" ht="15.75" customHeight="1" thickBot="1" x14ac:dyDescent="0.3">
      <c r="A914" s="93"/>
      <c r="B914" s="19" t="s">
        <v>6</v>
      </c>
      <c r="C914" s="19" t="s">
        <v>7</v>
      </c>
      <c r="D914" s="19" t="s">
        <v>7</v>
      </c>
      <c r="E914" s="19" t="s">
        <v>7</v>
      </c>
    </row>
    <row r="915" spans="1:5" ht="15.75" customHeight="1" thickBot="1" x14ac:dyDescent="0.3">
      <c r="A915" s="1" t="s">
        <v>40</v>
      </c>
      <c r="B915" s="8">
        <f>B916+B917+B918+B919</f>
        <v>0</v>
      </c>
      <c r="C915" s="8">
        <f t="shared" ref="C915:E915" si="190">C916+C917+C918+C919</f>
        <v>0</v>
      </c>
      <c r="D915" s="8">
        <f t="shared" si="190"/>
        <v>0</v>
      </c>
      <c r="E915" s="8">
        <f t="shared" si="190"/>
        <v>0</v>
      </c>
    </row>
    <row r="916" spans="1:5" ht="15.75" thickBot="1" x14ac:dyDescent="0.3">
      <c r="A916" s="10" t="s">
        <v>49</v>
      </c>
      <c r="B916" s="8"/>
      <c r="C916" s="8"/>
      <c r="D916" s="8"/>
      <c r="E916" s="8"/>
    </row>
    <row r="917" spans="1:5" ht="15.75" thickBot="1" x14ac:dyDescent="0.3">
      <c r="A917" s="10" t="s">
        <v>56</v>
      </c>
      <c r="B917" s="8"/>
      <c r="C917" s="8"/>
      <c r="D917" s="8"/>
      <c r="E917" s="8"/>
    </row>
    <row r="918" spans="1:5" ht="15.75" thickBot="1" x14ac:dyDescent="0.3">
      <c r="A918" s="10" t="s">
        <v>57</v>
      </c>
      <c r="B918" s="8"/>
      <c r="C918" s="8"/>
      <c r="D918" s="8"/>
      <c r="E918" s="8"/>
    </row>
    <row r="919" spans="1:5" ht="15.75" thickBot="1" x14ac:dyDescent="0.3">
      <c r="A919" s="10" t="s">
        <v>58</v>
      </c>
      <c r="B919" s="8"/>
      <c r="C919" s="8"/>
      <c r="D919" s="8"/>
      <c r="E919" s="8"/>
    </row>
    <row r="920" spans="1:5" ht="15.75" thickBot="1" x14ac:dyDescent="0.3">
      <c r="A920" s="1" t="s">
        <v>41</v>
      </c>
      <c r="B920" s="11">
        <f>B921+B922+B923+B924</f>
        <v>15000</v>
      </c>
      <c r="C920" s="11">
        <f t="shared" ref="C920:E920" si="191">C921+C922+C923+C924</f>
        <v>20000</v>
      </c>
      <c r="D920" s="11">
        <f t="shared" si="191"/>
        <v>0</v>
      </c>
      <c r="E920" s="11">
        <f t="shared" si="191"/>
        <v>0</v>
      </c>
    </row>
    <row r="921" spans="1:5" ht="15.75" thickBot="1" x14ac:dyDescent="0.3">
      <c r="A921" s="10" t="s">
        <v>49</v>
      </c>
      <c r="B921" s="11"/>
      <c r="C921" s="11"/>
      <c r="D921" s="11"/>
      <c r="E921" s="11"/>
    </row>
    <row r="922" spans="1:5" ht="15.75" thickBot="1" x14ac:dyDescent="0.3">
      <c r="A922" s="10" t="s">
        <v>56</v>
      </c>
      <c r="B922" s="6">
        <v>15000</v>
      </c>
      <c r="C922" s="6">
        <v>20000</v>
      </c>
      <c r="D922" s="6"/>
      <c r="E922" s="11"/>
    </row>
    <row r="923" spans="1:5" ht="15.75" thickBot="1" x14ac:dyDescent="0.3">
      <c r="A923" s="10" t="s">
        <v>57</v>
      </c>
      <c r="B923" s="6"/>
      <c r="C923" s="6"/>
      <c r="D923" s="11"/>
      <c r="E923" s="11"/>
    </row>
    <row r="924" spans="1:5" ht="15.75" thickBot="1" x14ac:dyDescent="0.3">
      <c r="A924" s="10" t="s">
        <v>58</v>
      </c>
      <c r="B924" s="6"/>
      <c r="C924" s="6"/>
      <c r="D924" s="6"/>
      <c r="E924" s="11"/>
    </row>
    <row r="925" spans="1:5" ht="33.75" customHeight="1" thickBot="1" x14ac:dyDescent="0.3">
      <c r="A925" s="21" t="s">
        <v>36</v>
      </c>
      <c r="B925" s="11">
        <f>B915+B920</f>
        <v>15000</v>
      </c>
      <c r="C925" s="11">
        <f t="shared" ref="C925:E925" si="192">C915+C920</f>
        <v>20000</v>
      </c>
      <c r="D925" s="11">
        <f t="shared" si="192"/>
        <v>0</v>
      </c>
      <c r="E925" s="11">
        <f t="shared" si="192"/>
        <v>0</v>
      </c>
    </row>
    <row r="926" spans="1:5" ht="29.25" customHeight="1" thickBot="1" x14ac:dyDescent="0.3">
      <c r="A926" s="20" t="s">
        <v>55</v>
      </c>
      <c r="B926" s="59" t="s">
        <v>309</v>
      </c>
      <c r="C926" s="55" t="s">
        <v>52</v>
      </c>
      <c r="D926" s="56" t="s">
        <v>310</v>
      </c>
      <c r="E926" s="57"/>
    </row>
    <row r="927" spans="1:5" ht="22.5" customHeight="1" thickBot="1" x14ac:dyDescent="0.3">
      <c r="A927" s="4" t="s">
        <v>10</v>
      </c>
      <c r="B927" s="99" t="s">
        <v>311</v>
      </c>
      <c r="C927" s="100"/>
      <c r="D927" s="100"/>
      <c r="E927" s="101"/>
    </row>
    <row r="928" spans="1:5" ht="15.75" thickBot="1" x14ac:dyDescent="0.3">
      <c r="A928" s="4" t="s">
        <v>15</v>
      </c>
      <c r="B928" s="105" t="s">
        <v>299</v>
      </c>
      <c r="C928" s="106"/>
      <c r="D928" s="106"/>
      <c r="E928" s="107"/>
    </row>
    <row r="929" spans="1:5" x14ac:dyDescent="0.25">
      <c r="A929" s="92"/>
      <c r="B929" s="18">
        <v>2018</v>
      </c>
      <c r="C929" s="18">
        <v>2019</v>
      </c>
      <c r="D929" s="18">
        <v>2020</v>
      </c>
      <c r="E929" s="18">
        <v>2021</v>
      </c>
    </row>
    <row r="930" spans="1:5" ht="15.75" thickBot="1" x14ac:dyDescent="0.3">
      <c r="A930" s="93"/>
      <c r="B930" s="19" t="s">
        <v>6</v>
      </c>
      <c r="C930" s="19" t="s">
        <v>7</v>
      </c>
      <c r="D930" s="19" t="s">
        <v>7</v>
      </c>
      <c r="E930" s="19" t="s">
        <v>7</v>
      </c>
    </row>
    <row r="931" spans="1:5" ht="15.75" thickBot="1" x14ac:dyDescent="0.3">
      <c r="A931" s="4" t="s">
        <v>9</v>
      </c>
      <c r="B931" s="52">
        <v>3</v>
      </c>
      <c r="C931" s="52">
        <v>5</v>
      </c>
      <c r="D931" s="52">
        <v>2</v>
      </c>
      <c r="E931" s="52">
        <v>0</v>
      </c>
    </row>
    <row r="932" spans="1:5" ht="15.75" thickBot="1" x14ac:dyDescent="0.3">
      <c r="A932" s="4" t="s">
        <v>16</v>
      </c>
      <c r="B932" s="6">
        <v>9000</v>
      </c>
      <c r="C932" s="6">
        <v>7590</v>
      </c>
      <c r="D932" s="6">
        <v>0</v>
      </c>
      <c r="E932" s="6">
        <f t="shared" ref="E932" si="193">E950</f>
        <v>0</v>
      </c>
    </row>
    <row r="933" spans="1:5" ht="15.75" thickBot="1" x14ac:dyDescent="0.3">
      <c r="A933" s="4" t="s">
        <v>24</v>
      </c>
      <c r="B933" s="6">
        <f>B932/B931</f>
        <v>3000</v>
      </c>
      <c r="C933" s="6">
        <f t="shared" ref="C933:E933" si="194">C932/C931</f>
        <v>1518</v>
      </c>
      <c r="D933" s="6">
        <f t="shared" si="194"/>
        <v>0</v>
      </c>
      <c r="E933" s="6" t="e">
        <f t="shared" si="194"/>
        <v>#DIV/0!</v>
      </c>
    </row>
    <row r="934" spans="1:5" ht="15.75" thickBot="1" x14ac:dyDescent="0.3">
      <c r="A934" s="4" t="s">
        <v>17</v>
      </c>
      <c r="B934" s="52" t="s">
        <v>23</v>
      </c>
      <c r="C934" s="7">
        <f t="shared" ref="C934:E936" si="195">C931/B931-1</f>
        <v>0.66666666666666674</v>
      </c>
      <c r="D934" s="7">
        <f t="shared" si="195"/>
        <v>-0.6</v>
      </c>
      <c r="E934" s="7">
        <f t="shared" si="195"/>
        <v>-1</v>
      </c>
    </row>
    <row r="935" spans="1:5" ht="15.75" thickBot="1" x14ac:dyDescent="0.3">
      <c r="A935" s="4" t="s">
        <v>18</v>
      </c>
      <c r="B935" s="52" t="s">
        <v>23</v>
      </c>
      <c r="C935" s="7">
        <f t="shared" si="195"/>
        <v>-0.15666666666666662</v>
      </c>
      <c r="D935" s="7">
        <f t="shared" si="195"/>
        <v>-1</v>
      </c>
      <c r="E935" s="7" t="e">
        <f t="shared" si="195"/>
        <v>#DIV/0!</v>
      </c>
    </row>
    <row r="936" spans="1:5" ht="15.75" thickBot="1" x14ac:dyDescent="0.3">
      <c r="A936" s="4" t="s">
        <v>19</v>
      </c>
      <c r="B936" s="52" t="s">
        <v>23</v>
      </c>
      <c r="C936" s="7">
        <f t="shared" si="195"/>
        <v>-0.49399999999999999</v>
      </c>
      <c r="D936" s="7">
        <f t="shared" si="195"/>
        <v>-1</v>
      </c>
      <c r="E936" s="7" t="e">
        <f t="shared" si="195"/>
        <v>#DIV/0!</v>
      </c>
    </row>
    <row r="937" spans="1:5" ht="15.75" thickBot="1" x14ac:dyDescent="0.3">
      <c r="A937" s="102" t="s">
        <v>104</v>
      </c>
      <c r="B937" s="103"/>
      <c r="C937" s="103"/>
      <c r="D937" s="103"/>
      <c r="E937" s="104"/>
    </row>
    <row r="938" spans="1:5" x14ac:dyDescent="0.25">
      <c r="A938" s="92"/>
      <c r="B938" s="18">
        <v>2018</v>
      </c>
      <c r="C938" s="18">
        <v>2019</v>
      </c>
      <c r="D938" s="18">
        <v>2020</v>
      </c>
      <c r="E938" s="18">
        <v>2021</v>
      </c>
    </row>
    <row r="939" spans="1:5" ht="15.75" thickBot="1" x14ac:dyDescent="0.3">
      <c r="A939" s="93"/>
      <c r="B939" s="19" t="s">
        <v>6</v>
      </c>
      <c r="C939" s="19" t="s">
        <v>7</v>
      </c>
      <c r="D939" s="19" t="s">
        <v>7</v>
      </c>
      <c r="E939" s="19" t="s">
        <v>7</v>
      </c>
    </row>
    <row r="940" spans="1:5" ht="15.75" customHeight="1" thickBot="1" x14ac:dyDescent="0.3">
      <c r="A940" s="1" t="s">
        <v>40</v>
      </c>
      <c r="B940" s="8">
        <f>B941+B942+B943+B944</f>
        <v>0</v>
      </c>
      <c r="C940" s="8">
        <f t="shared" ref="C940:E940" si="196">C941+C942+C943+C944</f>
        <v>0</v>
      </c>
      <c r="D940" s="8">
        <f t="shared" si="196"/>
        <v>0</v>
      </c>
      <c r="E940" s="8">
        <f t="shared" si="196"/>
        <v>0</v>
      </c>
    </row>
    <row r="941" spans="1:5" ht="15.75" thickBot="1" x14ac:dyDescent="0.3">
      <c r="A941" s="10" t="s">
        <v>49</v>
      </c>
      <c r="B941" s="8"/>
      <c r="C941" s="8"/>
      <c r="D941" s="8"/>
      <c r="E941" s="8"/>
    </row>
    <row r="942" spans="1:5" ht="15.75" thickBot="1" x14ac:dyDescent="0.3">
      <c r="A942" s="10" t="s">
        <v>56</v>
      </c>
      <c r="B942" s="8"/>
      <c r="C942" s="8"/>
      <c r="D942" s="8"/>
      <c r="E942" s="8"/>
    </row>
    <row r="943" spans="1:5" ht="15.75" thickBot="1" x14ac:dyDescent="0.3">
      <c r="A943" s="10" t="s">
        <v>57</v>
      </c>
      <c r="B943" s="8"/>
      <c r="C943" s="8"/>
      <c r="D943" s="8"/>
      <c r="E943" s="8"/>
    </row>
    <row r="944" spans="1:5" ht="15.75" thickBot="1" x14ac:dyDescent="0.3">
      <c r="A944" s="10" t="s">
        <v>58</v>
      </c>
      <c r="B944" s="8"/>
      <c r="C944" s="8"/>
      <c r="D944" s="8"/>
      <c r="E944" s="8"/>
    </row>
    <row r="945" spans="1:5" ht="15.75" thickBot="1" x14ac:dyDescent="0.3">
      <c r="A945" s="1" t="s">
        <v>41</v>
      </c>
      <c r="B945" s="11">
        <f>B946+B947+B948+B949</f>
        <v>9000</v>
      </c>
      <c r="C945" s="11">
        <f t="shared" ref="C945:E945" si="197">C946+C947+C948+C949</f>
        <v>7590</v>
      </c>
      <c r="D945" s="11">
        <f t="shared" si="197"/>
        <v>0</v>
      </c>
      <c r="E945" s="11">
        <f t="shared" si="197"/>
        <v>0</v>
      </c>
    </row>
    <row r="946" spans="1:5" ht="15.75" thickBot="1" x14ac:dyDescent="0.3">
      <c r="A946" s="10" t="s">
        <v>49</v>
      </c>
      <c r="B946" s="11"/>
      <c r="C946" s="11"/>
      <c r="D946" s="11"/>
      <c r="E946" s="11"/>
    </row>
    <row r="947" spans="1:5" ht="15.75" thickBot="1" x14ac:dyDescent="0.3">
      <c r="A947" s="10" t="s">
        <v>56</v>
      </c>
      <c r="B947" s="6"/>
      <c r="C947" s="6"/>
      <c r="D947" s="6"/>
      <c r="E947" s="11"/>
    </row>
    <row r="948" spans="1:5" ht="15.75" thickBot="1" x14ac:dyDescent="0.3">
      <c r="A948" s="10" t="s">
        <v>57</v>
      </c>
      <c r="B948" s="6"/>
      <c r="C948" s="6"/>
      <c r="D948" s="11"/>
      <c r="E948" s="11"/>
    </row>
    <row r="949" spans="1:5" ht="15.75" thickBot="1" x14ac:dyDescent="0.3">
      <c r="A949" s="10" t="s">
        <v>58</v>
      </c>
      <c r="B949" s="6">
        <v>9000</v>
      </c>
      <c r="C949" s="6">
        <v>7590</v>
      </c>
      <c r="D949" s="6"/>
      <c r="E949" s="11"/>
    </row>
    <row r="950" spans="1:5" ht="15.75" customHeight="1" thickBot="1" x14ac:dyDescent="0.3">
      <c r="A950" s="21" t="s">
        <v>36</v>
      </c>
      <c r="B950" s="11">
        <f>B940+B945</f>
        <v>9000</v>
      </c>
      <c r="C950" s="11">
        <f t="shared" ref="C950:E950" si="198">C940+C945</f>
        <v>7590</v>
      </c>
      <c r="D950" s="11">
        <f t="shared" si="198"/>
        <v>0</v>
      </c>
      <c r="E950" s="11">
        <f t="shared" si="198"/>
        <v>0</v>
      </c>
    </row>
    <row r="951" spans="1:5" ht="22.5" customHeight="1" thickBot="1" x14ac:dyDescent="0.3">
      <c r="A951" s="83" t="s">
        <v>44</v>
      </c>
      <c r="B951" s="180" t="s">
        <v>312</v>
      </c>
      <c r="C951" s="186"/>
      <c r="D951" s="181"/>
      <c r="E951" s="182"/>
    </row>
    <row r="952" spans="1:5" ht="90.75" thickBot="1" x14ac:dyDescent="0.3">
      <c r="A952" s="20" t="s">
        <v>29</v>
      </c>
      <c r="B952" s="59" t="s">
        <v>313</v>
      </c>
      <c r="C952" s="55" t="s">
        <v>52</v>
      </c>
      <c r="D952" s="56"/>
      <c r="E952" s="57"/>
    </row>
    <row r="953" spans="1:5" ht="24.75" customHeight="1" thickBot="1" x14ac:dyDescent="0.3">
      <c r="A953" s="4" t="s">
        <v>10</v>
      </c>
      <c r="B953" s="99" t="s">
        <v>314</v>
      </c>
      <c r="C953" s="100"/>
      <c r="D953" s="100"/>
      <c r="E953" s="101"/>
    </row>
    <row r="954" spans="1:5" ht="15.75" thickBot="1" x14ac:dyDescent="0.3">
      <c r="A954" s="4" t="s">
        <v>15</v>
      </c>
      <c r="B954" s="105" t="s">
        <v>315</v>
      </c>
      <c r="C954" s="106"/>
      <c r="D954" s="106"/>
      <c r="E954" s="107"/>
    </row>
    <row r="955" spans="1:5" x14ac:dyDescent="0.25">
      <c r="A955" s="92"/>
      <c r="B955" s="18">
        <v>2018</v>
      </c>
      <c r="C955" s="18">
        <v>2019</v>
      </c>
      <c r="D955" s="18">
        <v>2020</v>
      </c>
      <c r="E955" s="18">
        <v>2021</v>
      </c>
    </row>
    <row r="956" spans="1:5" ht="15.75" thickBot="1" x14ac:dyDescent="0.3">
      <c r="A956" s="93"/>
      <c r="B956" s="19" t="s">
        <v>6</v>
      </c>
      <c r="C956" s="19" t="s">
        <v>7</v>
      </c>
      <c r="D956" s="19" t="s">
        <v>7</v>
      </c>
      <c r="E956" s="19" t="s">
        <v>7</v>
      </c>
    </row>
    <row r="957" spans="1:5" ht="15.75" thickBot="1" x14ac:dyDescent="0.3">
      <c r="A957" s="4" t="s">
        <v>9</v>
      </c>
      <c r="B957" s="52">
        <v>0</v>
      </c>
      <c r="C957" s="52">
        <v>1</v>
      </c>
      <c r="D957" s="52">
        <v>0</v>
      </c>
      <c r="E957" s="52">
        <v>0</v>
      </c>
    </row>
    <row r="958" spans="1:5" ht="15.75" thickBot="1" x14ac:dyDescent="0.3">
      <c r="A958" s="4" t="s">
        <v>16</v>
      </c>
      <c r="B958" s="6">
        <v>0</v>
      </c>
      <c r="C958" s="6">
        <v>4234</v>
      </c>
      <c r="D958" s="6">
        <v>0</v>
      </c>
      <c r="E958" s="6">
        <f t="shared" ref="E958" si="199">E976</f>
        <v>0</v>
      </c>
    </row>
    <row r="959" spans="1:5" ht="15.75" thickBot="1" x14ac:dyDescent="0.3">
      <c r="A959" s="4" t="s">
        <v>24</v>
      </c>
      <c r="B959" s="6" t="e">
        <f>B958/B957</f>
        <v>#DIV/0!</v>
      </c>
      <c r="C959" s="6">
        <f t="shared" ref="C959:E959" si="200">C958/C957</f>
        <v>4234</v>
      </c>
      <c r="D959" s="6" t="e">
        <f t="shared" si="200"/>
        <v>#DIV/0!</v>
      </c>
      <c r="E959" s="6" t="e">
        <f t="shared" si="200"/>
        <v>#DIV/0!</v>
      </c>
    </row>
    <row r="960" spans="1:5" ht="15.75" thickBot="1" x14ac:dyDescent="0.3">
      <c r="A960" s="4" t="s">
        <v>17</v>
      </c>
      <c r="B960" s="52" t="s">
        <v>23</v>
      </c>
      <c r="C960" s="7" t="e">
        <f t="shared" ref="C960:E962" si="201">C957/B957-1</f>
        <v>#DIV/0!</v>
      </c>
      <c r="D960" s="7">
        <f t="shared" si="201"/>
        <v>-1</v>
      </c>
      <c r="E960" s="7" t="e">
        <f t="shared" si="201"/>
        <v>#DIV/0!</v>
      </c>
    </row>
    <row r="961" spans="1:5" ht="15.75" thickBot="1" x14ac:dyDescent="0.3">
      <c r="A961" s="4" t="s">
        <v>18</v>
      </c>
      <c r="B961" s="52" t="s">
        <v>23</v>
      </c>
      <c r="C961" s="7" t="e">
        <f t="shared" si="201"/>
        <v>#DIV/0!</v>
      </c>
      <c r="D961" s="7">
        <f t="shared" si="201"/>
        <v>-1</v>
      </c>
      <c r="E961" s="7" t="e">
        <f t="shared" si="201"/>
        <v>#DIV/0!</v>
      </c>
    </row>
    <row r="962" spans="1:5" ht="15.75" thickBot="1" x14ac:dyDescent="0.3">
      <c r="A962" s="4" t="s">
        <v>19</v>
      </c>
      <c r="B962" s="52" t="s">
        <v>23</v>
      </c>
      <c r="C962" s="7" t="e">
        <f t="shared" si="201"/>
        <v>#DIV/0!</v>
      </c>
      <c r="D962" s="7" t="e">
        <f t="shared" si="201"/>
        <v>#DIV/0!</v>
      </c>
      <c r="E962" s="7" t="e">
        <f t="shared" si="201"/>
        <v>#DIV/0!</v>
      </c>
    </row>
    <row r="963" spans="1:5" ht="15.75" thickBot="1" x14ac:dyDescent="0.3">
      <c r="A963" s="102" t="s">
        <v>104</v>
      </c>
      <c r="B963" s="103"/>
      <c r="C963" s="103"/>
      <c r="D963" s="103"/>
      <c r="E963" s="104"/>
    </row>
    <row r="964" spans="1:5" x14ac:dyDescent="0.25">
      <c r="A964" s="92"/>
      <c r="B964" s="18">
        <v>2018</v>
      </c>
      <c r="C964" s="18">
        <v>2019</v>
      </c>
      <c r="D964" s="18">
        <v>2020</v>
      </c>
      <c r="E964" s="18">
        <v>2021</v>
      </c>
    </row>
    <row r="965" spans="1:5" ht="15.75" customHeight="1" thickBot="1" x14ac:dyDescent="0.3">
      <c r="A965" s="93"/>
      <c r="B965" s="19" t="s">
        <v>6</v>
      </c>
      <c r="C965" s="19" t="s">
        <v>7</v>
      </c>
      <c r="D965" s="19" t="s">
        <v>7</v>
      </c>
      <c r="E965" s="19" t="s">
        <v>7</v>
      </c>
    </row>
    <row r="966" spans="1:5" ht="15.75" thickBot="1" x14ac:dyDescent="0.3">
      <c r="A966" s="1" t="s">
        <v>40</v>
      </c>
      <c r="B966" s="8">
        <f>B967+B968+B969+B970</f>
        <v>0</v>
      </c>
      <c r="C966" s="8">
        <f t="shared" ref="C966:E966" si="202">C967+C968+C969+C970</f>
        <v>0</v>
      </c>
      <c r="D966" s="8">
        <f t="shared" si="202"/>
        <v>0</v>
      </c>
      <c r="E966" s="8">
        <f t="shared" si="202"/>
        <v>0</v>
      </c>
    </row>
    <row r="967" spans="1:5" ht="15.75" thickBot="1" x14ac:dyDescent="0.3">
      <c r="A967" s="10" t="s">
        <v>49</v>
      </c>
      <c r="B967" s="8"/>
      <c r="C967" s="8"/>
      <c r="D967" s="8"/>
      <c r="E967" s="8"/>
    </row>
    <row r="968" spans="1:5" ht="15.75" thickBot="1" x14ac:dyDescent="0.3">
      <c r="A968" s="10" t="s">
        <v>56</v>
      </c>
      <c r="B968" s="8"/>
      <c r="C968" s="8"/>
      <c r="D968" s="8"/>
      <c r="E968" s="8"/>
    </row>
    <row r="969" spans="1:5" ht="15.75" thickBot="1" x14ac:dyDescent="0.3">
      <c r="A969" s="10" t="s">
        <v>57</v>
      </c>
      <c r="B969" s="8"/>
      <c r="C969" s="8"/>
      <c r="D969" s="8"/>
      <c r="E969" s="8"/>
    </row>
    <row r="970" spans="1:5" ht="15.75" thickBot="1" x14ac:dyDescent="0.3">
      <c r="A970" s="10" t="s">
        <v>58</v>
      </c>
      <c r="B970" s="8"/>
      <c r="C970" s="8"/>
      <c r="D970" s="8"/>
      <c r="E970" s="8"/>
    </row>
    <row r="971" spans="1:5" ht="15.75" thickBot="1" x14ac:dyDescent="0.3">
      <c r="A971" s="1" t="s">
        <v>41</v>
      </c>
      <c r="B971" s="11">
        <f>B972+B973+B974+B975</f>
        <v>0</v>
      </c>
      <c r="C971" s="11">
        <f t="shared" ref="C971:E971" si="203">C972+C973+C974+C975</f>
        <v>4234</v>
      </c>
      <c r="D971" s="11">
        <f t="shared" si="203"/>
        <v>0</v>
      </c>
      <c r="E971" s="11">
        <f t="shared" si="203"/>
        <v>0</v>
      </c>
    </row>
    <row r="972" spans="1:5" ht="15.75" thickBot="1" x14ac:dyDescent="0.3">
      <c r="A972" s="10" t="s">
        <v>49</v>
      </c>
      <c r="B972" s="11"/>
      <c r="C972" s="11"/>
      <c r="D972" s="11"/>
      <c r="E972" s="11"/>
    </row>
    <row r="973" spans="1:5" ht="15.75" thickBot="1" x14ac:dyDescent="0.3">
      <c r="A973" s="10" t="s">
        <v>56</v>
      </c>
      <c r="B973" s="6"/>
      <c r="C973" s="6">
        <v>3500</v>
      </c>
      <c r="D973" s="6"/>
      <c r="E973" s="11"/>
    </row>
    <row r="974" spans="1:5" ht="15.75" thickBot="1" x14ac:dyDescent="0.3">
      <c r="A974" s="10" t="s">
        <v>57</v>
      </c>
      <c r="B974" s="6"/>
      <c r="C974" s="6">
        <v>334</v>
      </c>
      <c r="D974" s="11"/>
      <c r="E974" s="11"/>
    </row>
    <row r="975" spans="1:5" ht="15.75" customHeight="1" thickBot="1" x14ac:dyDescent="0.3">
      <c r="A975" s="10" t="s">
        <v>58</v>
      </c>
      <c r="B975" s="6"/>
      <c r="C975" s="6">
        <v>400</v>
      </c>
      <c r="D975" s="6"/>
      <c r="E975" s="11"/>
    </row>
    <row r="976" spans="1:5" ht="15.75" thickBot="1" x14ac:dyDescent="0.3">
      <c r="A976" s="21" t="s">
        <v>36</v>
      </c>
      <c r="B976" s="11">
        <f>B966+B971</f>
        <v>0</v>
      </c>
      <c r="C976" s="11">
        <f t="shared" ref="C976:E976" si="204">C966+C971</f>
        <v>4234</v>
      </c>
      <c r="D976" s="11">
        <f t="shared" si="204"/>
        <v>0</v>
      </c>
      <c r="E976" s="11">
        <f t="shared" si="204"/>
        <v>0</v>
      </c>
    </row>
    <row r="977" spans="1:5" ht="15.75" thickBot="1" x14ac:dyDescent="0.3">
      <c r="A977" s="83" t="s">
        <v>44</v>
      </c>
      <c r="B977" s="180" t="s">
        <v>316</v>
      </c>
      <c r="C977" s="186"/>
      <c r="D977" s="181"/>
      <c r="E977" s="182"/>
    </row>
    <row r="978" spans="1:5" ht="34.5" thickBot="1" x14ac:dyDescent="0.3">
      <c r="A978" s="20" t="s">
        <v>29</v>
      </c>
      <c r="B978" s="59" t="s">
        <v>317</v>
      </c>
      <c r="C978" s="55" t="s">
        <v>52</v>
      </c>
      <c r="D978" s="56"/>
      <c r="E978" s="57"/>
    </row>
    <row r="979" spans="1:5" ht="15.75" thickBot="1" x14ac:dyDescent="0.3">
      <c r="A979" s="4" t="s">
        <v>10</v>
      </c>
      <c r="B979" s="99" t="s">
        <v>318</v>
      </c>
      <c r="C979" s="100"/>
      <c r="D979" s="100"/>
      <c r="E979" s="101"/>
    </row>
    <row r="980" spans="1:5" ht="15.75" thickBot="1" x14ac:dyDescent="0.3">
      <c r="A980" s="4" t="s">
        <v>15</v>
      </c>
      <c r="B980" s="105" t="s">
        <v>319</v>
      </c>
      <c r="C980" s="106"/>
      <c r="D980" s="106"/>
      <c r="E980" s="107"/>
    </row>
    <row r="981" spans="1:5" x14ac:dyDescent="0.25">
      <c r="A981" s="92"/>
      <c r="B981" s="18">
        <v>2018</v>
      </c>
      <c r="C981" s="18">
        <v>2019</v>
      </c>
      <c r="D981" s="18">
        <v>2020</v>
      </c>
      <c r="E981" s="18">
        <v>2021</v>
      </c>
    </row>
    <row r="982" spans="1:5" ht="15.75" thickBot="1" x14ac:dyDescent="0.3">
      <c r="A982" s="93"/>
      <c r="B982" s="19" t="s">
        <v>6</v>
      </c>
      <c r="C982" s="19" t="s">
        <v>7</v>
      </c>
      <c r="D982" s="19" t="s">
        <v>7</v>
      </c>
      <c r="E982" s="19" t="s">
        <v>7</v>
      </c>
    </row>
    <row r="983" spans="1:5" ht="15.75" thickBot="1" x14ac:dyDescent="0.3">
      <c r="A983" s="4" t="s">
        <v>9</v>
      </c>
      <c r="B983" s="52">
        <v>0</v>
      </c>
      <c r="C983" s="6">
        <v>1</v>
      </c>
      <c r="D983" s="6">
        <v>1</v>
      </c>
      <c r="E983" s="6">
        <v>1</v>
      </c>
    </row>
    <row r="984" spans="1:5" ht="15.75" customHeight="1" thickBot="1" x14ac:dyDescent="0.3">
      <c r="A984" s="4" t="s">
        <v>16</v>
      </c>
      <c r="B984" s="6">
        <v>0</v>
      </c>
      <c r="C984" s="6">
        <f>6500+1960</f>
        <v>8460</v>
      </c>
      <c r="D984" s="6">
        <v>20000</v>
      </c>
      <c r="E984" s="6">
        <v>30000</v>
      </c>
    </row>
    <row r="985" spans="1:5" ht="15.75" thickBot="1" x14ac:dyDescent="0.3">
      <c r="A985" s="4" t="s">
        <v>24</v>
      </c>
      <c r="B985" s="6" t="e">
        <f>B984/B983</f>
        <v>#DIV/0!</v>
      </c>
      <c r="C985" s="6">
        <f t="shared" ref="C985:E985" si="205">C984/C983</f>
        <v>8460</v>
      </c>
      <c r="D985" s="6">
        <f t="shared" si="205"/>
        <v>20000</v>
      </c>
      <c r="E985" s="6">
        <f t="shared" si="205"/>
        <v>30000</v>
      </c>
    </row>
    <row r="986" spans="1:5" ht="15.75" thickBot="1" x14ac:dyDescent="0.3">
      <c r="A986" s="4" t="s">
        <v>17</v>
      </c>
      <c r="B986" s="52" t="s">
        <v>23</v>
      </c>
      <c r="C986" s="7" t="e">
        <f t="shared" ref="C986:E988" si="206">C983/B983-1</f>
        <v>#DIV/0!</v>
      </c>
      <c r="D986" s="7">
        <f t="shared" si="206"/>
        <v>0</v>
      </c>
      <c r="E986" s="7">
        <f t="shared" si="206"/>
        <v>0</v>
      </c>
    </row>
    <row r="987" spans="1:5" ht="15.75" thickBot="1" x14ac:dyDescent="0.3">
      <c r="A987" s="4" t="s">
        <v>18</v>
      </c>
      <c r="B987" s="52" t="s">
        <v>23</v>
      </c>
      <c r="C987" s="7" t="e">
        <f t="shared" si="206"/>
        <v>#DIV/0!</v>
      </c>
      <c r="D987" s="7">
        <f t="shared" si="206"/>
        <v>1.3640661938534278</v>
      </c>
      <c r="E987" s="7">
        <f t="shared" si="206"/>
        <v>0.5</v>
      </c>
    </row>
    <row r="988" spans="1:5" ht="15.75" thickBot="1" x14ac:dyDescent="0.3">
      <c r="A988" s="4" t="s">
        <v>19</v>
      </c>
      <c r="B988" s="52" t="s">
        <v>23</v>
      </c>
      <c r="C988" s="7" t="e">
        <f t="shared" si="206"/>
        <v>#DIV/0!</v>
      </c>
      <c r="D988" s="7">
        <f t="shared" si="206"/>
        <v>1.3640661938534278</v>
      </c>
      <c r="E988" s="7">
        <f t="shared" si="206"/>
        <v>0.5</v>
      </c>
    </row>
    <row r="989" spans="1:5" ht="15.75" thickBot="1" x14ac:dyDescent="0.3">
      <c r="A989" s="102" t="s">
        <v>104</v>
      </c>
      <c r="B989" s="103"/>
      <c r="C989" s="103"/>
      <c r="D989" s="103"/>
      <c r="E989" s="104"/>
    </row>
    <row r="990" spans="1:5" ht="15.75" customHeight="1" x14ac:dyDescent="0.25">
      <c r="A990" s="92"/>
      <c r="B990" s="18">
        <v>2018</v>
      </c>
      <c r="C990" s="18">
        <v>2019</v>
      </c>
      <c r="D990" s="18">
        <v>2020</v>
      </c>
      <c r="E990" s="18">
        <v>2021</v>
      </c>
    </row>
    <row r="991" spans="1:5" ht="15.75" thickBot="1" x14ac:dyDescent="0.3">
      <c r="A991" s="93"/>
      <c r="B991" s="19" t="s">
        <v>6</v>
      </c>
      <c r="C991" s="19" t="s">
        <v>7</v>
      </c>
      <c r="D991" s="19" t="s">
        <v>7</v>
      </c>
      <c r="E991" s="19" t="s">
        <v>7</v>
      </c>
    </row>
    <row r="992" spans="1:5" ht="15.75" thickBot="1" x14ac:dyDescent="0.3">
      <c r="A992" s="1" t="s">
        <v>40</v>
      </c>
      <c r="B992" s="8">
        <f>B993+B994+B995+B996</f>
        <v>0</v>
      </c>
      <c r="C992" s="8">
        <f t="shared" ref="C992:E992" si="207">C993+C994+C995+C996</f>
        <v>0</v>
      </c>
      <c r="D992" s="8">
        <f t="shared" si="207"/>
        <v>0</v>
      </c>
      <c r="E992" s="8">
        <f t="shared" si="207"/>
        <v>0</v>
      </c>
    </row>
    <row r="993" spans="1:5" ht="15.75" thickBot="1" x14ac:dyDescent="0.3">
      <c r="A993" s="10" t="s">
        <v>49</v>
      </c>
      <c r="B993" s="8"/>
      <c r="C993" s="8"/>
      <c r="D993" s="8"/>
      <c r="E993" s="8"/>
    </row>
    <row r="994" spans="1:5" ht="15.75" thickBot="1" x14ac:dyDescent="0.3">
      <c r="A994" s="10" t="s">
        <v>56</v>
      </c>
      <c r="B994" s="8"/>
      <c r="C994" s="8"/>
      <c r="D994" s="8"/>
      <c r="E994" s="8"/>
    </row>
    <row r="995" spans="1:5" ht="15.75" thickBot="1" x14ac:dyDescent="0.3">
      <c r="A995" s="10" t="s">
        <v>57</v>
      </c>
      <c r="B995" s="8"/>
      <c r="C995" s="8"/>
      <c r="D995" s="8"/>
      <c r="E995" s="8"/>
    </row>
    <row r="996" spans="1:5" ht="15.75" thickBot="1" x14ac:dyDescent="0.3">
      <c r="A996" s="10" t="s">
        <v>58</v>
      </c>
      <c r="B996" s="8"/>
      <c r="C996" s="8"/>
      <c r="D996" s="8"/>
      <c r="E996" s="8"/>
    </row>
    <row r="997" spans="1:5" ht="15.75" thickBot="1" x14ac:dyDescent="0.3">
      <c r="A997" s="1" t="s">
        <v>41</v>
      </c>
      <c r="B997" s="11">
        <f>B998+B999+B1000+B1001</f>
        <v>0</v>
      </c>
      <c r="C997" s="11">
        <f t="shared" ref="C997:E997" si="208">C998+C999+C1000+C1001</f>
        <v>8460</v>
      </c>
      <c r="D997" s="11">
        <f t="shared" si="208"/>
        <v>20000</v>
      </c>
      <c r="E997" s="11">
        <f t="shared" si="208"/>
        <v>30000</v>
      </c>
    </row>
    <row r="998" spans="1:5" ht="15.75" thickBot="1" x14ac:dyDescent="0.3">
      <c r="A998" s="10" t="s">
        <v>49</v>
      </c>
      <c r="B998" s="11"/>
      <c r="C998" s="11"/>
      <c r="D998" s="11"/>
      <c r="E998" s="11"/>
    </row>
    <row r="999" spans="1:5" ht="15.75" thickBot="1" x14ac:dyDescent="0.3">
      <c r="A999" s="10" t="s">
        <v>56</v>
      </c>
      <c r="B999" s="6"/>
      <c r="C999" s="6">
        <v>6500</v>
      </c>
      <c r="D999" s="6">
        <v>20000</v>
      </c>
      <c r="E999" s="11">
        <v>30000</v>
      </c>
    </row>
    <row r="1000" spans="1:5" ht="15.75" customHeight="1" thickBot="1" x14ac:dyDescent="0.3">
      <c r="A1000" s="10" t="s">
        <v>57</v>
      </c>
      <c r="B1000" s="6"/>
      <c r="C1000" s="6">
        <v>1960</v>
      </c>
      <c r="D1000" s="11"/>
      <c r="E1000" s="11"/>
    </row>
    <row r="1001" spans="1:5" ht="15.75" thickBot="1" x14ac:dyDescent="0.3">
      <c r="A1001" s="10" t="s">
        <v>58</v>
      </c>
      <c r="B1001" s="6"/>
      <c r="C1001" s="6"/>
      <c r="D1001" s="6"/>
      <c r="E1001" s="11"/>
    </row>
    <row r="1002" spans="1:5" ht="15.75" thickBot="1" x14ac:dyDescent="0.3">
      <c r="A1002" s="21" t="s">
        <v>36</v>
      </c>
      <c r="B1002" s="11">
        <f>B992+B997</f>
        <v>0</v>
      </c>
      <c r="C1002" s="11">
        <f t="shared" ref="C1002:E1002" si="209">C992+C997</f>
        <v>8460</v>
      </c>
      <c r="D1002" s="11">
        <f t="shared" si="209"/>
        <v>20000</v>
      </c>
      <c r="E1002" s="11">
        <f t="shared" si="209"/>
        <v>30000</v>
      </c>
    </row>
    <row r="1003" spans="1:5" ht="15.75" thickBot="1" x14ac:dyDescent="0.3">
      <c r="A1003" s="83" t="s">
        <v>44</v>
      </c>
      <c r="B1003" s="187" t="s">
        <v>320</v>
      </c>
      <c r="C1003" s="188"/>
      <c r="D1003" s="188"/>
      <c r="E1003" s="189"/>
    </row>
    <row r="1004" spans="1:5" ht="45.75" thickBot="1" x14ac:dyDescent="0.3">
      <c r="A1004" s="20" t="s">
        <v>29</v>
      </c>
      <c r="B1004" s="59" t="s">
        <v>321</v>
      </c>
      <c r="C1004" s="55" t="s">
        <v>52</v>
      </c>
      <c r="D1004" s="56"/>
      <c r="E1004" s="57"/>
    </row>
    <row r="1005" spans="1:5" ht="21.75" customHeight="1" thickBot="1" x14ac:dyDescent="0.3">
      <c r="A1005" s="4" t="s">
        <v>10</v>
      </c>
      <c r="B1005" s="99" t="s">
        <v>322</v>
      </c>
      <c r="C1005" s="100"/>
      <c r="D1005" s="100"/>
      <c r="E1005" s="101"/>
    </row>
    <row r="1006" spans="1:5" ht="15.75" thickBot="1" x14ac:dyDescent="0.3">
      <c r="A1006" s="4" t="s">
        <v>15</v>
      </c>
      <c r="B1006" s="105" t="s">
        <v>323</v>
      </c>
      <c r="C1006" s="106"/>
      <c r="D1006" s="106"/>
      <c r="E1006" s="107"/>
    </row>
    <row r="1007" spans="1:5" x14ac:dyDescent="0.25">
      <c r="A1007" s="92"/>
      <c r="B1007" s="18">
        <v>2018</v>
      </c>
      <c r="C1007" s="18">
        <v>2019</v>
      </c>
      <c r="D1007" s="18">
        <v>2020</v>
      </c>
      <c r="E1007" s="18">
        <v>2021</v>
      </c>
    </row>
    <row r="1008" spans="1:5" ht="15.75" thickBot="1" x14ac:dyDescent="0.3">
      <c r="A1008" s="93"/>
      <c r="B1008" s="19" t="s">
        <v>6</v>
      </c>
      <c r="C1008" s="19" t="s">
        <v>7</v>
      </c>
      <c r="D1008" s="19" t="s">
        <v>7</v>
      </c>
      <c r="E1008" s="19" t="s">
        <v>7</v>
      </c>
    </row>
    <row r="1009" spans="1:5" ht="15.75" thickBot="1" x14ac:dyDescent="0.3">
      <c r="A1009" s="4" t="s">
        <v>9</v>
      </c>
      <c r="B1009" s="52">
        <v>0</v>
      </c>
      <c r="C1009" s="6">
        <v>1</v>
      </c>
      <c r="D1009" s="6">
        <v>0</v>
      </c>
      <c r="E1009" s="6">
        <v>0</v>
      </c>
    </row>
    <row r="1010" spans="1:5" ht="15.75" thickBot="1" x14ac:dyDescent="0.3">
      <c r="A1010" s="4" t="s">
        <v>16</v>
      </c>
      <c r="B1010" s="6">
        <v>0</v>
      </c>
      <c r="C1010" s="6">
        <v>11000</v>
      </c>
      <c r="D1010" s="6">
        <v>0</v>
      </c>
      <c r="E1010" s="6">
        <f t="shared" ref="E1010" si="210">E1028</f>
        <v>0</v>
      </c>
    </row>
    <row r="1011" spans="1:5" ht="15.75" thickBot="1" x14ac:dyDescent="0.3">
      <c r="A1011" s="4" t="s">
        <v>24</v>
      </c>
      <c r="B1011" s="6" t="e">
        <f>B1010/B1009</f>
        <v>#DIV/0!</v>
      </c>
      <c r="C1011" s="6">
        <f t="shared" ref="C1011:E1011" si="211">C1010/C1009</f>
        <v>11000</v>
      </c>
      <c r="D1011" s="6" t="e">
        <f t="shared" si="211"/>
        <v>#DIV/0!</v>
      </c>
      <c r="E1011" s="6" t="e">
        <f t="shared" si="211"/>
        <v>#DIV/0!</v>
      </c>
    </row>
    <row r="1012" spans="1:5" ht="15.75" thickBot="1" x14ac:dyDescent="0.3">
      <c r="A1012" s="4" t="s">
        <v>17</v>
      </c>
      <c r="B1012" s="52" t="s">
        <v>23</v>
      </c>
      <c r="C1012" s="7" t="e">
        <f t="shared" ref="C1012:E1014" si="212">C1009/B1009-1</f>
        <v>#DIV/0!</v>
      </c>
      <c r="D1012" s="7">
        <f t="shared" si="212"/>
        <v>-1</v>
      </c>
      <c r="E1012" s="7" t="e">
        <f t="shared" si="212"/>
        <v>#DIV/0!</v>
      </c>
    </row>
    <row r="1013" spans="1:5" ht="15.75" thickBot="1" x14ac:dyDescent="0.3">
      <c r="A1013" s="4" t="s">
        <v>18</v>
      </c>
      <c r="B1013" s="52" t="s">
        <v>23</v>
      </c>
      <c r="C1013" s="7" t="e">
        <f t="shared" si="212"/>
        <v>#DIV/0!</v>
      </c>
      <c r="D1013" s="7">
        <f t="shared" si="212"/>
        <v>-1</v>
      </c>
      <c r="E1013" s="7" t="e">
        <f t="shared" si="212"/>
        <v>#DIV/0!</v>
      </c>
    </row>
    <row r="1014" spans="1:5" ht="27" customHeight="1" thickBot="1" x14ac:dyDescent="0.3">
      <c r="A1014" s="4" t="s">
        <v>19</v>
      </c>
      <c r="B1014" s="52" t="s">
        <v>23</v>
      </c>
      <c r="C1014" s="7" t="e">
        <f t="shared" si="212"/>
        <v>#DIV/0!</v>
      </c>
      <c r="D1014" s="7" t="e">
        <f t="shared" si="212"/>
        <v>#DIV/0!</v>
      </c>
      <c r="E1014" s="7" t="e">
        <f t="shared" si="212"/>
        <v>#DIV/0!</v>
      </c>
    </row>
    <row r="1015" spans="1:5" ht="15.75" thickBot="1" x14ac:dyDescent="0.3">
      <c r="A1015" s="102" t="s">
        <v>104</v>
      </c>
      <c r="B1015" s="103"/>
      <c r="C1015" s="103"/>
      <c r="D1015" s="103"/>
      <c r="E1015" s="104"/>
    </row>
    <row r="1016" spans="1:5" x14ac:dyDescent="0.25">
      <c r="A1016" s="92"/>
      <c r="B1016" s="18">
        <v>2018</v>
      </c>
      <c r="C1016" s="18">
        <v>2019</v>
      </c>
      <c r="D1016" s="18">
        <v>2020</v>
      </c>
      <c r="E1016" s="18">
        <v>2021</v>
      </c>
    </row>
    <row r="1017" spans="1:5" ht="15.75" thickBot="1" x14ac:dyDescent="0.3">
      <c r="A1017" s="93"/>
      <c r="B1017" s="19" t="s">
        <v>6</v>
      </c>
      <c r="C1017" s="19" t="s">
        <v>7</v>
      </c>
      <c r="D1017" s="19" t="s">
        <v>7</v>
      </c>
      <c r="E1017" s="19" t="s">
        <v>7</v>
      </c>
    </row>
    <row r="1018" spans="1:5" ht="15.75" thickBot="1" x14ac:dyDescent="0.3">
      <c r="A1018" s="1" t="s">
        <v>40</v>
      </c>
      <c r="B1018" s="8">
        <f>B1019+B1020+B1021+B1022</f>
        <v>0</v>
      </c>
      <c r="C1018" s="8">
        <f t="shared" ref="C1018:E1018" si="213">C1019+C1020+C1021+C1022</f>
        <v>0</v>
      </c>
      <c r="D1018" s="8">
        <f t="shared" si="213"/>
        <v>0</v>
      </c>
      <c r="E1018" s="8">
        <f t="shared" si="213"/>
        <v>0</v>
      </c>
    </row>
    <row r="1019" spans="1:5" ht="15.75" thickBot="1" x14ac:dyDescent="0.3">
      <c r="A1019" s="10" t="s">
        <v>49</v>
      </c>
      <c r="B1019" s="8"/>
      <c r="C1019" s="8"/>
      <c r="D1019" s="8"/>
      <c r="E1019" s="8"/>
    </row>
    <row r="1020" spans="1:5" ht="15.75" thickBot="1" x14ac:dyDescent="0.3">
      <c r="A1020" s="10" t="s">
        <v>56</v>
      </c>
      <c r="B1020" s="8"/>
      <c r="C1020" s="8"/>
      <c r="D1020" s="8"/>
      <c r="E1020" s="8"/>
    </row>
    <row r="1021" spans="1:5" ht="15.75" thickBot="1" x14ac:dyDescent="0.3">
      <c r="A1021" s="10" t="s">
        <v>57</v>
      </c>
      <c r="B1021" s="8"/>
      <c r="C1021" s="8"/>
      <c r="D1021" s="8"/>
      <c r="E1021" s="8"/>
    </row>
    <row r="1022" spans="1:5" ht="15.75" thickBot="1" x14ac:dyDescent="0.3">
      <c r="A1022" s="10" t="s">
        <v>58</v>
      </c>
      <c r="B1022" s="8"/>
      <c r="C1022" s="8"/>
      <c r="D1022" s="8"/>
      <c r="E1022" s="8"/>
    </row>
    <row r="1023" spans="1:5" ht="15.75" thickBot="1" x14ac:dyDescent="0.3">
      <c r="A1023" s="1" t="s">
        <v>41</v>
      </c>
      <c r="B1023" s="11">
        <f>B1024+B1025+B1026+B1027</f>
        <v>0</v>
      </c>
      <c r="C1023" s="11">
        <f t="shared" ref="C1023:E1023" si="214">C1024+C1025+C1026+C1027</f>
        <v>11000</v>
      </c>
      <c r="D1023" s="11">
        <f t="shared" si="214"/>
        <v>0</v>
      </c>
      <c r="E1023" s="11">
        <f t="shared" si="214"/>
        <v>0</v>
      </c>
    </row>
    <row r="1024" spans="1:5" ht="15.75" thickBot="1" x14ac:dyDescent="0.3">
      <c r="A1024" s="10" t="s">
        <v>49</v>
      </c>
      <c r="B1024" s="11"/>
      <c r="C1024" s="11"/>
      <c r="D1024" s="11"/>
      <c r="E1024" s="11"/>
    </row>
    <row r="1025" spans="1:5" ht="15.75" thickBot="1" x14ac:dyDescent="0.3">
      <c r="A1025" s="10" t="s">
        <v>56</v>
      </c>
      <c r="B1025" s="6"/>
      <c r="C1025" s="6">
        <v>10000</v>
      </c>
      <c r="D1025" s="6"/>
      <c r="E1025" s="11"/>
    </row>
    <row r="1026" spans="1:5" ht="15.75" thickBot="1" x14ac:dyDescent="0.3">
      <c r="A1026" s="10" t="s">
        <v>57</v>
      </c>
      <c r="B1026" s="6"/>
      <c r="C1026" s="6"/>
      <c r="D1026" s="11"/>
      <c r="E1026" s="11"/>
    </row>
    <row r="1027" spans="1:5" ht="15.75" thickBot="1" x14ac:dyDescent="0.3">
      <c r="A1027" s="10" t="s">
        <v>58</v>
      </c>
      <c r="B1027" s="6"/>
      <c r="C1027" s="6">
        <v>1000</v>
      </c>
      <c r="D1027" s="6"/>
      <c r="E1027" s="11"/>
    </row>
    <row r="1028" spans="1:5" ht="15.75" thickBot="1" x14ac:dyDescent="0.3">
      <c r="A1028" s="21" t="s">
        <v>36</v>
      </c>
      <c r="B1028" s="11">
        <f>B1018+B1023</f>
        <v>0</v>
      </c>
      <c r="C1028" s="11">
        <f t="shared" ref="C1028:E1028" si="215">C1018+C1023</f>
        <v>11000</v>
      </c>
      <c r="D1028" s="11">
        <f t="shared" si="215"/>
        <v>0</v>
      </c>
      <c r="E1028" s="11">
        <f t="shared" si="215"/>
        <v>0</v>
      </c>
    </row>
    <row r="1029" spans="1:5" ht="15.75" thickBot="1" x14ac:dyDescent="0.3">
      <c r="A1029" s="83" t="s">
        <v>44</v>
      </c>
      <c r="B1029" s="187" t="s">
        <v>324</v>
      </c>
      <c r="C1029" s="188"/>
      <c r="D1029" s="188"/>
      <c r="E1029" s="189"/>
    </row>
    <row r="1030" spans="1:5" ht="45.75" thickBot="1" x14ac:dyDescent="0.3">
      <c r="A1030" s="20" t="s">
        <v>29</v>
      </c>
      <c r="B1030" s="59" t="s">
        <v>325</v>
      </c>
      <c r="C1030" s="55" t="s">
        <v>52</v>
      </c>
      <c r="D1030" s="56"/>
      <c r="E1030" s="57"/>
    </row>
    <row r="1031" spans="1:5" ht="15.75" thickBot="1" x14ac:dyDescent="0.3">
      <c r="A1031" s="4" t="s">
        <v>10</v>
      </c>
      <c r="B1031" s="99" t="s">
        <v>326</v>
      </c>
      <c r="C1031" s="100"/>
      <c r="D1031" s="100"/>
      <c r="E1031" s="101"/>
    </row>
    <row r="1032" spans="1:5" ht="15.75" thickBot="1" x14ac:dyDescent="0.3">
      <c r="A1032" s="4" t="s">
        <v>15</v>
      </c>
      <c r="B1032" s="105" t="s">
        <v>327</v>
      </c>
      <c r="C1032" s="106"/>
      <c r="D1032" s="106"/>
      <c r="E1032" s="107"/>
    </row>
    <row r="1033" spans="1:5" x14ac:dyDescent="0.25">
      <c r="A1033" s="92"/>
      <c r="B1033" s="18">
        <v>2018</v>
      </c>
      <c r="C1033" s="18">
        <v>2019</v>
      </c>
      <c r="D1033" s="18">
        <v>2020</v>
      </c>
      <c r="E1033" s="18">
        <v>2021</v>
      </c>
    </row>
    <row r="1034" spans="1:5" ht="15.75" thickBot="1" x14ac:dyDescent="0.3">
      <c r="A1034" s="93"/>
      <c r="B1034" s="19" t="s">
        <v>6</v>
      </c>
      <c r="C1034" s="19" t="s">
        <v>7</v>
      </c>
      <c r="D1034" s="19" t="s">
        <v>7</v>
      </c>
      <c r="E1034" s="19" t="s">
        <v>7</v>
      </c>
    </row>
    <row r="1035" spans="1:5" ht="15.75" thickBot="1" x14ac:dyDescent="0.3">
      <c r="A1035" s="4" t="s">
        <v>9</v>
      </c>
      <c r="B1035" s="52">
        <v>0</v>
      </c>
      <c r="C1035" s="6">
        <v>1</v>
      </c>
      <c r="D1035" s="6">
        <v>0</v>
      </c>
      <c r="E1035" s="6">
        <v>0</v>
      </c>
    </row>
    <row r="1036" spans="1:5" ht="15.75" thickBot="1" x14ac:dyDescent="0.3">
      <c r="A1036" s="4" t="s">
        <v>16</v>
      </c>
      <c r="B1036" s="6">
        <v>0</v>
      </c>
      <c r="C1036" s="6">
        <v>10510</v>
      </c>
      <c r="D1036" s="6">
        <v>0</v>
      </c>
      <c r="E1036" s="6">
        <f t="shared" ref="E1036" si="216">E1054</f>
        <v>0</v>
      </c>
    </row>
    <row r="1037" spans="1:5" ht="15.75" thickBot="1" x14ac:dyDescent="0.3">
      <c r="A1037" s="4" t="s">
        <v>24</v>
      </c>
      <c r="B1037" s="6" t="e">
        <f>B1036/B1035</f>
        <v>#DIV/0!</v>
      </c>
      <c r="C1037" s="6">
        <f t="shared" ref="C1037:E1037" si="217">C1036/C1035</f>
        <v>10510</v>
      </c>
      <c r="D1037" s="6" t="e">
        <f t="shared" si="217"/>
        <v>#DIV/0!</v>
      </c>
      <c r="E1037" s="6" t="e">
        <f t="shared" si="217"/>
        <v>#DIV/0!</v>
      </c>
    </row>
    <row r="1038" spans="1:5" ht="15.75" thickBot="1" x14ac:dyDescent="0.3">
      <c r="A1038" s="4" t="s">
        <v>17</v>
      </c>
      <c r="B1038" s="52" t="s">
        <v>23</v>
      </c>
      <c r="C1038" s="7" t="e">
        <f t="shared" ref="C1038:E1040" si="218">C1035/B1035-1</f>
        <v>#DIV/0!</v>
      </c>
      <c r="D1038" s="7">
        <f t="shared" si="218"/>
        <v>-1</v>
      </c>
      <c r="E1038" s="7" t="e">
        <f t="shared" si="218"/>
        <v>#DIV/0!</v>
      </c>
    </row>
    <row r="1039" spans="1:5" ht="15.75" thickBot="1" x14ac:dyDescent="0.3">
      <c r="A1039" s="4" t="s">
        <v>18</v>
      </c>
      <c r="B1039" s="52" t="s">
        <v>23</v>
      </c>
      <c r="C1039" s="7" t="e">
        <f t="shared" si="218"/>
        <v>#DIV/0!</v>
      </c>
      <c r="D1039" s="7">
        <f t="shared" si="218"/>
        <v>-1</v>
      </c>
      <c r="E1039" s="7" t="e">
        <f t="shared" si="218"/>
        <v>#DIV/0!</v>
      </c>
    </row>
    <row r="1040" spans="1:5" ht="15.75" thickBot="1" x14ac:dyDescent="0.3">
      <c r="A1040" s="4" t="s">
        <v>19</v>
      </c>
      <c r="B1040" s="52" t="s">
        <v>23</v>
      </c>
      <c r="C1040" s="7" t="e">
        <f t="shared" si="218"/>
        <v>#DIV/0!</v>
      </c>
      <c r="D1040" s="7" t="e">
        <f t="shared" si="218"/>
        <v>#DIV/0!</v>
      </c>
      <c r="E1040" s="7" t="e">
        <f t="shared" si="218"/>
        <v>#DIV/0!</v>
      </c>
    </row>
    <row r="1041" spans="1:5" ht="15.75" thickBot="1" x14ac:dyDescent="0.3">
      <c r="A1041" s="102" t="s">
        <v>104</v>
      </c>
      <c r="B1041" s="103"/>
      <c r="C1041" s="103"/>
      <c r="D1041" s="103"/>
      <c r="E1041" s="104"/>
    </row>
    <row r="1042" spans="1:5" x14ac:dyDescent="0.25">
      <c r="A1042" s="92"/>
      <c r="B1042" s="18">
        <v>2018</v>
      </c>
      <c r="C1042" s="18">
        <v>2019</v>
      </c>
      <c r="D1042" s="18">
        <v>2020</v>
      </c>
      <c r="E1042" s="18">
        <v>2021</v>
      </c>
    </row>
    <row r="1043" spans="1:5" ht="15.75" thickBot="1" x14ac:dyDescent="0.3">
      <c r="A1043" s="93"/>
      <c r="B1043" s="19" t="s">
        <v>6</v>
      </c>
      <c r="C1043" s="19" t="s">
        <v>7</v>
      </c>
      <c r="D1043" s="19" t="s">
        <v>7</v>
      </c>
      <c r="E1043" s="19" t="s">
        <v>7</v>
      </c>
    </row>
    <row r="1044" spans="1:5" ht="15.75" thickBot="1" x14ac:dyDescent="0.3">
      <c r="A1044" s="1" t="s">
        <v>40</v>
      </c>
      <c r="B1044" s="8">
        <f>B1045+B1046+B1047+B1048</f>
        <v>0</v>
      </c>
      <c r="C1044" s="8">
        <f t="shared" ref="C1044:E1044" si="219">C1045+C1046+C1047+C1048</f>
        <v>0</v>
      </c>
      <c r="D1044" s="8">
        <f t="shared" si="219"/>
        <v>0</v>
      </c>
      <c r="E1044" s="8">
        <f t="shared" si="219"/>
        <v>0</v>
      </c>
    </row>
    <row r="1045" spans="1:5" ht="15.75" thickBot="1" x14ac:dyDescent="0.3">
      <c r="A1045" s="10" t="s">
        <v>49</v>
      </c>
      <c r="B1045" s="8"/>
      <c r="C1045" s="8"/>
      <c r="D1045" s="8"/>
      <c r="E1045" s="8"/>
    </row>
    <row r="1046" spans="1:5" ht="15.75" thickBot="1" x14ac:dyDescent="0.3">
      <c r="A1046" s="10" t="s">
        <v>56</v>
      </c>
      <c r="B1046" s="8"/>
      <c r="C1046" s="8"/>
      <c r="D1046" s="8"/>
      <c r="E1046" s="8"/>
    </row>
    <row r="1047" spans="1:5" ht="15.75" thickBot="1" x14ac:dyDescent="0.3">
      <c r="A1047" s="10" t="s">
        <v>57</v>
      </c>
      <c r="B1047" s="8"/>
      <c r="C1047" s="8"/>
      <c r="D1047" s="8"/>
      <c r="E1047" s="8"/>
    </row>
    <row r="1048" spans="1:5" ht="15.75" thickBot="1" x14ac:dyDescent="0.3">
      <c r="A1048" s="10" t="s">
        <v>58</v>
      </c>
      <c r="B1048" s="8"/>
      <c r="C1048" s="8"/>
      <c r="D1048" s="8"/>
      <c r="E1048" s="8"/>
    </row>
    <row r="1049" spans="1:5" ht="15" customHeight="1" thickBot="1" x14ac:dyDescent="0.3">
      <c r="A1049" s="1" t="s">
        <v>41</v>
      </c>
      <c r="B1049" s="11">
        <f>B1050+B1051+B1052+B1053</f>
        <v>0</v>
      </c>
      <c r="C1049" s="11">
        <f t="shared" ref="C1049:E1049" si="220">C1050+C1051+C1052+C1053</f>
        <v>10510</v>
      </c>
      <c r="D1049" s="11">
        <f t="shared" si="220"/>
        <v>0</v>
      </c>
      <c r="E1049" s="11">
        <f t="shared" si="220"/>
        <v>0</v>
      </c>
    </row>
    <row r="1050" spans="1:5" ht="15.75" customHeight="1" thickBot="1" x14ac:dyDescent="0.3">
      <c r="A1050" s="10" t="s">
        <v>49</v>
      </c>
      <c r="B1050" s="11"/>
      <c r="C1050" s="11"/>
      <c r="D1050" s="11"/>
      <c r="E1050" s="11"/>
    </row>
    <row r="1051" spans="1:5" ht="19.5" customHeight="1" thickBot="1" x14ac:dyDescent="0.3">
      <c r="A1051" s="10" t="s">
        <v>56</v>
      </c>
      <c r="B1051" s="6"/>
      <c r="C1051" s="6">
        <v>10000</v>
      </c>
      <c r="D1051" s="6"/>
      <c r="E1051" s="11"/>
    </row>
    <row r="1052" spans="1:5" ht="15.75" thickBot="1" x14ac:dyDescent="0.3">
      <c r="A1052" s="10" t="s">
        <v>57</v>
      </c>
      <c r="B1052" s="6"/>
      <c r="C1052" s="6"/>
      <c r="D1052" s="11"/>
      <c r="E1052" s="11"/>
    </row>
    <row r="1053" spans="1:5" ht="47.25" customHeight="1" thickBot="1" x14ac:dyDescent="0.3">
      <c r="A1053" s="10" t="s">
        <v>58</v>
      </c>
      <c r="B1053" s="6"/>
      <c r="C1053" s="6">
        <v>510</v>
      </c>
      <c r="D1053" s="6"/>
      <c r="E1053" s="11"/>
    </row>
    <row r="1054" spans="1:5" ht="15.75" customHeight="1" thickBot="1" x14ac:dyDescent="0.3">
      <c r="A1054" s="21" t="s">
        <v>36</v>
      </c>
      <c r="B1054" s="11">
        <f>B1044+B1049</f>
        <v>0</v>
      </c>
      <c r="C1054" s="11">
        <f t="shared" ref="C1054:E1054" si="221">C1044+C1049</f>
        <v>10510</v>
      </c>
      <c r="D1054" s="11">
        <f t="shared" si="221"/>
        <v>0</v>
      </c>
      <c r="E1054" s="11">
        <f t="shared" si="221"/>
        <v>0</v>
      </c>
    </row>
    <row r="1055" spans="1:5" ht="15.75" thickBot="1" x14ac:dyDescent="0.3">
      <c r="A1055" s="83" t="s">
        <v>44</v>
      </c>
      <c r="B1055" s="187" t="s">
        <v>328</v>
      </c>
      <c r="C1055" s="188"/>
      <c r="D1055" s="188"/>
      <c r="E1055" s="189"/>
    </row>
    <row r="1056" spans="1:5" ht="34.5" thickBot="1" x14ac:dyDescent="0.3">
      <c r="A1056" s="20" t="s">
        <v>29</v>
      </c>
      <c r="B1056" s="59" t="s">
        <v>329</v>
      </c>
      <c r="C1056" s="55" t="s">
        <v>52</v>
      </c>
      <c r="D1056" s="56"/>
      <c r="E1056" s="57"/>
    </row>
    <row r="1057" spans="1:5" ht="15.75" thickBot="1" x14ac:dyDescent="0.3">
      <c r="A1057" s="4" t="s">
        <v>10</v>
      </c>
      <c r="B1057" s="99" t="s">
        <v>330</v>
      </c>
      <c r="C1057" s="100"/>
      <c r="D1057" s="100"/>
      <c r="E1057" s="101"/>
    </row>
    <row r="1058" spans="1:5" ht="15.75" thickBot="1" x14ac:dyDescent="0.3">
      <c r="A1058" s="4" t="s">
        <v>15</v>
      </c>
      <c r="B1058" s="105" t="s">
        <v>273</v>
      </c>
      <c r="C1058" s="106"/>
      <c r="D1058" s="106"/>
      <c r="E1058" s="107"/>
    </row>
    <row r="1059" spans="1:5" x14ac:dyDescent="0.25">
      <c r="A1059" s="92"/>
      <c r="B1059" s="18">
        <v>2018</v>
      </c>
      <c r="C1059" s="18">
        <v>2019</v>
      </c>
      <c r="D1059" s="18">
        <v>2020</v>
      </c>
      <c r="E1059" s="18">
        <v>2021</v>
      </c>
    </row>
    <row r="1060" spans="1:5" ht="15.75" thickBot="1" x14ac:dyDescent="0.3">
      <c r="A1060" s="93"/>
      <c r="B1060" s="19" t="s">
        <v>6</v>
      </c>
      <c r="C1060" s="19" t="s">
        <v>7</v>
      </c>
      <c r="D1060" s="19" t="s">
        <v>7</v>
      </c>
      <c r="E1060" s="19" t="s">
        <v>7</v>
      </c>
    </row>
    <row r="1061" spans="1:5" ht="15.75" thickBot="1" x14ac:dyDescent="0.3">
      <c r="A1061" s="4" t="s">
        <v>9</v>
      </c>
      <c r="B1061" s="52">
        <v>0</v>
      </c>
      <c r="C1061" s="6">
        <v>3</v>
      </c>
      <c r="D1061" s="6">
        <v>3</v>
      </c>
      <c r="E1061" s="6">
        <v>3</v>
      </c>
    </row>
    <row r="1062" spans="1:5" ht="15.75" thickBot="1" x14ac:dyDescent="0.3">
      <c r="A1062" s="4" t="s">
        <v>16</v>
      </c>
      <c r="B1062" s="6">
        <v>0</v>
      </c>
      <c r="C1062" s="6">
        <v>36000</v>
      </c>
      <c r="D1062" s="6">
        <v>106000</v>
      </c>
      <c r="E1062" s="6">
        <v>405300</v>
      </c>
    </row>
    <row r="1063" spans="1:5" ht="15.75" thickBot="1" x14ac:dyDescent="0.3">
      <c r="A1063" s="4" t="s">
        <v>24</v>
      </c>
      <c r="B1063" s="6" t="e">
        <f>B1062/B1061</f>
        <v>#DIV/0!</v>
      </c>
      <c r="C1063" s="6">
        <f t="shared" ref="C1063:E1063" si="222">C1062/C1061</f>
        <v>12000</v>
      </c>
      <c r="D1063" s="6">
        <f t="shared" si="222"/>
        <v>35333.333333333336</v>
      </c>
      <c r="E1063" s="6">
        <f t="shared" si="222"/>
        <v>135100</v>
      </c>
    </row>
    <row r="1064" spans="1:5" ht="15.75" thickBot="1" x14ac:dyDescent="0.3">
      <c r="A1064" s="4" t="s">
        <v>17</v>
      </c>
      <c r="B1064" s="52" t="s">
        <v>23</v>
      </c>
      <c r="C1064" s="7" t="e">
        <f t="shared" ref="C1064:E1066" si="223">C1061/B1061-1</f>
        <v>#DIV/0!</v>
      </c>
      <c r="D1064" s="7">
        <f t="shared" si="223"/>
        <v>0</v>
      </c>
      <c r="E1064" s="7">
        <f t="shared" si="223"/>
        <v>0</v>
      </c>
    </row>
    <row r="1065" spans="1:5" ht="15.75" thickBot="1" x14ac:dyDescent="0.3">
      <c r="A1065" s="4" t="s">
        <v>18</v>
      </c>
      <c r="B1065" s="52" t="s">
        <v>23</v>
      </c>
      <c r="C1065" s="7" t="e">
        <f t="shared" si="223"/>
        <v>#DIV/0!</v>
      </c>
      <c r="D1065" s="7">
        <f t="shared" si="223"/>
        <v>1.9444444444444446</v>
      </c>
      <c r="E1065" s="7">
        <f t="shared" si="223"/>
        <v>2.8235849056603772</v>
      </c>
    </row>
    <row r="1066" spans="1:5" ht="15.75" thickBot="1" x14ac:dyDescent="0.3">
      <c r="A1066" s="4" t="s">
        <v>19</v>
      </c>
      <c r="B1066" s="52" t="s">
        <v>23</v>
      </c>
      <c r="C1066" s="7" t="e">
        <f t="shared" si="223"/>
        <v>#DIV/0!</v>
      </c>
      <c r="D1066" s="7">
        <f t="shared" si="223"/>
        <v>1.9444444444444446</v>
      </c>
      <c r="E1066" s="7">
        <f t="shared" si="223"/>
        <v>2.8235849056603772</v>
      </c>
    </row>
    <row r="1067" spans="1:5" ht="15.75" thickBot="1" x14ac:dyDescent="0.3">
      <c r="A1067" s="102" t="s">
        <v>104</v>
      </c>
      <c r="B1067" s="103"/>
      <c r="C1067" s="103"/>
      <c r="D1067" s="103"/>
      <c r="E1067" s="104"/>
    </row>
    <row r="1068" spans="1:5" x14ac:dyDescent="0.25">
      <c r="A1068" s="92"/>
      <c r="B1068" s="18">
        <v>2018</v>
      </c>
      <c r="C1068" s="18">
        <v>2019</v>
      </c>
      <c r="D1068" s="18">
        <v>2020</v>
      </c>
      <c r="E1068" s="18">
        <v>2021</v>
      </c>
    </row>
    <row r="1069" spans="1:5" ht="15.75" thickBot="1" x14ac:dyDescent="0.3">
      <c r="A1069" s="93"/>
      <c r="B1069" s="19" t="s">
        <v>6</v>
      </c>
      <c r="C1069" s="19" t="s">
        <v>7</v>
      </c>
      <c r="D1069" s="19" t="s">
        <v>7</v>
      </c>
      <c r="E1069" s="19" t="s">
        <v>7</v>
      </c>
    </row>
    <row r="1070" spans="1:5" ht="15.75" thickBot="1" x14ac:dyDescent="0.3">
      <c r="A1070" s="1" t="s">
        <v>40</v>
      </c>
      <c r="B1070" s="8">
        <f>B1071+B1072+B1073+B1074</f>
        <v>0</v>
      </c>
      <c r="C1070" s="8">
        <f t="shared" ref="C1070:E1070" si="224">C1071+C1072+C1073+C1074</f>
        <v>0</v>
      </c>
      <c r="D1070" s="8">
        <f t="shared" si="224"/>
        <v>0</v>
      </c>
      <c r="E1070" s="8">
        <f t="shared" si="224"/>
        <v>0</v>
      </c>
    </row>
    <row r="1071" spans="1:5" ht="15.75" thickBot="1" x14ac:dyDescent="0.3">
      <c r="A1071" s="10" t="s">
        <v>49</v>
      </c>
      <c r="B1071" s="8"/>
      <c r="C1071" s="8"/>
      <c r="D1071" s="8"/>
      <c r="E1071" s="8"/>
    </row>
    <row r="1072" spans="1:5" ht="15.75" thickBot="1" x14ac:dyDescent="0.3">
      <c r="A1072" s="10" t="s">
        <v>56</v>
      </c>
      <c r="B1072" s="8"/>
      <c r="C1072" s="8"/>
      <c r="D1072" s="8"/>
      <c r="E1072" s="8"/>
    </row>
    <row r="1073" spans="1:5" ht="15.75" thickBot="1" x14ac:dyDescent="0.3">
      <c r="A1073" s="10" t="s">
        <v>57</v>
      </c>
      <c r="B1073" s="8"/>
      <c r="C1073" s="8"/>
      <c r="D1073" s="8"/>
      <c r="E1073" s="8"/>
    </row>
    <row r="1074" spans="1:5" ht="15.75" thickBot="1" x14ac:dyDescent="0.3">
      <c r="A1074" s="10" t="s">
        <v>58</v>
      </c>
      <c r="B1074" s="8"/>
      <c r="C1074" s="8"/>
      <c r="D1074" s="8"/>
      <c r="E1074" s="8"/>
    </row>
    <row r="1075" spans="1:5" ht="15.75" thickBot="1" x14ac:dyDescent="0.3">
      <c r="A1075" s="1" t="s">
        <v>41</v>
      </c>
      <c r="B1075" s="11">
        <f>B1076+B1077+B1078+B1079</f>
        <v>0</v>
      </c>
      <c r="C1075" s="11">
        <f t="shared" ref="C1075:E1075" si="225">C1076+C1077+C1078+C1079</f>
        <v>36000</v>
      </c>
      <c r="D1075" s="11">
        <f t="shared" si="225"/>
        <v>106000</v>
      </c>
      <c r="E1075" s="11">
        <f t="shared" si="225"/>
        <v>405300</v>
      </c>
    </row>
    <row r="1076" spans="1:5" ht="15.75" thickBot="1" x14ac:dyDescent="0.3">
      <c r="A1076" s="10" t="s">
        <v>49</v>
      </c>
      <c r="B1076" s="11"/>
      <c r="C1076" s="11"/>
      <c r="D1076" s="11"/>
      <c r="E1076" s="11"/>
    </row>
    <row r="1077" spans="1:5" ht="15.75" thickBot="1" x14ac:dyDescent="0.3">
      <c r="A1077" s="10" t="s">
        <v>56</v>
      </c>
      <c r="B1077" s="6"/>
      <c r="C1077" s="6">
        <v>35000</v>
      </c>
      <c r="D1077" s="6">
        <v>100000</v>
      </c>
      <c r="E1077" s="11">
        <v>400000</v>
      </c>
    </row>
    <row r="1078" spans="1:5" ht="15.75" thickBot="1" x14ac:dyDescent="0.3">
      <c r="A1078" s="10" t="s">
        <v>57</v>
      </c>
      <c r="B1078" s="6"/>
      <c r="C1078" s="6"/>
      <c r="D1078" s="11"/>
      <c r="E1078" s="11"/>
    </row>
    <row r="1079" spans="1:5" ht="15.75" thickBot="1" x14ac:dyDescent="0.3">
      <c r="A1079" s="10" t="s">
        <v>58</v>
      </c>
      <c r="B1079" s="6"/>
      <c r="C1079" s="6">
        <v>1000</v>
      </c>
      <c r="D1079" s="6">
        <v>6000</v>
      </c>
      <c r="E1079" s="11">
        <v>5300</v>
      </c>
    </row>
    <row r="1080" spans="1:5" ht="15.75" thickBot="1" x14ac:dyDescent="0.3">
      <c r="A1080" s="21" t="s">
        <v>36</v>
      </c>
      <c r="B1080" s="11">
        <f>B1070+B1075</f>
        <v>0</v>
      </c>
      <c r="C1080" s="11">
        <f t="shared" ref="C1080:E1080" si="226">C1070+C1075</f>
        <v>36000</v>
      </c>
      <c r="D1080" s="11">
        <f t="shared" si="226"/>
        <v>106000</v>
      </c>
      <c r="E1080" s="11">
        <f t="shared" si="226"/>
        <v>405300</v>
      </c>
    </row>
    <row r="1081" spans="1:5" ht="15.75" thickBot="1" x14ac:dyDescent="0.3">
      <c r="A1081" s="27"/>
      <c r="B1081" s="28"/>
      <c r="C1081" s="28"/>
      <c r="D1081" s="28"/>
      <c r="E1081" s="28"/>
    </row>
    <row r="1082" spans="1:5" ht="24.75" thickBot="1" x14ac:dyDescent="0.3">
      <c r="A1082" s="13" t="s">
        <v>45</v>
      </c>
      <c r="B1082" s="14">
        <f>+B291+B187+B72+B35+B239+B146+B396+B371+B345+B320+B265</f>
        <v>475023.96</v>
      </c>
      <c r="C1082" s="14">
        <f>C291+C187+C72+C35+C239+C146+C396+C371+C345+C320+C265+C109</f>
        <v>683236</v>
      </c>
      <c r="D1082" s="14">
        <f>D291+D187+D72+D35+D239+D146+D396+D371+D345+D320+D265+D109</f>
        <v>590600</v>
      </c>
      <c r="E1082" s="14">
        <f>E291+E187+E72+E35+E239+E146+E396+E371+E345+E320+E265+E109</f>
        <v>789700</v>
      </c>
    </row>
    <row r="1083" spans="1:5" ht="24.75" thickBot="1" x14ac:dyDescent="0.3">
      <c r="A1083" s="13" t="s">
        <v>46</v>
      </c>
      <c r="B1083" s="14">
        <f>+B309+B283+B175+B101+B64+B414+B389+B363+B338+B257+B205</f>
        <v>451605</v>
      </c>
      <c r="C1083" s="14">
        <f>+C309+C283+C175+C101+C64+C414+C389+C363+C338+C257+C205+C138</f>
        <v>683236</v>
      </c>
      <c r="D1083" s="14">
        <f>+D309+D283+D175+D101+D64+D414+D389+D363+D338+D257+D205+D138</f>
        <v>590600</v>
      </c>
      <c r="E1083" s="14">
        <f>+E309+E283+E175+E101+E64+E414+E389+E363+E338+E257+E205+E138</f>
        <v>789700</v>
      </c>
    </row>
    <row r="1084" spans="1:5" ht="15.75" thickBot="1" x14ac:dyDescent="0.3">
      <c r="A1084" s="1" t="s">
        <v>0</v>
      </c>
      <c r="B1084" s="23">
        <f>B1085+B1086</f>
        <v>249385</v>
      </c>
      <c r="C1084" s="23">
        <f>C1085+C1086</f>
        <v>306600</v>
      </c>
      <c r="D1084" s="23">
        <f t="shared" ref="D1084:E1084" si="227">D1085+D1086</f>
        <v>306600</v>
      </c>
      <c r="E1084" s="23">
        <f t="shared" si="227"/>
        <v>306600</v>
      </c>
    </row>
    <row r="1085" spans="1:5" ht="15.75" thickBot="1" x14ac:dyDescent="0.3">
      <c r="A1085" s="10" t="s">
        <v>49</v>
      </c>
      <c r="B1085" s="11">
        <f>B44+B81+B155</f>
        <v>249385</v>
      </c>
      <c r="C1085" s="11">
        <f>C44+C81+C155+C118</f>
        <v>306600</v>
      </c>
      <c r="D1085" s="11">
        <f>D44+D81+D155+D118</f>
        <v>306600</v>
      </c>
      <c r="E1085" s="11">
        <f>E44+E81+E155+E118</f>
        <v>306600</v>
      </c>
    </row>
    <row r="1086" spans="1:5" ht="15.75" thickBot="1" x14ac:dyDescent="0.3">
      <c r="A1086" s="10" t="s">
        <v>53</v>
      </c>
      <c r="B1086" s="11">
        <f>B45+B82+B156</f>
        <v>0</v>
      </c>
      <c r="C1086" s="11">
        <f>C45+C82+C156</f>
        <v>0</v>
      </c>
      <c r="D1086" s="11">
        <f>D45+D82+D156</f>
        <v>0</v>
      </c>
      <c r="E1086" s="11">
        <f>E45+E82+E156</f>
        <v>0</v>
      </c>
    </row>
    <row r="1087" spans="1:5" ht="15.75" thickBot="1" x14ac:dyDescent="0.3">
      <c r="A1087" s="1" t="s">
        <v>31</v>
      </c>
      <c r="B1087" s="23">
        <f>B1088+B1089</f>
        <v>43510</v>
      </c>
      <c r="C1087" s="23">
        <f>C1088+C1089</f>
        <v>53700</v>
      </c>
      <c r="D1087" s="23">
        <f>D1088+D1089</f>
        <v>53700</v>
      </c>
      <c r="E1087" s="23">
        <f>E1088+E1089</f>
        <v>53700</v>
      </c>
    </row>
    <row r="1088" spans="1:5" ht="15.75" thickBot="1" x14ac:dyDescent="0.3">
      <c r="A1088" s="10" t="s">
        <v>49</v>
      </c>
      <c r="B1088" s="8">
        <f>B47+B84+B158</f>
        <v>43510</v>
      </c>
      <c r="C1088" s="8">
        <f>C47+C84+C158+C121</f>
        <v>53700</v>
      </c>
      <c r="D1088" s="8">
        <f>D47+D84+D158+D121</f>
        <v>53700</v>
      </c>
      <c r="E1088" s="8">
        <f>E47+E84+E158+E121</f>
        <v>53700</v>
      </c>
    </row>
    <row r="1089" spans="1:5" ht="15.75" thickBot="1" x14ac:dyDescent="0.3">
      <c r="A1089" s="10" t="s">
        <v>53</v>
      </c>
      <c r="B1089" s="11">
        <f>B48+B85+B156</f>
        <v>0</v>
      </c>
      <c r="C1089" s="11">
        <f>C48+C85+C156</f>
        <v>0</v>
      </c>
      <c r="D1089" s="11">
        <f>D48+D85+D156</f>
        <v>0</v>
      </c>
      <c r="E1089" s="11">
        <f>E48+E85+E156</f>
        <v>0</v>
      </c>
    </row>
    <row r="1090" spans="1:5" ht="15.75" thickBot="1" x14ac:dyDescent="0.3">
      <c r="A1090" s="1" t="s">
        <v>1</v>
      </c>
      <c r="B1090" s="23">
        <f>B1091+B1092</f>
        <v>115150</v>
      </c>
      <c r="C1090" s="23">
        <f t="shared" ref="C1090:E1090" si="228">C1091+C1092</f>
        <v>91000</v>
      </c>
      <c r="D1090" s="23">
        <f t="shared" si="228"/>
        <v>112700</v>
      </c>
      <c r="E1090" s="23">
        <f t="shared" si="228"/>
        <v>117700</v>
      </c>
    </row>
    <row r="1091" spans="1:5" ht="15.75" thickBot="1" x14ac:dyDescent="0.3">
      <c r="A1091" s="10" t="s">
        <v>49</v>
      </c>
      <c r="B1091" s="11">
        <f>B50+B87+B161</f>
        <v>115150</v>
      </c>
      <c r="C1091" s="11">
        <f>C50+C87+C161+C124</f>
        <v>91000</v>
      </c>
      <c r="D1091" s="11">
        <f>D50+D87+D161+D124</f>
        <v>112700</v>
      </c>
      <c r="E1091" s="11">
        <f>E50+E87+E161+E124</f>
        <v>117700</v>
      </c>
    </row>
    <row r="1092" spans="1:5" ht="15.75" thickBot="1" x14ac:dyDescent="0.3">
      <c r="A1092" s="10" t="s">
        <v>53</v>
      </c>
      <c r="B1092" s="11">
        <f>B51+B88+B162</f>
        <v>0</v>
      </c>
      <c r="C1092" s="11">
        <f>C51+C88+C162</f>
        <v>0</v>
      </c>
      <c r="D1092" s="11">
        <f>D51+D88+D162</f>
        <v>0</v>
      </c>
      <c r="E1092" s="11">
        <f>E51+E88+E162</f>
        <v>0</v>
      </c>
    </row>
    <row r="1093" spans="1:5" ht="15.75" thickBot="1" x14ac:dyDescent="0.3">
      <c r="A1093" s="1" t="s">
        <v>2</v>
      </c>
      <c r="B1093" s="23">
        <f>B1094+B1095</f>
        <v>0</v>
      </c>
      <c r="C1093" s="23">
        <f t="shared" ref="C1093:E1093" si="229">C1094+C1095</f>
        <v>0</v>
      </c>
      <c r="D1093" s="23">
        <f t="shared" si="229"/>
        <v>0</v>
      </c>
      <c r="E1093" s="23">
        <f t="shared" si="229"/>
        <v>0</v>
      </c>
    </row>
    <row r="1094" spans="1:5" ht="15.75" thickBot="1" x14ac:dyDescent="0.3">
      <c r="A1094" s="10" t="s">
        <v>49</v>
      </c>
      <c r="B1094" s="8">
        <f t="shared" ref="B1094:E1095" si="230">B53+B90+B164</f>
        <v>0</v>
      </c>
      <c r="C1094" s="8">
        <f t="shared" si="230"/>
        <v>0</v>
      </c>
      <c r="D1094" s="8">
        <f t="shared" si="230"/>
        <v>0</v>
      </c>
      <c r="E1094" s="8">
        <f t="shared" si="230"/>
        <v>0</v>
      </c>
    </row>
    <row r="1095" spans="1:5" ht="15.75" thickBot="1" x14ac:dyDescent="0.3">
      <c r="A1095" s="10" t="s">
        <v>53</v>
      </c>
      <c r="B1095" s="11">
        <f t="shared" si="230"/>
        <v>0</v>
      </c>
      <c r="C1095" s="11">
        <f t="shared" si="230"/>
        <v>0</v>
      </c>
      <c r="D1095" s="11">
        <f t="shared" si="230"/>
        <v>0</v>
      </c>
      <c r="E1095" s="11">
        <f t="shared" si="230"/>
        <v>0</v>
      </c>
    </row>
    <row r="1096" spans="1:5" ht="15.75" thickBot="1" x14ac:dyDescent="0.3">
      <c r="A1096" s="1" t="s">
        <v>25</v>
      </c>
      <c r="B1096" s="23">
        <f>B1097+B1098</f>
        <v>0</v>
      </c>
      <c r="C1096" s="23">
        <f t="shared" ref="C1096:E1096" si="231">C1097+C1098</f>
        <v>0</v>
      </c>
      <c r="D1096" s="23">
        <f t="shared" si="231"/>
        <v>7000</v>
      </c>
      <c r="E1096" s="23">
        <f t="shared" si="231"/>
        <v>7000</v>
      </c>
    </row>
    <row r="1097" spans="1:5" ht="15.75" thickBot="1" x14ac:dyDescent="0.3">
      <c r="A1097" s="10" t="s">
        <v>49</v>
      </c>
      <c r="B1097" s="8">
        <f>B56+B93+B167</f>
        <v>0</v>
      </c>
      <c r="C1097" s="8">
        <f>C56+C93+C167</f>
        <v>0</v>
      </c>
      <c r="D1097" s="8">
        <f>D56+D93+D167+D130</f>
        <v>7000</v>
      </c>
      <c r="E1097" s="8">
        <f>E56+E93+E167+E130</f>
        <v>7000</v>
      </c>
    </row>
    <row r="1098" spans="1:5" ht="15.75" thickBot="1" x14ac:dyDescent="0.3">
      <c r="A1098" s="10" t="s">
        <v>53</v>
      </c>
      <c r="B1098" s="11">
        <f>B57+B94+B168</f>
        <v>0</v>
      </c>
      <c r="C1098" s="11">
        <f>C57+C94+C168</f>
        <v>0</v>
      </c>
      <c r="D1098" s="11">
        <f>D57+D94+D168</f>
        <v>0</v>
      </c>
      <c r="E1098" s="11">
        <f>E57+E94+E168</f>
        <v>0</v>
      </c>
    </row>
    <row r="1099" spans="1:5" ht="15.75" thickBot="1" x14ac:dyDescent="0.3">
      <c r="A1099" s="1" t="s">
        <v>26</v>
      </c>
      <c r="B1099" s="23">
        <f>B1100+B1101</f>
        <v>0</v>
      </c>
      <c r="C1099" s="23">
        <f>C1100+C1101</f>
        <v>0</v>
      </c>
      <c r="D1099" s="23">
        <f t="shared" ref="D1099:E1099" si="232">D1100+D1101</f>
        <v>0</v>
      </c>
      <c r="E1099" s="23">
        <f t="shared" si="232"/>
        <v>0</v>
      </c>
    </row>
    <row r="1100" spans="1:5" ht="15.75" thickBot="1" x14ac:dyDescent="0.3">
      <c r="A1100" s="10" t="s">
        <v>49</v>
      </c>
      <c r="B1100" s="8">
        <f t="shared" ref="B1100:E1101" si="233">B59+B96+B170</f>
        <v>0</v>
      </c>
      <c r="C1100" s="8">
        <f t="shared" si="233"/>
        <v>0</v>
      </c>
      <c r="D1100" s="8">
        <f t="shared" si="233"/>
        <v>0</v>
      </c>
      <c r="E1100" s="8">
        <f t="shared" si="233"/>
        <v>0</v>
      </c>
    </row>
    <row r="1101" spans="1:5" ht="15.75" thickBot="1" x14ac:dyDescent="0.3">
      <c r="A1101" s="10" t="s">
        <v>53</v>
      </c>
      <c r="B1101" s="11">
        <f t="shared" si="233"/>
        <v>0</v>
      </c>
      <c r="C1101" s="11">
        <f t="shared" si="233"/>
        <v>0</v>
      </c>
      <c r="D1101" s="11">
        <f t="shared" si="233"/>
        <v>0</v>
      </c>
      <c r="E1101" s="11">
        <f t="shared" si="233"/>
        <v>0</v>
      </c>
    </row>
    <row r="1102" spans="1:5" ht="15.75" thickBot="1" x14ac:dyDescent="0.3">
      <c r="A1102" s="1" t="s">
        <v>3</v>
      </c>
      <c r="B1102" s="23">
        <f>B98+B61</f>
        <v>0</v>
      </c>
      <c r="C1102" s="23">
        <f>C98+C61</f>
        <v>0</v>
      </c>
      <c r="D1102" s="23">
        <f>D98+D61</f>
        <v>0</v>
      </c>
      <c r="E1102" s="23">
        <f>E98+E61</f>
        <v>0</v>
      </c>
    </row>
    <row r="1103" spans="1:5" ht="15.75" thickBot="1" x14ac:dyDescent="0.3">
      <c r="A1103" s="10" t="s">
        <v>49</v>
      </c>
      <c r="B1103" s="8">
        <f t="shared" ref="B1103:E1104" si="234">B62+B99+B173</f>
        <v>0</v>
      </c>
      <c r="C1103" s="8">
        <f t="shared" si="234"/>
        <v>0</v>
      </c>
      <c r="D1103" s="8">
        <f t="shared" si="234"/>
        <v>0</v>
      </c>
      <c r="E1103" s="8">
        <f t="shared" si="234"/>
        <v>0</v>
      </c>
    </row>
    <row r="1104" spans="1:5" ht="15.75" thickBot="1" x14ac:dyDescent="0.3">
      <c r="A1104" s="10" t="s">
        <v>53</v>
      </c>
      <c r="B1104" s="11">
        <f t="shared" si="234"/>
        <v>0</v>
      </c>
      <c r="C1104" s="11">
        <f t="shared" si="234"/>
        <v>0</v>
      </c>
      <c r="D1104" s="11">
        <f t="shared" si="234"/>
        <v>0</v>
      </c>
      <c r="E1104" s="11">
        <f t="shared" si="234"/>
        <v>0</v>
      </c>
    </row>
    <row r="1105" spans="1:5" ht="15.75" thickBot="1" x14ac:dyDescent="0.3">
      <c r="A1105" s="1" t="s">
        <v>20</v>
      </c>
      <c r="B1105" s="23">
        <f>B1106+B1107+B1108+B1109</f>
        <v>0</v>
      </c>
      <c r="C1105" s="23">
        <f t="shared" ref="C1105:E1105" si="235">C1106+C1107+C1108+C1109</f>
        <v>0</v>
      </c>
      <c r="D1105" s="23">
        <f t="shared" si="235"/>
        <v>0</v>
      </c>
      <c r="E1105" s="23">
        <f t="shared" si="235"/>
        <v>0</v>
      </c>
    </row>
    <row r="1106" spans="1:5" ht="15.75" thickBot="1" x14ac:dyDescent="0.3">
      <c r="A1106" s="10" t="s">
        <v>49</v>
      </c>
      <c r="B1106" s="8">
        <f t="shared" ref="B1106:E1109" si="236">B196+B248+B274+B300+B329+B354+B380+B405</f>
        <v>0</v>
      </c>
      <c r="C1106" s="8">
        <f t="shared" si="236"/>
        <v>0</v>
      </c>
      <c r="D1106" s="8">
        <f t="shared" si="236"/>
        <v>0</v>
      </c>
      <c r="E1106" s="8">
        <f t="shared" si="236"/>
        <v>0</v>
      </c>
    </row>
    <row r="1107" spans="1:5" ht="15.75" thickBot="1" x14ac:dyDescent="0.3">
      <c r="A1107" s="10" t="s">
        <v>62</v>
      </c>
      <c r="B1107" s="8">
        <f t="shared" si="236"/>
        <v>0</v>
      </c>
      <c r="C1107" s="8">
        <f t="shared" si="236"/>
        <v>0</v>
      </c>
      <c r="D1107" s="8">
        <f t="shared" si="236"/>
        <v>0</v>
      </c>
      <c r="E1107" s="8">
        <f t="shared" si="236"/>
        <v>0</v>
      </c>
    </row>
    <row r="1108" spans="1:5" ht="15.75" thickBot="1" x14ac:dyDescent="0.3">
      <c r="A1108" s="10" t="s">
        <v>57</v>
      </c>
      <c r="B1108" s="8">
        <f t="shared" si="236"/>
        <v>0</v>
      </c>
      <c r="C1108" s="8">
        <f t="shared" si="236"/>
        <v>0</v>
      </c>
      <c r="D1108" s="8">
        <f t="shared" si="236"/>
        <v>0</v>
      </c>
      <c r="E1108" s="8">
        <f t="shared" si="236"/>
        <v>0</v>
      </c>
    </row>
    <row r="1109" spans="1:5" ht="15.75" thickBot="1" x14ac:dyDescent="0.3">
      <c r="A1109" s="10" t="s">
        <v>58</v>
      </c>
      <c r="B1109" s="8">
        <f t="shared" si="236"/>
        <v>0</v>
      </c>
      <c r="C1109" s="8">
        <f t="shared" si="236"/>
        <v>0</v>
      </c>
      <c r="D1109" s="8">
        <f t="shared" si="236"/>
        <v>0</v>
      </c>
      <c r="E1109" s="8">
        <f t="shared" si="236"/>
        <v>0</v>
      </c>
    </row>
    <row r="1110" spans="1:5" ht="15.75" thickBot="1" x14ac:dyDescent="0.3">
      <c r="A1110" s="1" t="s">
        <v>21</v>
      </c>
      <c r="B1110" s="23">
        <f>B1111+B1112+B1113+B1114</f>
        <v>316615</v>
      </c>
      <c r="C1110" s="23">
        <f t="shared" ref="C1110:E1110" si="237">C1111+C1112+C1113+C1114</f>
        <v>492170</v>
      </c>
      <c r="D1110" s="23">
        <f t="shared" si="237"/>
        <v>780000</v>
      </c>
      <c r="E1110" s="23">
        <f t="shared" si="237"/>
        <v>780000</v>
      </c>
    </row>
    <row r="1111" spans="1:5" ht="15.75" thickBot="1" x14ac:dyDescent="0.3">
      <c r="A1111" s="10" t="s">
        <v>49</v>
      </c>
      <c r="B1111" s="8">
        <f>B201+B253+B279+B305+B334+B359+B385+B410</f>
        <v>9000</v>
      </c>
      <c r="C1111" s="8">
        <f>C201+C253+C279+C305+C334+C359+C385+C410</f>
        <v>202936</v>
      </c>
      <c r="D1111" s="8">
        <f>D201+D253+D279+D305+D334+D359+D385+D410</f>
        <v>44600</v>
      </c>
      <c r="E1111" s="8">
        <f>E201+E253+E279+E305+E334+E359+E385+E410</f>
        <v>79700</v>
      </c>
    </row>
    <row r="1112" spans="1:5" ht="15.75" thickBot="1" x14ac:dyDescent="0.3">
      <c r="A1112" s="10" t="s">
        <v>62</v>
      </c>
      <c r="B1112" s="8">
        <f>B202+B254+B280+B306+B335+B360+B386+B411+B437+B462+B487+B513+B538+B564+B589+B614+B666+B691+B717+B743+B769+B794+B820+B846+B871+B896+B922+B947+B973+B999+B1025+B1051</f>
        <v>205000</v>
      </c>
      <c r="C1112" s="8">
        <f>C202+C254+C280+C306+C335+C360+C386+C411+C437+C462+C487+C513+C538+C564+C589+C614+C666+C691+C717+C743+C769+C794+C820+C846+C871+C896+C922+C947+C973+C999+C1025+C1051+C1077</f>
        <v>215000</v>
      </c>
      <c r="D1112" s="8">
        <f>D202+D254+D280+D306+D335+D360+D386+D411+D437+D462+D487+D513+D538+D564+D589+D614+D666+D691+D717+D743+D769+D794+D820+D846+D871+D896+D922+D947+D973+D999+D1025+D1051+D1077</f>
        <v>690000</v>
      </c>
      <c r="E1112" s="8">
        <f>E202+E254+E280+E306+E335+E360+E386+E411+E437+E462+E487+E513+E538+E564+E589+E614+E666+E691+E717+E743+E769+E794+E820+E846+E871+E896+E922+E947+E973+E999+E1025+E1051+E1077</f>
        <v>690000</v>
      </c>
    </row>
    <row r="1113" spans="1:5" ht="15.75" thickBot="1" x14ac:dyDescent="0.3">
      <c r="A1113" s="10" t="s">
        <v>57</v>
      </c>
      <c r="B1113" s="8">
        <f>B203+B255+B281+B307+B336+B361+B387+B412+B438+B463+B488+B514+B539+B565+B590+B615+B667+B692+B718+B744+B770+B795+B821+B847+B872+B897+B923+B948+B974+B1000+B1026+B1052</f>
        <v>54710</v>
      </c>
      <c r="C1113" s="8">
        <f>C203+C255+C281+C307+C336+C361+C387+C412+C438+C463+C488+C514+C539+C565+C590+C615+C667+C692+C718+C744+C770+C795+C821+C847+C872+C897+C923+C948+C974+C1000+C1026+C1052</f>
        <v>39034</v>
      </c>
      <c r="D1113" s="8">
        <f>D203+D255+D281+D307+D336+D361+D387+D412+D438+D463+D488+D514+D539+D565+D590+D615+D667+D692+D718+D744+D770+D795+D821+D847+D872+D897+D923+D948+D974+D1000+D1026+D1052</f>
        <v>17200</v>
      </c>
      <c r="E1113" s="8">
        <f>E203+E255+E281+E307+E336+E361+E387+E412+E438+E463+E488+E514+E539+E565+E590+E615+E667+E692+E718+E744+E770+E795+E821+E847+E872+E897+E923+E948+E974+E1000+E1026+E1052</f>
        <v>0</v>
      </c>
    </row>
    <row r="1114" spans="1:5" ht="15.75" thickBot="1" x14ac:dyDescent="0.3">
      <c r="A1114" s="10" t="s">
        <v>58</v>
      </c>
      <c r="B1114" s="8">
        <f>B204+B256+B282+B308+B337+B362+B388+B413+B439+B464+B489+B515+B540+B566+B591+B616+B668+B693+B719+B745+B771+B796+B822+B848+B873+B898+B924+B949+B975+B1001+B1027+B1053</f>
        <v>47905</v>
      </c>
      <c r="C1114" s="8">
        <f>C204+C256+C282+C308+C337+C362+C388+C413+C439+C464+C489+C515+C540+C566+C591+C616+C668+C693+C719+C745+C771+C796+C822+C848+C873+C898+C924+C949+C975+C1001+C1027+C1053+C1079+C642</f>
        <v>35200</v>
      </c>
      <c r="D1114" s="8">
        <f>D204+D256+D282+D308+D337+D362+D388+D413+D439+D464+D489+D515+D540+D566+D591+D616+D668+D693+D719+D745+D771+D796+D822+D848+D873+D898+D924+D949+D975+D1001+D1027+D1053+D1079</f>
        <v>28200</v>
      </c>
      <c r="E1114" s="8">
        <f>E204+E256+E282+E308+E337+E362+E388+E413+E439+E464+E489+E515+E540+E566+E591+E616+E668+E693+E719+E745+E771+E796+E822+E848+E873+E898+E924+E949+E975+E1001+E1027+E1053+E1079</f>
        <v>10300</v>
      </c>
    </row>
    <row r="1115" spans="1:5" ht="15.75" thickBot="1" x14ac:dyDescent="0.3">
      <c r="A1115" s="25" t="s">
        <v>35</v>
      </c>
      <c r="B1115" s="26" t="str">
        <f>IF(B1083-B1082=0,0,"Error")</f>
        <v>Error</v>
      </c>
      <c r="C1115" s="26">
        <f>IF(C1083-C1082=0,0,"Error")</f>
        <v>0</v>
      </c>
      <c r="D1115" s="26">
        <f>IF(D1083-D1082=0,0,"Error")</f>
        <v>0</v>
      </c>
      <c r="E1115" s="26">
        <f>IF(E1083-E1082=0,0,"Error")</f>
        <v>0</v>
      </c>
    </row>
  </sheetData>
  <mergeCells count="246">
    <mergeCell ref="A1068:A1069"/>
    <mergeCell ref="B1055:E1055"/>
    <mergeCell ref="B1057:E1057"/>
    <mergeCell ref="B1058:E1058"/>
    <mergeCell ref="A1059:A1060"/>
    <mergeCell ref="A1067:E1067"/>
    <mergeCell ref="B1029:E1029"/>
    <mergeCell ref="B1031:E1031"/>
    <mergeCell ref="B1032:E1032"/>
    <mergeCell ref="A1033:A1034"/>
    <mergeCell ref="A1041:E1041"/>
    <mergeCell ref="A1042:A1043"/>
    <mergeCell ref="B1003:E1003"/>
    <mergeCell ref="B1005:E1005"/>
    <mergeCell ref="B1006:E1006"/>
    <mergeCell ref="A1007:A1008"/>
    <mergeCell ref="A1015:E1015"/>
    <mergeCell ref="A1016:A1017"/>
    <mergeCell ref="B977:E977"/>
    <mergeCell ref="B979:E979"/>
    <mergeCell ref="B980:E980"/>
    <mergeCell ref="A981:A982"/>
    <mergeCell ref="A989:E989"/>
    <mergeCell ref="A990:A991"/>
    <mergeCell ref="B951:E951"/>
    <mergeCell ref="B953:E953"/>
    <mergeCell ref="B954:E954"/>
    <mergeCell ref="A955:A956"/>
    <mergeCell ref="A963:E963"/>
    <mergeCell ref="A964:A965"/>
    <mergeCell ref="A913:A914"/>
    <mergeCell ref="B927:E927"/>
    <mergeCell ref="B928:E928"/>
    <mergeCell ref="A929:A930"/>
    <mergeCell ref="A937:E937"/>
    <mergeCell ref="A938:A939"/>
    <mergeCell ref="A887:A888"/>
    <mergeCell ref="B900:E900"/>
    <mergeCell ref="B902:E902"/>
    <mergeCell ref="B903:E903"/>
    <mergeCell ref="A904:A905"/>
    <mergeCell ref="A912:E912"/>
    <mergeCell ref="A861:E861"/>
    <mergeCell ref="A862:A863"/>
    <mergeCell ref="B876:E876"/>
    <mergeCell ref="B877:E877"/>
    <mergeCell ref="A878:A879"/>
    <mergeCell ref="A886:E886"/>
    <mergeCell ref="A828:A829"/>
    <mergeCell ref="A836:E836"/>
    <mergeCell ref="A837:A838"/>
    <mergeCell ref="B851:E851"/>
    <mergeCell ref="B852:E852"/>
    <mergeCell ref="A853:A854"/>
    <mergeCell ref="A802:A803"/>
    <mergeCell ref="A810:E810"/>
    <mergeCell ref="A811:A812"/>
    <mergeCell ref="B824:E824"/>
    <mergeCell ref="B826:E826"/>
    <mergeCell ref="B827:E827"/>
    <mergeCell ref="A776:A777"/>
    <mergeCell ref="A784:E784"/>
    <mergeCell ref="A785:A786"/>
    <mergeCell ref="B798:E798"/>
    <mergeCell ref="B800:E800"/>
    <mergeCell ref="B801:E801"/>
    <mergeCell ref="B750:E750"/>
    <mergeCell ref="A751:A752"/>
    <mergeCell ref="A759:E759"/>
    <mergeCell ref="A760:A761"/>
    <mergeCell ref="B774:E774"/>
    <mergeCell ref="B775:E775"/>
    <mergeCell ref="B724:E724"/>
    <mergeCell ref="A725:A726"/>
    <mergeCell ref="A733:E733"/>
    <mergeCell ref="A734:A735"/>
    <mergeCell ref="B747:E747"/>
    <mergeCell ref="B749:E749"/>
    <mergeCell ref="B698:E698"/>
    <mergeCell ref="A699:A700"/>
    <mergeCell ref="A707:E707"/>
    <mergeCell ref="A708:A709"/>
    <mergeCell ref="B721:E721"/>
    <mergeCell ref="B723:E723"/>
    <mergeCell ref="B672:E672"/>
    <mergeCell ref="A673:A674"/>
    <mergeCell ref="A681:E681"/>
    <mergeCell ref="A682:A683"/>
    <mergeCell ref="B695:E695"/>
    <mergeCell ref="B697:E697"/>
    <mergeCell ref="B646:E646"/>
    <mergeCell ref="B647:E647"/>
    <mergeCell ref="A648:A649"/>
    <mergeCell ref="A656:E656"/>
    <mergeCell ref="A657:A658"/>
    <mergeCell ref="B671:E671"/>
    <mergeCell ref="B620:E620"/>
    <mergeCell ref="B621:E621"/>
    <mergeCell ref="A622:A623"/>
    <mergeCell ref="A630:E630"/>
    <mergeCell ref="A631:A632"/>
    <mergeCell ref="B644:E644"/>
    <mergeCell ref="B594:E594"/>
    <mergeCell ref="B595:E595"/>
    <mergeCell ref="A596:A597"/>
    <mergeCell ref="A604:E604"/>
    <mergeCell ref="A605:A606"/>
    <mergeCell ref="B618:E618"/>
    <mergeCell ref="A555:A556"/>
    <mergeCell ref="B569:E569"/>
    <mergeCell ref="B570:E570"/>
    <mergeCell ref="A571:A572"/>
    <mergeCell ref="A579:E579"/>
    <mergeCell ref="A580:A581"/>
    <mergeCell ref="A529:A530"/>
    <mergeCell ref="B542:E542"/>
    <mergeCell ref="B544:E544"/>
    <mergeCell ref="B545:E545"/>
    <mergeCell ref="A546:A547"/>
    <mergeCell ref="A554:E554"/>
    <mergeCell ref="A503:E503"/>
    <mergeCell ref="A504:A505"/>
    <mergeCell ref="B518:E518"/>
    <mergeCell ref="B519:E519"/>
    <mergeCell ref="A520:A521"/>
    <mergeCell ref="A528:E528"/>
    <mergeCell ref="A477:E477"/>
    <mergeCell ref="A478:A479"/>
    <mergeCell ref="B491:E491"/>
    <mergeCell ref="B493:E493"/>
    <mergeCell ref="B494:E494"/>
    <mergeCell ref="A495:A496"/>
    <mergeCell ref="A444:A445"/>
    <mergeCell ref="A452:E452"/>
    <mergeCell ref="A453:A454"/>
    <mergeCell ref="B467:E467"/>
    <mergeCell ref="B468:E468"/>
    <mergeCell ref="A469:A470"/>
    <mergeCell ref="B418:E418"/>
    <mergeCell ref="A419:A420"/>
    <mergeCell ref="A427:E427"/>
    <mergeCell ref="A428:A429"/>
    <mergeCell ref="B442:E442"/>
    <mergeCell ref="B443:E443"/>
    <mergeCell ref="B392:E392"/>
    <mergeCell ref="A393:A394"/>
    <mergeCell ref="A401:E401"/>
    <mergeCell ref="A402:A403"/>
    <mergeCell ref="B415:E415"/>
    <mergeCell ref="B417:E417"/>
    <mergeCell ref="B366:E366"/>
    <mergeCell ref="B367:E367"/>
    <mergeCell ref="A368:A369"/>
    <mergeCell ref="A376:E376"/>
    <mergeCell ref="A377:A378"/>
    <mergeCell ref="B391:E391"/>
    <mergeCell ref="B340:E340"/>
    <mergeCell ref="B341:E341"/>
    <mergeCell ref="A342:A343"/>
    <mergeCell ref="A350:E350"/>
    <mergeCell ref="A351:A352"/>
    <mergeCell ref="B364:E364"/>
    <mergeCell ref="B315:E315"/>
    <mergeCell ref="B316:E316"/>
    <mergeCell ref="A317:A318"/>
    <mergeCell ref="A325:E325"/>
    <mergeCell ref="A326:A327"/>
    <mergeCell ref="D339:E339"/>
    <mergeCell ref="A297:A298"/>
    <mergeCell ref="A310:E310"/>
    <mergeCell ref="A311:E311"/>
    <mergeCell ref="B312:E312"/>
    <mergeCell ref="D313:E313"/>
    <mergeCell ref="B314:E314"/>
    <mergeCell ref="A271:A272"/>
    <mergeCell ref="B284:E284"/>
    <mergeCell ref="B286:E286"/>
    <mergeCell ref="B287:E287"/>
    <mergeCell ref="A288:A289"/>
    <mergeCell ref="A296:E296"/>
    <mergeCell ref="A245:A246"/>
    <mergeCell ref="B258:E258"/>
    <mergeCell ref="B260:E260"/>
    <mergeCell ref="B261:E261"/>
    <mergeCell ref="A262:A263"/>
    <mergeCell ref="A270:E270"/>
    <mergeCell ref="B232:E232"/>
    <mergeCell ref="D233:E233"/>
    <mergeCell ref="B234:E234"/>
    <mergeCell ref="B235:E235"/>
    <mergeCell ref="A236:A237"/>
    <mergeCell ref="A244:E244"/>
    <mergeCell ref="B207:E207"/>
    <mergeCell ref="B208:E208"/>
    <mergeCell ref="B209:E209"/>
    <mergeCell ref="A210:A211"/>
    <mergeCell ref="A218:E218"/>
    <mergeCell ref="A219:A220"/>
    <mergeCell ref="B182:E182"/>
    <mergeCell ref="B183:E183"/>
    <mergeCell ref="A184:A185"/>
    <mergeCell ref="A192:E192"/>
    <mergeCell ref="A193:A194"/>
    <mergeCell ref="D206:E206"/>
    <mergeCell ref="A152:A153"/>
    <mergeCell ref="A177:E177"/>
    <mergeCell ref="A178:E178"/>
    <mergeCell ref="B179:E179"/>
    <mergeCell ref="D180:E180"/>
    <mergeCell ref="B181:E181"/>
    <mergeCell ref="A115:A116"/>
    <mergeCell ref="B140:E140"/>
    <mergeCell ref="B141:E141"/>
    <mergeCell ref="B142:E142"/>
    <mergeCell ref="A143:A144"/>
    <mergeCell ref="A151:E151"/>
    <mergeCell ref="A78:A79"/>
    <mergeCell ref="B103:E103"/>
    <mergeCell ref="B104:E104"/>
    <mergeCell ref="B105:E105"/>
    <mergeCell ref="A106:A107"/>
    <mergeCell ref="A114:E114"/>
    <mergeCell ref="A41:A42"/>
    <mergeCell ref="B66:E66"/>
    <mergeCell ref="B67:E67"/>
    <mergeCell ref="B68:E68"/>
    <mergeCell ref="A69:A70"/>
    <mergeCell ref="A77:E77"/>
    <mergeCell ref="A28:E28"/>
    <mergeCell ref="B29:E29"/>
    <mergeCell ref="B30:E30"/>
    <mergeCell ref="B31:E31"/>
    <mergeCell ref="A32:A33"/>
    <mergeCell ref="A40:E40"/>
    <mergeCell ref="A2:E2"/>
    <mergeCell ref="A9:E11"/>
    <mergeCell ref="B12:E12"/>
    <mergeCell ref="A13:A14"/>
    <mergeCell ref="B21:E21"/>
    <mergeCell ref="A22:E22"/>
    <mergeCell ref="A27:E27"/>
    <mergeCell ref="A3:E3"/>
    <mergeCell ref="B5:E5"/>
    <mergeCell ref="B6:E6"/>
    <mergeCell ref="B7:E7"/>
    <mergeCell ref="A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73"/>
  <sheetViews>
    <sheetView tabSelected="1" view="pageBreakPreview" zoomScale="60" zoomScaleNormal="170" workbookViewId="0">
      <selection activeCell="B15" sqref="A15:E25"/>
    </sheetView>
  </sheetViews>
  <sheetFormatPr defaultRowHeight="15" x14ac:dyDescent="0.25"/>
  <cols>
    <col min="1" max="1" width="33.7109375" customWidth="1"/>
    <col min="2" max="4" width="11.7109375" customWidth="1"/>
    <col min="5" max="5" width="17.7109375" customWidth="1"/>
  </cols>
  <sheetData>
    <row r="2" spans="1:5" ht="18" customHeight="1" x14ac:dyDescent="0.25">
      <c r="A2" s="94" t="s">
        <v>38</v>
      </c>
      <c r="B2" s="94"/>
      <c r="C2" s="94"/>
      <c r="D2" s="94"/>
      <c r="E2" s="94"/>
    </row>
    <row r="3" spans="1:5" ht="18" customHeight="1" x14ac:dyDescent="0.25">
      <c r="A3" s="132" t="s">
        <v>54</v>
      </c>
      <c r="B3" s="132"/>
      <c r="C3" s="132"/>
      <c r="D3" s="132"/>
      <c r="E3" s="132"/>
    </row>
    <row r="4" spans="1:5" ht="15.75" thickBot="1" x14ac:dyDescent="0.3"/>
    <row r="5" spans="1:5" ht="15.75" thickBot="1" x14ac:dyDescent="0.3">
      <c r="A5" s="17" t="s">
        <v>22</v>
      </c>
      <c r="B5" s="134" t="s">
        <v>331</v>
      </c>
      <c r="C5" s="135"/>
      <c r="D5" s="135"/>
      <c r="E5" s="136"/>
    </row>
    <row r="6" spans="1:5" ht="15.75" thickBot="1" x14ac:dyDescent="0.3">
      <c r="A6" s="17" t="s">
        <v>4</v>
      </c>
      <c r="B6" s="134" t="s">
        <v>332</v>
      </c>
      <c r="C6" s="135"/>
      <c r="D6" s="135"/>
      <c r="E6" s="136"/>
    </row>
    <row r="7" spans="1:5" ht="15.75" thickBot="1" x14ac:dyDescent="0.3">
      <c r="A7" s="17" t="s">
        <v>27</v>
      </c>
      <c r="B7" s="134" t="s">
        <v>5</v>
      </c>
      <c r="C7" s="135"/>
      <c r="D7" s="135"/>
      <c r="E7" s="136"/>
    </row>
    <row r="8" spans="1:5" ht="15.75" thickBot="1" x14ac:dyDescent="0.3">
      <c r="A8" s="140" t="s">
        <v>8</v>
      </c>
      <c r="B8" s="141"/>
      <c r="C8" s="141"/>
      <c r="D8" s="141"/>
      <c r="E8" s="142"/>
    </row>
    <row r="9" spans="1:5" ht="15.75" customHeight="1" x14ac:dyDescent="0.25">
      <c r="A9" s="146" t="s">
        <v>333</v>
      </c>
      <c r="B9" s="147"/>
      <c r="C9" s="147"/>
      <c r="D9" s="147"/>
      <c r="E9" s="148"/>
    </row>
    <row r="10" spans="1:5" ht="25.5" customHeight="1" x14ac:dyDescent="0.25">
      <c r="A10" s="149"/>
      <c r="B10" s="150"/>
      <c r="C10" s="150"/>
      <c r="D10" s="150"/>
      <c r="E10" s="151"/>
    </row>
    <row r="11" spans="1:5" ht="71.25" customHeight="1" thickBot="1" x14ac:dyDescent="0.3">
      <c r="A11" s="152"/>
      <c r="B11" s="153"/>
      <c r="C11" s="153"/>
      <c r="D11" s="153"/>
      <c r="E11" s="154"/>
    </row>
    <row r="12" spans="1:5" ht="63" customHeight="1" thickBot="1" x14ac:dyDescent="0.3">
      <c r="A12" s="16" t="s">
        <v>11</v>
      </c>
      <c r="B12" s="155" t="s">
        <v>334</v>
      </c>
      <c r="C12" s="122"/>
      <c r="D12" s="122"/>
      <c r="E12" s="123"/>
    </row>
    <row r="13" spans="1:5" ht="23.25" customHeight="1" x14ac:dyDescent="0.25">
      <c r="A13" s="92" t="s">
        <v>12</v>
      </c>
      <c r="B13" s="2">
        <v>2018</v>
      </c>
      <c r="C13" s="2">
        <v>2019</v>
      </c>
      <c r="D13" s="2">
        <v>2020</v>
      </c>
      <c r="E13" s="2">
        <v>2021</v>
      </c>
    </row>
    <row r="14" spans="1:5" ht="15.75" thickBot="1" x14ac:dyDescent="0.3">
      <c r="A14" s="124"/>
      <c r="B14" s="3" t="s">
        <v>6</v>
      </c>
      <c r="C14" s="3" t="s">
        <v>7</v>
      </c>
      <c r="D14" s="3" t="s">
        <v>7</v>
      </c>
      <c r="E14" s="3" t="s">
        <v>7</v>
      </c>
    </row>
    <row r="15" spans="1:5" ht="15.75" thickBot="1" x14ac:dyDescent="0.3">
      <c r="A15" s="229" t="s">
        <v>335</v>
      </c>
      <c r="B15" s="225" t="s">
        <v>30</v>
      </c>
      <c r="C15" s="225" t="s">
        <v>28</v>
      </c>
      <c r="D15" s="225" t="s">
        <v>28</v>
      </c>
      <c r="E15" s="225" t="s">
        <v>28</v>
      </c>
    </row>
    <row r="16" spans="1:5" ht="15.75" thickBot="1" x14ac:dyDescent="0.3">
      <c r="A16" s="229" t="s">
        <v>336</v>
      </c>
      <c r="B16" s="225" t="s">
        <v>30</v>
      </c>
      <c r="C16" s="225" t="s">
        <v>28</v>
      </c>
      <c r="D16" s="225" t="s">
        <v>28</v>
      </c>
      <c r="E16" s="225" t="s">
        <v>28</v>
      </c>
    </row>
    <row r="17" spans="1:5" ht="15.75" thickBot="1" x14ac:dyDescent="0.3">
      <c r="A17" s="229" t="s">
        <v>337</v>
      </c>
      <c r="B17" s="225" t="s">
        <v>30</v>
      </c>
      <c r="C17" s="225" t="s">
        <v>28</v>
      </c>
      <c r="D17" s="225" t="s">
        <v>28</v>
      </c>
      <c r="E17" s="225" t="s">
        <v>28</v>
      </c>
    </row>
    <row r="18" spans="1:5" ht="15.75" thickBot="1" x14ac:dyDescent="0.3">
      <c r="A18" s="229" t="s">
        <v>337</v>
      </c>
      <c r="B18" s="225"/>
      <c r="C18" s="225"/>
      <c r="D18" s="225"/>
      <c r="E18" s="225"/>
    </row>
    <row r="19" spans="1:5" ht="15.75" thickBot="1" x14ac:dyDescent="0.3">
      <c r="A19" s="229" t="s">
        <v>338</v>
      </c>
      <c r="B19" s="225"/>
      <c r="C19" s="225"/>
      <c r="D19" s="225"/>
      <c r="E19" s="225"/>
    </row>
    <row r="20" spans="1:5" ht="15.75" thickBot="1" x14ac:dyDescent="0.3">
      <c r="A20" s="230" t="s">
        <v>13</v>
      </c>
      <c r="B20" s="231" t="s">
        <v>339</v>
      </c>
      <c r="C20" s="232"/>
      <c r="D20" s="232"/>
      <c r="E20" s="233"/>
    </row>
    <row r="21" spans="1:5" ht="23.25" customHeight="1" thickBot="1" x14ac:dyDescent="0.3">
      <c r="A21" s="128" t="s">
        <v>14</v>
      </c>
      <c r="B21" s="100"/>
      <c r="C21" s="100"/>
      <c r="D21" s="100"/>
      <c r="E21" s="101"/>
    </row>
    <row r="22" spans="1:5" ht="15.75" thickBot="1" x14ac:dyDescent="0.3">
      <c r="A22" s="234" t="s">
        <v>340</v>
      </c>
      <c r="B22" s="224"/>
      <c r="C22" s="225" t="s">
        <v>47</v>
      </c>
      <c r="D22" s="225" t="s">
        <v>47</v>
      </c>
      <c r="E22" s="225" t="s">
        <v>47</v>
      </c>
    </row>
    <row r="23" spans="1:5" ht="15.75" thickBot="1" x14ac:dyDescent="0.3">
      <c r="A23" s="234" t="s">
        <v>341</v>
      </c>
      <c r="B23" s="226"/>
      <c r="C23" s="227" t="s">
        <v>28</v>
      </c>
      <c r="D23" s="227" t="s">
        <v>28</v>
      </c>
      <c r="E23" s="227" t="s">
        <v>28</v>
      </c>
    </row>
    <row r="24" spans="1:5" ht="15.75" thickBot="1" x14ac:dyDescent="0.3">
      <c r="A24" s="234" t="s">
        <v>342</v>
      </c>
      <c r="B24" s="225"/>
      <c r="C24" s="225"/>
      <c r="D24" s="225"/>
      <c r="E24" s="225"/>
    </row>
    <row r="25" spans="1:5" ht="15.75" thickBot="1" x14ac:dyDescent="0.3">
      <c r="A25" s="234" t="s">
        <v>343</v>
      </c>
      <c r="B25" s="227"/>
      <c r="C25" s="227"/>
      <c r="D25" s="227"/>
      <c r="E25" s="227"/>
    </row>
    <row r="26" spans="1:5" ht="15.75" thickBot="1" x14ac:dyDescent="0.3">
      <c r="A26" s="129" t="s">
        <v>32</v>
      </c>
      <c r="B26" s="130"/>
      <c r="C26" s="130"/>
      <c r="D26" s="130"/>
      <c r="E26" s="131"/>
    </row>
    <row r="27" spans="1:5" ht="15.75" thickBot="1" x14ac:dyDescent="0.3">
      <c r="A27" s="108" t="s">
        <v>42</v>
      </c>
      <c r="B27" s="109"/>
      <c r="C27" s="109"/>
      <c r="D27" s="109"/>
      <c r="E27" s="110"/>
    </row>
    <row r="28" spans="1:5" ht="15.75" thickBot="1" x14ac:dyDescent="0.3">
      <c r="A28" s="20" t="s">
        <v>29</v>
      </c>
      <c r="B28" s="116" t="s">
        <v>344</v>
      </c>
      <c r="C28" s="117"/>
      <c r="D28" s="117"/>
      <c r="E28" s="118"/>
    </row>
    <row r="29" spans="1:5" ht="31.5" customHeight="1" thickBot="1" x14ac:dyDescent="0.3">
      <c r="A29" s="4" t="s">
        <v>10</v>
      </c>
      <c r="B29" s="143" t="s">
        <v>345</v>
      </c>
      <c r="C29" s="144"/>
      <c r="D29" s="144"/>
      <c r="E29" s="145"/>
    </row>
    <row r="30" spans="1:5" ht="15.75" thickBot="1" x14ac:dyDescent="0.3">
      <c r="A30" s="4" t="s">
        <v>15</v>
      </c>
      <c r="B30" s="105" t="s">
        <v>158</v>
      </c>
      <c r="C30" s="106"/>
      <c r="D30" s="106"/>
      <c r="E30" s="107"/>
    </row>
    <row r="31" spans="1:5" ht="12.75" customHeight="1" x14ac:dyDescent="0.25">
      <c r="A31" s="92"/>
      <c r="B31" s="18">
        <v>2018</v>
      </c>
      <c r="C31" s="18">
        <v>2019</v>
      </c>
      <c r="D31" s="18">
        <v>2020</v>
      </c>
      <c r="E31" s="18">
        <v>2021</v>
      </c>
    </row>
    <row r="32" spans="1:5" ht="9" customHeight="1" thickBot="1" x14ac:dyDescent="0.3">
      <c r="A32" s="93"/>
      <c r="B32" s="19" t="s">
        <v>6</v>
      </c>
      <c r="C32" s="19" t="s">
        <v>7</v>
      </c>
      <c r="D32" s="19" t="s">
        <v>7</v>
      </c>
      <c r="E32" s="19" t="s">
        <v>7</v>
      </c>
    </row>
    <row r="33" spans="1:5" ht="15.75" thickBot="1" x14ac:dyDescent="0.3">
      <c r="A33" s="4" t="s">
        <v>9</v>
      </c>
      <c r="B33" s="6">
        <v>7</v>
      </c>
      <c r="C33" s="6">
        <v>5</v>
      </c>
      <c r="D33" s="6">
        <v>5</v>
      </c>
      <c r="E33" s="6">
        <v>5</v>
      </c>
    </row>
    <row r="34" spans="1:5" ht="15.75" thickBot="1" x14ac:dyDescent="0.3">
      <c r="A34" s="4" t="s">
        <v>16</v>
      </c>
      <c r="B34" s="6">
        <f>B63</f>
        <v>0</v>
      </c>
      <c r="C34" s="6">
        <f>C63</f>
        <v>15200</v>
      </c>
      <c r="D34" s="6">
        <f>D63</f>
        <v>27830</v>
      </c>
      <c r="E34" s="6">
        <f>E63</f>
        <v>32200</v>
      </c>
    </row>
    <row r="35" spans="1:5" ht="15.75" thickBot="1" x14ac:dyDescent="0.3">
      <c r="A35" s="4" t="s">
        <v>24</v>
      </c>
      <c r="B35" s="6">
        <f>B34/B33</f>
        <v>0</v>
      </c>
      <c r="C35" s="6">
        <f>C34/C33</f>
        <v>3040</v>
      </c>
      <c r="D35" s="6">
        <f>D34/D33</f>
        <v>5566</v>
      </c>
      <c r="E35" s="6">
        <f>E34/E33</f>
        <v>6440</v>
      </c>
    </row>
    <row r="36" spans="1:5" ht="15.75" thickBot="1" x14ac:dyDescent="0.3">
      <c r="A36" s="4" t="s">
        <v>17</v>
      </c>
      <c r="B36" s="52" t="s">
        <v>23</v>
      </c>
      <c r="C36" s="7">
        <f t="shared" ref="C36:E38" si="0">C33/B33-1</f>
        <v>-0.2857142857142857</v>
      </c>
      <c r="D36" s="7">
        <f t="shared" si="0"/>
        <v>0</v>
      </c>
      <c r="E36" s="7">
        <f t="shared" si="0"/>
        <v>0</v>
      </c>
    </row>
    <row r="37" spans="1:5" ht="15.75" thickBot="1" x14ac:dyDescent="0.3">
      <c r="A37" s="4" t="s">
        <v>18</v>
      </c>
      <c r="B37" s="52" t="s">
        <v>23</v>
      </c>
      <c r="C37" s="7" t="e">
        <f t="shared" si="0"/>
        <v>#DIV/0!</v>
      </c>
      <c r="D37" s="7">
        <f t="shared" si="0"/>
        <v>0.83092105263157889</v>
      </c>
      <c r="E37" s="7">
        <f t="shared" si="0"/>
        <v>0.15702479338842967</v>
      </c>
    </row>
    <row r="38" spans="1:5" ht="15.75" thickBot="1" x14ac:dyDescent="0.3">
      <c r="A38" s="4" t="s">
        <v>19</v>
      </c>
      <c r="B38" s="52" t="s">
        <v>23</v>
      </c>
      <c r="C38" s="7" t="e">
        <f t="shared" si="0"/>
        <v>#DIV/0!</v>
      </c>
      <c r="D38" s="7">
        <f t="shared" si="0"/>
        <v>0.83092105263157889</v>
      </c>
      <c r="E38" s="7">
        <f t="shared" si="0"/>
        <v>0.15702479338842967</v>
      </c>
    </row>
    <row r="39" spans="1:5" ht="15.75" thickBot="1" x14ac:dyDescent="0.3">
      <c r="A39" s="102" t="s">
        <v>34</v>
      </c>
      <c r="B39" s="103"/>
      <c r="C39" s="103"/>
      <c r="D39" s="103"/>
      <c r="E39" s="104"/>
    </row>
    <row r="40" spans="1:5" ht="12.75" customHeight="1" x14ac:dyDescent="0.25">
      <c r="A40" s="92"/>
      <c r="B40" s="18">
        <v>2018</v>
      </c>
      <c r="C40" s="18">
        <v>2019</v>
      </c>
      <c r="D40" s="18">
        <v>2020</v>
      </c>
      <c r="E40" s="18">
        <v>2021</v>
      </c>
    </row>
    <row r="41" spans="1:5" ht="9" customHeight="1" thickBot="1" x14ac:dyDescent="0.3">
      <c r="A41" s="93"/>
      <c r="B41" s="19" t="s">
        <v>6</v>
      </c>
      <c r="C41" s="19" t="s">
        <v>7</v>
      </c>
      <c r="D41" s="19" t="s">
        <v>7</v>
      </c>
      <c r="E41" s="19" t="s">
        <v>7</v>
      </c>
    </row>
    <row r="42" spans="1:5" ht="15.75" thickBot="1" x14ac:dyDescent="0.3">
      <c r="A42" s="1" t="s">
        <v>0</v>
      </c>
      <c r="B42" s="8">
        <v>0</v>
      </c>
      <c r="C42" s="8">
        <f>C43</f>
        <v>12000</v>
      </c>
      <c r="D42" s="8">
        <f>D43</f>
        <v>12000</v>
      </c>
      <c r="E42" s="8">
        <f>E43</f>
        <v>12000</v>
      </c>
    </row>
    <row r="43" spans="1:5" ht="15.75" thickBot="1" x14ac:dyDescent="0.3">
      <c r="A43" s="10" t="s">
        <v>49</v>
      </c>
      <c r="B43" s="11"/>
      <c r="C43" s="85">
        <v>12000</v>
      </c>
      <c r="D43" s="85">
        <v>12000</v>
      </c>
      <c r="E43" s="85">
        <v>12000</v>
      </c>
    </row>
    <row r="44" spans="1:5" ht="15.75" thickBot="1" x14ac:dyDescent="0.3">
      <c r="A44" s="10" t="s">
        <v>50</v>
      </c>
      <c r="B44" s="11"/>
      <c r="C44" s="11"/>
      <c r="D44" s="11"/>
      <c r="E44" s="11"/>
    </row>
    <row r="45" spans="1:5" ht="15.75" thickBot="1" x14ac:dyDescent="0.3">
      <c r="A45" s="1" t="s">
        <v>31</v>
      </c>
      <c r="B45" s="8">
        <v>0</v>
      </c>
      <c r="C45" s="8">
        <f>C46</f>
        <v>3200</v>
      </c>
      <c r="D45" s="8">
        <f>D46</f>
        <v>3200</v>
      </c>
      <c r="E45" s="8">
        <f>E46</f>
        <v>3200</v>
      </c>
    </row>
    <row r="46" spans="1:5" ht="15.75" thickBot="1" x14ac:dyDescent="0.3">
      <c r="A46" s="10" t="s">
        <v>49</v>
      </c>
      <c r="B46" s="11"/>
      <c r="C46" s="8">
        <v>3200</v>
      </c>
      <c r="D46" s="8">
        <v>3200</v>
      </c>
      <c r="E46" s="8">
        <v>3200</v>
      </c>
    </row>
    <row r="47" spans="1:5" ht="15.75" thickBot="1" x14ac:dyDescent="0.3">
      <c r="A47" s="10" t="s">
        <v>50</v>
      </c>
      <c r="B47" s="11"/>
      <c r="C47" s="8"/>
      <c r="D47" s="8"/>
      <c r="E47" s="8"/>
    </row>
    <row r="48" spans="1:5" ht="15.75" thickBot="1" x14ac:dyDescent="0.3">
      <c r="A48" s="1" t="s">
        <v>1</v>
      </c>
      <c r="B48" s="11">
        <v>0</v>
      </c>
      <c r="C48" s="8">
        <v>0</v>
      </c>
      <c r="D48" s="8">
        <f>D49</f>
        <v>12630</v>
      </c>
      <c r="E48" s="8">
        <f>E49</f>
        <v>17000</v>
      </c>
    </row>
    <row r="49" spans="1:5" ht="15.75" thickBot="1" x14ac:dyDescent="0.3">
      <c r="A49" s="10" t="s">
        <v>49</v>
      </c>
      <c r="B49" s="11"/>
      <c r="C49" s="8"/>
      <c r="D49" s="8">
        <v>12630</v>
      </c>
      <c r="E49" s="8">
        <f>D49+4370</f>
        <v>17000</v>
      </c>
    </row>
    <row r="50" spans="1:5" ht="15.75" thickBot="1" x14ac:dyDescent="0.3">
      <c r="A50" s="10" t="s">
        <v>50</v>
      </c>
      <c r="B50" s="11"/>
      <c r="C50" s="8"/>
      <c r="D50" s="8"/>
      <c r="E50" s="8"/>
    </row>
    <row r="51" spans="1:5" ht="15.75" thickBot="1" x14ac:dyDescent="0.3">
      <c r="A51" s="1" t="s">
        <v>2</v>
      </c>
      <c r="B51" s="11"/>
      <c r="C51" s="8"/>
      <c r="D51" s="8"/>
      <c r="E51" s="8"/>
    </row>
    <row r="52" spans="1:5" ht="15.75" thickBot="1" x14ac:dyDescent="0.3">
      <c r="A52" s="10" t="s">
        <v>49</v>
      </c>
      <c r="B52" s="11"/>
      <c r="C52" s="8"/>
      <c r="D52" s="8"/>
      <c r="E52" s="8"/>
    </row>
    <row r="53" spans="1:5" ht="15.75" thickBot="1" x14ac:dyDescent="0.3">
      <c r="A53" s="10" t="s">
        <v>50</v>
      </c>
      <c r="B53" s="11"/>
      <c r="C53" s="8"/>
      <c r="D53" s="8"/>
      <c r="E53" s="8"/>
    </row>
    <row r="54" spans="1:5" ht="15.75" thickBot="1" x14ac:dyDescent="0.3">
      <c r="A54" s="1" t="s">
        <v>25</v>
      </c>
      <c r="B54" s="11"/>
      <c r="C54" s="8"/>
      <c r="D54" s="8"/>
      <c r="E54" s="8"/>
    </row>
    <row r="55" spans="1:5" ht="15.75" thickBot="1" x14ac:dyDescent="0.3">
      <c r="A55" s="10" t="s">
        <v>49</v>
      </c>
      <c r="B55" s="11"/>
      <c r="C55" s="8"/>
      <c r="D55" s="8"/>
      <c r="E55" s="8"/>
    </row>
    <row r="56" spans="1:5" ht="15.75" thickBot="1" x14ac:dyDescent="0.3">
      <c r="A56" s="10" t="s">
        <v>50</v>
      </c>
      <c r="B56" s="11"/>
      <c r="C56" s="8"/>
      <c r="D56" s="8"/>
      <c r="E56" s="8"/>
    </row>
    <row r="57" spans="1:5" ht="15.75" thickBot="1" x14ac:dyDescent="0.3">
      <c r="A57" s="1" t="s">
        <v>26</v>
      </c>
      <c r="B57" s="11"/>
      <c r="C57" s="8"/>
      <c r="D57" s="8"/>
      <c r="E57" s="8"/>
    </row>
    <row r="58" spans="1:5" ht="15.75" thickBot="1" x14ac:dyDescent="0.3">
      <c r="A58" s="10" t="s">
        <v>49</v>
      </c>
      <c r="B58" s="11"/>
      <c r="C58" s="8"/>
      <c r="D58" s="8"/>
      <c r="E58" s="8"/>
    </row>
    <row r="59" spans="1:5" ht="15.75" thickBot="1" x14ac:dyDescent="0.3">
      <c r="A59" s="10" t="s">
        <v>50</v>
      </c>
      <c r="B59" s="11"/>
      <c r="C59" s="8"/>
      <c r="D59" s="8"/>
      <c r="E59" s="8"/>
    </row>
    <row r="60" spans="1:5" ht="15.75" thickBot="1" x14ac:dyDescent="0.3">
      <c r="A60" s="1" t="s">
        <v>3</v>
      </c>
      <c r="B60" s="11">
        <v>0</v>
      </c>
      <c r="C60" s="8">
        <v>0</v>
      </c>
      <c r="D60" s="8">
        <f>C60*1.03*0.99</f>
        <v>0</v>
      </c>
      <c r="E60" s="8">
        <f>D60*1.03*0.99</f>
        <v>0</v>
      </c>
    </row>
    <row r="61" spans="1:5" ht="15.75" thickBot="1" x14ac:dyDescent="0.3">
      <c r="A61" s="10" t="s">
        <v>49</v>
      </c>
      <c r="B61" s="11"/>
      <c r="C61" s="30"/>
      <c r="D61" s="30"/>
      <c r="E61" s="30"/>
    </row>
    <row r="62" spans="1:5" ht="15.75" thickBot="1" x14ac:dyDescent="0.3">
      <c r="A62" s="10" t="s">
        <v>50</v>
      </c>
      <c r="B62" s="11"/>
      <c r="C62" s="32"/>
      <c r="D62" s="30"/>
      <c r="E62" s="30"/>
    </row>
    <row r="63" spans="1:5" ht="15.75" thickBot="1" x14ac:dyDescent="0.3">
      <c r="A63" s="21" t="s">
        <v>33</v>
      </c>
      <c r="B63" s="11">
        <f>B60+B57+B54+B51+B48+B45+B42</f>
        <v>0</v>
      </c>
      <c r="C63" s="11">
        <f>C60+C57+C54+C51+C48+C45+C42</f>
        <v>15200</v>
      </c>
      <c r="D63" s="11">
        <f>D60+D57+D54+D51+D48+D45+D42</f>
        <v>27830</v>
      </c>
      <c r="E63" s="11">
        <f>E60+E57+E54+E51+E48+E45+E42</f>
        <v>32200</v>
      </c>
    </row>
    <row r="64" spans="1:5" ht="15.75" thickBot="1" x14ac:dyDescent="0.3">
      <c r="A64" s="25" t="s">
        <v>35</v>
      </c>
      <c r="B64" s="26">
        <f>IF(B63-B34=0,0,"Error")</f>
        <v>0</v>
      </c>
      <c r="C64" s="26">
        <f>IF(C63-C34=0,0,"Error")</f>
        <v>0</v>
      </c>
      <c r="D64" s="26">
        <f>IF(D63-D34=0,0,"Error")</f>
        <v>0</v>
      </c>
      <c r="E64" s="26">
        <f>IF(E63-E34=0,0,"Error")</f>
        <v>0</v>
      </c>
    </row>
    <row r="65" spans="1:5" ht="15.75" thickBot="1" x14ac:dyDescent="0.3">
      <c r="A65" s="20" t="s">
        <v>55</v>
      </c>
      <c r="B65" s="116" t="s">
        <v>346</v>
      </c>
      <c r="C65" s="117"/>
      <c r="D65" s="117"/>
      <c r="E65" s="118"/>
    </row>
    <row r="66" spans="1:5" ht="31.5" customHeight="1" thickBot="1" x14ac:dyDescent="0.3">
      <c r="A66" s="4" t="s">
        <v>10</v>
      </c>
      <c r="B66" s="143" t="s">
        <v>347</v>
      </c>
      <c r="C66" s="144"/>
      <c r="D66" s="144"/>
      <c r="E66" s="145"/>
    </row>
    <row r="67" spans="1:5" ht="15.75" thickBot="1" x14ac:dyDescent="0.3">
      <c r="A67" s="4" t="s">
        <v>15</v>
      </c>
      <c r="B67" s="105" t="s">
        <v>79</v>
      </c>
      <c r="C67" s="106"/>
      <c r="D67" s="106"/>
      <c r="E67" s="107"/>
    </row>
    <row r="68" spans="1:5" x14ac:dyDescent="0.25">
      <c r="A68" s="92"/>
      <c r="B68" s="18">
        <v>2018</v>
      </c>
      <c r="C68" s="18">
        <v>2019</v>
      </c>
      <c r="D68" s="18">
        <v>2020</v>
      </c>
      <c r="E68" s="18">
        <v>2021</v>
      </c>
    </row>
    <row r="69" spans="1:5" ht="15.75" thickBot="1" x14ac:dyDescent="0.3">
      <c r="A69" s="93"/>
      <c r="B69" s="19" t="s">
        <v>6</v>
      </c>
      <c r="C69" s="19" t="s">
        <v>7</v>
      </c>
      <c r="D69" s="19" t="s">
        <v>7</v>
      </c>
      <c r="E69" s="19" t="s">
        <v>7</v>
      </c>
    </row>
    <row r="70" spans="1:5" ht="15.75" thickBot="1" x14ac:dyDescent="0.3">
      <c r="A70" s="4" t="s">
        <v>9</v>
      </c>
      <c r="B70" s="6">
        <v>2256</v>
      </c>
      <c r="C70" s="6">
        <v>2176</v>
      </c>
      <c r="D70" s="6">
        <v>2176</v>
      </c>
      <c r="E70" s="6">
        <v>2176</v>
      </c>
    </row>
    <row r="71" spans="1:5" ht="15.75" thickBot="1" x14ac:dyDescent="0.3">
      <c r="A71" s="4" t="s">
        <v>16</v>
      </c>
      <c r="B71" s="6">
        <f>B100</f>
        <v>0</v>
      </c>
      <c r="C71" s="6">
        <f>C100</f>
        <v>25600</v>
      </c>
      <c r="D71" s="6">
        <f>D100</f>
        <v>25600</v>
      </c>
      <c r="E71" s="6">
        <f>E100</f>
        <v>25600</v>
      </c>
    </row>
    <row r="72" spans="1:5" ht="15.75" thickBot="1" x14ac:dyDescent="0.3">
      <c r="A72" s="4" t="s">
        <v>24</v>
      </c>
      <c r="B72" s="6">
        <f>B71/B70</f>
        <v>0</v>
      </c>
      <c r="C72" s="6">
        <f>C71/C70</f>
        <v>11.764705882352942</v>
      </c>
      <c r="D72" s="6">
        <f>D71/D70</f>
        <v>11.764705882352942</v>
      </c>
      <c r="E72" s="6">
        <f>E71/E70</f>
        <v>11.764705882352942</v>
      </c>
    </row>
    <row r="73" spans="1:5" ht="15.75" thickBot="1" x14ac:dyDescent="0.3">
      <c r="A73" s="4" t="s">
        <v>17</v>
      </c>
      <c r="B73" s="52" t="s">
        <v>23</v>
      </c>
      <c r="C73" s="7">
        <f t="shared" ref="C73:E75" si="1">C70/B70-1</f>
        <v>-3.546099290780147E-2</v>
      </c>
      <c r="D73" s="7">
        <f t="shared" si="1"/>
        <v>0</v>
      </c>
      <c r="E73" s="7">
        <f t="shared" si="1"/>
        <v>0</v>
      </c>
    </row>
    <row r="74" spans="1:5" ht="15.75" thickBot="1" x14ac:dyDescent="0.3">
      <c r="A74" s="4" t="s">
        <v>18</v>
      </c>
      <c r="B74" s="52" t="s">
        <v>23</v>
      </c>
      <c r="C74" s="7" t="e">
        <f t="shared" si="1"/>
        <v>#DIV/0!</v>
      </c>
      <c r="D74" s="7">
        <f t="shared" si="1"/>
        <v>0</v>
      </c>
      <c r="E74" s="7">
        <f t="shared" si="1"/>
        <v>0</v>
      </c>
    </row>
    <row r="75" spans="1:5" ht="15.75" thickBot="1" x14ac:dyDescent="0.3">
      <c r="A75" s="4" t="s">
        <v>19</v>
      </c>
      <c r="B75" s="52" t="s">
        <v>23</v>
      </c>
      <c r="C75" s="7" t="e">
        <f t="shared" si="1"/>
        <v>#DIV/0!</v>
      </c>
      <c r="D75" s="7">
        <f t="shared" si="1"/>
        <v>0</v>
      </c>
      <c r="E75" s="7">
        <f t="shared" si="1"/>
        <v>0</v>
      </c>
    </row>
    <row r="76" spans="1:5" ht="15.75" thickBot="1" x14ac:dyDescent="0.3">
      <c r="A76" s="102" t="s">
        <v>80</v>
      </c>
      <c r="B76" s="103"/>
      <c r="C76" s="103"/>
      <c r="D76" s="103"/>
      <c r="E76" s="104"/>
    </row>
    <row r="77" spans="1:5" x14ac:dyDescent="0.25">
      <c r="A77" s="92"/>
      <c r="B77" s="18">
        <v>2018</v>
      </c>
      <c r="C77" s="18">
        <v>2019</v>
      </c>
      <c r="D77" s="18">
        <v>2020</v>
      </c>
      <c r="E77" s="18">
        <v>2021</v>
      </c>
    </row>
    <row r="78" spans="1:5" ht="15.75" thickBot="1" x14ac:dyDescent="0.3">
      <c r="A78" s="93"/>
      <c r="B78" s="19" t="s">
        <v>6</v>
      </c>
      <c r="C78" s="19" t="s">
        <v>7</v>
      </c>
      <c r="D78" s="19" t="s">
        <v>7</v>
      </c>
      <c r="E78" s="19" t="s">
        <v>7</v>
      </c>
    </row>
    <row r="79" spans="1:5" ht="15.75" thickBot="1" x14ac:dyDescent="0.3">
      <c r="A79" s="1" t="s">
        <v>0</v>
      </c>
      <c r="B79" s="8">
        <v>0</v>
      </c>
      <c r="C79" s="8">
        <f>C80</f>
        <v>16000</v>
      </c>
      <c r="D79" s="8">
        <f>D80</f>
        <v>16000</v>
      </c>
      <c r="E79" s="8">
        <f>E80</f>
        <v>16000</v>
      </c>
    </row>
    <row r="80" spans="1:5" ht="15.75" thickBot="1" x14ac:dyDescent="0.3">
      <c r="A80" s="10" t="s">
        <v>49</v>
      </c>
      <c r="B80" s="11"/>
      <c r="C80" s="85">
        <v>16000</v>
      </c>
      <c r="D80" s="85">
        <v>16000</v>
      </c>
      <c r="E80" s="85">
        <v>16000</v>
      </c>
    </row>
    <row r="81" spans="1:5" ht="15.75" thickBot="1" x14ac:dyDescent="0.3">
      <c r="A81" s="10" t="s">
        <v>50</v>
      </c>
      <c r="B81" s="11"/>
      <c r="C81" s="11"/>
      <c r="D81" s="11"/>
      <c r="E81" s="11"/>
    </row>
    <row r="82" spans="1:5" ht="15.75" thickBot="1" x14ac:dyDescent="0.3">
      <c r="A82" s="1" t="s">
        <v>31</v>
      </c>
      <c r="B82" s="8">
        <v>0</v>
      </c>
      <c r="C82" s="8">
        <f>C83</f>
        <v>2600</v>
      </c>
      <c r="D82" s="8">
        <f>D83</f>
        <v>2600</v>
      </c>
      <c r="E82" s="8">
        <f>E83</f>
        <v>2600</v>
      </c>
    </row>
    <row r="83" spans="1:5" ht="15.75" thickBot="1" x14ac:dyDescent="0.3">
      <c r="A83" s="10" t="s">
        <v>49</v>
      </c>
      <c r="B83" s="11"/>
      <c r="C83" s="8">
        <v>2600</v>
      </c>
      <c r="D83" s="8">
        <v>2600</v>
      </c>
      <c r="E83" s="8">
        <v>2600</v>
      </c>
    </row>
    <row r="84" spans="1:5" ht="15.75" thickBot="1" x14ac:dyDescent="0.3">
      <c r="A84" s="10" t="s">
        <v>50</v>
      </c>
      <c r="B84" s="11"/>
      <c r="C84" s="8"/>
      <c r="D84" s="8"/>
      <c r="E84" s="8"/>
    </row>
    <row r="85" spans="1:5" ht="15.75" thickBot="1" x14ac:dyDescent="0.3">
      <c r="A85" s="1" t="s">
        <v>1</v>
      </c>
      <c r="B85" s="11">
        <v>0</v>
      </c>
      <c r="C85" s="8">
        <f>C86</f>
        <v>7000</v>
      </c>
      <c r="D85" s="8">
        <f>D86</f>
        <v>7000</v>
      </c>
      <c r="E85" s="8">
        <f>E86</f>
        <v>7000</v>
      </c>
    </row>
    <row r="86" spans="1:5" ht="15.75" thickBot="1" x14ac:dyDescent="0.3">
      <c r="A86" s="10" t="s">
        <v>49</v>
      </c>
      <c r="B86" s="11"/>
      <c r="C86" s="8">
        <v>7000</v>
      </c>
      <c r="D86" s="8">
        <v>7000</v>
      </c>
      <c r="E86" s="8">
        <v>7000</v>
      </c>
    </row>
    <row r="87" spans="1:5" ht="15.75" thickBot="1" x14ac:dyDescent="0.3">
      <c r="A87" s="10" t="s">
        <v>50</v>
      </c>
      <c r="B87" s="11"/>
      <c r="C87" s="8"/>
      <c r="D87" s="8"/>
      <c r="E87" s="8"/>
    </row>
    <row r="88" spans="1:5" ht="15.75" thickBot="1" x14ac:dyDescent="0.3">
      <c r="A88" s="1" t="s">
        <v>2</v>
      </c>
      <c r="B88" s="11"/>
      <c r="C88" s="8"/>
      <c r="D88" s="8"/>
      <c r="E88" s="8"/>
    </row>
    <row r="89" spans="1:5" ht="15.75" thickBot="1" x14ac:dyDescent="0.3">
      <c r="A89" s="10" t="s">
        <v>49</v>
      </c>
      <c r="B89" s="11"/>
      <c r="C89" s="8"/>
      <c r="D89" s="8"/>
      <c r="E89" s="8"/>
    </row>
    <row r="90" spans="1:5" ht="15.75" thickBot="1" x14ac:dyDescent="0.3">
      <c r="A90" s="10" t="s">
        <v>50</v>
      </c>
      <c r="B90" s="11"/>
      <c r="C90" s="8"/>
      <c r="D90" s="8"/>
      <c r="E90" s="8"/>
    </row>
    <row r="91" spans="1:5" ht="15.75" thickBot="1" x14ac:dyDescent="0.3">
      <c r="A91" s="1" t="s">
        <v>25</v>
      </c>
      <c r="B91" s="11"/>
      <c r="C91" s="8"/>
      <c r="D91" s="8"/>
      <c r="E91" s="8"/>
    </row>
    <row r="92" spans="1:5" ht="15.75" thickBot="1" x14ac:dyDescent="0.3">
      <c r="A92" s="10" t="s">
        <v>49</v>
      </c>
      <c r="B92" s="11"/>
      <c r="C92" s="8"/>
      <c r="D92" s="8"/>
      <c r="E92" s="8"/>
    </row>
    <row r="93" spans="1:5" ht="15.75" thickBot="1" x14ac:dyDescent="0.3">
      <c r="A93" s="10" t="s">
        <v>50</v>
      </c>
      <c r="B93" s="11"/>
      <c r="C93" s="8"/>
      <c r="D93" s="8"/>
      <c r="E93" s="8"/>
    </row>
    <row r="94" spans="1:5" ht="15.75" thickBot="1" x14ac:dyDescent="0.3">
      <c r="A94" s="1" t="s">
        <v>26</v>
      </c>
      <c r="B94" s="11"/>
      <c r="C94" s="8"/>
      <c r="D94" s="8"/>
      <c r="E94" s="8"/>
    </row>
    <row r="95" spans="1:5" ht="15.75" thickBot="1" x14ac:dyDescent="0.3">
      <c r="A95" s="10" t="s">
        <v>49</v>
      </c>
      <c r="B95" s="11"/>
      <c r="C95" s="8"/>
      <c r="D95" s="8"/>
      <c r="E95" s="8"/>
    </row>
    <row r="96" spans="1:5" ht="15.75" thickBot="1" x14ac:dyDescent="0.3">
      <c r="A96" s="10" t="s">
        <v>50</v>
      </c>
      <c r="B96" s="11"/>
      <c r="C96" s="8"/>
      <c r="D96" s="8"/>
      <c r="E96" s="8"/>
    </row>
    <row r="97" spans="1:5" ht="15.75" thickBot="1" x14ac:dyDescent="0.3">
      <c r="A97" s="1" t="s">
        <v>3</v>
      </c>
      <c r="B97" s="11">
        <v>0</v>
      </c>
      <c r="C97" s="8">
        <v>0</v>
      </c>
      <c r="D97" s="8">
        <f>C97*1.03*0.99</f>
        <v>0</v>
      </c>
      <c r="E97" s="8">
        <f>D97*1.03*0.99</f>
        <v>0</v>
      </c>
    </row>
    <row r="98" spans="1:5" ht="15.75" thickBot="1" x14ac:dyDescent="0.3">
      <c r="A98" s="10" t="s">
        <v>49</v>
      </c>
      <c r="B98" s="11"/>
      <c r="C98" s="30"/>
      <c r="D98" s="30"/>
      <c r="E98" s="30"/>
    </row>
    <row r="99" spans="1:5" ht="15.75" thickBot="1" x14ac:dyDescent="0.3">
      <c r="A99" s="10" t="s">
        <v>50</v>
      </c>
      <c r="B99" s="11"/>
      <c r="C99" s="32"/>
      <c r="D99" s="30"/>
      <c r="E99" s="30"/>
    </row>
    <row r="100" spans="1:5" ht="15.75" thickBot="1" x14ac:dyDescent="0.3">
      <c r="A100" s="21" t="s">
        <v>81</v>
      </c>
      <c r="B100" s="11">
        <f>B97+B94+B91+B88+B85+B82+B79</f>
        <v>0</v>
      </c>
      <c r="C100" s="11">
        <f>C97+C94+C91+C88+C85+C82+C79</f>
        <v>25600</v>
      </c>
      <c r="D100" s="11">
        <f>D97+D94+D91+D88+D85+D82+D79</f>
        <v>25600</v>
      </c>
      <c r="E100" s="11">
        <f>E97+E94+E91+E88+E85+E82+E79</f>
        <v>25600</v>
      </c>
    </row>
    <row r="101" spans="1:5" ht="27.75" customHeight="1" thickBot="1" x14ac:dyDescent="0.3">
      <c r="A101" s="86" t="s">
        <v>48</v>
      </c>
      <c r="B101" s="122" t="s">
        <v>348</v>
      </c>
      <c r="C101" s="156"/>
      <c r="D101" s="156"/>
      <c r="E101" s="157"/>
    </row>
    <row r="102" spans="1:5" ht="26.25" customHeight="1" thickBot="1" x14ac:dyDescent="0.3">
      <c r="A102" s="4" t="s">
        <v>10</v>
      </c>
      <c r="B102" s="99" t="s">
        <v>349</v>
      </c>
      <c r="C102" s="100"/>
      <c r="D102" s="100"/>
      <c r="E102" s="101"/>
    </row>
    <row r="103" spans="1:5" ht="15.75" thickBot="1" x14ac:dyDescent="0.3">
      <c r="A103" s="4" t="s">
        <v>15</v>
      </c>
      <c r="B103" s="105" t="s">
        <v>350</v>
      </c>
      <c r="C103" s="106"/>
      <c r="D103" s="106"/>
      <c r="E103" s="107"/>
    </row>
    <row r="104" spans="1:5" ht="12.75" customHeight="1" x14ac:dyDescent="0.25">
      <c r="A104" s="92"/>
      <c r="B104" s="18">
        <v>2018</v>
      </c>
      <c r="C104" s="18">
        <v>2019</v>
      </c>
      <c r="D104" s="18">
        <v>2020</v>
      </c>
      <c r="E104" s="18">
        <v>2021</v>
      </c>
    </row>
    <row r="105" spans="1:5" ht="9" customHeight="1" thickBot="1" x14ac:dyDescent="0.3">
      <c r="A105" s="93"/>
      <c r="B105" s="19" t="s">
        <v>6</v>
      </c>
      <c r="C105" s="19" t="s">
        <v>7</v>
      </c>
      <c r="D105" s="19" t="s">
        <v>7</v>
      </c>
      <c r="E105" s="19" t="s">
        <v>7</v>
      </c>
    </row>
    <row r="106" spans="1:5" ht="15.75" thickBot="1" x14ac:dyDescent="0.3">
      <c r="A106" s="4" t="s">
        <v>9</v>
      </c>
      <c r="B106" s="52">
        <v>17</v>
      </c>
      <c r="C106" s="52">
        <v>17</v>
      </c>
      <c r="D106" s="52">
        <v>17</v>
      </c>
      <c r="E106" s="52">
        <v>17</v>
      </c>
    </row>
    <row r="107" spans="1:5" ht="15.75" thickBot="1" x14ac:dyDescent="0.3">
      <c r="A107" s="4" t="s">
        <v>16</v>
      </c>
      <c r="B107" s="6">
        <f>B136</f>
        <v>0</v>
      </c>
      <c r="C107" s="6">
        <f>C136</f>
        <v>112200</v>
      </c>
      <c r="D107" s="6">
        <f>D136</f>
        <v>112200</v>
      </c>
      <c r="E107" s="6">
        <f>E136</f>
        <v>112200</v>
      </c>
    </row>
    <row r="108" spans="1:5" ht="15.75" thickBot="1" x14ac:dyDescent="0.3">
      <c r="A108" s="4" t="s">
        <v>24</v>
      </c>
      <c r="B108" s="6">
        <f>B107/B106</f>
        <v>0</v>
      </c>
      <c r="C108" s="6">
        <f>C107/C106</f>
        <v>6600</v>
      </c>
      <c r="D108" s="6">
        <f>D107/D106</f>
        <v>6600</v>
      </c>
      <c r="E108" s="6">
        <f>E107/E106</f>
        <v>6600</v>
      </c>
    </row>
    <row r="109" spans="1:5" ht="15.75" thickBot="1" x14ac:dyDescent="0.3">
      <c r="A109" s="4" t="s">
        <v>17</v>
      </c>
      <c r="B109" s="52"/>
      <c r="C109" s="7">
        <f t="shared" ref="C109:E111" si="2">C106/B106-1</f>
        <v>0</v>
      </c>
      <c r="D109" s="7">
        <f t="shared" si="2"/>
        <v>0</v>
      </c>
      <c r="E109" s="7">
        <f t="shared" si="2"/>
        <v>0</v>
      </c>
    </row>
    <row r="110" spans="1:5" ht="15.75" thickBot="1" x14ac:dyDescent="0.3">
      <c r="A110" s="4" t="s">
        <v>18</v>
      </c>
      <c r="B110" s="52"/>
      <c r="C110" s="7" t="e">
        <f t="shared" si="2"/>
        <v>#DIV/0!</v>
      </c>
      <c r="D110" s="7">
        <f t="shared" si="2"/>
        <v>0</v>
      </c>
      <c r="E110" s="7">
        <f t="shared" si="2"/>
        <v>0</v>
      </c>
    </row>
    <row r="111" spans="1:5" ht="15.75" thickBot="1" x14ac:dyDescent="0.3">
      <c r="A111" s="4" t="s">
        <v>19</v>
      </c>
      <c r="B111" s="52"/>
      <c r="C111" s="7" t="e">
        <f t="shared" si="2"/>
        <v>#DIV/0!</v>
      </c>
      <c r="D111" s="7">
        <f t="shared" si="2"/>
        <v>0</v>
      </c>
      <c r="E111" s="7">
        <f t="shared" si="2"/>
        <v>0</v>
      </c>
    </row>
    <row r="112" spans="1:5" ht="24.75" customHeight="1" thickBot="1" x14ac:dyDescent="0.3">
      <c r="A112" s="102" t="s">
        <v>37</v>
      </c>
      <c r="B112" s="103"/>
      <c r="C112" s="103"/>
      <c r="D112" s="103"/>
      <c r="E112" s="104"/>
    </row>
    <row r="113" spans="1:5" ht="12.75" customHeight="1" x14ac:dyDescent="0.25">
      <c r="A113" s="92"/>
      <c r="B113" s="18">
        <v>2018</v>
      </c>
      <c r="C113" s="18">
        <v>2019</v>
      </c>
      <c r="D113" s="18">
        <v>2020</v>
      </c>
      <c r="E113" s="18">
        <v>2021</v>
      </c>
    </row>
    <row r="114" spans="1:5" ht="9" customHeight="1" thickBot="1" x14ac:dyDescent="0.3">
      <c r="A114" s="93"/>
      <c r="B114" s="19" t="s">
        <v>6</v>
      </c>
      <c r="C114" s="19" t="s">
        <v>7</v>
      </c>
      <c r="D114" s="19" t="s">
        <v>7</v>
      </c>
      <c r="E114" s="19" t="s">
        <v>7</v>
      </c>
    </row>
    <row r="115" spans="1:5" ht="24.75" customHeight="1" thickBot="1" x14ac:dyDescent="0.3">
      <c r="A115" s="1" t="s">
        <v>0</v>
      </c>
      <c r="B115" s="8"/>
      <c r="C115" s="8">
        <f>C116</f>
        <v>19000</v>
      </c>
      <c r="D115" s="8">
        <f>D116</f>
        <v>19000</v>
      </c>
      <c r="E115" s="8">
        <f>E116</f>
        <v>19000</v>
      </c>
    </row>
    <row r="116" spans="1:5" ht="38.25" customHeight="1" thickBot="1" x14ac:dyDescent="0.3">
      <c r="A116" s="10" t="s">
        <v>49</v>
      </c>
      <c r="B116" s="11"/>
      <c r="C116" s="11">
        <v>19000</v>
      </c>
      <c r="D116" s="11">
        <v>19000</v>
      </c>
      <c r="E116" s="11">
        <v>19000</v>
      </c>
    </row>
    <row r="117" spans="1:5" ht="24.75" customHeight="1" thickBot="1" x14ac:dyDescent="0.3">
      <c r="A117" s="10" t="s">
        <v>50</v>
      </c>
      <c r="B117" s="11"/>
      <c r="C117" s="12"/>
      <c r="D117" s="12"/>
      <c r="E117" s="12"/>
    </row>
    <row r="118" spans="1:5" ht="24.75" customHeight="1" thickBot="1" x14ac:dyDescent="0.3">
      <c r="A118" s="1" t="s">
        <v>31</v>
      </c>
      <c r="B118" s="8"/>
      <c r="C118" s="8">
        <f>C119</f>
        <v>3200</v>
      </c>
      <c r="D118" s="8">
        <f>D119</f>
        <v>3200</v>
      </c>
      <c r="E118" s="8">
        <f>E119</f>
        <v>3200</v>
      </c>
    </row>
    <row r="119" spans="1:5" ht="15.75" thickBot="1" x14ac:dyDescent="0.3">
      <c r="A119" s="10" t="s">
        <v>49</v>
      </c>
      <c r="B119" s="11"/>
      <c r="C119" s="8">
        <v>3200</v>
      </c>
      <c r="D119" s="8">
        <v>3200</v>
      </c>
      <c r="E119" s="8">
        <v>3200</v>
      </c>
    </row>
    <row r="120" spans="1:5" ht="15.75" thickBot="1" x14ac:dyDescent="0.3">
      <c r="A120" s="10" t="s">
        <v>50</v>
      </c>
      <c r="B120" s="11"/>
      <c r="C120" s="8"/>
      <c r="D120" s="8"/>
      <c r="E120" s="8"/>
    </row>
    <row r="121" spans="1:5" ht="24.75" customHeight="1" thickBot="1" x14ac:dyDescent="0.3">
      <c r="A121" s="1" t="s">
        <v>1</v>
      </c>
      <c r="B121" s="11">
        <v>0</v>
      </c>
      <c r="C121" s="8">
        <f>C122</f>
        <v>90000</v>
      </c>
      <c r="D121" s="8">
        <f>D122</f>
        <v>90000</v>
      </c>
      <c r="E121" s="8">
        <f>E122</f>
        <v>90000</v>
      </c>
    </row>
    <row r="122" spans="1:5" ht="15.75" thickBot="1" x14ac:dyDescent="0.3">
      <c r="A122" s="10" t="s">
        <v>49</v>
      </c>
      <c r="B122" s="11"/>
      <c r="C122" s="8">
        <v>90000</v>
      </c>
      <c r="D122" s="8">
        <v>90000</v>
      </c>
      <c r="E122" s="8">
        <v>90000</v>
      </c>
    </row>
    <row r="123" spans="1:5" ht="15.75" thickBot="1" x14ac:dyDescent="0.3">
      <c r="A123" s="10" t="s">
        <v>50</v>
      </c>
      <c r="B123" s="11"/>
      <c r="C123" s="8"/>
      <c r="D123" s="8"/>
      <c r="E123" s="8"/>
    </row>
    <row r="124" spans="1:5" ht="15.75" thickBot="1" x14ac:dyDescent="0.3">
      <c r="A124" s="1" t="s">
        <v>2</v>
      </c>
      <c r="B124" s="11"/>
      <c r="C124" s="8"/>
      <c r="D124" s="8"/>
      <c r="E124" s="8"/>
    </row>
    <row r="125" spans="1:5" ht="15.75" thickBot="1" x14ac:dyDescent="0.3">
      <c r="A125" s="10" t="s">
        <v>49</v>
      </c>
      <c r="B125" s="11"/>
      <c r="C125" s="8"/>
      <c r="D125" s="8"/>
      <c r="E125" s="8"/>
    </row>
    <row r="126" spans="1:5" ht="15.75" thickBot="1" x14ac:dyDescent="0.3">
      <c r="A126" s="10" t="s">
        <v>50</v>
      </c>
      <c r="B126" s="11"/>
      <c r="C126" s="8"/>
      <c r="D126" s="8"/>
      <c r="E126" s="8"/>
    </row>
    <row r="127" spans="1:5" ht="15.75" thickBot="1" x14ac:dyDescent="0.3">
      <c r="A127" s="1" t="s">
        <v>25</v>
      </c>
      <c r="B127" s="11"/>
      <c r="C127" s="8"/>
      <c r="D127" s="8"/>
      <c r="E127" s="8"/>
    </row>
    <row r="128" spans="1:5" ht="15.75" thickBot="1" x14ac:dyDescent="0.3">
      <c r="A128" s="10" t="s">
        <v>49</v>
      </c>
      <c r="B128" s="11"/>
      <c r="C128" s="8"/>
      <c r="D128" s="8"/>
      <c r="E128" s="8"/>
    </row>
    <row r="129" spans="1:5" ht="15.75" thickBot="1" x14ac:dyDescent="0.3">
      <c r="A129" s="10" t="s">
        <v>50</v>
      </c>
      <c r="B129" s="11"/>
      <c r="C129" s="8"/>
      <c r="D129" s="8"/>
      <c r="E129" s="8"/>
    </row>
    <row r="130" spans="1:5" ht="15.75" thickBot="1" x14ac:dyDescent="0.3">
      <c r="A130" s="1" t="s">
        <v>26</v>
      </c>
      <c r="B130" s="11"/>
      <c r="C130" s="8"/>
      <c r="D130" s="8"/>
      <c r="E130" s="8"/>
    </row>
    <row r="131" spans="1:5" ht="15.75" thickBot="1" x14ac:dyDescent="0.3">
      <c r="A131" s="10" t="s">
        <v>49</v>
      </c>
      <c r="B131" s="11"/>
      <c r="C131" s="8"/>
      <c r="D131" s="8"/>
      <c r="E131" s="8"/>
    </row>
    <row r="132" spans="1:5" ht="15.75" thickBot="1" x14ac:dyDescent="0.3">
      <c r="A132" s="10" t="s">
        <v>50</v>
      </c>
      <c r="B132" s="11"/>
      <c r="C132" s="8"/>
      <c r="D132" s="8"/>
      <c r="E132" s="8"/>
    </row>
    <row r="133" spans="1:5" ht="15.75" thickBot="1" x14ac:dyDescent="0.3">
      <c r="A133" s="1" t="s">
        <v>3</v>
      </c>
      <c r="B133" s="11"/>
      <c r="C133" s="8"/>
      <c r="D133" s="8"/>
      <c r="E133" s="8"/>
    </row>
    <row r="134" spans="1:5" ht="15.75" thickBot="1" x14ac:dyDescent="0.3">
      <c r="A134" s="10" t="s">
        <v>49</v>
      </c>
      <c r="B134" s="11"/>
      <c r="C134" s="8"/>
      <c r="D134" s="8"/>
      <c r="E134" s="8"/>
    </row>
    <row r="135" spans="1:5" ht="15.75" thickBot="1" x14ac:dyDescent="0.3">
      <c r="A135" s="10" t="s">
        <v>50</v>
      </c>
      <c r="B135" s="11"/>
      <c r="C135" s="8"/>
      <c r="D135" s="8"/>
      <c r="E135" s="8"/>
    </row>
    <row r="136" spans="1:5" ht="15.75" thickBot="1" x14ac:dyDescent="0.3">
      <c r="A136" s="24" t="s">
        <v>36</v>
      </c>
      <c r="B136" s="11">
        <f>B133+B130+B127+B124+B121+B118+B115</f>
        <v>0</v>
      </c>
      <c r="C136" s="11">
        <f>C133+C130+C127+C124+C121+C118+C115</f>
        <v>112200</v>
      </c>
      <c r="D136" s="11">
        <f>D133+D130+D127+D124+D121+D118+D115</f>
        <v>112200</v>
      </c>
      <c r="E136" s="11">
        <f>E133+E130+E127+E124+E121+E118+E115</f>
        <v>112200</v>
      </c>
    </row>
    <row r="137" spans="1:5" ht="17.25" customHeight="1" thickBot="1" x14ac:dyDescent="0.3">
      <c r="A137" s="25" t="s">
        <v>35</v>
      </c>
      <c r="B137" s="26">
        <f>IF(B136-B107=0,0,"Error")</f>
        <v>0</v>
      </c>
      <c r="C137" s="26">
        <f>IF(C136-C107=0,0,"Error")</f>
        <v>0</v>
      </c>
      <c r="D137" s="26">
        <f>IF(D136-D107=0,0,"Error")</f>
        <v>0</v>
      </c>
      <c r="E137" s="26">
        <f>IF(E136-E107=0,0,"Error")</f>
        <v>0</v>
      </c>
    </row>
    <row r="138" spans="1:5" ht="15.75" thickBot="1" x14ac:dyDescent="0.3">
      <c r="A138" s="15" t="s">
        <v>351</v>
      </c>
      <c r="B138" s="161"/>
      <c r="C138" s="162"/>
      <c r="D138" s="162"/>
      <c r="E138" s="163"/>
    </row>
    <row r="139" spans="1:5" ht="26.25" customHeight="1" thickBot="1" x14ac:dyDescent="0.3">
      <c r="A139" s="4" t="s">
        <v>10</v>
      </c>
      <c r="B139" s="99"/>
      <c r="C139" s="100"/>
      <c r="D139" s="100"/>
      <c r="E139" s="101"/>
    </row>
    <row r="140" spans="1:5" ht="15.75" thickBot="1" x14ac:dyDescent="0.3">
      <c r="A140" s="4" t="s">
        <v>15</v>
      </c>
      <c r="B140" s="105"/>
      <c r="C140" s="106"/>
      <c r="D140" s="106"/>
      <c r="E140" s="107"/>
    </row>
    <row r="141" spans="1:5" ht="12.75" customHeight="1" x14ac:dyDescent="0.25">
      <c r="A141" s="92"/>
      <c r="B141" s="18">
        <v>2018</v>
      </c>
      <c r="C141" s="18">
        <v>2019</v>
      </c>
      <c r="D141" s="18">
        <v>2020</v>
      </c>
      <c r="E141" s="18">
        <v>2021</v>
      </c>
    </row>
    <row r="142" spans="1:5" ht="9" customHeight="1" thickBot="1" x14ac:dyDescent="0.3">
      <c r="A142" s="93"/>
      <c r="B142" s="19" t="s">
        <v>6</v>
      </c>
      <c r="C142" s="19" t="s">
        <v>7</v>
      </c>
      <c r="D142" s="19" t="s">
        <v>7</v>
      </c>
      <c r="E142" s="19" t="s">
        <v>7</v>
      </c>
    </row>
    <row r="143" spans="1:5" ht="15.75" thickBot="1" x14ac:dyDescent="0.3">
      <c r="A143" s="4" t="s">
        <v>9</v>
      </c>
      <c r="B143" s="71"/>
      <c r="C143" s="71"/>
      <c r="D143" s="71"/>
      <c r="E143" s="71"/>
    </row>
    <row r="144" spans="1:5" ht="15.75" thickBot="1" x14ac:dyDescent="0.3">
      <c r="A144" s="4" t="s">
        <v>16</v>
      </c>
      <c r="B144" s="6">
        <f>B173</f>
        <v>0</v>
      </c>
      <c r="C144" s="6">
        <f>C173</f>
        <v>0</v>
      </c>
      <c r="D144" s="6">
        <f>D173</f>
        <v>0</v>
      </c>
      <c r="E144" s="6">
        <f>E173</f>
        <v>0</v>
      </c>
    </row>
    <row r="145" spans="1:5" ht="15.75" thickBot="1" x14ac:dyDescent="0.3">
      <c r="A145" s="4" t="s">
        <v>24</v>
      </c>
      <c r="B145" s="6" t="e">
        <f>B144/B143</f>
        <v>#DIV/0!</v>
      </c>
      <c r="C145" s="6" t="e">
        <f>C144/C143</f>
        <v>#DIV/0!</v>
      </c>
      <c r="D145" s="6" t="e">
        <f>D144/D143</f>
        <v>#DIV/0!</v>
      </c>
      <c r="E145" s="6" t="e">
        <f>E144/E143</f>
        <v>#DIV/0!</v>
      </c>
    </row>
    <row r="146" spans="1:5" ht="15.75" thickBot="1" x14ac:dyDescent="0.3">
      <c r="A146" s="4" t="s">
        <v>17</v>
      </c>
      <c r="B146" s="52"/>
      <c r="C146" s="7" t="e">
        <f t="shared" ref="C146:E148" si="3">C143/B143-1</f>
        <v>#DIV/0!</v>
      </c>
      <c r="D146" s="7" t="e">
        <f t="shared" si="3"/>
        <v>#DIV/0!</v>
      </c>
      <c r="E146" s="7" t="e">
        <f t="shared" si="3"/>
        <v>#DIV/0!</v>
      </c>
    </row>
    <row r="147" spans="1:5" ht="15.75" thickBot="1" x14ac:dyDescent="0.3">
      <c r="A147" s="4" t="s">
        <v>18</v>
      </c>
      <c r="B147" s="52"/>
      <c r="C147" s="7" t="e">
        <f t="shared" si="3"/>
        <v>#DIV/0!</v>
      </c>
      <c r="D147" s="7" t="e">
        <f t="shared" si="3"/>
        <v>#DIV/0!</v>
      </c>
      <c r="E147" s="7" t="e">
        <f t="shared" si="3"/>
        <v>#DIV/0!</v>
      </c>
    </row>
    <row r="148" spans="1:5" ht="15.75" thickBot="1" x14ac:dyDescent="0.3">
      <c r="A148" s="4" t="s">
        <v>19</v>
      </c>
      <c r="B148" s="52"/>
      <c r="C148" s="7" t="e">
        <f t="shared" si="3"/>
        <v>#DIV/0!</v>
      </c>
      <c r="D148" s="7" t="e">
        <f t="shared" si="3"/>
        <v>#DIV/0!</v>
      </c>
      <c r="E148" s="7" t="e">
        <f t="shared" si="3"/>
        <v>#DIV/0!</v>
      </c>
    </row>
    <row r="149" spans="1:5" ht="24.75" customHeight="1" thickBot="1" x14ac:dyDescent="0.3">
      <c r="A149" s="102" t="s">
        <v>37</v>
      </c>
      <c r="B149" s="103"/>
      <c r="C149" s="103"/>
      <c r="D149" s="103"/>
      <c r="E149" s="104"/>
    </row>
    <row r="150" spans="1:5" ht="12.75" customHeight="1" x14ac:dyDescent="0.25">
      <c r="A150" s="92"/>
      <c r="B150" s="18">
        <v>2018</v>
      </c>
      <c r="C150" s="18">
        <v>2019</v>
      </c>
      <c r="D150" s="18">
        <v>2020</v>
      </c>
      <c r="E150" s="18">
        <v>2021</v>
      </c>
    </row>
    <row r="151" spans="1:5" ht="9" customHeight="1" thickBot="1" x14ac:dyDescent="0.3">
      <c r="A151" s="93"/>
      <c r="B151" s="19" t="s">
        <v>6</v>
      </c>
      <c r="C151" s="19" t="s">
        <v>7</v>
      </c>
      <c r="D151" s="19" t="s">
        <v>7</v>
      </c>
      <c r="E151" s="19" t="s">
        <v>7</v>
      </c>
    </row>
    <row r="152" spans="1:5" ht="24.75" customHeight="1" thickBot="1" x14ac:dyDescent="0.3">
      <c r="A152" s="1" t="s">
        <v>0</v>
      </c>
      <c r="B152" s="8"/>
      <c r="C152" s="8"/>
      <c r="D152" s="8"/>
      <c r="E152" s="8"/>
    </row>
    <row r="153" spans="1:5" ht="15.75" thickBot="1" x14ac:dyDescent="0.3">
      <c r="A153" s="10" t="s">
        <v>49</v>
      </c>
      <c r="B153" s="11"/>
      <c r="C153" s="12"/>
      <c r="D153" s="12"/>
      <c r="E153" s="12"/>
    </row>
    <row r="154" spans="1:5" ht="15.75" thickBot="1" x14ac:dyDescent="0.3">
      <c r="A154" s="10" t="s">
        <v>50</v>
      </c>
      <c r="B154" s="11"/>
      <c r="C154" s="12"/>
      <c r="D154" s="12"/>
      <c r="E154" s="12"/>
    </row>
    <row r="155" spans="1:5" ht="24.75" customHeight="1" thickBot="1" x14ac:dyDescent="0.3">
      <c r="A155" s="1" t="s">
        <v>31</v>
      </c>
      <c r="B155" s="8"/>
      <c r="C155" s="8"/>
      <c r="D155" s="8"/>
      <c r="E155" s="8"/>
    </row>
    <row r="156" spans="1:5" ht="15.75" thickBot="1" x14ac:dyDescent="0.3">
      <c r="A156" s="10" t="s">
        <v>49</v>
      </c>
      <c r="B156" s="11"/>
      <c r="C156" s="8"/>
      <c r="D156" s="8"/>
      <c r="E156" s="8"/>
    </row>
    <row r="157" spans="1:5" ht="15.75" thickBot="1" x14ac:dyDescent="0.3">
      <c r="A157" s="10" t="s">
        <v>50</v>
      </c>
      <c r="B157" s="11"/>
      <c r="C157" s="8"/>
      <c r="D157" s="8"/>
      <c r="E157" s="8"/>
    </row>
    <row r="158" spans="1:5" ht="24.75" customHeight="1" thickBot="1" x14ac:dyDescent="0.3">
      <c r="A158" s="1" t="s">
        <v>1</v>
      </c>
      <c r="B158" s="72">
        <v>0</v>
      </c>
      <c r="C158" s="87">
        <v>0</v>
      </c>
      <c r="D158" s="87">
        <v>0</v>
      </c>
      <c r="E158" s="87">
        <v>0</v>
      </c>
    </row>
    <row r="159" spans="1:5" ht="15.75" thickBot="1" x14ac:dyDescent="0.3">
      <c r="A159" s="10" t="s">
        <v>49</v>
      </c>
      <c r="B159" s="11"/>
      <c r="C159" s="8"/>
      <c r="D159" s="8"/>
      <c r="E159" s="8"/>
    </row>
    <row r="160" spans="1:5" ht="15.75" thickBot="1" x14ac:dyDescent="0.3">
      <c r="A160" s="10" t="s">
        <v>50</v>
      </c>
      <c r="B160" s="11"/>
      <c r="C160" s="8"/>
      <c r="D160" s="8"/>
      <c r="E160" s="8"/>
    </row>
    <row r="161" spans="1:5" ht="15.75" thickBot="1" x14ac:dyDescent="0.3">
      <c r="A161" s="1" t="s">
        <v>2</v>
      </c>
      <c r="B161" s="11"/>
      <c r="C161" s="8"/>
      <c r="D161" s="8"/>
      <c r="E161" s="8"/>
    </row>
    <row r="162" spans="1:5" ht="15.75" thickBot="1" x14ac:dyDescent="0.3">
      <c r="A162" s="10" t="s">
        <v>49</v>
      </c>
      <c r="B162" s="11"/>
      <c r="C162" s="8"/>
      <c r="D162" s="8"/>
      <c r="E162" s="8"/>
    </row>
    <row r="163" spans="1:5" ht="15.75" thickBot="1" x14ac:dyDescent="0.3">
      <c r="A163" s="10" t="s">
        <v>50</v>
      </c>
      <c r="B163" s="11"/>
      <c r="C163" s="8"/>
      <c r="D163" s="8"/>
      <c r="E163" s="8"/>
    </row>
    <row r="164" spans="1:5" ht="15.75" thickBot="1" x14ac:dyDescent="0.3">
      <c r="A164" s="1" t="s">
        <v>25</v>
      </c>
      <c r="B164" s="11"/>
      <c r="C164" s="8"/>
      <c r="D164" s="8"/>
      <c r="E164" s="8"/>
    </row>
    <row r="165" spans="1:5" ht="15.75" thickBot="1" x14ac:dyDescent="0.3">
      <c r="A165" s="10" t="s">
        <v>49</v>
      </c>
      <c r="B165" s="11"/>
      <c r="C165" s="8"/>
      <c r="D165" s="8"/>
      <c r="E165" s="8"/>
    </row>
    <row r="166" spans="1:5" ht="15" customHeight="1" thickBot="1" x14ac:dyDescent="0.3">
      <c r="A166" s="10" t="s">
        <v>50</v>
      </c>
      <c r="B166" s="11"/>
      <c r="C166" s="8"/>
      <c r="D166" s="8"/>
      <c r="E166" s="8"/>
    </row>
    <row r="167" spans="1:5" ht="15.75" thickBot="1" x14ac:dyDescent="0.3">
      <c r="A167" s="1" t="s">
        <v>26</v>
      </c>
      <c r="B167" s="11">
        <v>0</v>
      </c>
      <c r="C167" s="8">
        <v>0</v>
      </c>
      <c r="D167" s="8">
        <v>0</v>
      </c>
      <c r="E167" s="8">
        <v>0</v>
      </c>
    </row>
    <row r="168" spans="1:5" ht="15.75" thickBot="1" x14ac:dyDescent="0.3">
      <c r="A168" s="10" t="s">
        <v>49</v>
      </c>
      <c r="B168" s="11"/>
      <c r="C168" s="8"/>
      <c r="D168" s="8"/>
      <c r="E168" s="8"/>
    </row>
    <row r="169" spans="1:5" ht="15.75" thickBot="1" x14ac:dyDescent="0.3">
      <c r="A169" s="10" t="s">
        <v>50</v>
      </c>
      <c r="B169" s="11"/>
      <c r="C169" s="8"/>
      <c r="D169" s="8"/>
      <c r="E169" s="8"/>
    </row>
    <row r="170" spans="1:5" ht="15.75" thickBot="1" x14ac:dyDescent="0.3">
      <c r="A170" s="1" t="s">
        <v>3</v>
      </c>
      <c r="B170" s="11"/>
      <c r="C170" s="8"/>
      <c r="D170" s="8"/>
      <c r="E170" s="8"/>
    </row>
    <row r="171" spans="1:5" ht="15.75" thickBot="1" x14ac:dyDescent="0.3">
      <c r="A171" s="10" t="s">
        <v>49</v>
      </c>
      <c r="B171" s="11"/>
      <c r="C171" s="8"/>
      <c r="D171" s="8"/>
      <c r="E171" s="8"/>
    </row>
    <row r="172" spans="1:5" ht="15.75" thickBot="1" x14ac:dyDescent="0.3">
      <c r="A172" s="10" t="s">
        <v>50</v>
      </c>
      <c r="B172" s="11"/>
      <c r="C172" s="8"/>
      <c r="D172" s="8"/>
      <c r="E172" s="8"/>
    </row>
    <row r="173" spans="1:5" ht="15.75" thickBot="1" x14ac:dyDescent="0.3">
      <c r="A173" s="24" t="s">
        <v>36</v>
      </c>
      <c r="B173" s="11">
        <f>B170+B167+B164+B161+B158+B155+B152</f>
        <v>0</v>
      </c>
      <c r="C173" s="11">
        <f>C170+C167+C164+C161+C158+C155+C152</f>
        <v>0</v>
      </c>
      <c r="D173" s="11">
        <f>D170+D167+D164+D161+D158+D155+D152</f>
        <v>0</v>
      </c>
      <c r="E173" s="11">
        <f>E170+E167+E164+E161+E158+E155+E152</f>
        <v>0</v>
      </c>
    </row>
    <row r="174" spans="1:5" ht="17.25" customHeight="1" thickBot="1" x14ac:dyDescent="0.3">
      <c r="A174" s="25" t="s">
        <v>35</v>
      </c>
      <c r="B174" s="26">
        <f>IF(B173-B144=0,0,"Error")</f>
        <v>0</v>
      </c>
      <c r="C174" s="26">
        <f>IF(C173-C144=0,0,"Error")</f>
        <v>0</v>
      </c>
      <c r="D174" s="26">
        <f>IF(D173-D144=0,0,"Error")</f>
        <v>0</v>
      </c>
      <c r="E174" s="26">
        <f>IF(E173-E144=0,0,"Error")</f>
        <v>0</v>
      </c>
    </row>
    <row r="175" spans="1:5" ht="15.75" thickBot="1" x14ac:dyDescent="0.3">
      <c r="A175" s="108" t="s">
        <v>43</v>
      </c>
      <c r="B175" s="109"/>
      <c r="C175" s="109"/>
      <c r="D175" s="109"/>
      <c r="E175" s="110"/>
    </row>
    <row r="176" spans="1:5" ht="15.75" thickBot="1" x14ac:dyDescent="0.3">
      <c r="A176" s="108" t="s">
        <v>39</v>
      </c>
      <c r="B176" s="109"/>
      <c r="C176" s="109"/>
      <c r="D176" s="109"/>
      <c r="E176" s="110"/>
    </row>
    <row r="177" spans="1:5" ht="15.75" thickBot="1" x14ac:dyDescent="0.3">
      <c r="A177" s="20" t="s">
        <v>44</v>
      </c>
      <c r="B177" s="111"/>
      <c r="C177" s="112"/>
      <c r="D177" s="113"/>
      <c r="E177" s="114"/>
    </row>
    <row r="178" spans="1:5" ht="35.25" customHeight="1" thickBot="1" x14ac:dyDescent="0.3">
      <c r="A178" s="20" t="s">
        <v>51</v>
      </c>
      <c r="B178" s="20"/>
      <c r="C178" s="38" t="s">
        <v>52</v>
      </c>
      <c r="D178" s="190"/>
      <c r="E178" s="114"/>
    </row>
    <row r="179" spans="1:5" ht="15.75" thickBot="1" x14ac:dyDescent="0.3">
      <c r="A179" s="37"/>
      <c r="B179" s="111"/>
      <c r="C179" s="115"/>
      <c r="D179" s="113"/>
      <c r="E179" s="114"/>
    </row>
    <row r="180" spans="1:5" ht="74.25" customHeight="1" thickBot="1" x14ac:dyDescent="0.3">
      <c r="A180" s="4" t="s">
        <v>10</v>
      </c>
      <c r="B180" s="99"/>
      <c r="C180" s="100"/>
      <c r="D180" s="100"/>
      <c r="E180" s="101"/>
    </row>
    <row r="181" spans="1:5" ht="15.75" thickBot="1" x14ac:dyDescent="0.3">
      <c r="A181" s="4" t="s">
        <v>15</v>
      </c>
      <c r="B181" s="105"/>
      <c r="C181" s="106"/>
      <c r="D181" s="106"/>
      <c r="E181" s="107"/>
    </row>
    <row r="182" spans="1:5" ht="12.75" customHeight="1" x14ac:dyDescent="0.25">
      <c r="A182" s="92"/>
      <c r="B182" s="18">
        <v>2018</v>
      </c>
      <c r="C182" s="18">
        <v>2019</v>
      </c>
      <c r="D182" s="18">
        <v>2020</v>
      </c>
      <c r="E182" s="18">
        <v>2021</v>
      </c>
    </row>
    <row r="183" spans="1:5" ht="13.5" customHeight="1" thickBot="1" x14ac:dyDescent="0.3">
      <c r="A183" s="93"/>
      <c r="B183" s="19" t="s">
        <v>6</v>
      </c>
      <c r="C183" s="19" t="s">
        <v>7</v>
      </c>
      <c r="D183" s="19" t="s">
        <v>7</v>
      </c>
      <c r="E183" s="19" t="s">
        <v>7</v>
      </c>
    </row>
    <row r="184" spans="1:5" ht="15.75" thickBot="1" x14ac:dyDescent="0.3">
      <c r="A184" s="4" t="s">
        <v>9</v>
      </c>
      <c r="B184" s="6"/>
      <c r="C184" s="6"/>
      <c r="D184" s="6"/>
      <c r="E184" s="6"/>
    </row>
    <row r="185" spans="1:5" ht="15.75" thickBot="1" x14ac:dyDescent="0.3">
      <c r="A185" s="4" t="s">
        <v>16</v>
      </c>
      <c r="B185" s="6">
        <f>B248-B210</f>
        <v>0</v>
      </c>
      <c r="C185" s="6">
        <f>C248-C210</f>
        <v>0</v>
      </c>
      <c r="D185" s="6">
        <f>D248-D210</f>
        <v>0</v>
      </c>
      <c r="E185" s="6">
        <f>E248-E210</f>
        <v>0</v>
      </c>
    </row>
    <row r="186" spans="1:5" ht="15.75" thickBot="1" x14ac:dyDescent="0.3">
      <c r="A186" s="4" t="s">
        <v>24</v>
      </c>
      <c r="B186" s="6" t="e">
        <f>B185/B184</f>
        <v>#DIV/0!</v>
      </c>
      <c r="C186" s="6"/>
      <c r="D186" s="6" t="e">
        <f>D185/D184</f>
        <v>#DIV/0!</v>
      </c>
      <c r="E186" s="6" t="e">
        <f>E185/E184</f>
        <v>#DIV/0!</v>
      </c>
    </row>
    <row r="187" spans="1:5" ht="15.75" thickBot="1" x14ac:dyDescent="0.3">
      <c r="A187" s="4" t="s">
        <v>17</v>
      </c>
      <c r="B187" s="52" t="s">
        <v>23</v>
      </c>
      <c r="C187" s="7" t="e">
        <f t="shared" ref="C187:E189" si="4">C184/B184-1</f>
        <v>#DIV/0!</v>
      </c>
      <c r="D187" s="7" t="e">
        <f t="shared" si="4"/>
        <v>#DIV/0!</v>
      </c>
      <c r="E187" s="7" t="e">
        <f t="shared" si="4"/>
        <v>#DIV/0!</v>
      </c>
    </row>
    <row r="188" spans="1:5" ht="15.75" thickBot="1" x14ac:dyDescent="0.3">
      <c r="A188" s="4" t="s">
        <v>18</v>
      </c>
      <c r="B188" s="52" t="s">
        <v>23</v>
      </c>
      <c r="C188" s="7" t="e">
        <f t="shared" si="4"/>
        <v>#DIV/0!</v>
      </c>
      <c r="D188" s="7" t="e">
        <f t="shared" si="4"/>
        <v>#DIV/0!</v>
      </c>
      <c r="E188" s="7" t="e">
        <f t="shared" si="4"/>
        <v>#DIV/0!</v>
      </c>
    </row>
    <row r="189" spans="1:5" ht="15.75" thickBot="1" x14ac:dyDescent="0.3">
      <c r="A189" s="4" t="s">
        <v>19</v>
      </c>
      <c r="B189" s="52" t="s">
        <v>23</v>
      </c>
      <c r="C189" s="7" t="e">
        <f t="shared" si="4"/>
        <v>#DIV/0!</v>
      </c>
      <c r="D189" s="7" t="e">
        <f t="shared" si="4"/>
        <v>#DIV/0!</v>
      </c>
      <c r="E189" s="7" t="e">
        <f t="shared" si="4"/>
        <v>#DIV/0!</v>
      </c>
    </row>
    <row r="190" spans="1:5" ht="15.75" thickBot="1" x14ac:dyDescent="0.3">
      <c r="A190" s="102" t="s">
        <v>59</v>
      </c>
      <c r="B190" s="103"/>
      <c r="C190" s="103"/>
      <c r="D190" s="103"/>
      <c r="E190" s="104"/>
    </row>
    <row r="191" spans="1:5" ht="12.75" customHeight="1" x14ac:dyDescent="0.25">
      <c r="A191" s="92"/>
      <c r="B191" s="18">
        <v>2018</v>
      </c>
      <c r="C191" s="18">
        <v>2019</v>
      </c>
      <c r="D191" s="18">
        <v>2020</v>
      </c>
      <c r="E191" s="18">
        <v>2021</v>
      </c>
    </row>
    <row r="192" spans="1:5" ht="9" customHeight="1" thickBot="1" x14ac:dyDescent="0.3">
      <c r="A192" s="93"/>
      <c r="B192" s="19" t="s">
        <v>6</v>
      </c>
      <c r="C192" s="19" t="s">
        <v>7</v>
      </c>
      <c r="D192" s="19" t="s">
        <v>7</v>
      </c>
      <c r="E192" s="19" t="s">
        <v>7</v>
      </c>
    </row>
    <row r="193" spans="1:5" ht="15.75" thickBot="1" x14ac:dyDescent="0.3">
      <c r="A193" s="1" t="s">
        <v>40</v>
      </c>
      <c r="B193" s="8">
        <f>B194+B195+B196+B197</f>
        <v>0</v>
      </c>
      <c r="C193" s="8">
        <f>C194+C195+C196+C197</f>
        <v>0</v>
      </c>
      <c r="D193" s="8">
        <f>D194+D195+D196+D197</f>
        <v>0</v>
      </c>
      <c r="E193" s="8">
        <f>E194+E195+E196+E197</f>
        <v>0</v>
      </c>
    </row>
    <row r="194" spans="1:5" ht="15.75" thickBot="1" x14ac:dyDescent="0.3">
      <c r="A194" s="10" t="s">
        <v>49</v>
      </c>
      <c r="B194" s="8"/>
      <c r="C194" s="8"/>
      <c r="D194" s="8"/>
      <c r="E194" s="8"/>
    </row>
    <row r="195" spans="1:5" ht="15.75" thickBot="1" x14ac:dyDescent="0.3">
      <c r="A195" s="10" t="s">
        <v>56</v>
      </c>
      <c r="B195" s="8"/>
      <c r="C195" s="8"/>
      <c r="D195" s="8"/>
      <c r="E195" s="8"/>
    </row>
    <row r="196" spans="1:5" ht="15.75" thickBot="1" x14ac:dyDescent="0.3">
      <c r="A196" s="10" t="s">
        <v>57</v>
      </c>
      <c r="B196" s="8"/>
      <c r="C196" s="8"/>
      <c r="D196" s="8"/>
      <c r="E196" s="8"/>
    </row>
    <row r="197" spans="1:5" ht="15.75" thickBot="1" x14ac:dyDescent="0.3">
      <c r="A197" s="10" t="s">
        <v>58</v>
      </c>
      <c r="B197" s="8"/>
      <c r="C197" s="8"/>
      <c r="D197" s="8"/>
      <c r="E197" s="8"/>
    </row>
    <row r="198" spans="1:5" ht="15.75" thickBot="1" x14ac:dyDescent="0.3">
      <c r="A198" s="1" t="s">
        <v>41</v>
      </c>
      <c r="B198" s="11">
        <f>B199+B200+B201+B202</f>
        <v>0</v>
      </c>
      <c r="C198" s="11">
        <f>C199+C200+C201+C202</f>
        <v>0</v>
      </c>
      <c r="D198" s="11">
        <f>D199+D200+D201+D202</f>
        <v>0</v>
      </c>
      <c r="E198" s="11">
        <f>E199+E200+E201+E202</f>
        <v>0</v>
      </c>
    </row>
    <row r="199" spans="1:5" ht="15.75" thickBot="1" x14ac:dyDescent="0.3">
      <c r="A199" s="10" t="s">
        <v>49</v>
      </c>
      <c r="B199" s="11"/>
      <c r="C199" s="8"/>
      <c r="D199" s="8"/>
      <c r="E199" s="8"/>
    </row>
    <row r="200" spans="1:5" ht="15.75" thickBot="1" x14ac:dyDescent="0.3">
      <c r="A200" s="10" t="s">
        <v>56</v>
      </c>
      <c r="B200" s="11"/>
      <c r="C200" s="8"/>
      <c r="D200" s="8"/>
      <c r="E200" s="8"/>
    </row>
    <row r="201" spans="1:5" ht="15.75" thickBot="1" x14ac:dyDescent="0.3">
      <c r="A201" s="10" t="s">
        <v>57</v>
      </c>
      <c r="B201" s="11"/>
      <c r="C201" s="8"/>
      <c r="D201" s="8"/>
      <c r="E201" s="8"/>
    </row>
    <row r="202" spans="1:5" ht="15.75" thickBot="1" x14ac:dyDescent="0.3">
      <c r="A202" s="10" t="s">
        <v>58</v>
      </c>
      <c r="B202" s="11"/>
      <c r="C202" s="8"/>
      <c r="D202" s="8"/>
      <c r="E202" s="8"/>
    </row>
    <row r="203" spans="1:5" ht="15.75" thickBot="1" x14ac:dyDescent="0.3">
      <c r="A203" s="40" t="s">
        <v>33</v>
      </c>
      <c r="B203" s="11">
        <f>B193+B198</f>
        <v>0</v>
      </c>
      <c r="C203" s="11">
        <f>C193+C198</f>
        <v>0</v>
      </c>
      <c r="D203" s="11">
        <f>D193+D198</f>
        <v>0</v>
      </c>
      <c r="E203" s="11">
        <f>E193+E198</f>
        <v>0</v>
      </c>
    </row>
    <row r="204" spans="1:5" ht="34.5" thickBot="1" x14ac:dyDescent="0.3">
      <c r="A204" s="20" t="s">
        <v>55</v>
      </c>
      <c r="B204" s="20"/>
      <c r="C204" s="38" t="s">
        <v>52</v>
      </c>
      <c r="D204" s="190"/>
      <c r="E204" s="114"/>
    </row>
    <row r="205" spans="1:5" ht="17.25" customHeight="1" thickBot="1" x14ac:dyDescent="0.3">
      <c r="A205" s="4" t="s">
        <v>10</v>
      </c>
      <c r="B205" s="99"/>
      <c r="C205" s="100"/>
      <c r="D205" s="100"/>
      <c r="E205" s="101"/>
    </row>
    <row r="206" spans="1:5" ht="15.75" thickBot="1" x14ac:dyDescent="0.3">
      <c r="A206" s="4" t="s">
        <v>15</v>
      </c>
      <c r="B206" s="105"/>
      <c r="C206" s="106"/>
      <c r="D206" s="106"/>
      <c r="E206" s="107"/>
    </row>
    <row r="207" spans="1:5" ht="12.75" customHeight="1" x14ac:dyDescent="0.25">
      <c r="A207" s="92"/>
      <c r="B207" s="18">
        <v>2018</v>
      </c>
      <c r="C207" s="18">
        <v>2019</v>
      </c>
      <c r="D207" s="18">
        <v>2020</v>
      </c>
      <c r="E207" s="18">
        <v>2021</v>
      </c>
    </row>
    <row r="208" spans="1:5" ht="9" customHeight="1" thickBot="1" x14ac:dyDescent="0.3">
      <c r="A208" s="93"/>
      <c r="B208" s="19" t="s">
        <v>6</v>
      </c>
      <c r="C208" s="19" t="s">
        <v>7</v>
      </c>
      <c r="D208" s="19" t="s">
        <v>7</v>
      </c>
      <c r="E208" s="19" t="s">
        <v>7</v>
      </c>
    </row>
    <row r="209" spans="1:5" ht="15.75" thickBot="1" x14ac:dyDescent="0.3">
      <c r="A209" s="4" t="s">
        <v>9</v>
      </c>
      <c r="B209" s="4"/>
      <c r="C209" s="4"/>
      <c r="D209" s="4"/>
      <c r="E209" s="4"/>
    </row>
    <row r="210" spans="1:5" ht="15.75" thickBot="1" x14ac:dyDescent="0.3">
      <c r="A210" s="4" t="s">
        <v>16</v>
      </c>
      <c r="B210" s="6"/>
      <c r="C210" s="6"/>
      <c r="D210" s="6"/>
      <c r="E210" s="6"/>
    </row>
    <row r="211" spans="1:5" ht="15.75" thickBot="1" x14ac:dyDescent="0.3">
      <c r="A211" s="4" t="s">
        <v>24</v>
      </c>
      <c r="B211" s="6" t="e">
        <f>B210/B209</f>
        <v>#DIV/0!</v>
      </c>
      <c r="C211" s="6" t="e">
        <f>C210/C209</f>
        <v>#DIV/0!</v>
      </c>
      <c r="D211" s="6" t="e">
        <f>D210/D209</f>
        <v>#DIV/0!</v>
      </c>
      <c r="E211" s="6" t="e">
        <f>E210/E209</f>
        <v>#DIV/0!</v>
      </c>
    </row>
    <row r="212" spans="1:5" ht="15.75" thickBot="1" x14ac:dyDescent="0.3">
      <c r="A212" s="4" t="s">
        <v>17</v>
      </c>
      <c r="B212" s="52" t="s">
        <v>23</v>
      </c>
      <c r="C212" s="7" t="e">
        <f t="shared" ref="C212:E214" si="5">C209/B209-1</f>
        <v>#DIV/0!</v>
      </c>
      <c r="D212" s="7" t="e">
        <f t="shared" si="5"/>
        <v>#DIV/0!</v>
      </c>
      <c r="E212" s="7" t="e">
        <f t="shared" si="5"/>
        <v>#DIV/0!</v>
      </c>
    </row>
    <row r="213" spans="1:5" ht="15.75" thickBot="1" x14ac:dyDescent="0.3">
      <c r="A213" s="4" t="s">
        <v>18</v>
      </c>
      <c r="B213" s="52" t="s">
        <v>23</v>
      </c>
      <c r="C213" s="7" t="e">
        <f t="shared" si="5"/>
        <v>#DIV/0!</v>
      </c>
      <c r="D213" s="7" t="e">
        <f t="shared" si="5"/>
        <v>#DIV/0!</v>
      </c>
      <c r="E213" s="7" t="e">
        <f t="shared" si="5"/>
        <v>#DIV/0!</v>
      </c>
    </row>
    <row r="214" spans="1:5" ht="15.75" thickBot="1" x14ac:dyDescent="0.3">
      <c r="A214" s="4" t="s">
        <v>19</v>
      </c>
      <c r="B214" s="52" t="s">
        <v>23</v>
      </c>
      <c r="C214" s="7" t="e">
        <f t="shared" si="5"/>
        <v>#DIV/0!</v>
      </c>
      <c r="D214" s="7" t="e">
        <f t="shared" si="5"/>
        <v>#DIV/0!</v>
      </c>
      <c r="E214" s="7" t="e">
        <f t="shared" si="5"/>
        <v>#DIV/0!</v>
      </c>
    </row>
    <row r="215" spans="1:5" ht="15.75" thickBot="1" x14ac:dyDescent="0.3">
      <c r="A215" s="102" t="s">
        <v>60</v>
      </c>
      <c r="B215" s="103"/>
      <c r="C215" s="103"/>
      <c r="D215" s="103"/>
      <c r="E215" s="104"/>
    </row>
    <row r="216" spans="1:5" ht="12.75" customHeight="1" x14ac:dyDescent="0.25">
      <c r="A216" s="92"/>
      <c r="B216" s="18">
        <v>2018</v>
      </c>
      <c r="C216" s="18">
        <v>2019</v>
      </c>
      <c r="D216" s="18">
        <v>2020</v>
      </c>
      <c r="E216" s="18">
        <v>2021</v>
      </c>
    </row>
    <row r="217" spans="1:5" ht="9" customHeight="1" thickBot="1" x14ac:dyDescent="0.3">
      <c r="A217" s="93"/>
      <c r="B217" s="19" t="s">
        <v>6</v>
      </c>
      <c r="C217" s="19" t="s">
        <v>7</v>
      </c>
      <c r="D217" s="19" t="s">
        <v>7</v>
      </c>
      <c r="E217" s="19" t="s">
        <v>7</v>
      </c>
    </row>
    <row r="218" spans="1:5" ht="15.75" thickBot="1" x14ac:dyDescent="0.3">
      <c r="A218" s="1" t="s">
        <v>40</v>
      </c>
      <c r="B218" s="8">
        <f>B219+B220+B221+B222</f>
        <v>0</v>
      </c>
      <c r="C218" s="8">
        <f>C219+C220+C221+C222</f>
        <v>0</v>
      </c>
      <c r="D218" s="8">
        <f>D219+D220+D221+D222</f>
        <v>0</v>
      </c>
      <c r="E218" s="8">
        <f>E219+E220+E221+E222</f>
        <v>0</v>
      </c>
    </row>
    <row r="219" spans="1:5" ht="15.75" thickBot="1" x14ac:dyDescent="0.3">
      <c r="A219" s="10" t="s">
        <v>49</v>
      </c>
      <c r="B219" s="8"/>
      <c r="C219" s="8"/>
      <c r="D219" s="8"/>
      <c r="E219" s="8"/>
    </row>
    <row r="220" spans="1:5" ht="15.75" thickBot="1" x14ac:dyDescent="0.3">
      <c r="A220" s="10" t="s">
        <v>56</v>
      </c>
      <c r="B220" s="8"/>
      <c r="C220" s="8"/>
      <c r="D220" s="8"/>
      <c r="E220" s="8"/>
    </row>
    <row r="221" spans="1:5" ht="15.75" thickBot="1" x14ac:dyDescent="0.3">
      <c r="A221" s="10" t="s">
        <v>57</v>
      </c>
      <c r="B221" s="8"/>
      <c r="C221" s="8"/>
      <c r="D221" s="8"/>
      <c r="E221" s="8"/>
    </row>
    <row r="222" spans="1:5" ht="15.75" thickBot="1" x14ac:dyDescent="0.3">
      <c r="A222" s="10" t="s">
        <v>58</v>
      </c>
      <c r="B222" s="8"/>
      <c r="C222" s="8"/>
      <c r="D222" s="8"/>
      <c r="E222" s="8"/>
    </row>
    <row r="223" spans="1:5" ht="15.75" thickBot="1" x14ac:dyDescent="0.3">
      <c r="A223" s="1" t="s">
        <v>41</v>
      </c>
      <c r="B223" s="11">
        <f>B224+B225+B226+B227</f>
        <v>0</v>
      </c>
      <c r="C223" s="11">
        <f>C224+C225+C226+C227</f>
        <v>0</v>
      </c>
      <c r="D223" s="11">
        <f>D224+D225+D226+D227</f>
        <v>0</v>
      </c>
      <c r="E223" s="11">
        <f>E224+E225+E226+E227</f>
        <v>0</v>
      </c>
    </row>
    <row r="224" spans="1:5" ht="15.75" thickBot="1" x14ac:dyDescent="0.3">
      <c r="A224" s="10" t="s">
        <v>49</v>
      </c>
      <c r="B224" s="11"/>
      <c r="C224" s="8"/>
      <c r="D224" s="8"/>
      <c r="E224" s="8"/>
    </row>
    <row r="225" spans="1:5" ht="15.75" thickBot="1" x14ac:dyDescent="0.3">
      <c r="A225" s="10" t="s">
        <v>56</v>
      </c>
      <c r="B225" s="11"/>
      <c r="C225" s="8"/>
      <c r="D225" s="8"/>
      <c r="E225" s="8"/>
    </row>
    <row r="226" spans="1:5" ht="15.75" thickBot="1" x14ac:dyDescent="0.3">
      <c r="A226" s="10" t="s">
        <v>57</v>
      </c>
      <c r="B226" s="11"/>
      <c r="C226" s="8"/>
      <c r="D226" s="8"/>
      <c r="E226" s="8"/>
    </row>
    <row r="227" spans="1:5" ht="15.75" thickBot="1" x14ac:dyDescent="0.3">
      <c r="A227" s="10" t="s">
        <v>58</v>
      </c>
      <c r="B227" s="11"/>
      <c r="C227" s="8"/>
      <c r="D227" s="8"/>
      <c r="E227" s="8"/>
    </row>
    <row r="228" spans="1:5" ht="15.75" thickBot="1" x14ac:dyDescent="0.3">
      <c r="A228" s="40" t="s">
        <v>61</v>
      </c>
      <c r="B228" s="11">
        <f>B218+B223</f>
        <v>0</v>
      </c>
      <c r="C228" s="11">
        <f>C218+C223</f>
        <v>0</v>
      </c>
      <c r="D228" s="11">
        <f>D218+D223</f>
        <v>0</v>
      </c>
      <c r="E228" s="11">
        <f>E218+E223</f>
        <v>0</v>
      </c>
    </row>
    <row r="229" spans="1:5" ht="34.5" thickBot="1" x14ac:dyDescent="0.3">
      <c r="A229" s="20" t="s">
        <v>94</v>
      </c>
      <c r="B229" s="54"/>
      <c r="C229" s="55" t="s">
        <v>52</v>
      </c>
      <c r="D229" s="56"/>
      <c r="E229" s="57"/>
    </row>
    <row r="230" spans="1:5" ht="17.25" customHeight="1" thickBot="1" x14ac:dyDescent="0.3">
      <c r="A230" s="4" t="s">
        <v>10</v>
      </c>
      <c r="B230" s="99"/>
      <c r="C230" s="100"/>
      <c r="D230" s="100"/>
      <c r="E230" s="101"/>
    </row>
    <row r="231" spans="1:5" ht="15.75" thickBot="1" x14ac:dyDescent="0.3">
      <c r="A231" s="4" t="s">
        <v>15</v>
      </c>
      <c r="B231" s="105"/>
      <c r="C231" s="106"/>
      <c r="D231" s="106"/>
      <c r="E231" s="107"/>
    </row>
    <row r="232" spans="1:5" ht="12.75" customHeight="1" x14ac:dyDescent="0.25">
      <c r="A232" s="92"/>
      <c r="B232" s="18">
        <v>2018</v>
      </c>
      <c r="C232" s="18">
        <v>2019</v>
      </c>
      <c r="D232" s="18">
        <v>2020</v>
      </c>
      <c r="E232" s="18">
        <v>2021</v>
      </c>
    </row>
    <row r="233" spans="1:5" ht="9" customHeight="1" thickBot="1" x14ac:dyDescent="0.3">
      <c r="A233" s="93"/>
      <c r="B233" s="19" t="s">
        <v>6</v>
      </c>
      <c r="C233" s="19" t="s">
        <v>7</v>
      </c>
      <c r="D233" s="19" t="s">
        <v>7</v>
      </c>
      <c r="E233" s="19" t="s">
        <v>7</v>
      </c>
    </row>
    <row r="234" spans="1:5" ht="15.75" thickBot="1" x14ac:dyDescent="0.3">
      <c r="A234" s="4" t="s">
        <v>9</v>
      </c>
      <c r="B234" s="4"/>
      <c r="C234" s="4"/>
      <c r="D234" s="4"/>
      <c r="E234" s="4"/>
    </row>
    <row r="235" spans="1:5" ht="15.75" thickBot="1" x14ac:dyDescent="0.3">
      <c r="A235" s="4" t="s">
        <v>16</v>
      </c>
      <c r="B235" s="6">
        <f>B253</f>
        <v>0</v>
      </c>
      <c r="C235" s="6">
        <f>C253</f>
        <v>0</v>
      </c>
      <c r="D235" s="6">
        <f>D253</f>
        <v>0</v>
      </c>
      <c r="E235" s="6">
        <f>E253</f>
        <v>0</v>
      </c>
    </row>
    <row r="236" spans="1:5" ht="15.75" thickBot="1" x14ac:dyDescent="0.3">
      <c r="A236" s="4" t="s">
        <v>24</v>
      </c>
      <c r="B236" s="6" t="e">
        <f>B235/B234</f>
        <v>#DIV/0!</v>
      </c>
      <c r="C236" s="6" t="e">
        <f>C235/C234</f>
        <v>#DIV/0!</v>
      </c>
      <c r="D236" s="6" t="e">
        <f>D235/D234</f>
        <v>#DIV/0!</v>
      </c>
      <c r="E236" s="6" t="e">
        <f>E235/E234</f>
        <v>#DIV/0!</v>
      </c>
    </row>
    <row r="237" spans="1:5" ht="15.75" thickBot="1" x14ac:dyDescent="0.3">
      <c r="A237" s="4" t="s">
        <v>17</v>
      </c>
      <c r="B237" s="52" t="s">
        <v>23</v>
      </c>
      <c r="C237" s="7" t="e">
        <f t="shared" ref="C237:E239" si="6">C234/B234-1</f>
        <v>#DIV/0!</v>
      </c>
      <c r="D237" s="7" t="e">
        <f t="shared" si="6"/>
        <v>#DIV/0!</v>
      </c>
      <c r="E237" s="7" t="e">
        <f t="shared" si="6"/>
        <v>#DIV/0!</v>
      </c>
    </row>
    <row r="238" spans="1:5" ht="15.75" thickBot="1" x14ac:dyDescent="0.3">
      <c r="A238" s="4" t="s">
        <v>18</v>
      </c>
      <c r="B238" s="52" t="s">
        <v>23</v>
      </c>
      <c r="C238" s="7" t="e">
        <f t="shared" si="6"/>
        <v>#DIV/0!</v>
      </c>
      <c r="D238" s="7" t="e">
        <f t="shared" si="6"/>
        <v>#DIV/0!</v>
      </c>
      <c r="E238" s="7" t="e">
        <f t="shared" si="6"/>
        <v>#DIV/0!</v>
      </c>
    </row>
    <row r="239" spans="1:5" ht="15.75" thickBot="1" x14ac:dyDescent="0.3">
      <c r="A239" s="4" t="s">
        <v>19</v>
      </c>
      <c r="B239" s="52" t="s">
        <v>23</v>
      </c>
      <c r="C239" s="7" t="e">
        <f t="shared" si="6"/>
        <v>#DIV/0!</v>
      </c>
      <c r="D239" s="7" t="e">
        <f t="shared" si="6"/>
        <v>#DIV/0!</v>
      </c>
      <c r="E239" s="7" t="e">
        <f t="shared" si="6"/>
        <v>#DIV/0!</v>
      </c>
    </row>
    <row r="240" spans="1:5" ht="15.75" thickBot="1" x14ac:dyDescent="0.3">
      <c r="A240" s="102" t="s">
        <v>95</v>
      </c>
      <c r="B240" s="103"/>
      <c r="C240" s="103"/>
      <c r="D240" s="103"/>
      <c r="E240" s="104"/>
    </row>
    <row r="241" spans="1:5" ht="12.75" customHeight="1" x14ac:dyDescent="0.25">
      <c r="A241" s="92"/>
      <c r="B241" s="18">
        <v>2018</v>
      </c>
      <c r="C241" s="18">
        <v>2019</v>
      </c>
      <c r="D241" s="18">
        <v>2020</v>
      </c>
      <c r="E241" s="18">
        <v>2021</v>
      </c>
    </row>
    <row r="242" spans="1:5" ht="9" customHeight="1" thickBot="1" x14ac:dyDescent="0.3">
      <c r="A242" s="93"/>
      <c r="B242" s="19" t="s">
        <v>6</v>
      </c>
      <c r="C242" s="19" t="s">
        <v>7</v>
      </c>
      <c r="D242" s="19" t="s">
        <v>7</v>
      </c>
      <c r="E242" s="19" t="s">
        <v>7</v>
      </c>
    </row>
    <row r="243" spans="1:5" ht="15.75" thickBot="1" x14ac:dyDescent="0.3">
      <c r="A243" s="1" t="s">
        <v>40</v>
      </c>
      <c r="B243" s="8">
        <f>B244+B245+B246+B247</f>
        <v>0</v>
      </c>
      <c r="C243" s="8">
        <f>C244+C245+C246+C247</f>
        <v>0</v>
      </c>
      <c r="D243" s="8">
        <f>D244+D245+D246+D247</f>
        <v>0</v>
      </c>
      <c r="E243" s="8">
        <f>E244+E245+E246+E247</f>
        <v>0</v>
      </c>
    </row>
    <row r="244" spans="1:5" ht="15.75" thickBot="1" x14ac:dyDescent="0.3">
      <c r="A244" s="10" t="s">
        <v>49</v>
      </c>
      <c r="B244" s="8"/>
      <c r="C244" s="8"/>
      <c r="D244" s="8"/>
      <c r="E244" s="8"/>
    </row>
    <row r="245" spans="1:5" ht="15.75" thickBot="1" x14ac:dyDescent="0.3">
      <c r="A245" s="10" t="s">
        <v>56</v>
      </c>
      <c r="B245" s="8"/>
      <c r="C245" s="8"/>
      <c r="D245" s="8"/>
      <c r="E245" s="8"/>
    </row>
    <row r="246" spans="1:5" ht="15.75" thickBot="1" x14ac:dyDescent="0.3">
      <c r="A246" s="10" t="s">
        <v>57</v>
      </c>
      <c r="B246" s="8"/>
      <c r="C246" s="8"/>
      <c r="D246" s="8"/>
      <c r="E246" s="8"/>
    </row>
    <row r="247" spans="1:5" ht="15.75" thickBot="1" x14ac:dyDescent="0.3">
      <c r="A247" s="10" t="s">
        <v>58</v>
      </c>
      <c r="B247" s="8"/>
      <c r="C247" s="8"/>
      <c r="D247" s="8"/>
      <c r="E247" s="8"/>
    </row>
    <row r="248" spans="1:5" ht="15.75" thickBot="1" x14ac:dyDescent="0.3">
      <c r="A248" s="1" t="s">
        <v>41</v>
      </c>
      <c r="B248" s="11">
        <f>B249+B250+B251+B252</f>
        <v>0</v>
      </c>
      <c r="C248" s="11">
        <f>C249+C250+C251+C252</f>
        <v>0</v>
      </c>
      <c r="D248" s="11">
        <f>D249+D250+D251+D252</f>
        <v>0</v>
      </c>
      <c r="E248" s="11">
        <f>E249+E250+E251+E252</f>
        <v>0</v>
      </c>
    </row>
    <row r="249" spans="1:5" ht="15.75" thickBot="1" x14ac:dyDescent="0.3">
      <c r="A249" s="10" t="s">
        <v>49</v>
      </c>
      <c r="B249" s="11"/>
      <c r="C249" s="8"/>
      <c r="D249" s="8"/>
      <c r="E249" s="8"/>
    </row>
    <row r="250" spans="1:5" ht="15.75" thickBot="1" x14ac:dyDescent="0.3">
      <c r="A250" s="10" t="s">
        <v>56</v>
      </c>
      <c r="B250" s="11"/>
      <c r="C250" s="8"/>
      <c r="D250" s="8"/>
      <c r="E250" s="8"/>
    </row>
    <row r="251" spans="1:5" ht="15.75" thickBot="1" x14ac:dyDescent="0.3">
      <c r="A251" s="10" t="s">
        <v>57</v>
      </c>
      <c r="B251" s="11"/>
      <c r="C251" s="8"/>
      <c r="D251" s="8"/>
      <c r="E251" s="8"/>
    </row>
    <row r="252" spans="1:5" ht="15.75" thickBot="1" x14ac:dyDescent="0.3">
      <c r="A252" s="10" t="s">
        <v>58</v>
      </c>
      <c r="B252" s="11"/>
      <c r="C252" s="8"/>
      <c r="D252" s="8"/>
      <c r="E252" s="8"/>
    </row>
    <row r="253" spans="1:5" ht="15.75" thickBot="1" x14ac:dyDescent="0.3">
      <c r="A253" s="21" t="s">
        <v>96</v>
      </c>
      <c r="B253" s="11">
        <f>B243+B248</f>
        <v>0</v>
      </c>
      <c r="C253" s="11">
        <f>C243+C248</f>
        <v>0</v>
      </c>
      <c r="D253" s="11">
        <f>D243+D248</f>
        <v>0</v>
      </c>
      <c r="E253" s="11">
        <f>E243+E248</f>
        <v>0</v>
      </c>
    </row>
    <row r="254" spans="1:5" ht="25.5" customHeight="1" thickBot="1" x14ac:dyDescent="0.3">
      <c r="A254" s="58" t="s">
        <v>99</v>
      </c>
      <c r="B254" s="111"/>
      <c r="C254" s="113"/>
      <c r="D254" s="113"/>
      <c r="E254" s="114"/>
    </row>
    <row r="255" spans="1:5" ht="34.5" thickBot="1" x14ac:dyDescent="0.3">
      <c r="A255" s="20" t="s">
        <v>94</v>
      </c>
      <c r="B255" s="54"/>
      <c r="C255" s="55" t="s">
        <v>52</v>
      </c>
      <c r="D255" s="56"/>
      <c r="E255" s="57"/>
    </row>
    <row r="256" spans="1:5" ht="17.25" customHeight="1" thickBot="1" x14ac:dyDescent="0.3">
      <c r="A256" s="4" t="s">
        <v>10</v>
      </c>
      <c r="B256" s="99"/>
      <c r="C256" s="100"/>
      <c r="D256" s="100"/>
      <c r="E256" s="101"/>
    </row>
    <row r="257" spans="1:5" ht="15.75" thickBot="1" x14ac:dyDescent="0.3">
      <c r="A257" s="4" t="s">
        <v>15</v>
      </c>
      <c r="B257" s="105"/>
      <c r="C257" s="106"/>
      <c r="D257" s="106"/>
      <c r="E257" s="107"/>
    </row>
    <row r="258" spans="1:5" ht="12.75" customHeight="1" x14ac:dyDescent="0.25">
      <c r="A258" s="92"/>
      <c r="B258" s="18">
        <v>2018</v>
      </c>
      <c r="C258" s="18">
        <v>2019</v>
      </c>
      <c r="D258" s="18">
        <v>2020</v>
      </c>
      <c r="E258" s="18">
        <v>2021</v>
      </c>
    </row>
    <row r="259" spans="1:5" ht="9" customHeight="1" thickBot="1" x14ac:dyDescent="0.3">
      <c r="A259" s="93"/>
      <c r="B259" s="19" t="s">
        <v>6</v>
      </c>
      <c r="C259" s="19" t="s">
        <v>7</v>
      </c>
      <c r="D259" s="19" t="s">
        <v>7</v>
      </c>
      <c r="E259" s="19" t="s">
        <v>7</v>
      </c>
    </row>
    <row r="260" spans="1:5" ht="15.75" thickBot="1" x14ac:dyDescent="0.3">
      <c r="A260" s="4" t="s">
        <v>9</v>
      </c>
      <c r="B260" s="4"/>
      <c r="C260" s="4"/>
      <c r="D260" s="4"/>
      <c r="E260" s="4"/>
    </row>
    <row r="261" spans="1:5" ht="15.75" thickBot="1" x14ac:dyDescent="0.3">
      <c r="A261" s="4" t="s">
        <v>16</v>
      </c>
      <c r="B261" s="6">
        <f>B279</f>
        <v>0</v>
      </c>
      <c r="C261" s="6">
        <f>C279</f>
        <v>0</v>
      </c>
      <c r="D261" s="6">
        <f>D279</f>
        <v>0</v>
      </c>
      <c r="E261" s="6">
        <f>E279</f>
        <v>0</v>
      </c>
    </row>
    <row r="262" spans="1:5" ht="15.75" thickBot="1" x14ac:dyDescent="0.3">
      <c r="A262" s="4" t="s">
        <v>24</v>
      </c>
      <c r="B262" s="6" t="e">
        <f>B261/B260</f>
        <v>#DIV/0!</v>
      </c>
      <c r="C262" s="6" t="e">
        <f>C261/C260</f>
        <v>#DIV/0!</v>
      </c>
      <c r="D262" s="6" t="e">
        <f>D261/D260</f>
        <v>#DIV/0!</v>
      </c>
      <c r="E262" s="6" t="e">
        <f>E261/E260</f>
        <v>#DIV/0!</v>
      </c>
    </row>
    <row r="263" spans="1:5" ht="15.75" thickBot="1" x14ac:dyDescent="0.3">
      <c r="A263" s="4" t="s">
        <v>17</v>
      </c>
      <c r="B263" s="52" t="s">
        <v>23</v>
      </c>
      <c r="C263" s="7" t="e">
        <f t="shared" ref="C263:E265" si="7">C260/B260-1</f>
        <v>#DIV/0!</v>
      </c>
      <c r="D263" s="7" t="e">
        <f t="shared" si="7"/>
        <v>#DIV/0!</v>
      </c>
      <c r="E263" s="7" t="e">
        <f t="shared" si="7"/>
        <v>#DIV/0!</v>
      </c>
    </row>
    <row r="264" spans="1:5" ht="15.75" thickBot="1" x14ac:dyDescent="0.3">
      <c r="A264" s="4" t="s">
        <v>18</v>
      </c>
      <c r="B264" s="52" t="s">
        <v>23</v>
      </c>
      <c r="C264" s="7" t="e">
        <f t="shared" si="7"/>
        <v>#DIV/0!</v>
      </c>
      <c r="D264" s="7" t="e">
        <f t="shared" si="7"/>
        <v>#DIV/0!</v>
      </c>
      <c r="E264" s="7" t="e">
        <f t="shared" si="7"/>
        <v>#DIV/0!</v>
      </c>
    </row>
    <row r="265" spans="1:5" ht="15.75" thickBot="1" x14ac:dyDescent="0.3">
      <c r="A265" s="4" t="s">
        <v>19</v>
      </c>
      <c r="B265" s="52" t="s">
        <v>23</v>
      </c>
      <c r="C265" s="7" t="e">
        <f t="shared" si="7"/>
        <v>#DIV/0!</v>
      </c>
      <c r="D265" s="7" t="e">
        <f t="shared" si="7"/>
        <v>#DIV/0!</v>
      </c>
      <c r="E265" s="7" t="e">
        <f t="shared" si="7"/>
        <v>#DIV/0!</v>
      </c>
    </row>
    <row r="266" spans="1:5" ht="15.75" thickBot="1" x14ac:dyDescent="0.3">
      <c r="A266" s="102" t="s">
        <v>104</v>
      </c>
      <c r="B266" s="103"/>
      <c r="C266" s="103"/>
      <c r="D266" s="103"/>
      <c r="E266" s="104"/>
    </row>
    <row r="267" spans="1:5" ht="12.75" customHeight="1" x14ac:dyDescent="0.25">
      <c r="A267" s="92"/>
      <c r="B267" s="18">
        <v>2018</v>
      </c>
      <c r="C267" s="18">
        <v>2019</v>
      </c>
      <c r="D267" s="18">
        <v>2020</v>
      </c>
      <c r="E267" s="18">
        <v>2021</v>
      </c>
    </row>
    <row r="268" spans="1:5" ht="9" customHeight="1" thickBot="1" x14ac:dyDescent="0.3">
      <c r="A268" s="93"/>
      <c r="B268" s="19" t="s">
        <v>6</v>
      </c>
      <c r="C268" s="19" t="s">
        <v>7</v>
      </c>
      <c r="D268" s="19" t="s">
        <v>7</v>
      </c>
      <c r="E268" s="19" t="s">
        <v>7</v>
      </c>
    </row>
    <row r="269" spans="1:5" ht="15.75" thickBot="1" x14ac:dyDescent="0.3">
      <c r="A269" s="1" t="s">
        <v>40</v>
      </c>
      <c r="B269" s="8">
        <f>B270+B271+B272+B273</f>
        <v>0</v>
      </c>
      <c r="C269" s="8">
        <f>C270+C271+C272+C273</f>
        <v>0</v>
      </c>
      <c r="D269" s="8">
        <f>D270+D271+D272+D273</f>
        <v>0</v>
      </c>
      <c r="E269" s="8">
        <f>E270+E271+E272+E273</f>
        <v>0</v>
      </c>
    </row>
    <row r="270" spans="1:5" ht="15.75" thickBot="1" x14ac:dyDescent="0.3">
      <c r="A270" s="10" t="s">
        <v>49</v>
      </c>
      <c r="B270" s="8"/>
      <c r="C270" s="8"/>
      <c r="D270" s="8"/>
      <c r="E270" s="8"/>
    </row>
    <row r="271" spans="1:5" ht="15.75" thickBot="1" x14ac:dyDescent="0.3">
      <c r="A271" s="10" t="s">
        <v>56</v>
      </c>
      <c r="B271" s="8"/>
      <c r="C271" s="8"/>
      <c r="D271" s="8"/>
      <c r="E271" s="8"/>
    </row>
    <row r="272" spans="1:5" ht="15.75" thickBot="1" x14ac:dyDescent="0.3">
      <c r="A272" s="10" t="s">
        <v>57</v>
      </c>
      <c r="B272" s="8"/>
      <c r="C272" s="8"/>
      <c r="D272" s="8"/>
      <c r="E272" s="8"/>
    </row>
    <row r="273" spans="1:5" ht="15.75" thickBot="1" x14ac:dyDescent="0.3">
      <c r="A273" s="10" t="s">
        <v>58</v>
      </c>
      <c r="B273" s="8"/>
      <c r="C273" s="8"/>
      <c r="D273" s="8"/>
      <c r="E273" s="8"/>
    </row>
    <row r="274" spans="1:5" ht="15.75" thickBot="1" x14ac:dyDescent="0.3">
      <c r="A274" s="1" t="s">
        <v>41</v>
      </c>
      <c r="B274" s="11">
        <f>B275+B276+B277+B278</f>
        <v>0</v>
      </c>
      <c r="C274" s="11">
        <f>C275+C276+C277+C278</f>
        <v>0</v>
      </c>
      <c r="D274" s="11">
        <f>D275+D276+D277+D278</f>
        <v>0</v>
      </c>
      <c r="E274" s="11">
        <f>E275+E276+E277+E278</f>
        <v>0</v>
      </c>
    </row>
    <row r="275" spans="1:5" ht="15.75" thickBot="1" x14ac:dyDescent="0.3">
      <c r="A275" s="10" t="s">
        <v>49</v>
      </c>
      <c r="B275" s="11"/>
      <c r="C275" s="11"/>
      <c r="D275" s="11"/>
      <c r="E275" s="11"/>
    </row>
    <row r="276" spans="1:5" ht="15.75" thickBot="1" x14ac:dyDescent="0.3">
      <c r="A276" s="10" t="s">
        <v>56</v>
      </c>
      <c r="B276" s="11"/>
      <c r="C276" s="11"/>
      <c r="D276" s="11"/>
      <c r="E276" s="11"/>
    </row>
    <row r="277" spans="1:5" ht="15.75" thickBot="1" x14ac:dyDescent="0.3">
      <c r="A277" s="10" t="s">
        <v>57</v>
      </c>
      <c r="B277" s="11"/>
      <c r="C277" s="11"/>
      <c r="D277" s="11"/>
      <c r="E277" s="11"/>
    </row>
    <row r="278" spans="1:5" ht="15.75" thickBot="1" x14ac:dyDescent="0.3">
      <c r="A278" s="10" t="s">
        <v>58</v>
      </c>
      <c r="B278" s="11"/>
      <c r="C278" s="11"/>
      <c r="D278" s="11"/>
      <c r="E278" s="11"/>
    </row>
    <row r="279" spans="1:5" ht="15.75" thickBot="1" x14ac:dyDescent="0.3">
      <c r="A279" s="21" t="s">
        <v>36</v>
      </c>
      <c r="B279" s="11">
        <f>B269+B274</f>
        <v>0</v>
      </c>
      <c r="C279" s="11">
        <f>C269+C274</f>
        <v>0</v>
      </c>
      <c r="D279" s="11">
        <f>D269+D274</f>
        <v>0</v>
      </c>
      <c r="E279" s="11">
        <f>E269+E274</f>
        <v>0</v>
      </c>
    </row>
    <row r="280" spans="1:5" ht="15.75" thickBot="1" x14ac:dyDescent="0.3">
      <c r="A280" s="108" t="s">
        <v>97</v>
      </c>
      <c r="B280" s="109"/>
      <c r="C280" s="109"/>
      <c r="D280" s="109"/>
      <c r="E280" s="110"/>
    </row>
    <row r="281" spans="1:5" ht="15.75" thickBot="1" x14ac:dyDescent="0.3">
      <c r="A281" s="108" t="s">
        <v>98</v>
      </c>
      <c r="B281" s="109"/>
      <c r="C281" s="109"/>
      <c r="D281" s="109"/>
      <c r="E281" s="110"/>
    </row>
    <row r="282" spans="1:5" ht="15.75" thickBot="1" x14ac:dyDescent="0.3">
      <c r="A282" s="20" t="s">
        <v>44</v>
      </c>
      <c r="B282" s="111" t="s">
        <v>352</v>
      </c>
      <c r="C282" s="112"/>
      <c r="D282" s="113"/>
      <c r="E282" s="114"/>
    </row>
    <row r="283" spans="1:5" ht="30.75" customHeight="1" thickBot="1" x14ac:dyDescent="0.3">
      <c r="A283" s="20" t="s">
        <v>51</v>
      </c>
      <c r="B283" s="20" t="s">
        <v>353</v>
      </c>
      <c r="C283" s="38" t="s">
        <v>52</v>
      </c>
      <c r="D283" s="190" t="s">
        <v>354</v>
      </c>
      <c r="E283" s="114"/>
    </row>
    <row r="284" spans="1:5" ht="15.75" thickBot="1" x14ac:dyDescent="0.3">
      <c r="A284" s="37"/>
      <c r="B284" s="111"/>
      <c r="C284" s="115"/>
      <c r="D284" s="113"/>
      <c r="E284" s="114"/>
    </row>
    <row r="285" spans="1:5" ht="23.25" customHeight="1" thickBot="1" x14ac:dyDescent="0.3">
      <c r="A285" s="4" t="s">
        <v>10</v>
      </c>
      <c r="B285" s="99" t="s">
        <v>355</v>
      </c>
      <c r="C285" s="100"/>
      <c r="D285" s="100"/>
      <c r="E285" s="101"/>
    </row>
    <row r="286" spans="1:5" ht="15.75" thickBot="1" x14ac:dyDescent="0.3">
      <c r="A286" s="4" t="s">
        <v>15</v>
      </c>
      <c r="B286" s="105" t="s">
        <v>356</v>
      </c>
      <c r="C286" s="106"/>
      <c r="D286" s="106"/>
      <c r="E286" s="107"/>
    </row>
    <row r="287" spans="1:5" ht="12.75" customHeight="1" x14ac:dyDescent="0.25">
      <c r="A287" s="92"/>
      <c r="B287" s="18">
        <v>2018</v>
      </c>
      <c r="C287" s="18">
        <v>2019</v>
      </c>
      <c r="D287" s="18">
        <v>2020</v>
      </c>
      <c r="E287" s="18">
        <v>2021</v>
      </c>
    </row>
    <row r="288" spans="1:5" ht="9" customHeight="1" thickBot="1" x14ac:dyDescent="0.3">
      <c r="A288" s="93"/>
      <c r="B288" s="19" t="s">
        <v>6</v>
      </c>
      <c r="C288" s="19" t="s">
        <v>7</v>
      </c>
      <c r="D288" s="19" t="s">
        <v>7</v>
      </c>
      <c r="E288" s="19" t="s">
        <v>7</v>
      </c>
    </row>
    <row r="289" spans="1:5" ht="15.75" thickBot="1" x14ac:dyDescent="0.3">
      <c r="A289" s="4" t="s">
        <v>9</v>
      </c>
      <c r="B289" s="6"/>
      <c r="C289" s="6">
        <v>1</v>
      </c>
      <c r="D289" s="6"/>
      <c r="E289" s="6"/>
    </row>
    <row r="290" spans="1:5" ht="15.75" thickBot="1" x14ac:dyDescent="0.3">
      <c r="A290" s="4" t="s">
        <v>16</v>
      </c>
      <c r="B290" s="6">
        <f>B355-B316</f>
        <v>0</v>
      </c>
      <c r="C290" s="6">
        <v>40000</v>
      </c>
      <c r="D290" s="6">
        <v>0</v>
      </c>
      <c r="E290" s="6">
        <v>0</v>
      </c>
    </row>
    <row r="291" spans="1:5" ht="15.75" thickBot="1" x14ac:dyDescent="0.3">
      <c r="A291" s="4" t="s">
        <v>24</v>
      </c>
      <c r="B291" s="6" t="e">
        <f>B290/B289</f>
        <v>#DIV/0!</v>
      </c>
      <c r="C291" s="6">
        <f>C290/C289</f>
        <v>40000</v>
      </c>
      <c r="D291" s="6" t="e">
        <f>D290/D289</f>
        <v>#DIV/0!</v>
      </c>
      <c r="E291" s="6" t="e">
        <f>E290/E289</f>
        <v>#DIV/0!</v>
      </c>
    </row>
    <row r="292" spans="1:5" ht="15.75" thickBot="1" x14ac:dyDescent="0.3">
      <c r="A292" s="4" t="s">
        <v>17</v>
      </c>
      <c r="B292" s="52" t="s">
        <v>23</v>
      </c>
      <c r="C292" s="7" t="e">
        <f t="shared" ref="C292:E294" si="8">C289/B289-1</f>
        <v>#DIV/0!</v>
      </c>
      <c r="D292" s="7">
        <f t="shared" si="8"/>
        <v>-1</v>
      </c>
      <c r="E292" s="7" t="e">
        <f t="shared" si="8"/>
        <v>#DIV/0!</v>
      </c>
    </row>
    <row r="293" spans="1:5" ht="15.75" thickBot="1" x14ac:dyDescent="0.3">
      <c r="A293" s="4" t="s">
        <v>18</v>
      </c>
      <c r="B293" s="52" t="s">
        <v>23</v>
      </c>
      <c r="C293" s="7" t="e">
        <f t="shared" si="8"/>
        <v>#DIV/0!</v>
      </c>
      <c r="D293" s="7">
        <f t="shared" si="8"/>
        <v>-1</v>
      </c>
      <c r="E293" s="7" t="e">
        <f t="shared" si="8"/>
        <v>#DIV/0!</v>
      </c>
    </row>
    <row r="294" spans="1:5" ht="15.75" thickBot="1" x14ac:dyDescent="0.3">
      <c r="A294" s="4" t="s">
        <v>19</v>
      </c>
      <c r="B294" s="52" t="s">
        <v>23</v>
      </c>
      <c r="C294" s="7" t="e">
        <f t="shared" si="8"/>
        <v>#DIV/0!</v>
      </c>
      <c r="D294" s="7" t="e">
        <f t="shared" si="8"/>
        <v>#DIV/0!</v>
      </c>
      <c r="E294" s="7" t="e">
        <f t="shared" si="8"/>
        <v>#DIV/0!</v>
      </c>
    </row>
    <row r="295" spans="1:5" ht="15.75" thickBot="1" x14ac:dyDescent="0.3">
      <c r="A295" s="102" t="s">
        <v>59</v>
      </c>
      <c r="B295" s="103"/>
      <c r="C295" s="103"/>
      <c r="D295" s="103"/>
      <c r="E295" s="104"/>
    </row>
    <row r="296" spans="1:5" ht="12.75" customHeight="1" x14ac:dyDescent="0.25">
      <c r="A296" s="92"/>
      <c r="B296" s="18">
        <v>2018</v>
      </c>
      <c r="C296" s="18">
        <v>2019</v>
      </c>
      <c r="D296" s="18">
        <v>2020</v>
      </c>
      <c r="E296" s="18">
        <v>2021</v>
      </c>
    </row>
    <row r="297" spans="1:5" ht="9" customHeight="1" thickBot="1" x14ac:dyDescent="0.3">
      <c r="A297" s="93"/>
      <c r="B297" s="19" t="s">
        <v>6</v>
      </c>
      <c r="C297" s="19" t="s">
        <v>7</v>
      </c>
      <c r="D297" s="19" t="s">
        <v>7</v>
      </c>
      <c r="E297" s="19" t="s">
        <v>7</v>
      </c>
    </row>
    <row r="298" spans="1:5" ht="15.75" thickBot="1" x14ac:dyDescent="0.3">
      <c r="A298" s="1" t="s">
        <v>40</v>
      </c>
      <c r="B298" s="8">
        <f>B299+B300+B301+B302</f>
        <v>0</v>
      </c>
      <c r="C298" s="8">
        <f>C299+C300+C301+C302</f>
        <v>0</v>
      </c>
      <c r="D298" s="8">
        <f>D299+D300+D301+D302</f>
        <v>0</v>
      </c>
      <c r="E298" s="8">
        <f>E299+E300+E301+E302</f>
        <v>0</v>
      </c>
    </row>
    <row r="299" spans="1:5" ht="15.75" thickBot="1" x14ac:dyDescent="0.3">
      <c r="A299" s="10" t="s">
        <v>49</v>
      </c>
      <c r="B299" s="8"/>
      <c r="C299" s="8"/>
      <c r="D299" s="8"/>
      <c r="E299" s="8"/>
    </row>
    <row r="300" spans="1:5" ht="15.75" thickBot="1" x14ac:dyDescent="0.3">
      <c r="A300" s="10" t="s">
        <v>56</v>
      </c>
      <c r="B300" s="8"/>
      <c r="C300" s="8"/>
      <c r="D300" s="8"/>
      <c r="E300" s="8"/>
    </row>
    <row r="301" spans="1:5" ht="15.75" thickBot="1" x14ac:dyDescent="0.3">
      <c r="A301" s="10" t="s">
        <v>57</v>
      </c>
      <c r="B301" s="8"/>
      <c r="C301" s="8"/>
      <c r="D301" s="8"/>
      <c r="E301" s="8"/>
    </row>
    <row r="302" spans="1:5" ht="15.75" thickBot="1" x14ac:dyDescent="0.3">
      <c r="A302" s="10" t="s">
        <v>58</v>
      </c>
      <c r="B302" s="8"/>
      <c r="C302" s="8"/>
      <c r="D302" s="8"/>
      <c r="E302" s="8"/>
    </row>
    <row r="303" spans="1:5" ht="15.75" thickBot="1" x14ac:dyDescent="0.3">
      <c r="A303" s="1" t="s">
        <v>41</v>
      </c>
      <c r="B303" s="11">
        <f>B304+B305+B306+B307</f>
        <v>0</v>
      </c>
      <c r="C303" s="11">
        <f>C304+C305+C306+C307</f>
        <v>40000</v>
      </c>
      <c r="D303" s="11">
        <f>D304+D305+D306+D307</f>
        <v>0</v>
      </c>
      <c r="E303" s="11">
        <f>E304+E305+E306+E307</f>
        <v>0</v>
      </c>
    </row>
    <row r="304" spans="1:5" ht="15.75" thickBot="1" x14ac:dyDescent="0.3">
      <c r="A304" s="10" t="s">
        <v>49</v>
      </c>
      <c r="B304" s="11"/>
      <c r="C304" s="8">
        <v>40000</v>
      </c>
      <c r="D304" s="8"/>
      <c r="E304" s="8"/>
    </row>
    <row r="305" spans="1:5" ht="15.75" thickBot="1" x14ac:dyDescent="0.3">
      <c r="A305" s="10" t="s">
        <v>56</v>
      </c>
      <c r="B305" s="11"/>
      <c r="C305" s="8"/>
      <c r="D305" s="8"/>
      <c r="E305" s="8"/>
    </row>
    <row r="306" spans="1:5" ht="15.75" thickBot="1" x14ac:dyDescent="0.3">
      <c r="A306" s="10" t="s">
        <v>57</v>
      </c>
      <c r="B306" s="11"/>
      <c r="C306" s="8"/>
      <c r="D306" s="8"/>
      <c r="E306" s="8"/>
    </row>
    <row r="307" spans="1:5" ht="15.75" thickBot="1" x14ac:dyDescent="0.3">
      <c r="A307" s="10" t="s">
        <v>58</v>
      </c>
      <c r="B307" s="11"/>
      <c r="C307" s="8"/>
      <c r="D307" s="8"/>
      <c r="E307" s="8"/>
    </row>
    <row r="308" spans="1:5" ht="15.75" thickBot="1" x14ac:dyDescent="0.3">
      <c r="A308" s="40" t="s">
        <v>33</v>
      </c>
      <c r="B308" s="11">
        <f>B298+B303</f>
        <v>0</v>
      </c>
      <c r="C308" s="11">
        <f>C298+C303</f>
        <v>40000</v>
      </c>
      <c r="D308" s="11">
        <f>D298+D303</f>
        <v>0</v>
      </c>
      <c r="E308" s="11">
        <f>E298+E303</f>
        <v>0</v>
      </c>
    </row>
    <row r="309" spans="1:5" ht="15.75" thickBot="1" x14ac:dyDescent="0.3">
      <c r="A309" s="20" t="s">
        <v>44</v>
      </c>
      <c r="B309" s="111" t="s">
        <v>357</v>
      </c>
      <c r="C309" s="112"/>
      <c r="D309" s="113"/>
      <c r="E309" s="114"/>
    </row>
    <row r="310" spans="1:5" ht="34.5" thickBot="1" x14ac:dyDescent="0.3">
      <c r="A310" s="20" t="s">
        <v>29</v>
      </c>
      <c r="B310" s="20" t="s">
        <v>357</v>
      </c>
      <c r="C310" s="38" t="s">
        <v>52</v>
      </c>
      <c r="D310" s="111" t="s">
        <v>358</v>
      </c>
      <c r="E310" s="114"/>
    </row>
    <row r="311" spans="1:5" ht="21" customHeight="1" thickBot="1" x14ac:dyDescent="0.3">
      <c r="A311" s="4" t="s">
        <v>10</v>
      </c>
      <c r="B311" s="99" t="s">
        <v>359</v>
      </c>
      <c r="C311" s="100"/>
      <c r="D311" s="100"/>
      <c r="E311" s="101"/>
    </row>
    <row r="312" spans="1:5" ht="15.75" thickBot="1" x14ac:dyDescent="0.3">
      <c r="A312" s="4" t="s">
        <v>15</v>
      </c>
      <c r="B312" s="105" t="s">
        <v>360</v>
      </c>
      <c r="C312" s="106"/>
      <c r="D312" s="106"/>
      <c r="E312" s="107"/>
    </row>
    <row r="313" spans="1:5" ht="12.75" customHeight="1" x14ac:dyDescent="0.25">
      <c r="A313" s="92"/>
      <c r="B313" s="18">
        <v>2018</v>
      </c>
      <c r="C313" s="18">
        <v>2019</v>
      </c>
      <c r="D313" s="18">
        <v>2020</v>
      </c>
      <c r="E313" s="18">
        <v>2021</v>
      </c>
    </row>
    <row r="314" spans="1:5" ht="9" customHeight="1" thickBot="1" x14ac:dyDescent="0.3">
      <c r="A314" s="93"/>
      <c r="B314" s="19" t="s">
        <v>6</v>
      </c>
      <c r="C314" s="19" t="s">
        <v>7</v>
      </c>
      <c r="D314" s="19" t="s">
        <v>7</v>
      </c>
      <c r="E314" s="19" t="s">
        <v>7</v>
      </c>
    </row>
    <row r="315" spans="1:5" ht="15.75" thickBot="1" x14ac:dyDescent="0.3">
      <c r="A315" s="4" t="s">
        <v>9</v>
      </c>
      <c r="B315" s="4"/>
      <c r="C315" s="52">
        <v>1</v>
      </c>
      <c r="D315" s="52">
        <v>1</v>
      </c>
      <c r="E315" s="52">
        <v>1</v>
      </c>
    </row>
    <row r="316" spans="1:5" ht="15.75" thickBot="1" x14ac:dyDescent="0.3">
      <c r="A316" s="4" t="s">
        <v>16</v>
      </c>
      <c r="B316" s="6"/>
      <c r="C316" s="6">
        <v>50000</v>
      </c>
      <c r="D316" s="6">
        <v>50000</v>
      </c>
      <c r="E316" s="6">
        <v>50000</v>
      </c>
    </row>
    <row r="317" spans="1:5" ht="15.75" thickBot="1" x14ac:dyDescent="0.3">
      <c r="A317" s="4" t="s">
        <v>24</v>
      </c>
      <c r="B317" s="6" t="e">
        <f>B316/B315</f>
        <v>#DIV/0!</v>
      </c>
      <c r="C317" s="6">
        <f>C316/C315</f>
        <v>50000</v>
      </c>
      <c r="D317" s="6">
        <f>D316/D315</f>
        <v>50000</v>
      </c>
      <c r="E317" s="6">
        <f>E316/E315</f>
        <v>50000</v>
      </c>
    </row>
    <row r="318" spans="1:5" ht="15.75" thickBot="1" x14ac:dyDescent="0.3">
      <c r="A318" s="4" t="s">
        <v>17</v>
      </c>
      <c r="B318" s="52" t="s">
        <v>23</v>
      </c>
      <c r="C318" s="7" t="e">
        <f t="shared" ref="C318:E320" si="9">C315/B315-1</f>
        <v>#DIV/0!</v>
      </c>
      <c r="D318" s="7">
        <f t="shared" si="9"/>
        <v>0</v>
      </c>
      <c r="E318" s="7">
        <f t="shared" si="9"/>
        <v>0</v>
      </c>
    </row>
    <row r="319" spans="1:5" ht="15.75" thickBot="1" x14ac:dyDescent="0.3">
      <c r="A319" s="4" t="s">
        <v>18</v>
      </c>
      <c r="B319" s="52" t="s">
        <v>23</v>
      </c>
      <c r="C319" s="7" t="e">
        <f t="shared" si="9"/>
        <v>#DIV/0!</v>
      </c>
      <c r="D319" s="7">
        <f t="shared" si="9"/>
        <v>0</v>
      </c>
      <c r="E319" s="7">
        <f t="shared" si="9"/>
        <v>0</v>
      </c>
    </row>
    <row r="320" spans="1:5" ht="15.75" thickBot="1" x14ac:dyDescent="0.3">
      <c r="A320" s="4" t="s">
        <v>19</v>
      </c>
      <c r="B320" s="52" t="s">
        <v>23</v>
      </c>
      <c r="C320" s="7" t="e">
        <f t="shared" si="9"/>
        <v>#DIV/0!</v>
      </c>
      <c r="D320" s="7">
        <f t="shared" si="9"/>
        <v>0</v>
      </c>
      <c r="E320" s="7">
        <f t="shared" si="9"/>
        <v>0</v>
      </c>
    </row>
    <row r="321" spans="1:5" ht="15.75" thickBot="1" x14ac:dyDescent="0.3">
      <c r="A321" s="102" t="s">
        <v>60</v>
      </c>
      <c r="B321" s="103"/>
      <c r="C321" s="103"/>
      <c r="D321" s="103"/>
      <c r="E321" s="104"/>
    </row>
    <row r="322" spans="1:5" ht="12.75" customHeight="1" x14ac:dyDescent="0.25">
      <c r="A322" s="92"/>
      <c r="B322" s="18">
        <v>2018</v>
      </c>
      <c r="C322" s="18">
        <v>2019</v>
      </c>
      <c r="D322" s="18">
        <v>2020</v>
      </c>
      <c r="E322" s="18">
        <v>2021</v>
      </c>
    </row>
    <row r="323" spans="1:5" ht="9" customHeight="1" thickBot="1" x14ac:dyDescent="0.3">
      <c r="A323" s="93"/>
      <c r="B323" s="19" t="s">
        <v>6</v>
      </c>
      <c r="C323" s="19" t="s">
        <v>7</v>
      </c>
      <c r="D323" s="19" t="s">
        <v>7</v>
      </c>
      <c r="E323" s="19" t="s">
        <v>7</v>
      </c>
    </row>
    <row r="324" spans="1:5" ht="15.75" thickBot="1" x14ac:dyDescent="0.3">
      <c r="A324" s="1" t="s">
        <v>40</v>
      </c>
      <c r="B324" s="8">
        <f>B325+B326+B327+B328</f>
        <v>0</v>
      </c>
      <c r="C324" s="8">
        <f>C325+C326+C327+C328</f>
        <v>0</v>
      </c>
      <c r="D324" s="8">
        <f>D325+D326+D327+D328</f>
        <v>0</v>
      </c>
      <c r="E324" s="8">
        <f>E325+E326+E327+E328</f>
        <v>0</v>
      </c>
    </row>
    <row r="325" spans="1:5" ht="15.75" thickBot="1" x14ac:dyDescent="0.3">
      <c r="A325" s="10" t="s">
        <v>49</v>
      </c>
      <c r="B325" s="8"/>
      <c r="C325" s="8"/>
      <c r="D325" s="8"/>
      <c r="E325" s="8"/>
    </row>
    <row r="326" spans="1:5" ht="15.75" thickBot="1" x14ac:dyDescent="0.3">
      <c r="A326" s="10" t="s">
        <v>56</v>
      </c>
      <c r="B326" s="8"/>
      <c r="C326" s="8"/>
      <c r="D326" s="8"/>
      <c r="E326" s="8"/>
    </row>
    <row r="327" spans="1:5" ht="15.75" thickBot="1" x14ac:dyDescent="0.3">
      <c r="A327" s="10" t="s">
        <v>57</v>
      </c>
      <c r="B327" s="8"/>
      <c r="C327" s="8"/>
      <c r="D327" s="8"/>
      <c r="E327" s="8"/>
    </row>
    <row r="328" spans="1:5" ht="15.75" thickBot="1" x14ac:dyDescent="0.3">
      <c r="A328" s="10" t="s">
        <v>58</v>
      </c>
      <c r="B328" s="8"/>
      <c r="C328" s="8"/>
      <c r="D328" s="8"/>
      <c r="E328" s="8"/>
    </row>
    <row r="329" spans="1:5" ht="15.75" thickBot="1" x14ac:dyDescent="0.3">
      <c r="A329" s="1" t="s">
        <v>41</v>
      </c>
      <c r="B329" s="11">
        <f>B330+B331+B332+B333</f>
        <v>0</v>
      </c>
      <c r="C329" s="11">
        <f>C330+C331+C332+C333</f>
        <v>50000</v>
      </c>
      <c r="D329" s="11">
        <f>D330+D331+D332+D333</f>
        <v>50000</v>
      </c>
      <c r="E329" s="11">
        <f>E330+E331+E332+E333</f>
        <v>50000</v>
      </c>
    </row>
    <row r="330" spans="1:5" ht="15.75" thickBot="1" x14ac:dyDescent="0.3">
      <c r="A330" s="10" t="s">
        <v>49</v>
      </c>
      <c r="B330" s="11"/>
      <c r="C330" s="8">
        <v>50000</v>
      </c>
      <c r="D330" s="8">
        <v>50000</v>
      </c>
      <c r="E330" s="8">
        <v>50000</v>
      </c>
    </row>
    <row r="331" spans="1:5" ht="15.75" thickBot="1" x14ac:dyDescent="0.3">
      <c r="A331" s="10" t="s">
        <v>56</v>
      </c>
      <c r="B331" s="11"/>
      <c r="C331" s="8"/>
      <c r="D331" s="8"/>
      <c r="E331" s="8"/>
    </row>
    <row r="332" spans="1:5" ht="15.75" thickBot="1" x14ac:dyDescent="0.3">
      <c r="A332" s="10" t="s">
        <v>57</v>
      </c>
      <c r="B332" s="11"/>
      <c r="C332" s="8"/>
      <c r="D332" s="8"/>
      <c r="E332" s="8"/>
    </row>
    <row r="333" spans="1:5" ht="15.75" thickBot="1" x14ac:dyDescent="0.3">
      <c r="A333" s="10" t="s">
        <v>58</v>
      </c>
      <c r="B333" s="11"/>
      <c r="C333" s="8"/>
      <c r="D333" s="8"/>
      <c r="E333" s="8"/>
    </row>
    <row r="334" spans="1:5" ht="15.75" thickBot="1" x14ac:dyDescent="0.3">
      <c r="A334" s="40" t="s">
        <v>61</v>
      </c>
      <c r="B334" s="11">
        <f>B324+B329</f>
        <v>0</v>
      </c>
      <c r="C334" s="11">
        <f>C324+C329</f>
        <v>50000</v>
      </c>
      <c r="D334" s="11">
        <f>D324+D329</f>
        <v>50000</v>
      </c>
      <c r="E334" s="11">
        <f>E324+E329</f>
        <v>50000</v>
      </c>
    </row>
    <row r="335" spans="1:5" ht="15.75" thickBot="1" x14ac:dyDescent="0.3">
      <c r="A335" s="20" t="s">
        <v>44</v>
      </c>
      <c r="B335" s="111" t="s">
        <v>361</v>
      </c>
      <c r="C335" s="112"/>
      <c r="D335" s="113"/>
      <c r="E335" s="114"/>
    </row>
    <row r="336" spans="1:5" ht="34.5" thickBot="1" x14ac:dyDescent="0.3">
      <c r="A336" s="20" t="s">
        <v>29</v>
      </c>
      <c r="B336" s="54" t="s">
        <v>362</v>
      </c>
      <c r="C336" s="55" t="s">
        <v>52</v>
      </c>
      <c r="D336" s="56"/>
      <c r="E336" s="57"/>
    </row>
    <row r="337" spans="1:5" ht="67.5" customHeight="1" thickBot="1" x14ac:dyDescent="0.3">
      <c r="A337" s="4" t="s">
        <v>10</v>
      </c>
      <c r="B337" s="191" t="s">
        <v>363</v>
      </c>
      <c r="C337" s="192"/>
      <c r="D337" s="192"/>
      <c r="E337" s="193"/>
    </row>
    <row r="338" spans="1:5" ht="15.75" thickBot="1" x14ac:dyDescent="0.3">
      <c r="A338" s="4" t="s">
        <v>15</v>
      </c>
      <c r="B338" s="194" t="s">
        <v>364</v>
      </c>
      <c r="C338" s="195"/>
      <c r="D338" s="195"/>
      <c r="E338" s="196"/>
    </row>
    <row r="339" spans="1:5" ht="12.75" customHeight="1" x14ac:dyDescent="0.25">
      <c r="A339" s="92"/>
      <c r="B339" s="18">
        <v>2018</v>
      </c>
      <c r="C339" s="18">
        <v>2019</v>
      </c>
      <c r="D339" s="18">
        <v>2020</v>
      </c>
      <c r="E339" s="18">
        <v>2021</v>
      </c>
    </row>
    <row r="340" spans="1:5" ht="9" customHeight="1" thickBot="1" x14ac:dyDescent="0.3">
      <c r="A340" s="93"/>
      <c r="B340" s="19" t="s">
        <v>6</v>
      </c>
      <c r="C340" s="19" t="s">
        <v>7</v>
      </c>
      <c r="D340" s="19" t="s">
        <v>7</v>
      </c>
      <c r="E340" s="19" t="s">
        <v>7</v>
      </c>
    </row>
    <row r="341" spans="1:5" ht="15.75" thickBot="1" x14ac:dyDescent="0.3">
      <c r="A341" s="4" t="s">
        <v>9</v>
      </c>
      <c r="B341" s="4"/>
      <c r="C341" s="52">
        <v>1</v>
      </c>
      <c r="D341" s="52">
        <v>0</v>
      </c>
      <c r="E341" s="52">
        <v>0</v>
      </c>
    </row>
    <row r="342" spans="1:5" ht="15.75" thickBot="1" x14ac:dyDescent="0.3">
      <c r="A342" s="4" t="s">
        <v>16</v>
      </c>
      <c r="B342" s="6">
        <f>B360</f>
        <v>0</v>
      </c>
      <c r="C342" s="6">
        <v>50000</v>
      </c>
      <c r="D342" s="6">
        <f>D360</f>
        <v>0</v>
      </c>
      <c r="E342" s="6">
        <f>E360</f>
        <v>0</v>
      </c>
    </row>
    <row r="343" spans="1:5" ht="15.75" thickBot="1" x14ac:dyDescent="0.3">
      <c r="A343" s="4" t="s">
        <v>24</v>
      </c>
      <c r="B343" s="6" t="e">
        <f>B342/B341</f>
        <v>#DIV/0!</v>
      </c>
      <c r="C343" s="6">
        <f>C342/C341</f>
        <v>50000</v>
      </c>
      <c r="D343" s="6" t="e">
        <f>D342/D341</f>
        <v>#DIV/0!</v>
      </c>
      <c r="E343" s="6" t="e">
        <f>E342/E341</f>
        <v>#DIV/0!</v>
      </c>
    </row>
    <row r="344" spans="1:5" ht="15.75" thickBot="1" x14ac:dyDescent="0.3">
      <c r="A344" s="4" t="s">
        <v>17</v>
      </c>
      <c r="B344" s="52" t="s">
        <v>23</v>
      </c>
      <c r="C344" s="7" t="e">
        <f t="shared" ref="C344:E346" si="10">C341/B341-1</f>
        <v>#DIV/0!</v>
      </c>
      <c r="D344" s="7">
        <f t="shared" si="10"/>
        <v>-1</v>
      </c>
      <c r="E344" s="7" t="e">
        <f t="shared" si="10"/>
        <v>#DIV/0!</v>
      </c>
    </row>
    <row r="345" spans="1:5" ht="15.75" thickBot="1" x14ac:dyDescent="0.3">
      <c r="A345" s="4" t="s">
        <v>18</v>
      </c>
      <c r="B345" s="52" t="s">
        <v>23</v>
      </c>
      <c r="C345" s="7" t="e">
        <f t="shared" si="10"/>
        <v>#DIV/0!</v>
      </c>
      <c r="D345" s="7">
        <f t="shared" si="10"/>
        <v>-1</v>
      </c>
      <c r="E345" s="7" t="e">
        <f t="shared" si="10"/>
        <v>#DIV/0!</v>
      </c>
    </row>
    <row r="346" spans="1:5" ht="15.75" thickBot="1" x14ac:dyDescent="0.3">
      <c r="A346" s="4" t="s">
        <v>19</v>
      </c>
      <c r="B346" s="52" t="s">
        <v>23</v>
      </c>
      <c r="C346" s="7" t="e">
        <f t="shared" si="10"/>
        <v>#DIV/0!</v>
      </c>
      <c r="D346" s="7" t="e">
        <f t="shared" si="10"/>
        <v>#DIV/0!</v>
      </c>
      <c r="E346" s="7" t="e">
        <f t="shared" si="10"/>
        <v>#DIV/0!</v>
      </c>
    </row>
    <row r="347" spans="1:5" ht="15.75" thickBot="1" x14ac:dyDescent="0.3">
      <c r="A347" s="102" t="s">
        <v>168</v>
      </c>
      <c r="B347" s="103"/>
      <c r="C347" s="103"/>
      <c r="D347" s="103"/>
      <c r="E347" s="104"/>
    </row>
    <row r="348" spans="1:5" ht="12.75" customHeight="1" x14ac:dyDescent="0.25">
      <c r="A348" s="92"/>
      <c r="B348" s="18">
        <v>2018</v>
      </c>
      <c r="C348" s="18">
        <v>2019</v>
      </c>
      <c r="D348" s="18">
        <v>2020</v>
      </c>
      <c r="E348" s="18">
        <v>2021</v>
      </c>
    </row>
    <row r="349" spans="1:5" ht="9" customHeight="1" thickBot="1" x14ac:dyDescent="0.3">
      <c r="A349" s="93"/>
      <c r="B349" s="19" t="s">
        <v>6</v>
      </c>
      <c r="C349" s="19" t="s">
        <v>7</v>
      </c>
      <c r="D349" s="19" t="s">
        <v>7</v>
      </c>
      <c r="E349" s="19" t="s">
        <v>7</v>
      </c>
    </row>
    <row r="350" spans="1:5" ht="15.75" thickBot="1" x14ac:dyDescent="0.3">
      <c r="A350" s="1" t="s">
        <v>40</v>
      </c>
      <c r="B350" s="8">
        <f>B351+B352+B353+B354</f>
        <v>0</v>
      </c>
      <c r="C350" s="8">
        <f>C351+C352+C353+C354</f>
        <v>0</v>
      </c>
      <c r="D350" s="8">
        <f>D351+D352+D353+D354</f>
        <v>0</v>
      </c>
      <c r="E350" s="8">
        <f>E351+E352+E353+E354</f>
        <v>0</v>
      </c>
    </row>
    <row r="351" spans="1:5" ht="15.75" thickBot="1" x14ac:dyDescent="0.3">
      <c r="A351" s="10" t="s">
        <v>49</v>
      </c>
      <c r="B351" s="8"/>
      <c r="C351" s="8"/>
      <c r="D351" s="8"/>
      <c r="E351" s="8"/>
    </row>
    <row r="352" spans="1:5" ht="15.75" thickBot="1" x14ac:dyDescent="0.3">
      <c r="A352" s="10" t="s">
        <v>56</v>
      </c>
      <c r="B352" s="8"/>
      <c r="C352" s="8"/>
      <c r="D352" s="8"/>
      <c r="E352" s="8"/>
    </row>
    <row r="353" spans="1:5" ht="15.75" thickBot="1" x14ac:dyDescent="0.3">
      <c r="A353" s="10" t="s">
        <v>57</v>
      </c>
      <c r="B353" s="8"/>
      <c r="C353" s="8"/>
      <c r="D353" s="8"/>
      <c r="E353" s="8"/>
    </row>
    <row r="354" spans="1:5" ht="15.75" thickBot="1" x14ac:dyDescent="0.3">
      <c r="A354" s="10" t="s">
        <v>58</v>
      </c>
      <c r="B354" s="8"/>
      <c r="C354" s="8"/>
      <c r="D354" s="8"/>
      <c r="E354" s="8"/>
    </row>
    <row r="355" spans="1:5" ht="15.75" thickBot="1" x14ac:dyDescent="0.3">
      <c r="A355" s="1" t="s">
        <v>41</v>
      </c>
      <c r="B355" s="11">
        <f>B356+B357+B358+B359</f>
        <v>0</v>
      </c>
      <c r="C355" s="11">
        <f>C356+C357+C358+C359</f>
        <v>50000</v>
      </c>
      <c r="D355" s="11">
        <f>D356+D357+D358+D359</f>
        <v>0</v>
      </c>
      <c r="E355" s="11">
        <f>E356+E357+E358+E359</f>
        <v>0</v>
      </c>
    </row>
    <row r="356" spans="1:5" ht="15.75" thickBot="1" x14ac:dyDescent="0.3">
      <c r="A356" s="10" t="s">
        <v>49</v>
      </c>
      <c r="B356" s="11"/>
      <c r="C356" s="8">
        <v>50000</v>
      </c>
      <c r="D356" s="8">
        <v>0</v>
      </c>
      <c r="E356" s="8">
        <v>0</v>
      </c>
    </row>
    <row r="357" spans="1:5" ht="15.75" thickBot="1" x14ac:dyDescent="0.3">
      <c r="A357" s="10" t="s">
        <v>56</v>
      </c>
      <c r="B357" s="11"/>
      <c r="C357" s="8"/>
      <c r="D357" s="8"/>
      <c r="E357" s="8"/>
    </row>
    <row r="358" spans="1:5" ht="15.75" thickBot="1" x14ac:dyDescent="0.3">
      <c r="A358" s="10" t="s">
        <v>57</v>
      </c>
      <c r="B358" s="11"/>
      <c r="C358" s="8"/>
      <c r="D358" s="8"/>
      <c r="E358" s="8"/>
    </row>
    <row r="359" spans="1:5" ht="15.75" thickBot="1" x14ac:dyDescent="0.3">
      <c r="A359" s="10" t="s">
        <v>58</v>
      </c>
      <c r="B359" s="11"/>
      <c r="C359" s="8"/>
      <c r="D359" s="8"/>
      <c r="E359" s="8"/>
    </row>
    <row r="360" spans="1:5" ht="15.75" thickBot="1" x14ac:dyDescent="0.3">
      <c r="A360" s="21" t="s">
        <v>120</v>
      </c>
      <c r="B360" s="11">
        <f>B350+B355</f>
        <v>0</v>
      </c>
      <c r="C360" s="11">
        <f>C350+C355</f>
        <v>50000</v>
      </c>
      <c r="D360" s="11">
        <f>D350+D355</f>
        <v>0</v>
      </c>
      <c r="E360" s="11">
        <f>E350+E355</f>
        <v>0</v>
      </c>
    </row>
    <row r="361" spans="1:5" ht="25.5" customHeight="1" thickBot="1" x14ac:dyDescent="0.3">
      <c r="A361" s="58" t="s">
        <v>99</v>
      </c>
      <c r="B361" s="197" t="s">
        <v>365</v>
      </c>
      <c r="C361" s="198"/>
      <c r="D361" s="198"/>
      <c r="E361" s="199"/>
    </row>
    <row r="362" spans="1:5" ht="34.5" thickBot="1" x14ac:dyDescent="0.3">
      <c r="A362" s="20" t="s">
        <v>29</v>
      </c>
      <c r="B362" s="54" t="s">
        <v>365</v>
      </c>
      <c r="C362" s="55" t="s">
        <v>52</v>
      </c>
      <c r="D362" s="56" t="s">
        <v>366</v>
      </c>
      <c r="E362" s="57"/>
    </row>
    <row r="363" spans="1:5" ht="56.25" customHeight="1" thickBot="1" x14ac:dyDescent="0.3">
      <c r="A363" s="4" t="s">
        <v>10</v>
      </c>
      <c r="B363" s="99" t="s">
        <v>367</v>
      </c>
      <c r="C363" s="100"/>
      <c r="D363" s="100"/>
      <c r="E363" s="101"/>
    </row>
    <row r="364" spans="1:5" ht="15.75" thickBot="1" x14ac:dyDescent="0.3">
      <c r="A364" s="4" t="s">
        <v>15</v>
      </c>
      <c r="B364" s="105" t="s">
        <v>368</v>
      </c>
      <c r="C364" s="106"/>
      <c r="D364" s="106"/>
      <c r="E364" s="107"/>
    </row>
    <row r="365" spans="1:5" ht="12.75" customHeight="1" x14ac:dyDescent="0.25">
      <c r="A365" s="92"/>
      <c r="B365" s="18">
        <v>2018</v>
      </c>
      <c r="C365" s="18">
        <v>2019</v>
      </c>
      <c r="D365" s="18">
        <v>2020</v>
      </c>
      <c r="E365" s="18">
        <v>2021</v>
      </c>
    </row>
    <row r="366" spans="1:5" ht="9" customHeight="1" thickBot="1" x14ac:dyDescent="0.3">
      <c r="A366" s="93"/>
      <c r="B366" s="19" t="s">
        <v>6</v>
      </c>
      <c r="C366" s="19" t="s">
        <v>7</v>
      </c>
      <c r="D366" s="19" t="s">
        <v>7</v>
      </c>
      <c r="E366" s="19" t="s">
        <v>7</v>
      </c>
    </row>
    <row r="367" spans="1:5" ht="15.75" thickBot="1" x14ac:dyDescent="0.3">
      <c r="A367" s="4" t="s">
        <v>9</v>
      </c>
      <c r="B367" s="4"/>
      <c r="C367" s="52">
        <v>50</v>
      </c>
      <c r="D367" s="4">
        <v>57</v>
      </c>
      <c r="E367" s="4">
        <v>57</v>
      </c>
    </row>
    <row r="368" spans="1:5" ht="15.75" thickBot="1" x14ac:dyDescent="0.3">
      <c r="A368" s="4" t="s">
        <v>16</v>
      </c>
      <c r="B368" s="6">
        <f>B386</f>
        <v>0</v>
      </c>
      <c r="C368" s="6">
        <v>100000</v>
      </c>
      <c r="D368" s="6">
        <f>D386</f>
        <v>115500</v>
      </c>
      <c r="E368" s="6">
        <f>E386</f>
        <v>115500</v>
      </c>
    </row>
    <row r="369" spans="1:5" ht="15.75" thickBot="1" x14ac:dyDescent="0.3">
      <c r="A369" s="4" t="s">
        <v>24</v>
      </c>
      <c r="B369" s="6" t="e">
        <f>B368/B367</f>
        <v>#DIV/0!</v>
      </c>
      <c r="C369" s="6">
        <f>C368/C367</f>
        <v>2000</v>
      </c>
      <c r="D369" s="6">
        <f>D368/D367</f>
        <v>2026.3157894736842</v>
      </c>
      <c r="E369" s="6">
        <f>E368/E367</f>
        <v>2026.3157894736842</v>
      </c>
    </row>
    <row r="370" spans="1:5" ht="15.75" thickBot="1" x14ac:dyDescent="0.3">
      <c r="A370" s="4" t="s">
        <v>17</v>
      </c>
      <c r="B370" s="52" t="s">
        <v>23</v>
      </c>
      <c r="C370" s="7" t="e">
        <f t="shared" ref="C370:E372" si="11">C367/B367-1</f>
        <v>#DIV/0!</v>
      </c>
      <c r="D370" s="7">
        <f t="shared" si="11"/>
        <v>0.1399999999999999</v>
      </c>
      <c r="E370" s="7">
        <f t="shared" si="11"/>
        <v>0</v>
      </c>
    </row>
    <row r="371" spans="1:5" ht="15.75" thickBot="1" x14ac:dyDescent="0.3">
      <c r="A371" s="4" t="s">
        <v>18</v>
      </c>
      <c r="B371" s="52" t="s">
        <v>23</v>
      </c>
      <c r="C371" s="7" t="e">
        <f t="shared" si="11"/>
        <v>#DIV/0!</v>
      </c>
      <c r="D371" s="7">
        <f t="shared" si="11"/>
        <v>0.15500000000000003</v>
      </c>
      <c r="E371" s="7">
        <f t="shared" si="11"/>
        <v>0</v>
      </c>
    </row>
    <row r="372" spans="1:5" ht="15.75" thickBot="1" x14ac:dyDescent="0.3">
      <c r="A372" s="4" t="s">
        <v>19</v>
      </c>
      <c r="B372" s="52" t="s">
        <v>23</v>
      </c>
      <c r="C372" s="7" t="e">
        <f t="shared" si="11"/>
        <v>#DIV/0!</v>
      </c>
      <c r="D372" s="7">
        <f t="shared" si="11"/>
        <v>1.3157894736842035E-2</v>
      </c>
      <c r="E372" s="7">
        <f t="shared" si="11"/>
        <v>0</v>
      </c>
    </row>
    <row r="373" spans="1:5" ht="15.75" thickBot="1" x14ac:dyDescent="0.3">
      <c r="A373" s="102" t="s">
        <v>104</v>
      </c>
      <c r="B373" s="103"/>
      <c r="C373" s="103"/>
      <c r="D373" s="103"/>
      <c r="E373" s="104"/>
    </row>
    <row r="374" spans="1:5" ht="12.75" customHeight="1" x14ac:dyDescent="0.25">
      <c r="A374" s="92"/>
      <c r="B374" s="18">
        <v>2018</v>
      </c>
      <c r="C374" s="18">
        <v>2019</v>
      </c>
      <c r="D374" s="18">
        <v>2020</v>
      </c>
      <c r="E374" s="18">
        <v>2021</v>
      </c>
    </row>
    <row r="375" spans="1:5" ht="9" customHeight="1" thickBot="1" x14ac:dyDescent="0.3">
      <c r="A375" s="93"/>
      <c r="B375" s="19" t="s">
        <v>6</v>
      </c>
      <c r="C375" s="19" t="s">
        <v>7</v>
      </c>
      <c r="D375" s="19" t="s">
        <v>7</v>
      </c>
      <c r="E375" s="19" t="s">
        <v>7</v>
      </c>
    </row>
    <row r="376" spans="1:5" ht="15.75" thickBot="1" x14ac:dyDescent="0.3">
      <c r="A376" s="1" t="s">
        <v>40</v>
      </c>
      <c r="B376" s="8">
        <f>B377+B378+B379+B380</f>
        <v>0</v>
      </c>
      <c r="C376" s="8">
        <f>C377+C378+C379+C380</f>
        <v>0</v>
      </c>
      <c r="D376" s="8">
        <f>D377+D378+D379+D380</f>
        <v>0</v>
      </c>
      <c r="E376" s="8">
        <f>E377+E378+E379+E380</f>
        <v>0</v>
      </c>
    </row>
    <row r="377" spans="1:5" ht="15.75" thickBot="1" x14ac:dyDescent="0.3">
      <c r="A377" s="10" t="s">
        <v>49</v>
      </c>
      <c r="B377" s="8"/>
      <c r="C377" s="8"/>
      <c r="D377" s="8"/>
      <c r="E377" s="8"/>
    </row>
    <row r="378" spans="1:5" ht="15.75" thickBot="1" x14ac:dyDescent="0.3">
      <c r="A378" s="10" t="s">
        <v>56</v>
      </c>
      <c r="B378" s="8"/>
      <c r="C378" s="8"/>
      <c r="D378" s="8"/>
      <c r="E378" s="8"/>
    </row>
    <row r="379" spans="1:5" ht="15.75" thickBot="1" x14ac:dyDescent="0.3">
      <c r="A379" s="10" t="s">
        <v>57</v>
      </c>
      <c r="B379" s="8"/>
      <c r="C379" s="8"/>
      <c r="D379" s="8"/>
      <c r="E379" s="8"/>
    </row>
    <row r="380" spans="1:5" ht="15.75" thickBot="1" x14ac:dyDescent="0.3">
      <c r="A380" s="10" t="s">
        <v>58</v>
      </c>
      <c r="B380" s="8"/>
      <c r="C380" s="8"/>
      <c r="D380" s="8"/>
      <c r="E380" s="8"/>
    </row>
    <row r="381" spans="1:5" ht="15.75" thickBot="1" x14ac:dyDescent="0.3">
      <c r="A381" s="1" t="s">
        <v>41</v>
      </c>
      <c r="B381" s="11">
        <f>B382+B383+B384+B385</f>
        <v>0</v>
      </c>
      <c r="C381" s="11">
        <f>C382+C383+C384+C385</f>
        <v>100000</v>
      </c>
      <c r="D381" s="11">
        <f>D382+D383+D384+D385</f>
        <v>115500</v>
      </c>
      <c r="E381" s="11">
        <f>E382+E383+E384+E385</f>
        <v>115500</v>
      </c>
    </row>
    <row r="382" spans="1:5" ht="15.75" thickBot="1" x14ac:dyDescent="0.3">
      <c r="A382" s="10" t="s">
        <v>49</v>
      </c>
      <c r="B382" s="11"/>
      <c r="C382" s="11">
        <v>100000</v>
      </c>
      <c r="D382" s="11">
        <v>115500</v>
      </c>
      <c r="E382" s="11">
        <v>115500</v>
      </c>
    </row>
    <row r="383" spans="1:5" ht="15.75" thickBot="1" x14ac:dyDescent="0.3">
      <c r="A383" s="10" t="s">
        <v>56</v>
      </c>
      <c r="B383" s="11"/>
      <c r="C383" s="11"/>
      <c r="D383" s="11"/>
      <c r="E383" s="11"/>
    </row>
    <row r="384" spans="1:5" ht="15.75" thickBot="1" x14ac:dyDescent="0.3">
      <c r="A384" s="10" t="s">
        <v>57</v>
      </c>
      <c r="B384" s="11"/>
      <c r="C384" s="11"/>
      <c r="D384" s="11"/>
      <c r="E384" s="11"/>
    </row>
    <row r="385" spans="1:5" ht="15.75" thickBot="1" x14ac:dyDescent="0.3">
      <c r="A385" s="10" t="s">
        <v>58</v>
      </c>
      <c r="B385" s="11"/>
      <c r="C385" s="11"/>
      <c r="D385" s="11"/>
      <c r="E385" s="11"/>
    </row>
    <row r="386" spans="1:5" ht="15.75" thickBot="1" x14ac:dyDescent="0.3">
      <c r="A386" s="21" t="s">
        <v>36</v>
      </c>
      <c r="B386" s="11">
        <f>B376+B381</f>
        <v>0</v>
      </c>
      <c r="C386" s="11">
        <f>C376+C381</f>
        <v>100000</v>
      </c>
      <c r="D386" s="11">
        <f>D376+D381</f>
        <v>115500</v>
      </c>
      <c r="E386" s="11">
        <f>E376+E381</f>
        <v>115500</v>
      </c>
    </row>
    <row r="387" spans="1:5" ht="15.75" thickBot="1" x14ac:dyDescent="0.3">
      <c r="A387" s="58" t="s">
        <v>99</v>
      </c>
      <c r="B387" s="111" t="s">
        <v>369</v>
      </c>
      <c r="C387" s="113"/>
      <c r="D387" s="113"/>
      <c r="E387" s="114"/>
    </row>
    <row r="388" spans="1:5" ht="34.5" thickBot="1" x14ac:dyDescent="0.3">
      <c r="A388" s="20" t="s">
        <v>29</v>
      </c>
      <c r="B388" s="54" t="s">
        <v>370</v>
      </c>
      <c r="C388" s="55" t="s">
        <v>52</v>
      </c>
      <c r="D388" s="56"/>
      <c r="E388" s="57"/>
    </row>
    <row r="389" spans="1:5" ht="15.75" thickBot="1" x14ac:dyDescent="0.3">
      <c r="A389" s="4" t="s">
        <v>10</v>
      </c>
      <c r="B389" s="99" t="s">
        <v>369</v>
      </c>
      <c r="C389" s="100"/>
      <c r="D389" s="100"/>
      <c r="E389" s="101"/>
    </row>
    <row r="390" spans="1:5" ht="15.75" thickBot="1" x14ac:dyDescent="0.3">
      <c r="A390" s="4" t="s">
        <v>15</v>
      </c>
      <c r="B390" s="105" t="s">
        <v>371</v>
      </c>
      <c r="C390" s="106"/>
      <c r="D390" s="106"/>
      <c r="E390" s="107"/>
    </row>
    <row r="391" spans="1:5" x14ac:dyDescent="0.25">
      <c r="A391" s="92"/>
      <c r="B391" s="18">
        <v>2018</v>
      </c>
      <c r="C391" s="18">
        <v>2019</v>
      </c>
      <c r="D391" s="18">
        <v>2020</v>
      </c>
      <c r="E391" s="18">
        <v>2021</v>
      </c>
    </row>
    <row r="392" spans="1:5" ht="15.75" thickBot="1" x14ac:dyDescent="0.3">
      <c r="A392" s="93"/>
      <c r="B392" s="19" t="s">
        <v>6</v>
      </c>
      <c r="C392" s="19" t="s">
        <v>7</v>
      </c>
      <c r="D392" s="19" t="s">
        <v>7</v>
      </c>
      <c r="E392" s="19" t="s">
        <v>7</v>
      </c>
    </row>
    <row r="393" spans="1:5" ht="15.75" thickBot="1" x14ac:dyDescent="0.3">
      <c r="A393" s="4" t="s">
        <v>9</v>
      </c>
      <c r="B393" s="4"/>
      <c r="C393" s="52">
        <v>6</v>
      </c>
      <c r="D393" s="4"/>
      <c r="E393" s="4"/>
    </row>
    <row r="394" spans="1:5" ht="15.75" thickBot="1" x14ac:dyDescent="0.3">
      <c r="A394" s="4" t="s">
        <v>16</v>
      </c>
      <c r="B394" s="6">
        <f>B412</f>
        <v>0</v>
      </c>
      <c r="C394" s="6">
        <v>81729</v>
      </c>
      <c r="D394" s="6">
        <f>D412</f>
        <v>0</v>
      </c>
      <c r="E394" s="6">
        <f>E412</f>
        <v>0</v>
      </c>
    </row>
    <row r="395" spans="1:5" ht="15.75" thickBot="1" x14ac:dyDescent="0.3">
      <c r="A395" s="4" t="s">
        <v>24</v>
      </c>
      <c r="B395" s="6" t="e">
        <f>B394/B393</f>
        <v>#DIV/0!</v>
      </c>
      <c r="C395" s="6">
        <f>C394/C393</f>
        <v>13621.5</v>
      </c>
      <c r="D395" s="6" t="e">
        <f>D394/D393</f>
        <v>#DIV/0!</v>
      </c>
      <c r="E395" s="6" t="e">
        <f>E394/E393</f>
        <v>#DIV/0!</v>
      </c>
    </row>
    <row r="396" spans="1:5" ht="15.75" thickBot="1" x14ac:dyDescent="0.3">
      <c r="A396" s="4" t="s">
        <v>17</v>
      </c>
      <c r="B396" s="52" t="s">
        <v>23</v>
      </c>
      <c r="C396" s="7" t="e">
        <f t="shared" ref="C396:E398" si="12">C393/B393-1</f>
        <v>#DIV/0!</v>
      </c>
      <c r="D396" s="7">
        <f t="shared" si="12"/>
        <v>-1</v>
      </c>
      <c r="E396" s="7" t="e">
        <f t="shared" si="12"/>
        <v>#DIV/0!</v>
      </c>
    </row>
    <row r="397" spans="1:5" ht="15.75" thickBot="1" x14ac:dyDescent="0.3">
      <c r="A397" s="4" t="s">
        <v>18</v>
      </c>
      <c r="B397" s="52" t="s">
        <v>23</v>
      </c>
      <c r="C397" s="7" t="e">
        <f t="shared" si="12"/>
        <v>#DIV/0!</v>
      </c>
      <c r="D397" s="7">
        <f t="shared" si="12"/>
        <v>-1</v>
      </c>
      <c r="E397" s="7" t="e">
        <f t="shared" si="12"/>
        <v>#DIV/0!</v>
      </c>
    </row>
    <row r="398" spans="1:5" ht="15.75" thickBot="1" x14ac:dyDescent="0.3">
      <c r="A398" s="4" t="s">
        <v>19</v>
      </c>
      <c r="B398" s="52" t="s">
        <v>23</v>
      </c>
      <c r="C398" s="7" t="e">
        <f t="shared" si="12"/>
        <v>#DIV/0!</v>
      </c>
      <c r="D398" s="7" t="e">
        <f t="shared" si="12"/>
        <v>#DIV/0!</v>
      </c>
      <c r="E398" s="7" t="e">
        <f t="shared" si="12"/>
        <v>#DIV/0!</v>
      </c>
    </row>
    <row r="399" spans="1:5" ht="15.75" thickBot="1" x14ac:dyDescent="0.3">
      <c r="A399" s="102" t="s">
        <v>104</v>
      </c>
      <c r="B399" s="103"/>
      <c r="C399" s="103"/>
      <c r="D399" s="103"/>
      <c r="E399" s="104"/>
    </row>
    <row r="400" spans="1:5" x14ac:dyDescent="0.25">
      <c r="A400" s="92"/>
      <c r="B400" s="18">
        <v>2018</v>
      </c>
      <c r="C400" s="18">
        <v>2019</v>
      </c>
      <c r="D400" s="18">
        <v>2020</v>
      </c>
      <c r="E400" s="18">
        <v>2021</v>
      </c>
    </row>
    <row r="401" spans="1:5" ht="15.75" thickBot="1" x14ac:dyDescent="0.3">
      <c r="A401" s="93"/>
      <c r="B401" s="19" t="s">
        <v>6</v>
      </c>
      <c r="C401" s="19" t="s">
        <v>7</v>
      </c>
      <c r="D401" s="19" t="s">
        <v>7</v>
      </c>
      <c r="E401" s="19" t="s">
        <v>7</v>
      </c>
    </row>
    <row r="402" spans="1:5" ht="15.75" thickBot="1" x14ac:dyDescent="0.3">
      <c r="A402" s="1" t="s">
        <v>40</v>
      </c>
      <c r="B402" s="8">
        <f>B403+B404+B405+B406</f>
        <v>0</v>
      </c>
      <c r="C402" s="8">
        <f>C403+C404+C405+C406</f>
        <v>0</v>
      </c>
      <c r="D402" s="8">
        <f>D403+D404+D405+D406</f>
        <v>0</v>
      </c>
      <c r="E402" s="8">
        <f>E403+E404+E405+E406</f>
        <v>0</v>
      </c>
    </row>
    <row r="403" spans="1:5" ht="15.75" thickBot="1" x14ac:dyDescent="0.3">
      <c r="A403" s="10" t="s">
        <v>49</v>
      </c>
      <c r="B403" s="8"/>
      <c r="C403" s="8"/>
      <c r="D403" s="8"/>
      <c r="E403" s="8"/>
    </row>
    <row r="404" spans="1:5" ht="15.75" thickBot="1" x14ac:dyDescent="0.3">
      <c r="A404" s="10" t="s">
        <v>56</v>
      </c>
      <c r="B404" s="8"/>
      <c r="C404" s="8"/>
      <c r="D404" s="8"/>
      <c r="E404" s="8"/>
    </row>
    <row r="405" spans="1:5" ht="15.75" thickBot="1" x14ac:dyDescent="0.3">
      <c r="A405" s="10" t="s">
        <v>57</v>
      </c>
      <c r="B405" s="8"/>
      <c r="C405" s="8"/>
      <c r="D405" s="8"/>
      <c r="E405" s="8"/>
    </row>
    <row r="406" spans="1:5" ht="15.75" thickBot="1" x14ac:dyDescent="0.3">
      <c r="A406" s="10" t="s">
        <v>58</v>
      </c>
      <c r="B406" s="8"/>
      <c r="C406" s="8"/>
      <c r="D406" s="8"/>
      <c r="E406" s="8"/>
    </row>
    <row r="407" spans="1:5" ht="15.75" thickBot="1" x14ac:dyDescent="0.3">
      <c r="A407" s="1" t="s">
        <v>41</v>
      </c>
      <c r="B407" s="11">
        <f>B408+B409+B410+B411</f>
        <v>0</v>
      </c>
      <c r="C407" s="11">
        <f>C408+C409+C410+C411</f>
        <v>81729</v>
      </c>
      <c r="D407" s="11">
        <f>D408+D409+D410+D411</f>
        <v>0</v>
      </c>
      <c r="E407" s="11">
        <f>E408+E409+E410+E411</f>
        <v>0</v>
      </c>
    </row>
    <row r="408" spans="1:5" ht="15.75" thickBot="1" x14ac:dyDescent="0.3">
      <c r="A408" s="10" t="s">
        <v>49</v>
      </c>
      <c r="B408" s="11"/>
      <c r="C408" s="11">
        <v>81729</v>
      </c>
      <c r="D408" s="11">
        <v>0</v>
      </c>
      <c r="E408" s="11">
        <v>0</v>
      </c>
    </row>
    <row r="409" spans="1:5" ht="15.75" thickBot="1" x14ac:dyDescent="0.3">
      <c r="A409" s="10" t="s">
        <v>56</v>
      </c>
      <c r="B409" s="11"/>
      <c r="C409" s="11"/>
      <c r="D409" s="11"/>
      <c r="E409" s="11"/>
    </row>
    <row r="410" spans="1:5" ht="15.75" thickBot="1" x14ac:dyDescent="0.3">
      <c r="A410" s="10" t="s">
        <v>57</v>
      </c>
      <c r="B410" s="11"/>
      <c r="C410" s="11"/>
      <c r="D410" s="11"/>
      <c r="E410" s="11"/>
    </row>
    <row r="411" spans="1:5" ht="15.75" thickBot="1" x14ac:dyDescent="0.3">
      <c r="A411" s="10" t="s">
        <v>58</v>
      </c>
      <c r="B411" s="11"/>
      <c r="C411" s="11"/>
      <c r="D411" s="11"/>
      <c r="E411" s="11"/>
    </row>
    <row r="412" spans="1:5" ht="15.75" thickBot="1" x14ac:dyDescent="0.3">
      <c r="A412" s="21" t="s">
        <v>36</v>
      </c>
      <c r="B412" s="11">
        <f>B402+B407</f>
        <v>0</v>
      </c>
      <c r="C412" s="11">
        <f>C402+C407</f>
        <v>81729</v>
      </c>
      <c r="D412" s="11">
        <f>D402+D407</f>
        <v>0</v>
      </c>
      <c r="E412" s="11">
        <f>E402+E407</f>
        <v>0</v>
      </c>
    </row>
    <row r="413" spans="1:5" ht="15.75" thickBot="1" x14ac:dyDescent="0.3">
      <c r="A413" s="58" t="s">
        <v>99</v>
      </c>
      <c r="B413" s="111" t="s">
        <v>372</v>
      </c>
      <c r="C413" s="113"/>
      <c r="D413" s="113"/>
      <c r="E413" s="114"/>
    </row>
    <row r="414" spans="1:5" ht="27" customHeight="1" thickBot="1" x14ac:dyDescent="0.3">
      <c r="A414" s="20" t="s">
        <v>29</v>
      </c>
      <c r="B414" s="54" t="s">
        <v>373</v>
      </c>
      <c r="C414" s="55" t="s">
        <v>52</v>
      </c>
      <c r="D414" s="56" t="s">
        <v>374</v>
      </c>
      <c r="E414" s="57"/>
    </row>
    <row r="415" spans="1:5" ht="15.75" thickBot="1" x14ac:dyDescent="0.3">
      <c r="A415" s="4" t="s">
        <v>10</v>
      </c>
      <c r="B415" s="99" t="s">
        <v>375</v>
      </c>
      <c r="C415" s="100"/>
      <c r="D415" s="100"/>
      <c r="E415" s="101"/>
    </row>
    <row r="416" spans="1:5" ht="15.75" thickBot="1" x14ac:dyDescent="0.3">
      <c r="A416" s="4" t="s">
        <v>15</v>
      </c>
      <c r="B416" s="105" t="s">
        <v>376</v>
      </c>
      <c r="C416" s="106"/>
      <c r="D416" s="106"/>
      <c r="E416" s="107"/>
    </row>
    <row r="417" spans="1:5" x14ac:dyDescent="0.25">
      <c r="A417" s="92"/>
      <c r="B417" s="18">
        <v>2018</v>
      </c>
      <c r="C417" s="18">
        <v>2019</v>
      </c>
      <c r="D417" s="18">
        <v>2020</v>
      </c>
      <c r="E417" s="18">
        <v>2021</v>
      </c>
    </row>
    <row r="418" spans="1:5" ht="15.75" thickBot="1" x14ac:dyDescent="0.3">
      <c r="A418" s="93"/>
      <c r="B418" s="19" t="s">
        <v>6</v>
      </c>
      <c r="C418" s="19" t="s">
        <v>7</v>
      </c>
      <c r="D418" s="19" t="s">
        <v>7</v>
      </c>
      <c r="E418" s="19" t="s">
        <v>7</v>
      </c>
    </row>
    <row r="419" spans="1:5" ht="15.75" thickBot="1" x14ac:dyDescent="0.3">
      <c r="A419" s="4" t="s">
        <v>9</v>
      </c>
      <c r="B419" s="4"/>
      <c r="C419" s="52">
        <v>1</v>
      </c>
      <c r="D419" s="4"/>
      <c r="E419" s="4"/>
    </row>
    <row r="420" spans="1:5" ht="15.75" thickBot="1" x14ac:dyDescent="0.3">
      <c r="A420" s="4" t="s">
        <v>16</v>
      </c>
      <c r="B420" s="6">
        <f>B438</f>
        <v>0</v>
      </c>
      <c r="C420" s="6">
        <v>271</v>
      </c>
      <c r="D420" s="6">
        <f>D438</f>
        <v>0</v>
      </c>
      <c r="E420" s="6">
        <f>E438</f>
        <v>0</v>
      </c>
    </row>
    <row r="421" spans="1:5" ht="15.75" thickBot="1" x14ac:dyDescent="0.3">
      <c r="A421" s="4" t="s">
        <v>24</v>
      </c>
      <c r="B421" s="6" t="e">
        <f>B420/B419</f>
        <v>#DIV/0!</v>
      </c>
      <c r="C421" s="6">
        <f>C420/C419</f>
        <v>271</v>
      </c>
      <c r="D421" s="6" t="e">
        <f>D420/D419</f>
        <v>#DIV/0!</v>
      </c>
      <c r="E421" s="6" t="e">
        <f>E420/E419</f>
        <v>#DIV/0!</v>
      </c>
    </row>
    <row r="422" spans="1:5" ht="15.75" thickBot="1" x14ac:dyDescent="0.3">
      <c r="A422" s="4" t="s">
        <v>17</v>
      </c>
      <c r="B422" s="52" t="s">
        <v>23</v>
      </c>
      <c r="C422" s="7" t="e">
        <f t="shared" ref="C422:E424" si="13">C419/B419-1</f>
        <v>#DIV/0!</v>
      </c>
      <c r="D422" s="7">
        <f t="shared" si="13"/>
        <v>-1</v>
      </c>
      <c r="E422" s="7" t="e">
        <f t="shared" si="13"/>
        <v>#DIV/0!</v>
      </c>
    </row>
    <row r="423" spans="1:5" ht="15.75" thickBot="1" x14ac:dyDescent="0.3">
      <c r="A423" s="4" t="s">
        <v>18</v>
      </c>
      <c r="B423" s="52" t="s">
        <v>23</v>
      </c>
      <c r="C423" s="7" t="e">
        <f t="shared" si="13"/>
        <v>#DIV/0!</v>
      </c>
      <c r="D423" s="7">
        <f t="shared" si="13"/>
        <v>-1</v>
      </c>
      <c r="E423" s="7" t="e">
        <f t="shared" si="13"/>
        <v>#DIV/0!</v>
      </c>
    </row>
    <row r="424" spans="1:5" ht="15.75" thickBot="1" x14ac:dyDescent="0.3">
      <c r="A424" s="4" t="s">
        <v>19</v>
      </c>
      <c r="B424" s="52" t="s">
        <v>23</v>
      </c>
      <c r="C424" s="7" t="e">
        <f t="shared" si="13"/>
        <v>#DIV/0!</v>
      </c>
      <c r="D424" s="7" t="e">
        <f t="shared" si="13"/>
        <v>#DIV/0!</v>
      </c>
      <c r="E424" s="7" t="e">
        <f t="shared" si="13"/>
        <v>#DIV/0!</v>
      </c>
    </row>
    <row r="425" spans="1:5" ht="15.75" thickBot="1" x14ac:dyDescent="0.3">
      <c r="A425" s="102" t="s">
        <v>104</v>
      </c>
      <c r="B425" s="103"/>
      <c r="C425" s="103"/>
      <c r="D425" s="103"/>
      <c r="E425" s="104"/>
    </row>
    <row r="426" spans="1:5" x14ac:dyDescent="0.25">
      <c r="A426" s="92"/>
      <c r="B426" s="18">
        <v>2018</v>
      </c>
      <c r="C426" s="18">
        <v>2019</v>
      </c>
      <c r="D426" s="18">
        <v>2020</v>
      </c>
      <c r="E426" s="18">
        <v>2021</v>
      </c>
    </row>
    <row r="427" spans="1:5" ht="15.75" thickBot="1" x14ac:dyDescent="0.3">
      <c r="A427" s="93"/>
      <c r="B427" s="19" t="s">
        <v>6</v>
      </c>
      <c r="C427" s="19" t="s">
        <v>7</v>
      </c>
      <c r="D427" s="19" t="s">
        <v>7</v>
      </c>
      <c r="E427" s="19" t="s">
        <v>7</v>
      </c>
    </row>
    <row r="428" spans="1:5" ht="15.75" thickBot="1" x14ac:dyDescent="0.3">
      <c r="A428" s="1" t="s">
        <v>40</v>
      </c>
      <c r="B428" s="8">
        <f>B429+B430+B431+B432</f>
        <v>0</v>
      </c>
      <c r="C428" s="8">
        <f>C429+C430+C431+C432</f>
        <v>0</v>
      </c>
      <c r="D428" s="8">
        <f>D429+D430+D431+D432</f>
        <v>0</v>
      </c>
      <c r="E428" s="8">
        <f>E429+E430+E431+E432</f>
        <v>0</v>
      </c>
    </row>
    <row r="429" spans="1:5" ht="15.75" thickBot="1" x14ac:dyDescent="0.3">
      <c r="A429" s="10" t="s">
        <v>49</v>
      </c>
      <c r="B429" s="8"/>
      <c r="C429" s="8"/>
      <c r="D429" s="8"/>
      <c r="E429" s="8"/>
    </row>
    <row r="430" spans="1:5" ht="15.75" thickBot="1" x14ac:dyDescent="0.3">
      <c r="A430" s="10" t="s">
        <v>56</v>
      </c>
      <c r="B430" s="8"/>
      <c r="C430" s="8"/>
      <c r="D430" s="8"/>
      <c r="E430" s="8"/>
    </row>
    <row r="431" spans="1:5" ht="15.75" thickBot="1" x14ac:dyDescent="0.3">
      <c r="A431" s="10" t="s">
        <v>57</v>
      </c>
      <c r="B431" s="8"/>
      <c r="C431" s="8"/>
      <c r="D431" s="8"/>
      <c r="E431" s="8"/>
    </row>
    <row r="432" spans="1:5" ht="15.75" thickBot="1" x14ac:dyDescent="0.3">
      <c r="A432" s="10" t="s">
        <v>58</v>
      </c>
      <c r="B432" s="8"/>
      <c r="C432" s="8"/>
      <c r="D432" s="8"/>
      <c r="E432" s="8"/>
    </row>
    <row r="433" spans="1:5" ht="15.75" thickBot="1" x14ac:dyDescent="0.3">
      <c r="A433" s="1" t="s">
        <v>41</v>
      </c>
      <c r="B433" s="11">
        <f>B434+B435+B436+B437</f>
        <v>0</v>
      </c>
      <c r="C433" s="11">
        <f>C434+C435+C436+C437</f>
        <v>271</v>
      </c>
      <c r="D433" s="11">
        <f>D434+D435+D436+D437</f>
        <v>0</v>
      </c>
      <c r="E433" s="11">
        <f>E434+E435+E436+E437</f>
        <v>0</v>
      </c>
    </row>
    <row r="434" spans="1:5" ht="15.75" thickBot="1" x14ac:dyDescent="0.3">
      <c r="A434" s="10" t="s">
        <v>49</v>
      </c>
      <c r="B434" s="11"/>
      <c r="C434" s="11">
        <v>271</v>
      </c>
      <c r="D434" s="11">
        <v>0</v>
      </c>
      <c r="E434" s="11">
        <v>0</v>
      </c>
    </row>
    <row r="435" spans="1:5" ht="15.75" thickBot="1" x14ac:dyDescent="0.3">
      <c r="A435" s="10" t="s">
        <v>56</v>
      </c>
      <c r="B435" s="11"/>
      <c r="C435" s="11"/>
      <c r="D435" s="11"/>
      <c r="E435" s="11"/>
    </row>
    <row r="436" spans="1:5" ht="15.75" thickBot="1" x14ac:dyDescent="0.3">
      <c r="A436" s="10" t="s">
        <v>57</v>
      </c>
      <c r="B436" s="11"/>
      <c r="C436" s="11"/>
      <c r="D436" s="11"/>
      <c r="E436" s="11"/>
    </row>
    <row r="437" spans="1:5" ht="15.75" thickBot="1" x14ac:dyDescent="0.3">
      <c r="A437" s="10" t="s">
        <v>58</v>
      </c>
      <c r="B437" s="11"/>
      <c r="C437" s="11"/>
      <c r="D437" s="11"/>
      <c r="E437" s="11"/>
    </row>
    <row r="438" spans="1:5" ht="15.75" thickBot="1" x14ac:dyDescent="0.3">
      <c r="A438" s="21" t="s">
        <v>36</v>
      </c>
      <c r="B438" s="11">
        <f>B428+B433</f>
        <v>0</v>
      </c>
      <c r="C438" s="11">
        <f>C428+C433</f>
        <v>271</v>
      </c>
      <c r="D438" s="11">
        <f>D428+D433</f>
        <v>0</v>
      </c>
      <c r="E438" s="11">
        <f>E428+E433</f>
        <v>0</v>
      </c>
    </row>
    <row r="439" spans="1:5" ht="15.75" thickBot="1" x14ac:dyDescent="0.3">
      <c r="A439" s="27"/>
      <c r="B439" s="28"/>
      <c r="C439" s="28"/>
      <c r="D439" s="28"/>
      <c r="E439" s="28"/>
    </row>
    <row r="440" spans="1:5" ht="24.75" thickBot="1" x14ac:dyDescent="0.3">
      <c r="A440" s="13" t="s">
        <v>45</v>
      </c>
      <c r="B440" s="14">
        <f>+B261+B185+B107+B34+B210+B144+B368+B342+B316+B290+B235</f>
        <v>0</v>
      </c>
      <c r="C440" s="14">
        <f>+C261+C185+C107+C34+C210+C144+C368+C342+C316+C290+C235+C71+C394</f>
        <v>474729</v>
      </c>
      <c r="D440" s="14">
        <f>+D261+D185+D107+D34+D210+D144+D368+D342+D316+D290+D235+D71+D394</f>
        <v>331130</v>
      </c>
      <c r="E440" s="14">
        <f>+E261+E185+E107+E34+E210+E144+E368+E342+E316+E290+E235+E71+E394</f>
        <v>335500</v>
      </c>
    </row>
    <row r="441" spans="1:5" ht="24.75" thickBot="1" x14ac:dyDescent="0.3">
      <c r="A441" s="13" t="s">
        <v>46</v>
      </c>
      <c r="B441" s="14">
        <f>+B279+B253+B173+B136+B63+B386+B360+B334+B308+B228+B203</f>
        <v>0</v>
      </c>
      <c r="C441" s="14">
        <f>+C279+C253+C173+C136+C63+C386+C360+C334+C308+C228+C203+C100+C412</f>
        <v>474729</v>
      </c>
      <c r="D441" s="14">
        <f>+D279+D253+D173+D136+D63+D386+D360+D334+D308+D228+D203+D100+D412</f>
        <v>331130</v>
      </c>
      <c r="E441" s="14">
        <f>+E279+E253+E173+E136+E63+E386+E360+E334+E308+E228+E203+E100+E412</f>
        <v>335500</v>
      </c>
    </row>
    <row r="442" spans="1:5" ht="15.75" thickBot="1" x14ac:dyDescent="0.3">
      <c r="A442" s="1" t="s">
        <v>0</v>
      </c>
      <c r="B442" s="23">
        <f>B443+B444</f>
        <v>0</v>
      </c>
      <c r="C442" s="23">
        <f>C443+C444</f>
        <v>47000</v>
      </c>
      <c r="D442" s="23">
        <f>D443+D444</f>
        <v>47000</v>
      </c>
      <c r="E442" s="23">
        <f>E443+E444</f>
        <v>47000</v>
      </c>
    </row>
    <row r="443" spans="1:5" ht="15.75" thickBot="1" x14ac:dyDescent="0.3">
      <c r="A443" s="10" t="s">
        <v>49</v>
      </c>
      <c r="B443" s="11">
        <f>B43+B116+B153</f>
        <v>0</v>
      </c>
      <c r="C443" s="11">
        <f>C43+C116+C153+C80</f>
        <v>47000</v>
      </c>
      <c r="D443" s="11">
        <f>D43+D116+D153+D80</f>
        <v>47000</v>
      </c>
      <c r="E443" s="11">
        <f>E43+E116+E153+E80</f>
        <v>47000</v>
      </c>
    </row>
    <row r="444" spans="1:5" ht="15.75" thickBot="1" x14ac:dyDescent="0.3">
      <c r="A444" s="10" t="s">
        <v>53</v>
      </c>
      <c r="B444" s="11">
        <f>B44+B117+B154</f>
        <v>0</v>
      </c>
      <c r="C444" s="11">
        <f>C44+C117+C154</f>
        <v>0</v>
      </c>
      <c r="D444" s="11">
        <f>D44+D117+D154</f>
        <v>0</v>
      </c>
      <c r="E444" s="11">
        <f>E44+E117+E154</f>
        <v>0</v>
      </c>
    </row>
    <row r="445" spans="1:5" ht="15.75" thickBot="1" x14ac:dyDescent="0.3">
      <c r="A445" s="1" t="s">
        <v>31</v>
      </c>
      <c r="B445" s="23">
        <f>B446+B447</f>
        <v>0</v>
      </c>
      <c r="C445" s="23">
        <f>C446+C447</f>
        <v>9000</v>
      </c>
      <c r="D445" s="23">
        <f>D446+D447</f>
        <v>6400</v>
      </c>
      <c r="E445" s="23">
        <f>E446+E447</f>
        <v>6400</v>
      </c>
    </row>
    <row r="446" spans="1:5" ht="15.75" thickBot="1" x14ac:dyDescent="0.3">
      <c r="A446" s="10" t="s">
        <v>49</v>
      </c>
      <c r="B446" s="8">
        <f>B46+B119+B156</f>
        <v>0</v>
      </c>
      <c r="C446" s="8">
        <f>C46+C119+C156+C83</f>
        <v>9000</v>
      </c>
      <c r="D446" s="8">
        <f>D46+D119+D156</f>
        <v>6400</v>
      </c>
      <c r="E446" s="8">
        <f>E46+E119+E156</f>
        <v>6400</v>
      </c>
    </row>
    <row r="447" spans="1:5" ht="15.75" thickBot="1" x14ac:dyDescent="0.3">
      <c r="A447" s="10" t="s">
        <v>53</v>
      </c>
      <c r="B447" s="11">
        <f>B47+B120+B154</f>
        <v>0</v>
      </c>
      <c r="C447" s="11">
        <f>C47+C120+C154</f>
        <v>0</v>
      </c>
      <c r="D447" s="11">
        <f>D47+D120+D154</f>
        <v>0</v>
      </c>
      <c r="E447" s="11">
        <f>E47+E120+E154</f>
        <v>0</v>
      </c>
    </row>
    <row r="448" spans="1:5" ht="15.75" thickBot="1" x14ac:dyDescent="0.3">
      <c r="A448" s="1" t="s">
        <v>1</v>
      </c>
      <c r="B448" s="23">
        <f>B449+B450</f>
        <v>0</v>
      </c>
      <c r="C448" s="23">
        <f>C449+C450</f>
        <v>97000</v>
      </c>
      <c r="D448" s="23">
        <f>D449+D450</f>
        <v>102630</v>
      </c>
      <c r="E448" s="23">
        <f>E449+E450</f>
        <v>107000</v>
      </c>
    </row>
    <row r="449" spans="1:5" ht="15" customHeight="1" thickBot="1" x14ac:dyDescent="0.3">
      <c r="A449" s="10" t="s">
        <v>49</v>
      </c>
      <c r="B449" s="11">
        <f>B49+B122+B159</f>
        <v>0</v>
      </c>
      <c r="C449" s="11">
        <f>C49+C122+C159+C86</f>
        <v>97000</v>
      </c>
      <c r="D449" s="11">
        <f>D49+D122+D159</f>
        <v>102630</v>
      </c>
      <c r="E449" s="11">
        <f>E49+E122+E159</f>
        <v>107000</v>
      </c>
    </row>
    <row r="450" spans="1:5" ht="15.75" thickBot="1" x14ac:dyDescent="0.3">
      <c r="A450" s="10" t="s">
        <v>53</v>
      </c>
      <c r="B450" s="11">
        <f>B50+B123+B160</f>
        <v>0</v>
      </c>
      <c r="C450" s="11">
        <f>C50+C123+C160</f>
        <v>0</v>
      </c>
      <c r="D450" s="11">
        <f>D50+D123+D160</f>
        <v>0</v>
      </c>
      <c r="E450" s="11">
        <f>E50+E123+E160</f>
        <v>0</v>
      </c>
    </row>
    <row r="451" spans="1:5" ht="19.5" customHeight="1" thickBot="1" x14ac:dyDescent="0.3">
      <c r="A451" s="1" t="s">
        <v>2</v>
      </c>
      <c r="B451" s="23">
        <f>B452+B453</f>
        <v>0</v>
      </c>
      <c r="C451" s="23">
        <f>C452+C453</f>
        <v>0</v>
      </c>
      <c r="D451" s="23">
        <f>D452+D453</f>
        <v>0</v>
      </c>
      <c r="E451" s="23">
        <f>E452+E453</f>
        <v>0</v>
      </c>
    </row>
    <row r="452" spans="1:5" ht="15.75" thickBot="1" x14ac:dyDescent="0.3">
      <c r="A452" s="10" t="s">
        <v>49</v>
      </c>
      <c r="B452" s="8">
        <f t="shared" ref="B452:E453" si="14">B52+B125+B162</f>
        <v>0</v>
      </c>
      <c r="C452" s="8">
        <f t="shared" si="14"/>
        <v>0</v>
      </c>
      <c r="D452" s="8">
        <f t="shared" si="14"/>
        <v>0</v>
      </c>
      <c r="E452" s="8">
        <f t="shared" si="14"/>
        <v>0</v>
      </c>
    </row>
    <row r="453" spans="1:5" ht="47.25" customHeight="1" thickBot="1" x14ac:dyDescent="0.3">
      <c r="A453" s="10" t="s">
        <v>53</v>
      </c>
      <c r="B453" s="11">
        <f t="shared" si="14"/>
        <v>0</v>
      </c>
      <c r="C453" s="11">
        <f t="shared" si="14"/>
        <v>0</v>
      </c>
      <c r="D453" s="11">
        <f t="shared" si="14"/>
        <v>0</v>
      </c>
      <c r="E453" s="11">
        <f t="shared" si="14"/>
        <v>0</v>
      </c>
    </row>
    <row r="454" spans="1:5" ht="15.75" thickBot="1" x14ac:dyDescent="0.3">
      <c r="A454" s="1" t="s">
        <v>25</v>
      </c>
      <c r="B454" s="23">
        <f>B455+B456</f>
        <v>0</v>
      </c>
      <c r="C454" s="23">
        <f>C455+C456</f>
        <v>0</v>
      </c>
      <c r="D454" s="23">
        <f>D455+D456</f>
        <v>0</v>
      </c>
      <c r="E454" s="23">
        <f>E455+E456</f>
        <v>0</v>
      </c>
    </row>
    <row r="455" spans="1:5" ht="15.75" thickBot="1" x14ac:dyDescent="0.3">
      <c r="A455" s="10" t="s">
        <v>49</v>
      </c>
      <c r="B455" s="8">
        <f t="shared" ref="B455:E456" si="15">B55+B128+B165</f>
        <v>0</v>
      </c>
      <c r="C455" s="8">
        <f t="shared" si="15"/>
        <v>0</v>
      </c>
      <c r="D455" s="8">
        <f t="shared" si="15"/>
        <v>0</v>
      </c>
      <c r="E455" s="8">
        <f t="shared" si="15"/>
        <v>0</v>
      </c>
    </row>
    <row r="456" spans="1:5" ht="15.75" thickBot="1" x14ac:dyDescent="0.3">
      <c r="A456" s="10" t="s">
        <v>53</v>
      </c>
      <c r="B456" s="11">
        <f t="shared" si="15"/>
        <v>0</v>
      </c>
      <c r="C456" s="11">
        <f t="shared" si="15"/>
        <v>0</v>
      </c>
      <c r="D456" s="11">
        <f t="shared" si="15"/>
        <v>0</v>
      </c>
      <c r="E456" s="11">
        <f t="shared" si="15"/>
        <v>0</v>
      </c>
    </row>
    <row r="457" spans="1:5" ht="15.75" thickBot="1" x14ac:dyDescent="0.3">
      <c r="A457" s="1" t="s">
        <v>26</v>
      </c>
      <c r="B457" s="23">
        <f>B458+B459</f>
        <v>0</v>
      </c>
      <c r="C457" s="23">
        <f>C458+C459</f>
        <v>0</v>
      </c>
      <c r="D457" s="23">
        <f>D458+D459</f>
        <v>0</v>
      </c>
      <c r="E457" s="23">
        <f>E458+E459</f>
        <v>0</v>
      </c>
    </row>
    <row r="458" spans="1:5" ht="15.75" thickBot="1" x14ac:dyDescent="0.3">
      <c r="A458" s="10" t="s">
        <v>49</v>
      </c>
      <c r="B458" s="8">
        <f t="shared" ref="B458:E459" si="16">B58+B131+B168</f>
        <v>0</v>
      </c>
      <c r="C458" s="8">
        <f t="shared" si="16"/>
        <v>0</v>
      </c>
      <c r="D458" s="8">
        <f t="shared" si="16"/>
        <v>0</v>
      </c>
      <c r="E458" s="8">
        <f t="shared" si="16"/>
        <v>0</v>
      </c>
    </row>
    <row r="459" spans="1:5" ht="15.75" thickBot="1" x14ac:dyDescent="0.3">
      <c r="A459" s="10" t="s">
        <v>53</v>
      </c>
      <c r="B459" s="11">
        <f t="shared" si="16"/>
        <v>0</v>
      </c>
      <c r="C459" s="11">
        <f t="shared" si="16"/>
        <v>0</v>
      </c>
      <c r="D459" s="11">
        <f t="shared" si="16"/>
        <v>0</v>
      </c>
      <c r="E459" s="11">
        <f t="shared" si="16"/>
        <v>0</v>
      </c>
    </row>
    <row r="460" spans="1:5" ht="15.75" thickBot="1" x14ac:dyDescent="0.3">
      <c r="A460" s="1" t="s">
        <v>3</v>
      </c>
      <c r="B460" s="23">
        <f>B133+B60</f>
        <v>0</v>
      </c>
      <c r="C460" s="23">
        <f>C133+C60</f>
        <v>0</v>
      </c>
      <c r="D460" s="23">
        <f>D133+D60</f>
        <v>0</v>
      </c>
      <c r="E460" s="23">
        <f>E133+E60</f>
        <v>0</v>
      </c>
    </row>
    <row r="461" spans="1:5" ht="15.75" thickBot="1" x14ac:dyDescent="0.3">
      <c r="A461" s="10" t="s">
        <v>49</v>
      </c>
      <c r="B461" s="8">
        <f t="shared" ref="B461:E462" si="17">B61+B134+B171</f>
        <v>0</v>
      </c>
      <c r="C461" s="8">
        <f t="shared" si="17"/>
        <v>0</v>
      </c>
      <c r="D461" s="8">
        <f t="shared" si="17"/>
        <v>0</v>
      </c>
      <c r="E461" s="8">
        <f t="shared" si="17"/>
        <v>0</v>
      </c>
    </row>
    <row r="462" spans="1:5" ht="15.75" thickBot="1" x14ac:dyDescent="0.3">
      <c r="A462" s="10" t="s">
        <v>53</v>
      </c>
      <c r="B462" s="11">
        <f t="shared" si="17"/>
        <v>0</v>
      </c>
      <c r="C462" s="11">
        <f t="shared" si="17"/>
        <v>0</v>
      </c>
      <c r="D462" s="11">
        <f t="shared" si="17"/>
        <v>0</v>
      </c>
      <c r="E462" s="11">
        <f t="shared" si="17"/>
        <v>0</v>
      </c>
    </row>
    <row r="463" spans="1:5" ht="15.75" thickBot="1" x14ac:dyDescent="0.3">
      <c r="A463" s="1" t="s">
        <v>20</v>
      </c>
      <c r="B463" s="23">
        <f>B464+B465+B466+B467</f>
        <v>0</v>
      </c>
      <c r="C463" s="23">
        <f>C464+C465+C466+C467</f>
        <v>0</v>
      </c>
      <c r="D463" s="23">
        <f>D464+D465+D466+D467</f>
        <v>0</v>
      </c>
      <c r="E463" s="23">
        <f>E464+E465+E466+E467</f>
        <v>0</v>
      </c>
    </row>
    <row r="464" spans="1:5" ht="15.75" thickBot="1" x14ac:dyDescent="0.3">
      <c r="A464" s="10" t="s">
        <v>49</v>
      </c>
      <c r="B464" s="8">
        <f t="shared" ref="B464:E467" si="18">B194+B219+B244+B270+B299+B325+B351+B377</f>
        <v>0</v>
      </c>
      <c r="C464" s="8">
        <f t="shared" si="18"/>
        <v>0</v>
      </c>
      <c r="D464" s="8">
        <f t="shared" si="18"/>
        <v>0</v>
      </c>
      <c r="E464" s="8">
        <f t="shared" si="18"/>
        <v>0</v>
      </c>
    </row>
    <row r="465" spans="1:5" ht="15.75" thickBot="1" x14ac:dyDescent="0.3">
      <c r="A465" s="10" t="s">
        <v>62</v>
      </c>
      <c r="B465" s="8">
        <f t="shared" si="18"/>
        <v>0</v>
      </c>
      <c r="C465" s="8">
        <f t="shared" si="18"/>
        <v>0</v>
      </c>
      <c r="D465" s="8">
        <f t="shared" si="18"/>
        <v>0</v>
      </c>
      <c r="E465" s="8">
        <f t="shared" si="18"/>
        <v>0</v>
      </c>
    </row>
    <row r="466" spans="1:5" ht="15.75" thickBot="1" x14ac:dyDescent="0.3">
      <c r="A466" s="10" t="s">
        <v>57</v>
      </c>
      <c r="B466" s="8">
        <f t="shared" si="18"/>
        <v>0</v>
      </c>
      <c r="C466" s="8">
        <f t="shared" si="18"/>
        <v>0</v>
      </c>
      <c r="D466" s="8">
        <f t="shared" si="18"/>
        <v>0</v>
      </c>
      <c r="E466" s="8">
        <f t="shared" si="18"/>
        <v>0</v>
      </c>
    </row>
    <row r="467" spans="1:5" ht="15.75" thickBot="1" x14ac:dyDescent="0.3">
      <c r="A467" s="10" t="s">
        <v>58</v>
      </c>
      <c r="B467" s="8">
        <f t="shared" si="18"/>
        <v>0</v>
      </c>
      <c r="C467" s="8">
        <f t="shared" si="18"/>
        <v>0</v>
      </c>
      <c r="D467" s="8">
        <f t="shared" si="18"/>
        <v>0</v>
      </c>
      <c r="E467" s="8">
        <f t="shared" si="18"/>
        <v>0</v>
      </c>
    </row>
    <row r="468" spans="1:5" ht="15.75" thickBot="1" x14ac:dyDescent="0.3">
      <c r="A468" s="1" t="s">
        <v>21</v>
      </c>
      <c r="B468" s="23">
        <f>B469+B470+B471+B472</f>
        <v>0</v>
      </c>
      <c r="C468" s="23">
        <f>C469+C470+C471+C472</f>
        <v>321729</v>
      </c>
      <c r="D468" s="23">
        <f>D469+D470+D471+D472</f>
        <v>165500</v>
      </c>
      <c r="E468" s="23">
        <f>E469+E470+E471+E472</f>
        <v>165500</v>
      </c>
    </row>
    <row r="469" spans="1:5" ht="15.75" thickBot="1" x14ac:dyDescent="0.3">
      <c r="A469" s="10" t="s">
        <v>49</v>
      </c>
      <c r="B469" s="8">
        <f>B199+B224+B249+B275+B304+B330+B356+B382</f>
        <v>0</v>
      </c>
      <c r="C469" s="8">
        <f>C199+C224+C249+C275+C304+C330+C356+C382+C408</f>
        <v>321729</v>
      </c>
      <c r="D469" s="8">
        <f>D199+D224+D249+D275+D304+D330+D356+D382+D408</f>
        <v>165500</v>
      </c>
      <c r="E469" s="8">
        <f>E199+E224+E249+E275+E304+E330+E356+E382+E408</f>
        <v>165500</v>
      </c>
    </row>
    <row r="470" spans="1:5" ht="15.75" thickBot="1" x14ac:dyDescent="0.3">
      <c r="A470" s="10" t="s">
        <v>62</v>
      </c>
      <c r="B470" s="8">
        <f>B200+B225+B250+B276+B305+B331+B357+B383</f>
        <v>0</v>
      </c>
      <c r="C470" s="8">
        <f t="shared" ref="C470:E472" si="19">C200+C225+C250+C276+C305+C331+C357+C383</f>
        <v>0</v>
      </c>
      <c r="D470" s="8">
        <f t="shared" si="19"/>
        <v>0</v>
      </c>
      <c r="E470" s="8">
        <f t="shared" si="19"/>
        <v>0</v>
      </c>
    </row>
    <row r="471" spans="1:5" ht="15.75" thickBot="1" x14ac:dyDescent="0.3">
      <c r="A471" s="10" t="s">
        <v>57</v>
      </c>
      <c r="B471" s="8">
        <f>B201+B226+B251+B277+B306+B332+B358+B384</f>
        <v>0</v>
      </c>
      <c r="C471" s="8">
        <f t="shared" si="19"/>
        <v>0</v>
      </c>
      <c r="D471" s="8">
        <f t="shared" si="19"/>
        <v>0</v>
      </c>
      <c r="E471" s="8">
        <f t="shared" si="19"/>
        <v>0</v>
      </c>
    </row>
    <row r="472" spans="1:5" ht="15.75" thickBot="1" x14ac:dyDescent="0.3">
      <c r="A472" s="10" t="s">
        <v>58</v>
      </c>
      <c r="B472" s="8">
        <f>B202+B227+B252+B278+B307+B333+B359+B385</f>
        <v>0</v>
      </c>
      <c r="C472" s="8">
        <f t="shared" si="19"/>
        <v>0</v>
      </c>
      <c r="D472" s="8">
        <f t="shared" si="19"/>
        <v>0</v>
      </c>
      <c r="E472" s="8">
        <f t="shared" si="19"/>
        <v>0</v>
      </c>
    </row>
    <row r="473" spans="1:5" ht="15.75" thickBot="1" x14ac:dyDescent="0.3">
      <c r="A473" s="25" t="s">
        <v>35</v>
      </c>
      <c r="B473" s="26">
        <f>IF(B441-B440=0,0,"Error")</f>
        <v>0</v>
      </c>
      <c r="C473" s="26">
        <f>IF(C441-C440=0,0,"Error")</f>
        <v>0</v>
      </c>
      <c r="D473" s="26">
        <f>IF(D441-D440=0,0,"Error")</f>
        <v>0</v>
      </c>
      <c r="E473" s="26">
        <f>IF(E441-E440=0,0,"Error")</f>
        <v>0</v>
      </c>
    </row>
  </sheetData>
  <mergeCells count="105">
    <mergeCell ref="A417:A418"/>
    <mergeCell ref="A425:E425"/>
    <mergeCell ref="A426:A427"/>
    <mergeCell ref="A391:A392"/>
    <mergeCell ref="A399:E399"/>
    <mergeCell ref="A400:A401"/>
    <mergeCell ref="B413:E413"/>
    <mergeCell ref="B415:E415"/>
    <mergeCell ref="B416:E416"/>
    <mergeCell ref="A365:A366"/>
    <mergeCell ref="A373:E373"/>
    <mergeCell ref="A374:A375"/>
    <mergeCell ref="B387:E387"/>
    <mergeCell ref="B389:E389"/>
    <mergeCell ref="B390:E390"/>
    <mergeCell ref="A339:A340"/>
    <mergeCell ref="A347:E347"/>
    <mergeCell ref="A348:A349"/>
    <mergeCell ref="B361:E361"/>
    <mergeCell ref="B363:E363"/>
    <mergeCell ref="B364:E364"/>
    <mergeCell ref="A313:A314"/>
    <mergeCell ref="A321:E321"/>
    <mergeCell ref="A322:A323"/>
    <mergeCell ref="B335:E335"/>
    <mergeCell ref="B337:E337"/>
    <mergeCell ref="B338:E338"/>
    <mergeCell ref="A295:E295"/>
    <mergeCell ref="A296:A297"/>
    <mergeCell ref="B309:E309"/>
    <mergeCell ref="D310:E310"/>
    <mergeCell ref="B311:E311"/>
    <mergeCell ref="B312:E312"/>
    <mergeCell ref="D283:E283"/>
    <mergeCell ref="B284:E284"/>
    <mergeCell ref="B285:E285"/>
    <mergeCell ref="B286:E286"/>
    <mergeCell ref="A287:A288"/>
    <mergeCell ref="A258:A259"/>
    <mergeCell ref="A266:E266"/>
    <mergeCell ref="A267:A268"/>
    <mergeCell ref="A280:E280"/>
    <mergeCell ref="A281:E281"/>
    <mergeCell ref="B282:E282"/>
    <mergeCell ref="A232:A233"/>
    <mergeCell ref="A240:E240"/>
    <mergeCell ref="A241:A242"/>
    <mergeCell ref="B254:E254"/>
    <mergeCell ref="B256:E256"/>
    <mergeCell ref="B257:E257"/>
    <mergeCell ref="B206:E206"/>
    <mergeCell ref="A207:A208"/>
    <mergeCell ref="A215:E215"/>
    <mergeCell ref="A216:A217"/>
    <mergeCell ref="B230:E230"/>
    <mergeCell ref="B231:E231"/>
    <mergeCell ref="A182:A183"/>
    <mergeCell ref="A190:E190"/>
    <mergeCell ref="A191:A192"/>
    <mergeCell ref="D204:E204"/>
    <mergeCell ref="B205:E205"/>
    <mergeCell ref="A150:A151"/>
    <mergeCell ref="A175:E175"/>
    <mergeCell ref="A176:E176"/>
    <mergeCell ref="B177:E177"/>
    <mergeCell ref="D178:E178"/>
    <mergeCell ref="B179:E179"/>
    <mergeCell ref="B180:E180"/>
    <mergeCell ref="A113:A114"/>
    <mergeCell ref="B138:E138"/>
    <mergeCell ref="B139:E139"/>
    <mergeCell ref="B140:E140"/>
    <mergeCell ref="A141:A142"/>
    <mergeCell ref="A149:E149"/>
    <mergeCell ref="B181:E181"/>
    <mergeCell ref="A77:A78"/>
    <mergeCell ref="B101:E101"/>
    <mergeCell ref="B102:E102"/>
    <mergeCell ref="B103:E103"/>
    <mergeCell ref="A104:A105"/>
    <mergeCell ref="A112:E112"/>
    <mergeCell ref="A40:A41"/>
    <mergeCell ref="B65:E65"/>
    <mergeCell ref="B66:E66"/>
    <mergeCell ref="B67:E67"/>
    <mergeCell ref="A68:A69"/>
    <mergeCell ref="A76:E76"/>
    <mergeCell ref="B30:E30"/>
    <mergeCell ref="A31:A32"/>
    <mergeCell ref="A39:E39"/>
    <mergeCell ref="A9:E11"/>
    <mergeCell ref="B12:E12"/>
    <mergeCell ref="A13:A14"/>
    <mergeCell ref="B20:E20"/>
    <mergeCell ref="A21:E21"/>
    <mergeCell ref="A26:E26"/>
    <mergeCell ref="A3:E3"/>
    <mergeCell ref="B5:E5"/>
    <mergeCell ref="B6:E6"/>
    <mergeCell ref="B7:E7"/>
    <mergeCell ref="A8:E8"/>
    <mergeCell ref="A2:E2"/>
    <mergeCell ref="A27:E27"/>
    <mergeCell ref="B28:E28"/>
    <mergeCell ref="B29:E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PMA</vt:lpstr>
      <vt:lpstr>Pyjet</vt:lpstr>
      <vt:lpstr>Mjedisi</vt:lpstr>
      <vt:lpstr>Turizmi</vt:lpstr>
      <vt:lpstr>Mjedisi!Print_Area</vt:lpstr>
      <vt:lpstr>Turizmi!Print_Area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Gentian Opre</dc:creator>
  <cp:lastModifiedBy>Valion Cenalia</cp:lastModifiedBy>
  <cp:lastPrinted>2018-03-23T14:25:56Z</cp:lastPrinted>
  <dcterms:created xsi:type="dcterms:W3CDTF">2018-03-05T12:29:59Z</dcterms:created>
  <dcterms:modified xsi:type="dcterms:W3CDTF">2019-02-25T11:58:10Z</dcterms:modified>
</cp:coreProperties>
</file>