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9\Regjistri i borxhit\Permbledhese e regjistrit\"/>
    </mc:Choice>
  </mc:AlternateContent>
  <bookViews>
    <workbookView xWindow="720" yWindow="405" windowWidth="27555" windowHeight="12300"/>
  </bookViews>
  <sheets>
    <sheet name="Regjistri borxhit te brendshem" sheetId="3" r:id="rId1"/>
    <sheet name="Regjistri i borxhit te jashtem" sheetId="2" r:id="rId2"/>
    <sheet name="Borxhi pushtetit lokal i rishik" sheetId="4" r:id="rId3"/>
  </sheets>
  <externalReferences>
    <externalReference r:id="rId4"/>
  </externalReferences>
  <definedNames>
    <definedName name="_xlnm._FilterDatabase" localSheetId="1" hidden="1">'Regjistri i borxhit te jashtem'!$A$3:$K$247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13" i="3" l="1"/>
  <c r="F211" i="3"/>
  <c r="F215" i="3" s="1"/>
  <c r="A204" i="3"/>
  <c r="F197" i="3"/>
  <c r="D196" i="3"/>
  <c r="D195" i="3"/>
  <c r="D194" i="3"/>
  <c r="F118" i="3"/>
  <c r="F156" i="3" s="1"/>
  <c r="F109" i="3"/>
  <c r="D82" i="3"/>
  <c r="D79" i="3"/>
  <c r="F69" i="3"/>
  <c r="F63" i="3"/>
  <c r="A35" i="3"/>
  <c r="F30" i="3"/>
  <c r="F31" i="3" s="1"/>
  <c r="E30" i="3"/>
  <c r="E31" i="3" s="1"/>
  <c r="F8" i="3"/>
  <c r="E8" i="3"/>
  <c r="F199" i="3" l="1"/>
  <c r="F200" i="3" s="1"/>
  <c r="K304" i="2" l="1"/>
  <c r="C279" i="2"/>
  <c r="B279" i="2"/>
  <c r="C239" i="2"/>
  <c r="B239" i="2"/>
  <c r="C238" i="2"/>
  <c r="B238" i="2"/>
  <c r="C237" i="2"/>
  <c r="B237" i="2"/>
</calcChain>
</file>

<file path=xl/sharedStrings.xml><?xml version="1.0" encoding="utf-8"?>
<sst xmlns="http://schemas.openxmlformats.org/spreadsheetml/2006/main" count="2165" uniqueCount="820">
  <si>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</si>
  <si>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</si>
  <si>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</si>
  <si>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</si>
  <si>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</si>
  <si>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</si>
  <si>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</si>
  <si>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</si>
  <si>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</si>
  <si>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</si>
  <si>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</si>
  <si>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</si>
  <si>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</si>
  <si>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</si>
  <si>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</si>
  <si>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</si>
  <si>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</si>
  <si>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</si>
  <si>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</si>
  <si>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</si>
  <si>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</si>
  <si>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</si>
  <si>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</si>
  <si>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</si>
  <si>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</si>
  <si>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</si>
  <si>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</si>
  <si>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</si>
  <si>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</si>
  <si>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</si>
  <si>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</si>
  <si>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</si>
  <si>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</si>
  <si>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</si>
  <si>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</si>
  <si>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</si>
  <si>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</si>
  <si>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</si>
  <si>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</si>
  <si>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</si>
  <si>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</si>
  <si>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</si>
  <si>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</si>
  <si>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</si>
  <si>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</si>
  <si>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</si>
  <si>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</si>
  <si>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</si>
  <si>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</si>
  <si>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</si>
  <si>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</si>
  <si>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</si>
  <si>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</si>
  <si>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</si>
  <si>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</si>
  <si>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</si>
  <si>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</si>
  <si>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</si>
  <si>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</si>
  <si>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</si>
  <si>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</si>
  <si>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</si>
  <si>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</si>
  <si>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</si>
  <si>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</si>
  <si>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</si>
  <si>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</si>
  <si>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</si>
  <si>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</si>
  <si>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</si>
  <si>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</si>
  <si>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</si>
  <si>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</si>
  <si>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</si>
  <si>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</si>
  <si>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</si>
  <si>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</si>
  <si>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</si>
  <si>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</si>
  <si>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</si>
  <si>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</si>
  <si>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</si>
  <si>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</si>
  <si>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</si>
  <si>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</si>
  <si>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</si>
  <si>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</si>
  <si>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</si>
  <si>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</si>
  <si>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</si>
  <si>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</si>
  <si>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</si>
  <si>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</si>
  <si>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</si>
  <si>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</si>
  <si>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</si>
  <si>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</si>
  <si>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</si>
  <si>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</si>
  <si>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</si>
  <si>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</si>
  <si>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</si>
  <si>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</si>
  <si>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</si>
  <si>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</si>
  <si>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</si>
  <si>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</si>
  <si>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</si>
  <si>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</si>
  <si>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</si>
  <si>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</si>
  <si>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</si>
  <si>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</si>
  <si>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</si>
  <si>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</si>
  <si>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</si>
  <si>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</si>
  <si>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</si>
  <si>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</si>
  <si>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</si>
  <si>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</si>
  <si>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</si>
  <si>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</si>
  <si>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</si>
  <si>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</si>
  <si>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</si>
  <si>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</si>
  <si>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</si>
  <si>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</si>
  <si>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</si>
  <si>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</si>
  <si>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</si>
  <si>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</si>
  <si>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</si>
  <si>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</si>
  <si>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</si>
  <si>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</si>
  <si>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</si>
  <si>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</si>
  <si>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</si>
  <si>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</si>
  <si>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</si>
  <si>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</si>
  <si>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</si>
  <si>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</si>
  <si>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</si>
  <si>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</si>
  <si>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</si>
  <si>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</si>
  <si>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</si>
  <si>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</si>
  <si>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</si>
  <si>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</si>
  <si>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</si>
  <si>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</si>
  <si>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</si>
  <si>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</si>
  <si>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</si>
  <si>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</si>
  <si>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</si>
  <si>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</si>
  <si>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</si>
  <si>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</si>
  <si>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</si>
  <si>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</si>
  <si>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</si>
  <si>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</si>
  <si>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</si>
  <si>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</si>
  <si>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</si>
  <si>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</si>
  <si>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</si>
  <si>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</si>
  <si>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</si>
  <si>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</si>
  <si>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</si>
  <si>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</si>
  <si>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</si>
  <si>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</si>
  <si>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</si>
  <si>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</si>
  <si>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</si>
  <si>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</si>
  <si>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</si>
  <si>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</si>
  <si>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</si>
  <si>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</si>
  <si>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</si>
  <si>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</si>
  <si>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</si>
  <si>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</si>
  <si>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</si>
  <si>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</si>
  <si>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</si>
  <si>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</si>
  <si>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</si>
  <si>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</si>
  <si>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</si>
  <si>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</si>
  <si>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</si>
  <si>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</si>
  <si>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</si>
  <si>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</si>
  <si>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</si>
  <si>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</si>
  <si>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</si>
  <si>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</si>
  <si>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</si>
  <si>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</si>
  <si>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</si>
  <si>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</si>
  <si>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</si>
  <si>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</si>
  <si>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</si>
  <si>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</si>
  <si>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</si>
  <si>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</si>
  <si>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</si>
  <si>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</si>
  <si>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</si>
  <si>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</si>
  <si>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</si>
  <si>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</si>
  <si>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</si>
  <si>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</si>
  <si>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</si>
  <si>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</si>
  <si>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</si>
  <si>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</si>
  <si>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</si>
  <si>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</si>
  <si>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</si>
  <si>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</si>
  <si>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</si>
  <si>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</si>
  <si>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</si>
  <si>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</si>
  <si>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</si>
  <si>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</si>
  <si>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</si>
  <si>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</si>
  <si>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</si>
  <si>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</si>
  <si>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</si>
  <si>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</si>
  <si>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</si>
  <si>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</si>
  <si>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</si>
  <si>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</si>
  <si>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</si>
  <si>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</si>
  <si>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</si>
  <si>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</si>
  <si>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</si>
  <si>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</si>
  <si>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</si>
  <si>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</si>
  <si>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</si>
  <si>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</si>
  <si>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</si>
  <si>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</si>
  <si>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</si>
  <si>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</si>
  <si>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</si>
  <si>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</si>
  <si>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</si>
  <si>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</si>
  <si>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</si>
  <si>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</si>
  <si>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</si>
  <si>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</si>
  <si>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</si>
  <si>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</si>
  <si>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</si>
  <si>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</si>
  <si>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</si>
  <si>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</si>
  <si>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</si>
  <si>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</si>
  <si>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</si>
  <si>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</si>
  <si>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</si>
  <si>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</si>
  <si>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</si>
  <si>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</si>
  <si>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</si>
  <si>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</si>
  <si>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</si>
  <si>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</si>
  <si>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</si>
  <si>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</si>
  <si>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</si>
  <si>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</si>
  <si>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</si>
  <si>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</si>
  <si>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</si>
  <si>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</si>
  <si>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</si>
  <si>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</si>
  <si>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</si>
  <si>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</si>
  <si>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</si>
  <si>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</si>
  <si>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</si>
  <si>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</si>
  <si>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</si>
  <si>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</si>
  <si>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</si>
  <si>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</si>
  <si>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</si>
  <si>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</si>
  <si>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</si>
  <si>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</si>
  <si>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</si>
  <si>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</si>
  <si>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</si>
  <si>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</si>
  <si>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</si>
  <si>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</si>
  <si>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</si>
  <si>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</si>
  <si>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</si>
  <si>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</si>
  <si>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</si>
  <si>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</si>
  <si>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</si>
  <si>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</si>
  <si>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</si>
  <si>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</si>
  <si>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</si>
  <si>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</si>
  <si>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</si>
  <si>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</si>
  <si>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</si>
  <si>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</si>
  <si>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</si>
  <si>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</si>
  <si>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</si>
  <si>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</si>
  <si>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</si>
  <si>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</si>
  <si>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</si>
  <si>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</si>
  <si>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</si>
  <si>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</si>
  <si>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</si>
  <si>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</si>
  <si>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</si>
  <si>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</si>
  <si>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</si>
  <si>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</si>
  <si>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</si>
  <si>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</si>
  <si>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</si>
  <si>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</si>
  <si>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</si>
  <si>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</si>
  <si>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</si>
  <si>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</si>
  <si>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</si>
  <si>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</si>
  <si>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</si>
  <si>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</si>
  <si>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</si>
  <si>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</si>
  <si>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</si>
  <si>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</si>
  <si>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</si>
  <si>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</si>
  <si>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</si>
  <si>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</si>
  <si>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</si>
  <si>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</si>
  <si>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</si>
  <si>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</si>
  <si>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</si>
  <si>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</si>
  <si>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</si>
  <si>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</si>
  <si>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</si>
  <si>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</si>
  <si>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</si>
  <si>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</si>
  <si>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</si>
  <si>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</si>
  <si>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</si>
  <si>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</si>
  <si>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</si>
  <si>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</si>
  <si>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</si>
  <si>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</si>
  <si>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</si>
  <si>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</si>
  <si>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</si>
  <si>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</si>
  <si>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</si>
  <si>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</si>
  <si>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</si>
  <si>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</si>
  <si>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</si>
  <si>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</si>
  <si>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</si>
  <si>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</si>
  <si>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</si>
  <si>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</si>
  <si>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</si>
  <si>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</si>
  <si>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</si>
  <si>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</si>
  <si>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</si>
  <si>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</si>
  <si>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</si>
  <si>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</si>
  <si>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</si>
  <si>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</si>
  <si>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</si>
  <si>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</si>
  <si>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</si>
  <si>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</si>
  <si>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</si>
  <si>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</si>
  <si>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</si>
  <si>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</si>
  <si>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</si>
  <si>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</si>
  <si>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</si>
  <si>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</si>
  <si>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</si>
  <si>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</si>
  <si>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</si>
  <si>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</si>
  <si>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</si>
  <si>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</si>
  <si>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</si>
  <si>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</si>
  <si>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</si>
  <si>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</si>
  <si>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</si>
  <si>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</si>
  <si>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</si>
  <si>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</si>
  <si>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</si>
  <si>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</si>
  <si>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</si>
  <si>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</si>
  <si>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</si>
  <si>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</si>
  <si>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</si>
  <si>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</si>
  <si>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</si>
  <si>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</si>
  <si>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</si>
  <si>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</si>
  <si>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</si>
  <si>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</si>
  <si>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</si>
  <si>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</si>
  <si>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</si>
  <si>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</si>
  <si>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</si>
  <si>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</si>
  <si>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</si>
  <si>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</si>
  <si>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</si>
  <si>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</si>
  <si>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</si>
  <si>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</si>
  <si>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</si>
  <si>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</si>
  <si>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</si>
  <si>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</si>
  <si>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</si>
  <si>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</si>
  <si>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</si>
  <si>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</si>
  <si>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</si>
  <si>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</si>
  <si>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</si>
  <si>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</si>
  <si>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</si>
  <si>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</si>
  <si>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</si>
  <si>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</si>
  <si>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</si>
  <si>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</si>
  <si>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</si>
  <si>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</si>
  <si>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</si>
  <si>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</si>
  <si>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</si>
  <si>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</si>
  <si>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</si>
  <si>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</si>
  <si>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</si>
  <si>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</si>
  <si>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</si>
  <si>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</si>
  <si>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</si>
  <si>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</si>
  <si>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</si>
  <si>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</si>
  <si>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</si>
  <si>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</si>
  <si>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</si>
  <si>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</si>
  <si>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</si>
  <si>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</si>
  <si>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</si>
  <si>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</si>
  <si>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</si>
  <si>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</si>
  <si>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</si>
  <si>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</si>
  <si>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</si>
  <si>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</si>
  <si>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</si>
  <si>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</si>
  <si>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</si>
  <si>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</si>
  <si>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</si>
  <si>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</si>
  <si>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</si>
  <si>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</si>
  <si>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</si>
  <si>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</si>
  <si>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</si>
  <si>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</si>
  <si>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</si>
  <si>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</si>
  <si>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</si>
  <si>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</si>
  <si>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</si>
  <si>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</si>
  <si>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</si>
  <si>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</si>
  <si>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</si>
  <si>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</si>
  <si>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</si>
  <si>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</si>
  <si>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</si>
  <si>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</si>
  <si>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</si>
  <si>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</si>
  <si>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</si>
  <si>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</si>
  <si>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</si>
  <si>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</si>
  <si>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</si>
  <si>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</si>
  <si>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</si>
  <si>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</si>
  <si>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</si>
  <si>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</si>
  <si>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</si>
  <si>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</si>
  <si>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</si>
  <si>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</si>
  <si>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</si>
  <si>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</si>
  <si>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</si>
  <si>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</si>
  <si>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</si>
  <si>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</si>
  <si>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</si>
  <si>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</si>
  <si>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</si>
  <si>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</si>
  <si>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</si>
  <si>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</si>
  <si>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</si>
  <si>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</si>
  <si>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</si>
  <si>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</si>
  <si>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</si>
  <si>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</si>
  <si>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</si>
  <si>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</si>
  <si>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</si>
  <si>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</si>
  <si>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</si>
  <si>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</si>
  <si>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</si>
  <si>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</si>
  <si>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</si>
  <si>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</si>
  <si>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</si>
  <si>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</si>
  <si>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</si>
  <si>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</si>
  <si>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</si>
  <si>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</si>
  <si>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</si>
  <si>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</si>
  <si>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</si>
  <si>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</si>
  <si>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</si>
  <si>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</si>
  <si>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</si>
  <si>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</si>
  <si>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</si>
  <si>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</si>
  <si>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</si>
  <si>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</si>
  <si>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</si>
  <si>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</si>
  <si>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</si>
  <si>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</si>
  <si>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</si>
  <si>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</si>
  <si>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</si>
  <si>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</si>
  <si>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</si>
  <si>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</si>
  <si>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</si>
  <si>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</si>
  <si>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</si>
  <si>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</si>
  <si>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</si>
  <si>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</si>
  <si>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</si>
  <si>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</si>
  <si>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</si>
  <si>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</si>
  <si>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</si>
  <si>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</si>
  <si>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</si>
  <si>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</si>
  <si>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</si>
  <si>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</si>
  <si>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</si>
  <si>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</si>
  <si>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</si>
  <si>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</si>
  <si>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</si>
  <si>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Modernizimi i asistencës sociale financim shtesë</t>
  </si>
  <si>
    <t>Ministria e Shëndetësisë dhe Mbrojtjes Sociale</t>
  </si>
  <si>
    <t>Siguria e Digave Financim shtesë</t>
  </si>
  <si>
    <t>Ministria e Infrastrukturës dhe Energjisë (KESH)</t>
  </si>
  <si>
    <t>Punime emergjente rruga Tirane -Elbasan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</si>
  <si>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</si>
  <si>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</si>
  <si>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</si>
  <si>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</si>
  <si>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</si>
  <si>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</si>
  <si>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</si>
  <si>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</si>
  <si>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</si>
  <si>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</si>
  <si>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</si>
  <si>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</si>
  <si>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</si>
  <si>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</si>
  <si>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</si>
  <si>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</si>
  <si>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</si>
  <si>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</si>
  <si>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</si>
  <si>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</si>
  <si>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</si>
  <si>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</si>
  <si>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</si>
  <si>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</si>
  <si>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</si>
  <si>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</si>
  <si>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</si>
  <si>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</si>
  <si>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</si>
  <si>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</si>
  <si>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</si>
  <si>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</si>
  <si>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</si>
  <si>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</si>
  <si>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</si>
  <si>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</si>
  <si>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</si>
  <si>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</si>
  <si>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</si>
  <si>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</si>
  <si>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</si>
  <si>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</si>
  <si>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</si>
  <si>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</si>
  <si>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</si>
  <si>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</si>
  <si>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</si>
  <si>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</si>
  <si>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</si>
  <si>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</si>
  <si>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</si>
  <si>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</si>
  <si>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</si>
  <si>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</si>
  <si>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</si>
  <si>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2 ) Kredia nuk është bërë efektive</t>
  </si>
  <si>
    <t>10/06/IDB</t>
  </si>
  <si>
    <t>30/01/2035</t>
  </si>
  <si>
    <t>12/07/EIB</t>
  </si>
  <si>
    <t>18/04/IBRD</t>
  </si>
  <si>
    <t>18/05/IBRD</t>
  </si>
  <si>
    <t>18/06/OPEC</t>
  </si>
  <si>
    <t>EUR7Y/18/01</t>
  </si>
  <si>
    <t>15/10/2008</t>
  </si>
  <si>
    <t>1)  Shënim: Stoku i kredive deri më 31.12.2018</t>
  </si>
  <si>
    <t>Burimi : MINISTRIA E FINANCAVE DHE EKONOMISË</t>
  </si>
  <si>
    <t>Rregjistri  Bono Thesari</t>
  </si>
  <si>
    <t>Lloji i Instrumentit</t>
  </si>
  <si>
    <t>Data e Emetimit</t>
  </si>
  <si>
    <t>Data e Maturimit</t>
  </si>
  <si>
    <t>Yield-i</t>
  </si>
  <si>
    <t>Vlerë Nominale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</si>
  <si>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</si>
  <si>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</si>
  <si>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</si>
  <si>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</si>
  <si>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</si>
  <si>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</si>
  <si>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</si>
  <si>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</si>
  <si>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</si>
  <si>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</si>
  <si>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</si>
  <si>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</si>
  <si>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</si>
  <si>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</si>
  <si>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</si>
  <si>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</si>
  <si>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</si>
  <si>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</si>
  <si>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mars, shtator</t>
  </si>
  <si>
    <t>prill, tetor</t>
  </si>
  <si>
    <t>maj, nëntor</t>
  </si>
  <si>
    <t>qershor, dhjetor</t>
  </si>
  <si>
    <t>shkurt, gusht</t>
  </si>
  <si>
    <t xml:space="preserve">2/vjeçare Euro </t>
  </si>
  <si>
    <t>Totali obligacione 2 vjeçare</t>
  </si>
  <si>
    <t>3/vjeçare</t>
  </si>
  <si>
    <t>Totali obligacione 3 vjeçare</t>
  </si>
  <si>
    <t>kupon #</t>
  </si>
  <si>
    <t>5/vjeçare</t>
  </si>
  <si>
    <t>5/vjeçare R</t>
  </si>
  <si>
    <t>kupon fix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</si>
  <si>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</si>
  <si>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</si>
  <si>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</si>
  <si>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</si>
  <si>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</si>
  <si>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</si>
  <si>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</si>
  <si>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</si>
  <si>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</si>
  <si>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</si>
  <si>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</si>
  <si>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</si>
  <si>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</si>
  <si>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</si>
  <si>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</si>
  <si>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</si>
  <si>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</si>
  <si>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</si>
  <si>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</si>
  <si>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31.12.2018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</si>
  <si>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</si>
  <si>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</si>
  <si>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</si>
  <si>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</si>
  <si>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</si>
  <si>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</si>
  <si>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</si>
  <si>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</si>
  <si>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</si>
  <si>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</si>
  <si>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31.03.2019</t>
  </si>
  <si>
    <t>03.03.2014</t>
  </si>
  <si>
    <t>Societa General</t>
  </si>
  <si>
    <t>10.02.2014</t>
  </si>
  <si>
    <t>28.02.2019</t>
  </si>
  <si>
    <t>20.11.2014</t>
  </si>
  <si>
    <t>120 rep;45 kol 1325/1</t>
  </si>
  <si>
    <t>05.02.2015</t>
  </si>
  <si>
    <t xml:space="preserve">Totali </t>
  </si>
  <si>
    <t>Regjistri i garancive të brendshme</t>
  </si>
  <si>
    <t>Regjistri i Borxhit të Pushtetit Lokal*  31.12.2018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</si>
  <si>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</si>
  <si>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</si>
  <si>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</si>
  <si>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</si>
  <si>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</si>
  <si>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</si>
  <si>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</si>
  <si>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</si>
  <si>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</si>
  <si>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</si>
  <si>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</si>
  <si>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</si>
  <si>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</si>
  <si>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</si>
  <si>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</si>
  <si>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</si>
  <si>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</si>
  <si>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</si>
  <si>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</si>
  <si>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</si>
  <si>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</si>
  <si>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</si>
  <si>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</si>
  <si>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</si>
  <si>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</si>
  <si>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</si>
  <si>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</si>
  <si>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</si>
  <si>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</si>
  <si>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</si>
  <si>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</si>
  <si>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</si>
  <si>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</si>
  <si>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</si>
  <si>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Çmimi i Blerjes </t>
  </si>
  <si>
    <t xml:space="preserve">*)  Borxh i marrë nga sektori bankar brenda vendit. </t>
  </si>
  <si>
    <t>**) Regjistri 31.12.2018 eshte rishikuar duke reflektuar ndryshimet në bazë te informacioneve të marra pas publikimit të parë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</si>
</sst>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2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3" fillId="0" borderId="0"/>
    <xf numFmtId="0" fontId="3" fillId="0" borderId="0"/>
    <xf numFmtId="0" fontId="22" fillId="0" borderId="0"/>
    <xf numFmtId="170" fontId="3" fillId="0" borderId="0" applyFont="0" applyFill="0" applyBorder="0" applyAlignment="0" applyProtection="0"/>
    <xf numFmtId="0" fontId="22" fillId="0" borderId="0"/>
  </cellStyleXfs>
  <cellXfs count="403">
    <xf numFmtId="0" fontId="0" fillId="0" borderId="0" xfId="0"/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0" xfId="2" applyFont="1" applyFill="1"/>
    <xf numFmtId="164" fontId="3" fillId="0" borderId="0" xfId="3" applyFont="1" applyFill="1" applyBorder="1"/>
    <xf numFmtId="0" fontId="3" fillId="0" borderId="0" xfId="2" applyNumberFormat="1" applyFont="1" applyFill="1" applyBorder="1"/>
    <xf numFmtId="164" fontId="3" fillId="0" borderId="0" xfId="4" applyFont="1" applyFill="1" applyAlignment="1">
      <alignment horizontal="center"/>
    </xf>
    <xf numFmtId="164" fontId="5" fillId="0" borderId="0" xfId="4" applyFont="1" applyFill="1"/>
    <xf numFmtId="164" fontId="3" fillId="0" borderId="0" xfId="2" applyNumberFormat="1" applyFont="1" applyFill="1"/>
    <xf numFmtId="0" fontId="5" fillId="0" borderId="0" xfId="0" applyFont="1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left"/>
    </xf>
    <xf numFmtId="164" fontId="3" fillId="0" borderId="1" xfId="3" applyFont="1" applyFill="1" applyBorder="1"/>
    <xf numFmtId="0" fontId="3" fillId="0" borderId="1" xfId="2" applyFont="1" applyFill="1" applyBorder="1" applyAlignment="1">
      <alignment horizontal="center"/>
    </xf>
    <xf numFmtId="164" fontId="5" fillId="0" borderId="1" xfId="4" applyFont="1" applyFill="1" applyBorder="1"/>
    <xf numFmtId="164" fontId="3" fillId="0" borderId="1" xfId="4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center"/>
    </xf>
    <xf numFmtId="164" fontId="6" fillId="0" borderId="2" xfId="3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164" fontId="6" fillId="0" borderId="3" xfId="4" applyFont="1" applyFill="1" applyBorder="1"/>
    <xf numFmtId="0" fontId="6" fillId="0" borderId="2" xfId="2" applyFont="1" applyFill="1" applyBorder="1"/>
    <xf numFmtId="0" fontId="6" fillId="0" borderId="0" xfId="0" applyFont="1" applyFill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164" fontId="6" fillId="0" borderId="0" xfId="4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left"/>
    </xf>
    <xf numFmtId="165" fontId="6" fillId="0" borderId="2" xfId="2" applyNumberFormat="1" applyFont="1" applyFill="1" applyBorder="1"/>
    <xf numFmtId="164" fontId="6" fillId="0" borderId="2" xfId="4" applyFont="1" applyFill="1" applyBorder="1"/>
    <xf numFmtId="164" fontId="6" fillId="0" borderId="2" xfId="5" applyNumberFormat="1" applyFont="1" applyFill="1" applyBorder="1"/>
    <xf numFmtId="166" fontId="6" fillId="0" borderId="2" xfId="2" applyNumberFormat="1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6" xfId="2" applyFont="1" applyFill="1" applyBorder="1"/>
    <xf numFmtId="165" fontId="6" fillId="0" borderId="6" xfId="2" applyNumberFormat="1" applyFont="1" applyFill="1" applyBorder="1"/>
    <xf numFmtId="164" fontId="6" fillId="0" borderId="6" xfId="4" applyFont="1" applyFill="1" applyBorder="1"/>
    <xf numFmtId="164" fontId="6" fillId="0" borderId="6" xfId="5" applyNumberFormat="1" applyFont="1" applyFill="1" applyBorder="1"/>
    <xf numFmtId="166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/>
    <xf numFmtId="49" fontId="6" fillId="0" borderId="6" xfId="2" applyNumberFormat="1" applyFont="1" applyFill="1" applyBorder="1" applyAlignment="1">
      <alignment horizontal="center"/>
    </xf>
    <xf numFmtId="0" fontId="6" fillId="0" borderId="6" xfId="0" applyFont="1" applyFill="1" applyBorder="1"/>
    <xf numFmtId="165" fontId="6" fillId="0" borderId="6" xfId="2" applyNumberFormat="1" applyFont="1" applyFill="1" applyBorder="1" applyAlignment="1">
      <alignment horizontal="right"/>
    </xf>
    <xf numFmtId="165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5" fontId="6" fillId="0" borderId="6" xfId="4" applyNumberFormat="1" applyFont="1" applyFill="1" applyBorder="1"/>
    <xf numFmtId="164" fontId="6" fillId="0" borderId="6" xfId="4" applyFont="1" applyFill="1" applyBorder="1" applyAlignment="1">
      <alignment horizontal="center"/>
    </xf>
    <xf numFmtId="16" fontId="6" fillId="0" borderId="6" xfId="2" applyNumberFormat="1" applyFont="1" applyFill="1" applyBorder="1"/>
    <xf numFmtId="165" fontId="6" fillId="0" borderId="6" xfId="4" applyNumberFormat="1" applyFont="1" applyFill="1" applyBorder="1" applyAlignment="1">
      <alignment horizontal="right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4" fontId="6" fillId="0" borderId="6" xfId="2" applyNumberFormat="1" applyFont="1" applyFill="1" applyBorder="1" applyAlignment="1">
      <alignment horizontal="center" vertical="justify"/>
    </xf>
    <xf numFmtId="14" fontId="8" fillId="0" borderId="0" xfId="0" applyNumberFormat="1" applyFont="1" applyFill="1" applyAlignment="1">
      <alignment horizontal="center"/>
    </xf>
    <xf numFmtId="166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166" fontId="6" fillId="0" borderId="6" xfId="2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6" xfId="7" applyFont="1" applyFill="1" applyBorder="1"/>
    <xf numFmtId="0" fontId="6" fillId="0" borderId="9" xfId="2" applyFont="1" applyFill="1" applyBorder="1"/>
    <xf numFmtId="0" fontId="6" fillId="0" borderId="6" xfId="0" applyFont="1" applyFill="1" applyBorder="1" applyAlignment="1">
      <alignment wrapText="1"/>
    </xf>
    <xf numFmtId="14" fontId="6" fillId="0" borderId="6" xfId="2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center"/>
    </xf>
    <xf numFmtId="0" fontId="6" fillId="0" borderId="9" xfId="0" applyFont="1" applyFill="1" applyBorder="1"/>
    <xf numFmtId="14" fontId="6" fillId="0" borderId="9" xfId="2" applyNumberFormat="1" applyFont="1" applyFill="1" applyBorder="1" applyAlignment="1">
      <alignment horizontal="right"/>
    </xf>
    <xf numFmtId="164" fontId="6" fillId="0" borderId="9" xfId="4" applyFont="1" applyFill="1" applyBorder="1"/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0" xfId="0" applyFont="1" applyFill="1" applyBorder="1"/>
    <xf numFmtId="0" fontId="6" fillId="0" borderId="7" xfId="0" applyFont="1" applyFill="1" applyBorder="1"/>
    <xf numFmtId="0" fontId="6" fillId="0" borderId="0" xfId="2" applyFont="1" applyFill="1" applyBorder="1"/>
    <xf numFmtId="14" fontId="6" fillId="0" borderId="0" xfId="2" applyNumberFormat="1" applyFont="1" applyFill="1" applyBorder="1" applyAlignment="1">
      <alignment horizontal="right"/>
    </xf>
    <xf numFmtId="164" fontId="6" fillId="0" borderId="0" xfId="4" applyFont="1" applyFill="1" applyBorder="1"/>
    <xf numFmtId="166" fontId="6" fillId="0" borderId="0" xfId="6" applyNumberFormat="1" applyFont="1" applyFill="1" applyBorder="1" applyAlignment="1">
      <alignment horizontal="center"/>
    </xf>
    <xf numFmtId="164" fontId="9" fillId="0" borderId="0" xfId="4" applyFont="1" applyFill="1" applyBorder="1"/>
    <xf numFmtId="166" fontId="6" fillId="0" borderId="0" xfId="4" applyNumberFormat="1" applyFont="1" applyFill="1" applyBorder="1" applyAlignment="1">
      <alignment horizontal="center"/>
    </xf>
    <xf numFmtId="0" fontId="10" fillId="0" borderId="0" xfId="2" applyFont="1" applyFill="1"/>
    <xf numFmtId="0" fontId="6" fillId="0" borderId="0" xfId="2" applyFont="1" applyFill="1" applyAlignment="1">
      <alignment horizontal="left"/>
    </xf>
    <xf numFmtId="0" fontId="6" fillId="0" borderId="0" xfId="2" applyFont="1" applyFill="1"/>
    <xf numFmtId="4" fontId="6" fillId="0" borderId="0" xfId="2" applyNumberFormat="1" applyFont="1" applyFill="1"/>
    <xf numFmtId="164" fontId="6" fillId="0" borderId="0" xfId="4" applyFont="1" applyFill="1" applyAlignment="1">
      <alignment horizontal="center"/>
    </xf>
    <xf numFmtId="164" fontId="6" fillId="0" borderId="0" xfId="4" applyFont="1" applyFill="1"/>
    <xf numFmtId="166" fontId="6" fillId="0" borderId="0" xfId="4" applyNumberFormat="1" applyFont="1" applyFill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64" fontId="6" fillId="0" borderId="1" xfId="3" applyFont="1" applyFill="1" applyBorder="1"/>
    <xf numFmtId="164" fontId="6" fillId="0" borderId="1" xfId="4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4" fontId="6" fillId="0" borderId="7" xfId="4" applyFont="1" applyFill="1" applyBorder="1" applyAlignment="1">
      <alignment horizontal="center"/>
    </xf>
    <xf numFmtId="166" fontId="6" fillId="0" borderId="12" xfId="2" applyNumberFormat="1" applyFont="1" applyFill="1" applyBorder="1" applyAlignment="1">
      <alignment horizontal="center"/>
    </xf>
    <xf numFmtId="166" fontId="6" fillId="0" borderId="2" xfId="3" applyNumberFormat="1" applyFont="1" applyFill="1" applyBorder="1"/>
    <xf numFmtId="164" fontId="6" fillId="0" borderId="3" xfId="4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center"/>
    </xf>
    <xf numFmtId="166" fontId="6" fillId="0" borderId="6" xfId="3" applyNumberFormat="1" applyFont="1" applyFill="1" applyBorder="1"/>
    <xf numFmtId="164" fontId="6" fillId="0" borderId="0" xfId="4" applyFont="1" applyFill="1" applyBorder="1" applyAlignment="1">
      <alignment horizontal="right"/>
    </xf>
    <xf numFmtId="0" fontId="6" fillId="0" borderId="6" xfId="8" applyFont="1" applyFill="1" applyBorder="1" applyAlignment="1" applyProtection="1"/>
    <xf numFmtId="0" fontId="6" fillId="0" borderId="0" xfId="2" applyFont="1" applyFill="1" applyBorder="1" applyAlignment="1"/>
    <xf numFmtId="4" fontId="6" fillId="0" borderId="0" xfId="2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2" applyNumberFormat="1" applyFont="1" applyFill="1" applyBorder="1"/>
    <xf numFmtId="0" fontId="6" fillId="0" borderId="7" xfId="2" applyFont="1" applyFill="1" applyBorder="1"/>
    <xf numFmtId="164" fontId="6" fillId="0" borderId="7" xfId="3" applyFont="1" applyFill="1" applyBorder="1" applyAlignment="1">
      <alignment horizontal="right"/>
    </xf>
    <xf numFmtId="164" fontId="6" fillId="0" borderId="1" xfId="4" applyFont="1" applyFill="1" applyBorder="1"/>
    <xf numFmtId="14" fontId="6" fillId="0" borderId="1" xfId="2" applyNumberFormat="1" applyFont="1" applyFill="1" applyBorder="1" applyAlignment="1">
      <alignment horizontal="center"/>
    </xf>
    <xf numFmtId="164" fontId="6" fillId="0" borderId="0" xfId="3" applyFont="1" applyFill="1" applyBorder="1"/>
    <xf numFmtId="164" fontId="9" fillId="0" borderId="0" xfId="4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164" fontId="3" fillId="0" borderId="0" xfId="4" applyFont="1" applyFill="1" applyBorder="1"/>
    <xf numFmtId="4" fontId="13" fillId="0" borderId="0" xfId="2" applyNumberFormat="1" applyFont="1" applyFill="1" applyAlignment="1">
      <alignment horizontal="right"/>
    </xf>
    <xf numFmtId="164" fontId="3" fillId="0" borderId="0" xfId="4" applyFont="1" applyFill="1" applyBorder="1" applyAlignment="1">
      <alignment horizontal="center"/>
    </xf>
    <xf numFmtId="15" fontId="3" fillId="0" borderId="0" xfId="2" applyNumberFormat="1" applyFont="1" applyFill="1" applyBorder="1" applyAlignment="1">
      <alignment horizontal="center"/>
    </xf>
    <xf numFmtId="0" fontId="12" fillId="0" borderId="0" xfId="2" applyFont="1" applyFill="1"/>
    <xf numFmtId="164" fontId="13" fillId="0" borderId="0" xfId="4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4" fontId="9" fillId="0" borderId="0" xfId="0" applyNumberFormat="1" applyFont="1" applyFill="1" applyAlignment="1">
      <alignment horizontal="right"/>
    </xf>
    <xf numFmtId="0" fontId="14" fillId="0" borderId="0" xfId="2" applyFont="1" applyFill="1" applyBorder="1" applyAlignment="1">
      <alignment horizontal="left"/>
    </xf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5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1" applyFont="1" applyFill="1" applyAlignment="1">
      <alignment horizontal="left"/>
    </xf>
    <xf numFmtId="164" fontId="5" fillId="0" borderId="0" xfId="0" applyNumberFormat="1" applyFont="1" applyFill="1"/>
    <xf numFmtId="164" fontId="9" fillId="0" borderId="0" xfId="1" applyFont="1" applyFill="1" applyAlignment="1">
      <alignment wrapText="1"/>
    </xf>
    <xf numFmtId="164" fontId="5" fillId="0" borderId="0" xfId="0" applyNumberFormat="1" applyFont="1" applyFill="1" applyAlignment="1">
      <alignment horizontal="center"/>
    </xf>
    <xf numFmtId="164" fontId="15" fillId="0" borderId="0" xfId="0" applyNumberFormat="1" applyFont="1" applyFill="1"/>
    <xf numFmtId="0" fontId="2" fillId="0" borderId="0" xfId="0" applyFont="1" applyFill="1"/>
    <xf numFmtId="164" fontId="15" fillId="0" borderId="0" xfId="1" applyFont="1" applyFill="1"/>
    <xf numFmtId="164" fontId="5" fillId="0" borderId="0" xfId="1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164" fontId="5" fillId="0" borderId="0" xfId="1" applyFont="1" applyFill="1"/>
    <xf numFmtId="0" fontId="6" fillId="0" borderId="0" xfId="0" applyFont="1" applyFill="1" applyBorder="1"/>
    <xf numFmtId="0" fontId="6" fillId="0" borderId="12" xfId="2" applyFont="1" applyFill="1" applyBorder="1" applyAlignment="1">
      <alignment horizontal="center"/>
    </xf>
    <xf numFmtId="164" fontId="6" fillId="0" borderId="12" xfId="4" applyFont="1" applyFill="1" applyBorder="1"/>
    <xf numFmtId="166" fontId="6" fillId="0" borderId="12" xfId="4" applyNumberFormat="1" applyFont="1" applyFill="1" applyBorder="1" applyAlignment="1">
      <alignment horizontal="center"/>
    </xf>
    <xf numFmtId="166" fontId="6" fillId="0" borderId="12" xfId="6" applyNumberFormat="1" applyFont="1" applyFill="1" applyBorder="1" applyAlignment="1">
      <alignment horizontal="center"/>
    </xf>
    <xf numFmtId="14" fontId="6" fillId="0" borderId="6" xfId="0" applyNumberFormat="1" applyFont="1" applyFill="1" applyBorder="1"/>
    <xf numFmtId="164" fontId="6" fillId="0" borderId="0" xfId="1" applyFont="1" applyFill="1" applyBorder="1"/>
    <xf numFmtId="0" fontId="6" fillId="0" borderId="13" xfId="2" applyFont="1" applyFill="1" applyBorder="1" applyAlignment="1">
      <alignment horizontal="left"/>
    </xf>
    <xf numFmtId="0" fontId="6" fillId="0" borderId="13" xfId="2" applyFont="1" applyFill="1" applyBorder="1"/>
    <xf numFmtId="14" fontId="6" fillId="0" borderId="13" xfId="0" applyNumberFormat="1" applyFont="1" applyFill="1" applyBorder="1" applyAlignment="1">
      <alignment horizontal="right" wrapText="1"/>
    </xf>
    <xf numFmtId="164" fontId="6" fillId="0" borderId="13" xfId="4" applyFont="1" applyFill="1" applyBorder="1"/>
    <xf numFmtId="0" fontId="6" fillId="0" borderId="13" xfId="2" applyFont="1" applyFill="1" applyBorder="1" applyAlignment="1">
      <alignment horizontal="center"/>
    </xf>
    <xf numFmtId="14" fontId="6" fillId="0" borderId="13" xfId="1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/>
    <xf numFmtId="0" fontId="18" fillId="0" borderId="0" xfId="10" applyFont="1" applyFill="1" applyAlignment="1">
      <alignment horizontal="left"/>
    </xf>
    <xf numFmtId="0" fontId="20" fillId="0" borderId="0" xfId="11" applyFont="1"/>
    <xf numFmtId="0" fontId="17" fillId="0" borderId="0" xfId="10" applyFont="1" applyFill="1" applyAlignment="1">
      <alignment horizontal="left"/>
    </xf>
    <xf numFmtId="167" fontId="18" fillId="0" borderId="0" xfId="10" applyNumberFormat="1" applyFont="1" applyFill="1" applyBorder="1" applyAlignment="1">
      <alignment horizontal="left"/>
    </xf>
    <xf numFmtId="0" fontId="17" fillId="0" borderId="0" xfId="10" applyFont="1" applyFill="1" applyAlignment="1">
      <alignment horizontal="center"/>
    </xf>
    <xf numFmtId="168" fontId="17" fillId="0" borderId="0" xfId="10" applyNumberFormat="1" applyFont="1" applyFill="1" applyBorder="1" applyAlignment="1">
      <alignment horizontal="center"/>
    </xf>
    <xf numFmtId="1" fontId="17" fillId="0" borderId="0" xfId="12" applyNumberFormat="1" applyFont="1" applyFill="1" applyBorder="1" applyAlignment="1">
      <alignment horizontal="center"/>
    </xf>
    <xf numFmtId="169" fontId="21" fillId="2" borderId="4" xfId="10" applyNumberFormat="1" applyFont="1" applyFill="1" applyBorder="1" applyAlignment="1">
      <alignment horizontal="center" vertical="center"/>
    </xf>
    <xf numFmtId="168" fontId="21" fillId="2" borderId="14" xfId="10" applyNumberFormat="1" applyFont="1" applyFill="1" applyBorder="1" applyAlignment="1">
      <alignment horizontal="center" vertical="center"/>
    </xf>
    <xf numFmtId="10" fontId="21" fillId="2" borderId="4" xfId="12" applyNumberFormat="1" applyFont="1" applyFill="1" applyBorder="1" applyAlignment="1">
      <alignment horizontal="center" vertical="center"/>
    </xf>
    <xf numFmtId="171" fontId="21" fillId="2" borderId="14" xfId="13" applyNumberFormat="1" applyFont="1" applyFill="1" applyBorder="1" applyAlignment="1">
      <alignment horizontal="center" vertical="center"/>
    </xf>
    <xf numFmtId="171" fontId="21" fillId="2" borderId="11" xfId="13" applyNumberFormat="1" applyFont="1" applyFill="1" applyBorder="1" applyAlignment="1">
      <alignment horizontal="center" vertical="center"/>
    </xf>
    <xf numFmtId="169" fontId="17" fillId="3" borderId="0" xfId="10" applyNumberFormat="1" applyFont="1" applyFill="1" applyBorder="1" applyAlignment="1">
      <alignment horizontal="center" vertical="justify"/>
    </xf>
    <xf numFmtId="168" fontId="17" fillId="3" borderId="6" xfId="10" applyNumberFormat="1" applyFont="1" applyFill="1" applyBorder="1" applyAlignment="1">
      <alignment horizontal="center" vertical="justify"/>
    </xf>
    <xf numFmtId="168" fontId="17" fillId="3" borderId="0" xfId="10" applyNumberFormat="1" applyFont="1" applyFill="1" applyBorder="1" applyAlignment="1">
      <alignment horizontal="center" vertical="justify"/>
    </xf>
    <xf numFmtId="10" fontId="17" fillId="3" borderId="12" xfId="12" applyNumberFormat="1" applyFont="1" applyFill="1" applyBorder="1" applyAlignment="1">
      <alignment horizontal="center" vertical="center"/>
    </xf>
    <xf numFmtId="171" fontId="17" fillId="3" borderId="6" xfId="13" applyNumberFormat="1" applyFont="1" applyFill="1" applyBorder="1" applyAlignment="1">
      <alignment horizontal="right" vertical="justify"/>
    </xf>
    <xf numFmtId="171" fontId="17" fillId="3" borderId="0" xfId="13" applyNumberFormat="1" applyFont="1" applyFill="1" applyBorder="1" applyAlignment="1">
      <alignment horizontal="right" vertical="justify"/>
    </xf>
    <xf numFmtId="0" fontId="18" fillId="0" borderId="0" xfId="10" applyFont="1" applyFill="1" applyBorder="1" applyAlignment="1">
      <alignment horizontal="left"/>
    </xf>
    <xf numFmtId="167" fontId="18" fillId="0" borderId="6" xfId="14" applyNumberFormat="1" applyFont="1" applyFill="1" applyBorder="1" applyAlignment="1">
      <alignment horizontal="center"/>
    </xf>
    <xf numFmtId="167" fontId="18" fillId="0" borderId="0" xfId="14" applyNumberFormat="1" applyFont="1" applyFill="1" applyBorder="1" applyAlignment="1">
      <alignment horizontal="center"/>
    </xf>
    <xf numFmtId="10" fontId="18" fillId="0" borderId="6" xfId="12" applyNumberFormat="1" applyFont="1" applyFill="1" applyBorder="1" applyAlignment="1">
      <alignment horizontal="center"/>
    </xf>
    <xf numFmtId="3" fontId="18" fillId="0" borderId="6" xfId="15" applyNumberFormat="1" applyFont="1" applyFill="1" applyBorder="1" applyAlignment="1">
      <alignment horizontal="right"/>
    </xf>
    <xf numFmtId="3" fontId="18" fillId="0" borderId="15" xfId="15" applyNumberFormat="1" applyFont="1" applyBorder="1" applyAlignment="1">
      <alignment horizontal="right"/>
    </xf>
    <xf numFmtId="10" fontId="18" fillId="0" borderId="12" xfId="12" applyNumberFormat="1" applyFont="1" applyFill="1" applyBorder="1" applyAlignment="1">
      <alignment horizontal="center"/>
    </xf>
    <xf numFmtId="3" fontId="18" fillId="0" borderId="0" xfId="15" applyNumberFormat="1" applyFont="1" applyBorder="1" applyAlignment="1">
      <alignment horizontal="right"/>
    </xf>
    <xf numFmtId="0" fontId="17" fillId="4" borderId="4" xfId="10" applyFont="1" applyFill="1" applyBorder="1" applyAlignment="1">
      <alignment horizontal="left"/>
    </xf>
    <xf numFmtId="167" fontId="17" fillId="4" borderId="14" xfId="10" applyNumberFormat="1" applyFont="1" applyFill="1" applyBorder="1" applyAlignment="1">
      <alignment horizontal="center"/>
    </xf>
    <xf numFmtId="167" fontId="17" fillId="4" borderId="4" xfId="10" applyNumberFormat="1" applyFont="1" applyFill="1" applyBorder="1" applyAlignment="1">
      <alignment horizontal="center"/>
    </xf>
    <xf numFmtId="10" fontId="17" fillId="4" borderId="4" xfId="12" applyNumberFormat="1" applyFont="1" applyFill="1" applyBorder="1" applyAlignment="1">
      <alignment horizontal="center"/>
    </xf>
    <xf numFmtId="3" fontId="17" fillId="4" borderId="14" xfId="13" applyNumberFormat="1" applyFont="1" applyFill="1" applyBorder="1" applyAlignment="1"/>
    <xf numFmtId="10" fontId="18" fillId="0" borderId="12" xfId="16" applyNumberFormat="1" applyFont="1" applyFill="1" applyBorder="1" applyAlignment="1">
      <alignment horizontal="center"/>
    </xf>
    <xf numFmtId="10" fontId="18" fillId="0" borderId="12" xfId="17" applyNumberFormat="1" applyFont="1" applyFill="1" applyBorder="1" applyAlignment="1">
      <alignment horizontal="center"/>
    </xf>
    <xf numFmtId="167" fontId="20" fillId="0" borderId="0" xfId="14" applyNumberFormat="1" applyFont="1" applyFill="1" applyBorder="1" applyAlignment="1">
      <alignment horizontal="center"/>
    </xf>
    <xf numFmtId="10" fontId="20" fillId="0" borderId="12" xfId="16" applyNumberFormat="1" applyFont="1" applyFill="1" applyBorder="1" applyAlignment="1">
      <alignment horizontal="center"/>
    </xf>
    <xf numFmtId="3" fontId="20" fillId="0" borderId="6" xfId="15" applyNumberFormat="1" applyFont="1" applyFill="1" applyBorder="1" applyAlignment="1">
      <alignment horizontal="right"/>
    </xf>
    <xf numFmtId="10" fontId="18" fillId="0" borderId="6" xfId="17" applyNumberFormat="1" applyFont="1" applyFill="1" applyBorder="1" applyAlignment="1">
      <alignment horizontal="center"/>
    </xf>
    <xf numFmtId="3" fontId="20" fillId="0" borderId="15" xfId="15" applyNumberFormat="1" applyFont="1" applyBorder="1" applyAlignment="1">
      <alignment horizontal="right"/>
    </xf>
    <xf numFmtId="10" fontId="18" fillId="0" borderId="6" xfId="16" applyNumberFormat="1" applyFont="1" applyFill="1" applyBorder="1" applyAlignment="1">
      <alignment horizontal="center"/>
    </xf>
    <xf numFmtId="10" fontId="20" fillId="0" borderId="6" xfId="16" applyNumberFormat="1" applyFont="1" applyFill="1" applyBorder="1" applyAlignment="1">
      <alignment horizontal="center"/>
    </xf>
    <xf numFmtId="3" fontId="20" fillId="0" borderId="0" xfId="15" applyNumberFormat="1" applyFont="1" applyBorder="1" applyAlignment="1">
      <alignment horizontal="right"/>
    </xf>
    <xf numFmtId="0" fontId="17" fillId="4" borderId="5" xfId="10" applyFont="1" applyFill="1" applyBorder="1" applyAlignment="1">
      <alignment horizontal="left"/>
    </xf>
    <xf numFmtId="10" fontId="17" fillId="4" borderId="4" xfId="18" applyNumberFormat="1" applyFont="1" applyFill="1" applyBorder="1" applyAlignment="1">
      <alignment horizontal="center"/>
    </xf>
    <xf numFmtId="3" fontId="17" fillId="4" borderId="14" xfId="19" applyNumberFormat="1" applyFont="1" applyFill="1" applyBorder="1" applyAlignment="1"/>
    <xf numFmtId="0" fontId="23" fillId="0" borderId="0" xfId="10" applyFont="1" applyFill="1" applyAlignment="1">
      <alignment horizontal="left"/>
    </xf>
    <xf numFmtId="0" fontId="24" fillId="4" borderId="3" xfId="10" applyFont="1" applyFill="1" applyBorder="1" applyAlignment="1">
      <alignment horizontal="left"/>
    </xf>
    <xf numFmtId="167" fontId="24" fillId="4" borderId="2" xfId="10" applyNumberFormat="1" applyFont="1" applyFill="1" applyBorder="1" applyAlignment="1">
      <alignment horizontal="center"/>
    </xf>
    <xf numFmtId="10" fontId="24" fillId="4" borderId="16" xfId="12" applyNumberFormat="1" applyFont="1" applyFill="1" applyBorder="1" applyAlignment="1">
      <alignment horizontal="center"/>
    </xf>
    <xf numFmtId="3" fontId="24" fillId="4" borderId="14" xfId="13" applyNumberFormat="1" applyFont="1" applyFill="1" applyBorder="1" applyAlignment="1">
      <alignment horizontal="right"/>
    </xf>
    <xf numFmtId="0" fontId="18" fillId="0" borderId="0" xfId="10" applyFont="1" applyFill="1" applyBorder="1" applyAlignment="1">
      <alignment horizontal="center"/>
    </xf>
    <xf numFmtId="167" fontId="18" fillId="0" borderId="0" xfId="10" applyNumberFormat="1" applyFont="1" applyFill="1" applyBorder="1" applyAlignment="1">
      <alignment horizontal="center"/>
    </xf>
    <xf numFmtId="10" fontId="18" fillId="0" borderId="0" xfId="12" applyNumberFormat="1" applyFont="1" applyFill="1" applyBorder="1" applyAlignment="1">
      <alignment horizontal="center"/>
    </xf>
    <xf numFmtId="3" fontId="18" fillId="0" borderId="0" xfId="13" applyNumberFormat="1" applyFont="1" applyFill="1" applyBorder="1" applyAlignment="1">
      <alignment horizontal="right"/>
    </xf>
    <xf numFmtId="167" fontId="25" fillId="0" borderId="0" xfId="10" applyNumberFormat="1" applyFont="1" applyFill="1" applyBorder="1" applyAlignment="1">
      <alignment horizontal="center"/>
    </xf>
    <xf numFmtId="167" fontId="17" fillId="0" borderId="0" xfId="10" applyNumberFormat="1" applyFont="1" applyFill="1" applyBorder="1" applyAlignment="1">
      <alignment horizontal="center"/>
    </xf>
    <xf numFmtId="0" fontId="18" fillId="0" borderId="0" xfId="10" applyFont="1" applyFill="1" applyAlignment="1">
      <alignment horizontal="right"/>
    </xf>
    <xf numFmtId="169" fontId="21" fillId="2" borderId="16" xfId="10" applyNumberFormat="1" applyFont="1" applyFill="1" applyBorder="1" applyAlignment="1">
      <alignment horizontal="center" vertical="center"/>
    </xf>
    <xf numFmtId="168" fontId="21" fillId="2" borderId="5" xfId="10" applyNumberFormat="1" applyFont="1" applyFill="1" applyBorder="1" applyAlignment="1">
      <alignment horizontal="center" vertical="center"/>
    </xf>
    <xf numFmtId="10" fontId="21" fillId="2" borderId="14" xfId="12" applyNumberFormat="1" applyFont="1" applyFill="1" applyBorder="1" applyAlignment="1">
      <alignment horizontal="center" vertical="center"/>
    </xf>
    <xf numFmtId="10" fontId="21" fillId="2" borderId="11" xfId="12" applyNumberFormat="1" applyFont="1" applyFill="1" applyBorder="1" applyAlignment="1">
      <alignment horizontal="right" vertical="center"/>
    </xf>
    <xf numFmtId="0" fontId="18" fillId="3" borderId="12" xfId="10" applyFont="1" applyFill="1" applyBorder="1" applyAlignment="1">
      <alignment horizontal="left"/>
    </xf>
    <xf numFmtId="168" fontId="17" fillId="3" borderId="6" xfId="10" applyNumberFormat="1" applyFont="1" applyFill="1" applyBorder="1" applyAlignment="1">
      <alignment horizontal="center" vertical="center"/>
    </xf>
    <xf numFmtId="168" fontId="17" fillId="3" borderId="0" xfId="10" applyNumberFormat="1" applyFont="1" applyFill="1" applyBorder="1" applyAlignment="1">
      <alignment horizontal="center" vertical="center"/>
    </xf>
    <xf numFmtId="10" fontId="18" fillId="3" borderId="6" xfId="12" applyNumberFormat="1" applyFont="1" applyFill="1" applyBorder="1" applyAlignment="1">
      <alignment horizontal="center"/>
    </xf>
    <xf numFmtId="10" fontId="18" fillId="3" borderId="9" xfId="12" applyNumberFormat="1" applyFont="1" applyFill="1" applyBorder="1" applyAlignment="1">
      <alignment horizontal="right"/>
    </xf>
    <xf numFmtId="3" fontId="18" fillId="3" borderId="6" xfId="13" applyNumberFormat="1" applyFont="1" applyFill="1" applyBorder="1" applyAlignment="1">
      <alignment horizontal="right"/>
    </xf>
    <xf numFmtId="0" fontId="18" fillId="0" borderId="12" xfId="10" applyFont="1" applyFill="1" applyBorder="1" applyAlignment="1">
      <alignment horizontal="left"/>
    </xf>
    <xf numFmtId="167" fontId="18" fillId="0" borderId="6" xfId="20" applyNumberFormat="1" applyFont="1" applyFill="1" applyBorder="1" applyAlignment="1">
      <alignment horizontal="center"/>
    </xf>
    <xf numFmtId="167" fontId="18" fillId="0" borderId="0" xfId="20" applyNumberFormat="1" applyFont="1" applyFill="1" applyBorder="1" applyAlignment="1">
      <alignment horizontal="center"/>
    </xf>
    <xf numFmtId="3" fontId="18" fillId="0" borderId="9" xfId="13" applyNumberFormat="1" applyFont="1" applyFill="1" applyBorder="1" applyAlignment="1">
      <alignment horizontal="right"/>
    </xf>
    <xf numFmtId="3" fontId="18" fillId="0" borderId="6" xfId="21" applyNumberFormat="1" applyFont="1" applyFill="1" applyBorder="1" applyAlignment="1">
      <alignment horizontal="right"/>
    </xf>
    <xf numFmtId="0" fontId="18" fillId="0" borderId="9" xfId="10" applyFont="1" applyFill="1" applyBorder="1" applyAlignment="1">
      <alignment horizontal="left"/>
    </xf>
    <xf numFmtId="167" fontId="18" fillId="0" borderId="6" xfId="11" applyNumberFormat="1" applyFont="1" applyFill="1" applyBorder="1" applyAlignment="1">
      <alignment horizontal="center"/>
    </xf>
    <xf numFmtId="167" fontId="18" fillId="0" borderId="0" xfId="11" applyNumberFormat="1" applyFont="1" applyFill="1" applyBorder="1" applyAlignment="1">
      <alignment horizontal="center"/>
    </xf>
    <xf numFmtId="3" fontId="18" fillId="0" borderId="6" xfId="22" applyNumberFormat="1" applyFont="1" applyFill="1" applyBorder="1" applyAlignment="1">
      <alignment horizontal="right"/>
    </xf>
    <xf numFmtId="167" fontId="18" fillId="0" borderId="6" xfId="23" applyNumberFormat="1" applyFont="1" applyFill="1" applyBorder="1" applyAlignment="1">
      <alignment horizontal="center"/>
    </xf>
    <xf numFmtId="167" fontId="18" fillId="0" borderId="0" xfId="23" applyNumberFormat="1" applyFont="1" applyFill="1" applyBorder="1" applyAlignment="1">
      <alignment horizontal="center"/>
    </xf>
    <xf numFmtId="10" fontId="18" fillId="0" borderId="6" xfId="24" applyNumberFormat="1" applyFont="1" applyFill="1" applyBorder="1" applyAlignment="1">
      <alignment horizontal="center"/>
    </xf>
    <xf numFmtId="0" fontId="26" fillId="0" borderId="12" xfId="10" applyFont="1" applyFill="1" applyBorder="1" applyAlignment="1">
      <alignment horizontal="left"/>
    </xf>
    <xf numFmtId="167" fontId="23" fillId="0" borderId="6" xfId="23" applyNumberFormat="1" applyFont="1" applyFill="1" applyBorder="1" applyAlignment="1">
      <alignment horizontal="center"/>
    </xf>
    <xf numFmtId="167" fontId="23" fillId="0" borderId="0" xfId="23" applyNumberFormat="1" applyFont="1" applyFill="1" applyBorder="1" applyAlignment="1">
      <alignment horizontal="center"/>
    </xf>
    <xf numFmtId="10" fontId="26" fillId="0" borderId="6" xfId="18" applyNumberFormat="1" applyFont="1" applyFill="1" applyBorder="1" applyAlignment="1">
      <alignment horizontal="center"/>
    </xf>
    <xf numFmtId="3" fontId="26" fillId="0" borderId="9" xfId="13" applyNumberFormat="1" applyFont="1" applyFill="1" applyBorder="1" applyAlignment="1">
      <alignment horizontal="right"/>
    </xf>
    <xf numFmtId="3" fontId="23" fillId="0" borderId="6" xfId="15" applyNumberFormat="1" applyFont="1" applyFill="1" applyBorder="1" applyAlignment="1">
      <alignment horizontal="right"/>
    </xf>
    <xf numFmtId="0" fontId="26" fillId="0" borderId="9" xfId="10" applyFont="1" applyFill="1" applyBorder="1" applyAlignment="1">
      <alignment horizontal="left"/>
    </xf>
    <xf numFmtId="167" fontId="23" fillId="0" borderId="6" xfId="20" applyNumberFormat="1" applyFont="1" applyFill="1" applyBorder="1" applyAlignment="1">
      <alignment horizontal="center"/>
    </xf>
    <xf numFmtId="167" fontId="23" fillId="0" borderId="0" xfId="20" applyNumberFormat="1" applyFont="1" applyFill="1" applyBorder="1" applyAlignment="1">
      <alignment horizontal="center"/>
    </xf>
    <xf numFmtId="10" fontId="26" fillId="0" borderId="6" xfId="12" applyNumberFormat="1" applyFont="1" applyFill="1" applyBorder="1" applyAlignment="1">
      <alignment horizontal="center"/>
    </xf>
    <xf numFmtId="9" fontId="26" fillId="0" borderId="9" xfId="12" applyFont="1" applyFill="1" applyBorder="1" applyAlignment="1">
      <alignment horizontal="right"/>
    </xf>
    <xf numFmtId="3" fontId="23" fillId="0" borderId="7" xfId="15" applyNumberFormat="1" applyFont="1" applyFill="1" applyBorder="1" applyAlignment="1">
      <alignment horizontal="right"/>
    </xf>
    <xf numFmtId="0" fontId="17" fillId="5" borderId="4" xfId="10" applyFont="1" applyFill="1" applyBorder="1" applyAlignment="1">
      <alignment horizontal="left"/>
    </xf>
    <xf numFmtId="167" fontId="17" fillId="5" borderId="14" xfId="10" applyNumberFormat="1" applyFont="1" applyFill="1" applyBorder="1" applyAlignment="1">
      <alignment horizontal="center"/>
    </xf>
    <xf numFmtId="167" fontId="17" fillId="5" borderId="5" xfId="10" applyNumberFormat="1" applyFont="1" applyFill="1" applyBorder="1" applyAlignment="1">
      <alignment horizontal="center"/>
    </xf>
    <xf numFmtId="10" fontId="17" fillId="5" borderId="14" xfId="12" applyNumberFormat="1" applyFont="1" applyFill="1" applyBorder="1" applyAlignment="1">
      <alignment horizontal="center"/>
    </xf>
    <xf numFmtId="10" fontId="17" fillId="5" borderId="11" xfId="12" applyNumberFormat="1" applyFont="1" applyFill="1" applyBorder="1" applyAlignment="1">
      <alignment horizontal="right"/>
    </xf>
    <xf numFmtId="3" fontId="17" fillId="5" borderId="14" xfId="13" applyNumberFormat="1" applyFont="1" applyFill="1" applyBorder="1" applyAlignment="1">
      <alignment horizontal="right"/>
    </xf>
    <xf numFmtId="0" fontId="17" fillId="0" borderId="11" xfId="10" applyFont="1" applyFill="1" applyBorder="1" applyAlignment="1">
      <alignment horizontal="left"/>
    </xf>
    <xf numFmtId="167" fontId="18" fillId="0" borderId="6" xfId="25" applyNumberFormat="1" applyFont="1" applyFill="1" applyBorder="1" applyAlignment="1">
      <alignment horizontal="center"/>
    </xf>
    <xf numFmtId="167" fontId="18" fillId="0" borderId="0" xfId="25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167" fontId="18" fillId="0" borderId="6" xfId="26" applyNumberFormat="1" applyFont="1" applyFill="1" applyBorder="1" applyAlignment="1">
      <alignment horizontal="center"/>
    </xf>
    <xf numFmtId="167" fontId="18" fillId="0" borderId="0" xfId="26" applyNumberFormat="1" applyFont="1" applyFill="1" applyBorder="1" applyAlignment="1">
      <alignment horizontal="center"/>
    </xf>
    <xf numFmtId="3" fontId="18" fillId="0" borderId="6" xfId="21" applyNumberFormat="1" applyFont="1" applyBorder="1" applyAlignment="1">
      <alignment horizontal="right"/>
    </xf>
    <xf numFmtId="167" fontId="17" fillId="4" borderId="5" xfId="10" applyNumberFormat="1" applyFont="1" applyFill="1" applyBorder="1" applyAlignment="1">
      <alignment horizontal="center"/>
    </xf>
    <xf numFmtId="10" fontId="17" fillId="4" borderId="14" xfId="12" applyNumberFormat="1" applyFont="1" applyFill="1" applyBorder="1" applyAlignment="1">
      <alignment horizontal="center"/>
    </xf>
    <xf numFmtId="3" fontId="17" fillId="4" borderId="11" xfId="13" applyNumberFormat="1" applyFont="1" applyFill="1" applyBorder="1" applyAlignment="1">
      <alignment horizontal="right"/>
    </xf>
    <xf numFmtId="3" fontId="17" fillId="4" borderId="14" xfId="13" applyNumberFormat="1" applyFont="1" applyFill="1" applyBorder="1" applyAlignment="1">
      <alignment horizontal="right"/>
    </xf>
    <xf numFmtId="0" fontId="17" fillId="4" borderId="11" xfId="10" applyFont="1" applyFill="1" applyBorder="1" applyAlignment="1">
      <alignment horizontal="left"/>
    </xf>
    <xf numFmtId="0" fontId="17" fillId="0" borderId="12" xfId="10" applyFont="1" applyFill="1" applyBorder="1" applyAlignment="1">
      <alignment horizontal="left"/>
    </xf>
    <xf numFmtId="167" fontId="18" fillId="0" borderId="6" xfId="10" applyNumberFormat="1" applyFont="1" applyFill="1" applyBorder="1" applyAlignment="1">
      <alignment horizontal="center"/>
    </xf>
    <xf numFmtId="10" fontId="18" fillId="0" borderId="9" xfId="12" applyNumberFormat="1" applyFont="1" applyFill="1" applyBorder="1" applyAlignment="1">
      <alignment horizontal="right"/>
    </xf>
    <xf numFmtId="167" fontId="18" fillId="0" borderId="6" xfId="5" applyNumberFormat="1" applyFont="1" applyFill="1" applyBorder="1" applyAlignment="1">
      <alignment horizontal="center"/>
    </xf>
    <xf numFmtId="167" fontId="18" fillId="0" borderId="0" xfId="5" applyNumberFormat="1" applyFont="1" applyFill="1" applyBorder="1" applyAlignment="1">
      <alignment horizontal="center"/>
    </xf>
    <xf numFmtId="167" fontId="27" fillId="0" borderId="6" xfId="5" applyNumberFormat="1" applyFont="1" applyFill="1" applyBorder="1" applyAlignment="1">
      <alignment horizontal="center"/>
    </xf>
    <xf numFmtId="9" fontId="18" fillId="0" borderId="9" xfId="12" applyFont="1" applyFill="1" applyBorder="1" applyAlignment="1">
      <alignment horizontal="right"/>
    </xf>
    <xf numFmtId="167" fontId="18" fillId="0" borderId="6" xfId="27" applyNumberFormat="1" applyFont="1" applyFill="1" applyBorder="1" applyAlignment="1">
      <alignment horizontal="center"/>
    </xf>
    <xf numFmtId="167" fontId="18" fillId="0" borderId="0" xfId="27" applyNumberFormat="1" applyFont="1" applyFill="1" applyBorder="1" applyAlignment="1">
      <alignment horizontal="center"/>
    </xf>
    <xf numFmtId="167" fontId="20" fillId="0" borderId="6" xfId="14" applyNumberFormat="1" applyFont="1" applyFill="1" applyBorder="1" applyAlignment="1">
      <alignment horizontal="center"/>
    </xf>
    <xf numFmtId="10" fontId="20" fillId="0" borderId="6" xfId="24" applyNumberFormat="1" applyFont="1" applyFill="1" applyBorder="1" applyAlignment="1">
      <alignment horizontal="center"/>
    </xf>
    <xf numFmtId="9" fontId="20" fillId="0" borderId="9" xfId="12" applyFont="1" applyFill="1" applyBorder="1" applyAlignment="1">
      <alignment horizontal="right"/>
    </xf>
    <xf numFmtId="3" fontId="18" fillId="0" borderId="9" xfId="10" applyNumberFormat="1" applyFont="1" applyFill="1" applyBorder="1" applyAlignment="1">
      <alignment horizontal="right"/>
    </xf>
    <xf numFmtId="0" fontId="18" fillId="0" borderId="6" xfId="10" applyFont="1" applyFill="1" applyBorder="1" applyAlignment="1">
      <alignment horizontal="right"/>
    </xf>
    <xf numFmtId="167" fontId="27" fillId="0" borderId="0" xfId="5" applyNumberFormat="1" applyFont="1" applyFill="1" applyBorder="1" applyAlignment="1">
      <alignment horizontal="center"/>
    </xf>
    <xf numFmtId="167" fontId="18" fillId="0" borderId="6" xfId="12" applyNumberFormat="1" applyFont="1" applyFill="1" applyBorder="1" applyAlignment="1">
      <alignment horizontal="center"/>
    </xf>
    <xf numFmtId="167" fontId="18" fillId="0" borderId="0" xfId="12" applyNumberFormat="1" applyFont="1" applyFill="1" applyBorder="1" applyAlignment="1">
      <alignment horizontal="center"/>
    </xf>
    <xf numFmtId="3" fontId="18" fillId="0" borderId="6" xfId="19" applyNumberFormat="1" applyFont="1" applyFill="1" applyBorder="1" applyAlignment="1">
      <alignment horizontal="right"/>
    </xf>
    <xf numFmtId="0" fontId="17" fillId="5" borderId="16" xfId="10" applyFont="1" applyFill="1" applyBorder="1" applyAlignment="1"/>
    <xf numFmtId="167" fontId="17" fillId="5" borderId="2" xfId="10" applyNumberFormat="1" applyFont="1" applyFill="1" applyBorder="1" applyAlignment="1">
      <alignment horizontal="center"/>
    </xf>
    <xf numFmtId="167" fontId="17" fillId="5" borderId="3" xfId="10" applyNumberFormat="1" applyFont="1" applyFill="1" applyBorder="1" applyAlignment="1">
      <alignment horizontal="center"/>
    </xf>
    <xf numFmtId="10" fontId="17" fillId="5" borderId="2" xfId="12" applyNumberFormat="1" applyFont="1" applyFill="1" applyBorder="1" applyAlignment="1">
      <alignment horizontal="center"/>
    </xf>
    <xf numFmtId="3" fontId="17" fillId="5" borderId="8" xfId="13" applyNumberFormat="1" applyFont="1" applyFill="1" applyBorder="1" applyAlignment="1">
      <alignment horizontal="right"/>
    </xf>
    <xf numFmtId="3" fontId="17" fillId="5" borderId="2" xfId="13" applyNumberFormat="1" applyFont="1" applyFill="1" applyBorder="1" applyAlignment="1">
      <alignment horizontal="right"/>
    </xf>
    <xf numFmtId="0" fontId="17" fillId="0" borderId="8" xfId="10" applyFont="1" applyFill="1" applyBorder="1" applyAlignment="1">
      <alignment horizontal="left"/>
    </xf>
    <xf numFmtId="0" fontId="18" fillId="6" borderId="12" xfId="10" applyFont="1" applyFill="1" applyBorder="1" applyAlignment="1">
      <alignment horizontal="left"/>
    </xf>
    <xf numFmtId="167" fontId="17" fillId="6" borderId="3" xfId="10" applyNumberFormat="1" applyFont="1" applyFill="1" applyBorder="1" applyAlignment="1">
      <alignment horizontal="center"/>
    </xf>
    <xf numFmtId="10" fontId="18" fillId="6" borderId="6" xfId="12" applyNumberFormat="1" applyFont="1" applyFill="1" applyBorder="1" applyAlignment="1">
      <alignment horizontal="center"/>
    </xf>
    <xf numFmtId="10" fontId="18" fillId="6" borderId="9" xfId="12" applyNumberFormat="1" applyFont="1" applyFill="1" applyBorder="1" applyAlignment="1">
      <alignment horizontal="right"/>
    </xf>
    <xf numFmtId="3" fontId="18" fillId="6" borderId="6" xfId="13" applyNumberFormat="1" applyFont="1" applyFill="1" applyBorder="1" applyAlignment="1">
      <alignment horizontal="right"/>
    </xf>
    <xf numFmtId="0" fontId="28" fillId="4" borderId="4" xfId="10" applyFont="1" applyFill="1" applyBorder="1" applyAlignment="1">
      <alignment horizontal="left"/>
    </xf>
    <xf numFmtId="0" fontId="28" fillId="4" borderId="5" xfId="10" applyFont="1" applyFill="1" applyBorder="1" applyAlignment="1">
      <alignment horizontal="center"/>
    </xf>
    <xf numFmtId="168" fontId="28" fillId="4" borderId="5" xfId="12" applyNumberFormat="1" applyFont="1" applyFill="1" applyBorder="1" applyAlignment="1">
      <alignment horizontal="center"/>
    </xf>
    <xf numFmtId="10" fontId="28" fillId="4" borderId="5" xfId="12" applyNumberFormat="1" applyFont="1" applyFill="1" applyBorder="1" applyAlignment="1">
      <alignment horizontal="center"/>
    </xf>
    <xf numFmtId="3" fontId="28" fillId="4" borderId="5" xfId="13" applyNumberFormat="1" applyFont="1" applyFill="1" applyBorder="1" applyAlignment="1">
      <alignment horizontal="right"/>
    </xf>
    <xf numFmtId="3" fontId="28" fillId="4" borderId="14" xfId="13" applyNumberFormat="1" applyFont="1" applyFill="1" applyBorder="1" applyAlignment="1">
      <alignment horizontal="right"/>
    </xf>
    <xf numFmtId="3" fontId="28" fillId="4" borderId="11" xfId="10" applyNumberFormat="1" applyFont="1" applyFill="1" applyBorder="1" applyAlignment="1">
      <alignment horizontal="left"/>
    </xf>
    <xf numFmtId="0" fontId="28" fillId="4" borderId="13" xfId="11" applyNumberFormat="1" applyFont="1" applyFill="1" applyBorder="1" applyAlignment="1" applyProtection="1">
      <alignment horizontal="left"/>
    </xf>
    <xf numFmtId="168" fontId="29" fillId="4" borderId="1" xfId="11" applyNumberFormat="1" applyFont="1" applyFill="1" applyBorder="1" applyAlignment="1" applyProtection="1">
      <alignment horizontal="center"/>
    </xf>
    <xf numFmtId="10" fontId="29" fillId="4" borderId="1" xfId="11" applyNumberFormat="1" applyFont="1" applyFill="1" applyBorder="1" applyAlignment="1">
      <alignment horizontal="center"/>
    </xf>
    <xf numFmtId="10" fontId="29" fillId="4" borderId="1" xfId="11" applyNumberFormat="1" applyFont="1" applyFill="1" applyBorder="1" applyAlignment="1">
      <alignment horizontal="right"/>
    </xf>
    <xf numFmtId="3" fontId="28" fillId="4" borderId="7" xfId="11" applyNumberFormat="1" applyFont="1" applyFill="1" applyBorder="1" applyAlignment="1">
      <alignment horizontal="right"/>
    </xf>
    <xf numFmtId="0" fontId="29" fillId="4" borderId="10" xfId="11" applyNumberFormat="1" applyFont="1" applyFill="1" applyBorder="1" applyAlignment="1" applyProtection="1">
      <alignment horizontal="left"/>
    </xf>
    <xf numFmtId="168" fontId="18" fillId="0" borderId="0" xfId="10" applyNumberFormat="1" applyFont="1" applyFill="1" applyBorder="1" applyAlignment="1">
      <alignment horizontal="center"/>
    </xf>
    <xf numFmtId="171" fontId="18" fillId="0" borderId="0" xfId="10" applyNumberFormat="1" applyFont="1" applyFill="1" applyBorder="1" applyAlignment="1">
      <alignment horizontal="center"/>
    </xf>
    <xf numFmtId="10" fontId="18" fillId="0" borderId="0" xfId="10" applyNumberFormat="1" applyFont="1" applyFill="1" applyBorder="1" applyAlignment="1">
      <alignment horizontal="right"/>
    </xf>
    <xf numFmtId="3" fontId="18" fillId="0" borderId="0" xfId="10" applyNumberFormat="1" applyFont="1" applyFill="1" applyBorder="1" applyAlignment="1">
      <alignment horizontal="right"/>
    </xf>
    <xf numFmtId="3" fontId="20" fillId="0" borderId="0" xfId="11" applyNumberFormat="1" applyFont="1"/>
    <xf numFmtId="0" fontId="29" fillId="0" borderId="0" xfId="10" applyFont="1" applyFill="1" applyBorder="1" applyAlignment="1">
      <alignment horizontal="center"/>
    </xf>
    <xf numFmtId="0" fontId="18" fillId="0" borderId="0" xfId="10" applyFont="1" applyFill="1" applyAlignment="1">
      <alignment horizontal="center"/>
    </xf>
    <xf numFmtId="167" fontId="18" fillId="0" borderId="0" xfId="10" applyNumberFormat="1" applyFont="1" applyFill="1" applyAlignment="1">
      <alignment horizontal="left"/>
    </xf>
    <xf numFmtId="169" fontId="21" fillId="2" borderId="3" xfId="10" applyNumberFormat="1" applyFont="1" applyFill="1" applyBorder="1" applyAlignment="1">
      <alignment horizontal="center" vertical="center"/>
    </xf>
    <xf numFmtId="169" fontId="21" fillId="2" borderId="8" xfId="10" applyNumberFormat="1" applyFont="1" applyFill="1" applyBorder="1" applyAlignment="1">
      <alignment horizontal="center" vertical="center"/>
    </xf>
    <xf numFmtId="169" fontId="21" fillId="2" borderId="13" xfId="10" applyNumberFormat="1" applyFont="1" applyFill="1" applyBorder="1" applyAlignment="1">
      <alignment horizontal="center" vertical="center"/>
    </xf>
    <xf numFmtId="169" fontId="21" fillId="2" borderId="1" xfId="10" applyNumberFormat="1" applyFont="1" applyFill="1" applyBorder="1" applyAlignment="1">
      <alignment horizontal="center" vertical="center"/>
    </xf>
    <xf numFmtId="169" fontId="21" fillId="2" borderId="10" xfId="10" applyNumberFormat="1" applyFont="1" applyFill="1" applyBorder="1" applyAlignment="1">
      <alignment horizontal="center" vertical="center"/>
    </xf>
    <xf numFmtId="0" fontId="18" fillId="0" borderId="12" xfId="10" applyFont="1" applyFill="1" applyBorder="1" applyAlignment="1">
      <alignment horizontal="center"/>
    </xf>
    <xf numFmtId="0" fontId="18" fillId="0" borderId="2" xfId="10" applyFont="1" applyFill="1" applyBorder="1" applyAlignment="1">
      <alignment horizontal="center"/>
    </xf>
    <xf numFmtId="4" fontId="18" fillId="0" borderId="2" xfId="10" applyNumberFormat="1" applyFont="1" applyFill="1" applyBorder="1" applyAlignment="1">
      <alignment horizontal="right"/>
    </xf>
    <xf numFmtId="4" fontId="18" fillId="0" borderId="2" xfId="13" applyNumberFormat="1" applyFont="1" applyFill="1" applyBorder="1" applyAlignment="1">
      <alignment horizontal="right"/>
    </xf>
    <xf numFmtId="170" fontId="18" fillId="0" borderId="2" xfId="13" applyFont="1" applyFill="1" applyBorder="1" applyAlignment="1">
      <alignment horizontal="left"/>
    </xf>
    <xf numFmtId="0" fontId="18" fillId="0" borderId="6" xfId="23" applyFont="1" applyBorder="1"/>
    <xf numFmtId="0" fontId="18" fillId="0" borderId="6" xfId="10" applyFont="1" applyFill="1" applyBorder="1" applyAlignment="1">
      <alignment horizontal="center"/>
    </xf>
    <xf numFmtId="4" fontId="18" fillId="0" borderId="0" xfId="10" applyNumberFormat="1" applyFont="1" applyFill="1" applyBorder="1" applyAlignment="1">
      <alignment horizontal="right"/>
    </xf>
    <xf numFmtId="4" fontId="18" fillId="0" borderId="6" xfId="10" applyNumberFormat="1" applyFont="1" applyFill="1" applyBorder="1" applyAlignment="1">
      <alignment horizontal="right"/>
    </xf>
    <xf numFmtId="0" fontId="18" fillId="0" borderId="6" xfId="23" applyFont="1" applyFill="1" applyBorder="1"/>
    <xf numFmtId="4" fontId="18" fillId="0" borderId="6" xfId="13" applyNumberFormat="1" applyFont="1" applyFill="1" applyBorder="1" applyAlignment="1">
      <alignment horizontal="right"/>
    </xf>
    <xf numFmtId="0" fontId="18" fillId="0" borderId="6" xfId="10" applyFont="1" applyFill="1" applyBorder="1" applyAlignment="1">
      <alignment horizontal="left"/>
    </xf>
    <xf numFmtId="0" fontId="18" fillId="6" borderId="12" xfId="10" applyFont="1" applyFill="1" applyBorder="1" applyAlignment="1">
      <alignment horizontal="center"/>
    </xf>
    <xf numFmtId="0" fontId="18" fillId="6" borderId="6" xfId="10" applyFont="1" applyFill="1" applyBorder="1" applyAlignment="1">
      <alignment horizontal="center"/>
    </xf>
    <xf numFmtId="0" fontId="18" fillId="6" borderId="0" xfId="10" applyFont="1" applyFill="1" applyBorder="1" applyAlignment="1">
      <alignment horizontal="center"/>
    </xf>
    <xf numFmtId="4" fontId="30" fillId="6" borderId="0" xfId="10" applyNumberFormat="1" applyFont="1" applyFill="1" applyBorder="1" applyAlignment="1">
      <alignment horizontal="right"/>
    </xf>
    <xf numFmtId="4" fontId="18" fillId="6" borderId="6" xfId="13" applyNumberFormat="1" applyFont="1" applyFill="1" applyBorder="1" applyAlignment="1">
      <alignment horizontal="right"/>
    </xf>
    <xf numFmtId="0" fontId="30" fillId="6" borderId="0" xfId="10" applyFont="1" applyFill="1" applyBorder="1" applyAlignment="1">
      <alignment horizontal="left"/>
    </xf>
    <xf numFmtId="4" fontId="18" fillId="6" borderId="6" xfId="10" applyNumberFormat="1" applyFont="1" applyFill="1" applyBorder="1" applyAlignment="1">
      <alignment horizontal="center"/>
    </xf>
    <xf numFmtId="0" fontId="24" fillId="4" borderId="4" xfId="10" applyFont="1" applyFill="1" applyBorder="1" applyAlignment="1">
      <alignment horizontal="center"/>
    </xf>
    <xf numFmtId="0" fontId="24" fillId="4" borderId="14" xfId="10" applyFont="1" applyFill="1" applyBorder="1" applyAlignment="1">
      <alignment horizontal="center"/>
    </xf>
    <xf numFmtId="0" fontId="24" fillId="4" borderId="5" xfId="10" applyFont="1" applyFill="1" applyBorder="1" applyAlignment="1">
      <alignment horizontal="center"/>
    </xf>
    <xf numFmtId="4" fontId="24" fillId="4" borderId="5" xfId="10" applyNumberFormat="1" applyFont="1" applyFill="1" applyBorder="1" applyAlignment="1">
      <alignment horizontal="right"/>
    </xf>
    <xf numFmtId="4" fontId="24" fillId="4" borderId="14" xfId="10" applyNumberFormat="1" applyFont="1" applyFill="1" applyBorder="1" applyAlignment="1">
      <alignment horizontal="right"/>
    </xf>
    <xf numFmtId="0" fontId="24" fillId="4" borderId="5" xfId="10" applyFont="1" applyFill="1" applyBorder="1" applyAlignment="1">
      <alignment horizontal="left"/>
    </xf>
    <xf numFmtId="0" fontId="18" fillId="4" borderId="5" xfId="10" applyFont="1" applyFill="1" applyBorder="1" applyAlignment="1">
      <alignment horizontal="center"/>
    </xf>
    <xf numFmtId="0" fontId="18" fillId="4" borderId="11" xfId="10" applyFont="1" applyFill="1" applyBorder="1" applyAlignment="1">
      <alignment horizontal="center"/>
    </xf>
    <xf numFmtId="0" fontId="18" fillId="0" borderId="0" xfId="11" applyNumberFormat="1" applyFont="1" applyFill="1" applyBorder="1" applyAlignment="1" applyProtection="1">
      <alignment horizontal="center"/>
    </xf>
    <xf numFmtId="0" fontId="18" fillId="0" borderId="0" xfId="11" applyNumberFormat="1" applyFont="1" applyFill="1" applyBorder="1" applyAlignment="1" applyProtection="1">
      <alignment horizontal="right"/>
    </xf>
    <xf numFmtId="4" fontId="18" fillId="0" borderId="0" xfId="11" applyNumberFormat="1" applyFont="1" applyFill="1" applyBorder="1" applyAlignment="1">
      <alignment horizontal="right"/>
    </xf>
    <xf numFmtId="0" fontId="17" fillId="0" borderId="0" xfId="11" applyNumberFormat="1" applyFont="1" applyFill="1" applyBorder="1" applyAlignment="1" applyProtection="1">
      <alignment horizontal="left"/>
    </xf>
    <xf numFmtId="4" fontId="18" fillId="0" borderId="0" xfId="11" applyNumberFormat="1" applyFont="1" applyFill="1" applyBorder="1" applyAlignment="1" applyProtection="1">
      <alignment horizontal="center"/>
    </xf>
    <xf numFmtId="0" fontId="20" fillId="0" borderId="0" xfId="11" applyFont="1" applyBorder="1"/>
    <xf numFmtId="0" fontId="18" fillId="0" borderId="0" xfId="10" applyFont="1" applyFill="1" applyBorder="1" applyAlignment="1">
      <alignment horizontal="right"/>
    </xf>
    <xf numFmtId="172" fontId="18" fillId="0" borderId="0" xfId="10" applyNumberFormat="1" applyFont="1" applyFill="1" applyBorder="1" applyAlignment="1">
      <alignment horizontal="right"/>
    </xf>
    <xf numFmtId="4" fontId="18" fillId="0" borderId="0" xfId="10" applyNumberFormat="1" applyFont="1" applyFill="1" applyAlignment="1">
      <alignment horizontal="left"/>
    </xf>
    <xf numFmtId="172" fontId="18" fillId="0" borderId="0" xfId="10" applyNumberFormat="1" applyFont="1" applyFill="1" applyAlignment="1">
      <alignment horizontal="right"/>
    </xf>
    <xf numFmtId="0" fontId="31" fillId="0" borderId="0" xfId="11" applyFont="1"/>
    <xf numFmtId="0" fontId="1" fillId="0" borderId="0" xfId="28"/>
    <xf numFmtId="0" fontId="6" fillId="0" borderId="0" xfId="23"/>
    <xf numFmtId="0" fontId="32" fillId="0" borderId="0" xfId="29" applyFont="1"/>
    <xf numFmtId="0" fontId="32" fillId="0" borderId="1" xfId="29" applyFont="1" applyBorder="1"/>
    <xf numFmtId="0" fontId="32" fillId="0" borderId="0" xfId="30" applyFont="1"/>
    <xf numFmtId="0" fontId="32" fillId="0" borderId="0" xfId="29" applyFont="1" applyAlignment="1">
      <alignment horizontal="right"/>
    </xf>
    <xf numFmtId="0" fontId="33" fillId="0" borderId="2" xfId="29" applyFont="1" applyFill="1" applyBorder="1" applyAlignment="1">
      <alignment horizontal="center"/>
    </xf>
    <xf numFmtId="0" fontId="33" fillId="0" borderId="8" xfId="29" applyFont="1" applyFill="1" applyBorder="1" applyAlignment="1">
      <alignment horizontal="center"/>
    </xf>
    <xf numFmtId="0" fontId="33" fillId="0" borderId="7" xfId="29" applyFont="1" applyFill="1" applyBorder="1" applyAlignment="1">
      <alignment horizontal="center"/>
    </xf>
    <xf numFmtId="0" fontId="33" fillId="0" borderId="1" xfId="29" applyFont="1" applyFill="1" applyBorder="1" applyAlignment="1">
      <alignment horizontal="center"/>
    </xf>
    <xf numFmtId="0" fontId="32" fillId="0" borderId="6" xfId="29" applyFont="1" applyFill="1" applyBorder="1"/>
    <xf numFmtId="0" fontId="32" fillId="0" borderId="0" xfId="29" applyFont="1" applyBorder="1"/>
    <xf numFmtId="0" fontId="32" fillId="0" borderId="6" xfId="29" applyFont="1" applyBorder="1" applyAlignment="1">
      <alignment horizontal="left"/>
    </xf>
    <xf numFmtId="3" fontId="32" fillId="0" borderId="6" xfId="29" applyNumberFormat="1" applyFont="1" applyBorder="1"/>
    <xf numFmtId="173" fontId="32" fillId="0" borderId="0" xfId="29" applyNumberFormat="1" applyFont="1" applyFill="1" applyBorder="1" applyAlignment="1">
      <alignment horizontal="center"/>
    </xf>
    <xf numFmtId="173" fontId="32" fillId="0" borderId="6" xfId="29" applyNumberFormat="1" applyFont="1" applyFill="1" applyBorder="1" applyAlignment="1">
      <alignment horizontal="center"/>
    </xf>
    <xf numFmtId="4" fontId="32" fillId="0" borderId="6" xfId="32" applyNumberFormat="1" applyFont="1" applyFill="1" applyBorder="1"/>
    <xf numFmtId="0" fontId="32" fillId="0" borderId="0" xfId="29" applyFont="1" applyFill="1" applyBorder="1"/>
    <xf numFmtId="0" fontId="32" fillId="0" borderId="6" xfId="29" applyFont="1" applyFill="1" applyBorder="1" applyAlignment="1">
      <alignment horizontal="left"/>
    </xf>
    <xf numFmtId="3" fontId="32" fillId="0" borderId="6" xfId="29" applyNumberFormat="1" applyFont="1" applyFill="1" applyBorder="1"/>
    <xf numFmtId="0" fontId="32" fillId="0" borderId="7" xfId="29" applyFont="1" applyFill="1" applyBorder="1"/>
    <xf numFmtId="0" fontId="32" fillId="0" borderId="1" xfId="29" applyFont="1" applyFill="1" applyBorder="1"/>
    <xf numFmtId="0" fontId="32" fillId="0" borderId="7" xfId="29" applyFont="1" applyFill="1" applyBorder="1" applyAlignment="1">
      <alignment horizontal="left"/>
    </xf>
    <xf numFmtId="3" fontId="32" fillId="0" borderId="7" xfId="29" applyNumberFormat="1" applyFont="1" applyFill="1" applyBorder="1"/>
    <xf numFmtId="173" fontId="32" fillId="0" borderId="1" xfId="29" applyNumberFormat="1" applyFont="1" applyFill="1" applyBorder="1" applyAlignment="1">
      <alignment horizontal="center"/>
    </xf>
    <xf numFmtId="173" fontId="32" fillId="0" borderId="7" xfId="29" applyNumberFormat="1" applyFont="1" applyFill="1" applyBorder="1" applyAlignment="1">
      <alignment horizontal="center"/>
    </xf>
    <xf numFmtId="4" fontId="32" fillId="0" borderId="7" xfId="32" applyNumberFormat="1" applyFont="1" applyFill="1" applyBorder="1"/>
    <xf numFmtId="0" fontId="34" fillId="0" borderId="0" xfId="33" applyFont="1"/>
    <xf numFmtId="0" fontId="22" fillId="0" borderId="0" xfId="33"/>
    <xf numFmtId="4" fontId="22" fillId="0" borderId="0" xfId="33" applyNumberFormat="1"/>
    <xf numFmtId="0" fontId="26" fillId="0" borderId="6" xfId="10" applyFont="1" applyFill="1" applyBorder="1" applyAlignment="1">
      <alignment horizontal="left"/>
    </xf>
    <xf numFmtId="3" fontId="20" fillId="0" borderId="7" xfId="15" applyNumberFormat="1" applyFont="1" applyFill="1" applyBorder="1" applyAlignment="1">
      <alignment horizontal="right"/>
    </xf>
    <xf numFmtId="0" fontId="35" fillId="0" borderId="0" xfId="28" applyFont="1"/>
    <xf numFmtId="0" fontId="17" fillId="0" borderId="0" xfId="10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11" xfId="2" applyNumberFormat="1" applyFont="1" applyFill="1" applyBorder="1" applyAlignment="1">
      <alignment horizontal="center"/>
    </xf>
    <xf numFmtId="0" fontId="33" fillId="0" borderId="0" xfId="29" applyFont="1" applyAlignment="1">
      <alignment horizontal="center" vertical="center" wrapText="1"/>
    </xf>
    <xf numFmtId="0" fontId="33" fillId="0" borderId="8" xfId="29" applyFont="1" applyFill="1" applyBorder="1" applyAlignment="1">
      <alignment horizontal="center" vertical="center" wrapText="1"/>
    </xf>
    <xf numFmtId="0" fontId="33" fillId="0" borderId="10" xfId="29" applyFont="1" applyFill="1" applyBorder="1" applyAlignment="1">
      <alignment horizontal="center" vertical="center" wrapText="1"/>
    </xf>
    <xf numFmtId="0" fontId="33" fillId="0" borderId="2" xfId="29" applyFont="1" applyFill="1" applyBorder="1" applyAlignment="1">
      <alignment horizontal="center" vertical="center" wrapText="1"/>
    </xf>
    <xf numFmtId="0" fontId="33" fillId="0" borderId="7" xfId="29" applyFont="1" applyFill="1" applyBorder="1" applyAlignment="1">
      <alignment horizontal="center" vertical="center" wrapText="1"/>
    </xf>
    <xf numFmtId="0" fontId="33" fillId="0" borderId="2" xfId="31" applyFont="1" applyBorder="1" applyAlignment="1">
      <alignment horizontal="center" vertical="center"/>
    </xf>
    <xf numFmtId="0" fontId="33" fillId="0" borderId="7" xfId="31" applyFont="1" applyBorder="1" applyAlignment="1">
      <alignment horizontal="center" vertical="center"/>
    </xf>
  </cellXfs>
  <cellStyles count="34">
    <cellStyle name="Comma" xfId="1" builtinId="3"/>
    <cellStyle name="Comma 2" xfId="15"/>
    <cellStyle name="Comma 2 2" xfId="19"/>
    <cellStyle name="Comma 2 4" xfId="9"/>
    <cellStyle name="Comma 2_Copy of Ccy (2)" xfId="4"/>
    <cellStyle name="Comma 3" xfId="3"/>
    <cellStyle name="Comma 38" xfId="22"/>
    <cellStyle name="Comma 6" xfId="21"/>
    <cellStyle name="Comma_loans as of June  2013" xfId="6"/>
    <cellStyle name="Comma_Rregjistri 9M 2012" xfId="32"/>
    <cellStyle name="Comma_Rregjistri BB 2014 2" xfId="13"/>
    <cellStyle name="Hyperlink" xfId="8" builtinId="8"/>
    <cellStyle name="Normal" xfId="0" builtinId="0"/>
    <cellStyle name="Normal 14" xfId="11"/>
    <cellStyle name="Normal 16" xfId="33"/>
    <cellStyle name="Normal 2" xfId="23"/>
    <cellStyle name="Normal 2 2 2" xfId="2"/>
    <cellStyle name="Normal 2 2 3" xfId="31"/>
    <cellStyle name="Normal 2 3" xfId="5"/>
    <cellStyle name="Normal 2 4" xfId="30"/>
    <cellStyle name="Normal 2 5" xfId="28"/>
    <cellStyle name="Normal 3" xfId="20"/>
    <cellStyle name="Normal 4" xfId="25"/>
    <cellStyle name="Normal 5" xfId="14"/>
    <cellStyle name="Normal 6" xfId="26"/>
    <cellStyle name="Normal 9" xfId="27"/>
    <cellStyle name="Normal_Rregjistri 9M 2012" xfId="29"/>
    <cellStyle name="Normal_Rregjistri BB 2014 2" xfId="10"/>
    <cellStyle name="Normal_Rregjistri i kredise tremujori i pare 2011" xfId="7"/>
    <cellStyle name="Percent 2" xfId="12"/>
    <cellStyle name="Percent 2 2" xfId="24"/>
    <cellStyle name="Percent 3" xfId="16"/>
    <cellStyle name="Percent 4" xfId="17"/>
    <cellStyle name="Percent 6" xfId="18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199</xdr:row>
      <xdr:rowOff>0</xdr:rowOff>
    </xdr:from>
    <xdr:to>
      <xdr:col>3</xdr:col>
      <xdr:colOff>0</xdr:colOff>
      <xdr:row>199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45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8" displayName="Table1514825211258" ref="A4:F31" totalsRowShown="0" headerRowDxfId="32" dataDxfId="30" headerRowBorderDxfId="31" tableBorderDxfId="29"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Ç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9" displayName="Table2312369" ref="A36:G197" totalsRowShown="0" headerRowDxfId="22" dataDxfId="21" tableBorderDxfId="20"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10" displayName="Table34134710" ref="A206:I215" totalsRowShown="0" headerRowDxfId="12" dataDxfId="10" headerRowBorderDxfId="11" tableBorderDxfId="9" headerRowCellStyle="Normal_Rregjistri BB 2014 2"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1.12.2018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abSelected="1" workbookViewId="0">
      <selection activeCell="H22" sqref="H22"/>
    </sheetView>
  </sheetViews>
  <sheetFormatPr defaultRowHeight="15" x14ac:dyDescent="0.25"/>
  <cols>
    <col min="1" max="1" width="23.7109375" style="205" bestFit="1" customWidth="1"/>
    <col min="2" max="2" width="18" style="205" bestFit="1" customWidth="1"/>
    <col min="3" max="3" width="19" style="313" bestFit="1" customWidth="1"/>
    <col min="4" max="4" width="14.28515625" style="313" bestFit="1" customWidth="1"/>
    <col min="5" max="5" width="21.85546875" style="211" bestFit="1" customWidth="1"/>
    <col min="6" max="6" width="20.28515625" style="211" bestFit="1" customWidth="1"/>
    <col min="7" max="7" width="17.28515625" style="156" bestFit="1" customWidth="1"/>
    <col min="8" max="8" width="13.28515625" style="157" customWidth="1"/>
    <col min="9" max="9" width="12.5703125" style="157" customWidth="1"/>
    <col min="10" max="16384" width="9.140625" style="157"/>
  </cols>
  <sheetData>
    <row r="1" spans="1:7" ht="15" customHeight="1" x14ac:dyDescent="0.25">
      <c r="A1" s="391" t="s">
        <v>704</v>
      </c>
      <c r="B1" s="391"/>
      <c r="C1" s="391"/>
      <c r="D1" s="391"/>
      <c r="E1" s="391"/>
      <c r="F1" s="391"/>
    </row>
    <row r="2" spans="1:7" x14ac:dyDescent="0.25">
      <c r="A2" s="391" t="s">
        <v>705</v>
      </c>
      <c r="B2" s="391"/>
      <c r="C2" s="391"/>
      <c r="D2" s="391"/>
      <c r="E2" s="391"/>
      <c r="F2" s="391"/>
      <c r="G2" s="158"/>
    </row>
    <row r="3" spans="1:7" x14ac:dyDescent="0.25">
      <c r="A3" s="159">
        <v>43465</v>
      </c>
      <c r="B3" s="160"/>
      <c r="C3" s="161"/>
      <c r="D3" s="162"/>
      <c r="E3" s="160"/>
      <c r="F3" s="211" t="s">
        <v>717</v>
      </c>
      <c r="G3" s="158"/>
    </row>
    <row r="4" spans="1:7" x14ac:dyDescent="0.25">
      <c r="A4" s="163" t="s">
        <v>706</v>
      </c>
      <c r="B4" s="164" t="s">
        <v>707</v>
      </c>
      <c r="C4" s="164" t="s">
        <v>708</v>
      </c>
      <c r="D4" s="165" t="s">
        <v>709</v>
      </c>
      <c r="E4" s="166" t="s">
        <v>710</v>
      </c>
      <c r="F4" s="167" t="s">
        <v>817</v>
      </c>
      <c r="G4" s="158"/>
    </row>
    <row r="5" spans="1:7" ht="3" customHeight="1" x14ac:dyDescent="0.25">
      <c r="A5" s="168"/>
      <c r="B5" s="169"/>
      <c r="C5" s="170"/>
      <c r="D5" s="171"/>
      <c r="E5" s="172"/>
      <c r="F5" s="173"/>
      <c r="G5" s="158"/>
    </row>
    <row r="6" spans="1:7" x14ac:dyDescent="0.25">
      <c r="A6" s="174" t="s">
        <v>711</v>
      </c>
      <c r="B6" s="175">
        <v>43321</v>
      </c>
      <c r="C6" s="176">
        <v>43503</v>
      </c>
      <c r="D6" s="177">
        <v>1.355E-2</v>
      </c>
      <c r="E6" s="178">
        <v>1700000000</v>
      </c>
      <c r="F6" s="179">
        <v>1688589656.5899999</v>
      </c>
    </row>
    <row r="7" spans="1:7" x14ac:dyDescent="0.25">
      <c r="A7" s="174" t="s">
        <v>711</v>
      </c>
      <c r="B7" s="175">
        <v>43377</v>
      </c>
      <c r="C7" s="175">
        <v>43559</v>
      </c>
      <c r="D7" s="180">
        <v>1.34</v>
      </c>
      <c r="E7" s="178">
        <v>1225540000</v>
      </c>
      <c r="F7" s="181">
        <v>1217405728.5</v>
      </c>
    </row>
    <row r="8" spans="1:7" x14ac:dyDescent="0.25">
      <c r="A8" s="182" t="s">
        <v>712</v>
      </c>
      <c r="B8" s="183"/>
      <c r="C8" s="184"/>
      <c r="D8" s="185"/>
      <c r="E8" s="186">
        <f>SUM(E6:E7)</f>
        <v>2925540000</v>
      </c>
      <c r="F8" s="186">
        <f>SUM(F6:F7)</f>
        <v>2905995385.0900002</v>
      </c>
    </row>
    <row r="9" spans="1:7" x14ac:dyDescent="0.25">
      <c r="A9" s="174" t="s">
        <v>713</v>
      </c>
      <c r="B9" s="175">
        <v>43104</v>
      </c>
      <c r="C9" s="176">
        <v>43468</v>
      </c>
      <c r="D9" s="187">
        <v>2.7720000000000002E-2</v>
      </c>
      <c r="E9" s="178">
        <v>13530240000</v>
      </c>
      <c r="F9" s="179">
        <v>13166285999.58</v>
      </c>
    </row>
    <row r="10" spans="1:7" x14ac:dyDescent="0.25">
      <c r="A10" s="174" t="s">
        <v>713</v>
      </c>
      <c r="B10" s="175">
        <v>43125</v>
      </c>
      <c r="C10" s="176">
        <v>43489</v>
      </c>
      <c r="D10" s="187">
        <v>2.656E-2</v>
      </c>
      <c r="E10" s="178">
        <v>9200000000</v>
      </c>
      <c r="F10" s="179">
        <v>8962604797.8700008</v>
      </c>
    </row>
    <row r="11" spans="1:7" x14ac:dyDescent="0.25">
      <c r="A11" s="174" t="s">
        <v>713</v>
      </c>
      <c r="B11" s="175">
        <v>43139</v>
      </c>
      <c r="C11" s="176">
        <v>43503</v>
      </c>
      <c r="D11" s="188">
        <v>2.665E-2</v>
      </c>
      <c r="E11" s="178">
        <v>10525350000</v>
      </c>
      <c r="F11" s="179">
        <v>10252855166.52</v>
      </c>
    </row>
    <row r="12" spans="1:7" x14ac:dyDescent="0.25">
      <c r="A12" s="174" t="s">
        <v>713</v>
      </c>
      <c r="B12" s="175">
        <v>43153</v>
      </c>
      <c r="C12" s="176">
        <v>43517</v>
      </c>
      <c r="D12" s="188">
        <v>2.5819999999999999E-2</v>
      </c>
      <c r="E12" s="178">
        <v>10300000000</v>
      </c>
      <c r="F12" s="179">
        <v>10041452271.24</v>
      </c>
    </row>
    <row r="13" spans="1:7" x14ac:dyDescent="0.25">
      <c r="A13" s="174" t="s">
        <v>713</v>
      </c>
      <c r="B13" s="175">
        <v>43167</v>
      </c>
      <c r="C13" s="176">
        <v>43531</v>
      </c>
      <c r="D13" s="188">
        <v>2.5489999999999999E-2</v>
      </c>
      <c r="E13" s="178">
        <v>9200000000</v>
      </c>
      <c r="F13" s="179">
        <v>8971930095.2900009</v>
      </c>
    </row>
    <row r="14" spans="1:7" x14ac:dyDescent="0.25">
      <c r="A14" s="174" t="s">
        <v>713</v>
      </c>
      <c r="B14" s="175">
        <v>43182</v>
      </c>
      <c r="C14" s="176">
        <v>43545</v>
      </c>
      <c r="D14" s="187">
        <v>2.4729999999999999E-2</v>
      </c>
      <c r="E14" s="178">
        <v>9200000000</v>
      </c>
      <c r="F14" s="179">
        <v>8979139703.7099991</v>
      </c>
    </row>
    <row r="15" spans="1:7" x14ac:dyDescent="0.25">
      <c r="A15" s="174" t="s">
        <v>713</v>
      </c>
      <c r="B15" s="175">
        <v>43195</v>
      </c>
      <c r="C15" s="189">
        <v>43559</v>
      </c>
      <c r="D15" s="190">
        <v>2.3900000000000001E-2</v>
      </c>
      <c r="E15" s="191">
        <v>9700000000</v>
      </c>
      <c r="F15" s="179">
        <v>9474215491.7000008</v>
      </c>
    </row>
    <row r="16" spans="1:7" x14ac:dyDescent="0.25">
      <c r="A16" s="174" t="s">
        <v>713</v>
      </c>
      <c r="B16" s="175">
        <v>43216</v>
      </c>
      <c r="C16" s="176">
        <v>43580</v>
      </c>
      <c r="D16" s="187">
        <v>2.3369999999999998E-2</v>
      </c>
      <c r="E16" s="178">
        <v>8200000000</v>
      </c>
      <c r="F16" s="179">
        <v>8013232683.5799999</v>
      </c>
    </row>
    <row r="17" spans="1:7" x14ac:dyDescent="0.25">
      <c r="A17" s="174" t="s">
        <v>713</v>
      </c>
      <c r="B17" s="175">
        <v>43230</v>
      </c>
      <c r="C17" s="176">
        <v>43594</v>
      </c>
      <c r="D17" s="188">
        <v>2.291E-2</v>
      </c>
      <c r="E17" s="178">
        <v>10000000000</v>
      </c>
      <c r="F17" s="179">
        <v>9776635661.8999996</v>
      </c>
    </row>
    <row r="18" spans="1:7" x14ac:dyDescent="0.25">
      <c r="A18" s="174" t="s">
        <v>713</v>
      </c>
      <c r="B18" s="175">
        <v>43244</v>
      </c>
      <c r="C18" s="176">
        <v>43608</v>
      </c>
      <c r="D18" s="188">
        <v>2.231E-2</v>
      </c>
      <c r="E18" s="178">
        <v>9700000000</v>
      </c>
      <c r="F18" s="179">
        <v>9488873021.1499996</v>
      </c>
    </row>
    <row r="19" spans="1:7" x14ac:dyDescent="0.25">
      <c r="A19" s="174" t="s">
        <v>713</v>
      </c>
      <c r="B19" s="175">
        <v>43258</v>
      </c>
      <c r="C19" s="176">
        <v>43622</v>
      </c>
      <c r="D19" s="188">
        <v>2.5489999999999999E-2</v>
      </c>
      <c r="E19" s="178">
        <v>8700000000</v>
      </c>
      <c r="F19" s="179">
        <v>8515039275.1099997</v>
      </c>
    </row>
    <row r="20" spans="1:7" x14ac:dyDescent="0.25">
      <c r="A20" s="174" t="s">
        <v>713</v>
      </c>
      <c r="B20" s="175">
        <v>43272</v>
      </c>
      <c r="C20" s="176">
        <v>43636</v>
      </c>
      <c r="D20" s="187">
        <v>2.4729999999999999E-2</v>
      </c>
      <c r="E20" s="178">
        <v>8700000000</v>
      </c>
      <c r="F20" s="179">
        <v>8532355831.6999998</v>
      </c>
    </row>
    <row r="21" spans="1:7" x14ac:dyDescent="0.25">
      <c r="A21" s="174" t="s">
        <v>713</v>
      </c>
      <c r="B21" s="175">
        <v>43286</v>
      </c>
      <c r="C21" s="176">
        <v>43650</v>
      </c>
      <c r="D21" s="190">
        <v>1.866E-2</v>
      </c>
      <c r="E21" s="191">
        <v>9700000000</v>
      </c>
      <c r="F21" s="179">
        <v>9522759741.3400002</v>
      </c>
    </row>
    <row r="22" spans="1:7" x14ac:dyDescent="0.25">
      <c r="A22" s="174" t="s">
        <v>713</v>
      </c>
      <c r="B22" s="175">
        <v>43307</v>
      </c>
      <c r="C22" s="176">
        <v>43671</v>
      </c>
      <c r="D22" s="187">
        <v>1.7690000000000001E-2</v>
      </c>
      <c r="E22" s="178">
        <v>9200000000</v>
      </c>
      <c r="F22" s="179">
        <v>9040499617.8799992</v>
      </c>
    </row>
    <row r="23" spans="1:7" x14ac:dyDescent="0.25">
      <c r="A23" s="174" t="s">
        <v>713</v>
      </c>
      <c r="B23" s="175">
        <v>43321</v>
      </c>
      <c r="C23" s="176">
        <v>43685</v>
      </c>
      <c r="D23" s="188">
        <v>1.7049999999999999E-2</v>
      </c>
      <c r="E23" s="178">
        <v>8700000000</v>
      </c>
      <c r="F23" s="179">
        <v>8554564328.3000002</v>
      </c>
    </row>
    <row r="24" spans="1:7" x14ac:dyDescent="0.25">
      <c r="A24" s="174" t="s">
        <v>713</v>
      </c>
      <c r="B24" s="175">
        <v>43334</v>
      </c>
      <c r="C24" s="176">
        <v>43700</v>
      </c>
      <c r="D24" s="192">
        <v>1.653E-2</v>
      </c>
      <c r="E24" s="191">
        <v>8048310000</v>
      </c>
      <c r="F24" s="193">
        <v>7917791407.3400002</v>
      </c>
    </row>
    <row r="25" spans="1:7" x14ac:dyDescent="0.25">
      <c r="A25" s="174" t="s">
        <v>713</v>
      </c>
      <c r="B25" s="175">
        <v>43349</v>
      </c>
      <c r="C25" s="176">
        <v>43713</v>
      </c>
      <c r="D25" s="192">
        <v>1.6650000000000002E-2</v>
      </c>
      <c r="E25" s="191">
        <v>9200000000</v>
      </c>
      <c r="F25" s="193">
        <v>9049718808.4599991</v>
      </c>
    </row>
    <row r="26" spans="1:7" x14ac:dyDescent="0.25">
      <c r="A26" s="174" t="s">
        <v>713</v>
      </c>
      <c r="B26" s="175">
        <v>43377</v>
      </c>
      <c r="C26" s="175">
        <v>43741</v>
      </c>
      <c r="D26" s="194">
        <v>1.7010000000000001E-2</v>
      </c>
      <c r="E26" s="191">
        <v>8100000000</v>
      </c>
      <c r="F26" s="193">
        <v>7964885087.8400002</v>
      </c>
    </row>
    <row r="27" spans="1:7" x14ac:dyDescent="0.25">
      <c r="A27" s="174" t="s">
        <v>713</v>
      </c>
      <c r="B27" s="175">
        <v>43398</v>
      </c>
      <c r="C27" s="175">
        <v>43762</v>
      </c>
      <c r="D27" s="195">
        <v>1.602E-2</v>
      </c>
      <c r="E27" s="191">
        <v>7600000000</v>
      </c>
      <c r="F27" s="193">
        <v>7480492528.2200003</v>
      </c>
    </row>
    <row r="28" spans="1:7" x14ac:dyDescent="0.25">
      <c r="A28" s="174" t="s">
        <v>713</v>
      </c>
      <c r="B28" s="175">
        <v>43412</v>
      </c>
      <c r="C28" s="175">
        <v>43776</v>
      </c>
      <c r="D28" s="194">
        <v>1.538E-2</v>
      </c>
      <c r="E28" s="191">
        <v>9800000000</v>
      </c>
      <c r="F28" s="196">
        <v>9651944905.3299999</v>
      </c>
    </row>
    <row r="29" spans="1:7" x14ac:dyDescent="0.25">
      <c r="A29" s="174" t="s">
        <v>713</v>
      </c>
      <c r="B29" s="175">
        <v>43440</v>
      </c>
      <c r="C29" s="175">
        <v>43804</v>
      </c>
      <c r="D29" s="194">
        <v>1.4330000000000001E-2</v>
      </c>
      <c r="E29" s="389">
        <v>8400000000</v>
      </c>
      <c r="F29" s="196">
        <v>8281671342.46</v>
      </c>
    </row>
    <row r="30" spans="1:7" x14ac:dyDescent="0.25">
      <c r="A30" s="197" t="s">
        <v>714</v>
      </c>
      <c r="B30" s="183"/>
      <c r="C30" s="183"/>
      <c r="D30" s="198"/>
      <c r="E30" s="199">
        <f>SUM(E9:E29)</f>
        <v>195703900000</v>
      </c>
      <c r="F30" s="199">
        <f>SUM(F9:F29)</f>
        <v>191638947766.51996</v>
      </c>
      <c r="G30" s="200"/>
    </row>
    <row r="31" spans="1:7" x14ac:dyDescent="0.25">
      <c r="A31" s="201" t="s">
        <v>715</v>
      </c>
      <c r="B31" s="202"/>
      <c r="C31" s="202"/>
      <c r="D31" s="203"/>
      <c r="E31" s="204">
        <f>E30+E8</f>
        <v>198629440000</v>
      </c>
      <c r="F31" s="204">
        <f>F30+F8</f>
        <v>194544943151.60995</v>
      </c>
      <c r="G31" s="200"/>
    </row>
    <row r="32" spans="1:7" x14ac:dyDescent="0.25">
      <c r="B32" s="206"/>
      <c r="C32" s="206"/>
      <c r="D32" s="207"/>
      <c r="E32" s="208"/>
      <c r="F32" s="208"/>
    </row>
    <row r="33" spans="1:7" x14ac:dyDescent="0.25">
      <c r="B33" s="209"/>
      <c r="C33" s="209"/>
      <c r="D33" s="207"/>
      <c r="E33" s="208"/>
      <c r="F33" s="208"/>
    </row>
    <row r="34" spans="1:7" x14ac:dyDescent="0.25">
      <c r="A34" s="391" t="s">
        <v>716</v>
      </c>
      <c r="B34" s="391"/>
      <c r="C34" s="391"/>
      <c r="D34" s="391"/>
      <c r="E34" s="391"/>
      <c r="F34" s="391"/>
      <c r="G34" s="391"/>
    </row>
    <row r="35" spans="1:7" x14ac:dyDescent="0.25">
      <c r="A35" s="159">
        <f>A3</f>
        <v>43465</v>
      </c>
      <c r="B35" s="210"/>
      <c r="C35" s="206"/>
      <c r="D35" s="207"/>
      <c r="E35" s="208"/>
      <c r="F35" s="208"/>
      <c r="G35" s="211" t="s">
        <v>717</v>
      </c>
    </row>
    <row r="36" spans="1:7" x14ac:dyDescent="0.25">
      <c r="A36" s="212" t="s">
        <v>706</v>
      </c>
      <c r="B36" s="164" t="s">
        <v>707</v>
      </c>
      <c r="C36" s="213" t="s">
        <v>708</v>
      </c>
      <c r="D36" s="214" t="s">
        <v>709</v>
      </c>
      <c r="E36" s="215" t="s">
        <v>718</v>
      </c>
      <c r="F36" s="166" t="s">
        <v>719</v>
      </c>
      <c r="G36" s="166" t="s">
        <v>720</v>
      </c>
    </row>
    <row r="37" spans="1:7" ht="3" customHeight="1" x14ac:dyDescent="0.25">
      <c r="A37" s="216"/>
      <c r="B37" s="217"/>
      <c r="C37" s="218"/>
      <c r="D37" s="219"/>
      <c r="E37" s="220"/>
      <c r="F37" s="221"/>
      <c r="G37" s="221"/>
    </row>
    <row r="38" spans="1:7" x14ac:dyDescent="0.25">
      <c r="A38" s="222" t="s">
        <v>721</v>
      </c>
      <c r="B38" s="223">
        <v>42758</v>
      </c>
      <c r="C38" s="224">
        <v>43488</v>
      </c>
      <c r="D38" s="192">
        <v>3.7999999999999999E-2</v>
      </c>
      <c r="E38" s="225"/>
      <c r="F38" s="226">
        <v>4800000000</v>
      </c>
      <c r="G38" s="227" t="s">
        <v>722</v>
      </c>
    </row>
    <row r="39" spans="1:7" x14ac:dyDescent="0.25">
      <c r="A39" s="222" t="s">
        <v>721</v>
      </c>
      <c r="B39" s="223">
        <v>42783</v>
      </c>
      <c r="C39" s="224">
        <v>43513</v>
      </c>
      <c r="D39" s="192">
        <v>3.3500000000000002E-2</v>
      </c>
      <c r="E39" s="225"/>
      <c r="F39" s="226">
        <v>5000000000</v>
      </c>
      <c r="G39" s="227" t="s">
        <v>723</v>
      </c>
    </row>
    <row r="40" spans="1:7" x14ac:dyDescent="0.25">
      <c r="A40" s="222" t="s">
        <v>721</v>
      </c>
      <c r="B40" s="223">
        <v>42811</v>
      </c>
      <c r="C40" s="224">
        <v>43541</v>
      </c>
      <c r="D40" s="192">
        <v>2.63E-2</v>
      </c>
      <c r="E40" s="225"/>
      <c r="F40" s="226">
        <v>4800000000</v>
      </c>
      <c r="G40" s="227" t="s">
        <v>724</v>
      </c>
    </row>
    <row r="41" spans="1:7" x14ac:dyDescent="0.25">
      <c r="A41" s="222" t="s">
        <v>721</v>
      </c>
      <c r="B41" s="228">
        <v>42849</v>
      </c>
      <c r="C41" s="229">
        <v>43579</v>
      </c>
      <c r="D41" s="192">
        <v>2.2499999999999999E-2</v>
      </c>
      <c r="E41" s="225"/>
      <c r="F41" s="226">
        <v>5000000000</v>
      </c>
      <c r="G41" s="227" t="s">
        <v>725</v>
      </c>
    </row>
    <row r="42" spans="1:7" x14ac:dyDescent="0.25">
      <c r="A42" s="222" t="s">
        <v>721</v>
      </c>
      <c r="B42" s="228">
        <v>42877</v>
      </c>
      <c r="C42" s="229">
        <v>43607</v>
      </c>
      <c r="D42" s="192">
        <v>2.4400000000000002E-2</v>
      </c>
      <c r="E42" s="225"/>
      <c r="F42" s="230">
        <v>4865300000</v>
      </c>
      <c r="G42" s="227" t="s">
        <v>726</v>
      </c>
    </row>
    <row r="43" spans="1:7" x14ac:dyDescent="0.25">
      <c r="A43" s="222" t="s">
        <v>721</v>
      </c>
      <c r="B43" s="228">
        <v>42908</v>
      </c>
      <c r="C43" s="229">
        <v>43638</v>
      </c>
      <c r="D43" s="192">
        <v>2.5499999999999998E-2</v>
      </c>
      <c r="E43" s="225"/>
      <c r="F43" s="230">
        <v>4582500000</v>
      </c>
      <c r="G43" s="227" t="s">
        <v>727</v>
      </c>
    </row>
    <row r="44" spans="1:7" x14ac:dyDescent="0.25">
      <c r="A44" s="222" t="s">
        <v>721</v>
      </c>
      <c r="B44" s="231">
        <v>42940</v>
      </c>
      <c r="C44" s="232">
        <v>43670</v>
      </c>
      <c r="D44" s="192">
        <v>2.64E-2</v>
      </c>
      <c r="E44" s="225"/>
      <c r="F44" s="226">
        <v>3605500000</v>
      </c>
      <c r="G44" s="227" t="s">
        <v>728</v>
      </c>
    </row>
    <row r="45" spans="1:7" x14ac:dyDescent="0.25">
      <c r="A45" s="222" t="s">
        <v>721</v>
      </c>
      <c r="B45" s="231">
        <v>43003</v>
      </c>
      <c r="C45" s="232">
        <v>43733</v>
      </c>
      <c r="D45" s="192">
        <v>2.8899999999999999E-2</v>
      </c>
      <c r="E45" s="225"/>
      <c r="F45" s="230">
        <v>3400100000</v>
      </c>
      <c r="G45" s="227" t="s">
        <v>729</v>
      </c>
    </row>
    <row r="46" spans="1:7" x14ac:dyDescent="0.25">
      <c r="A46" s="222" t="s">
        <v>721</v>
      </c>
      <c r="B46" s="231">
        <v>43031</v>
      </c>
      <c r="C46" s="232">
        <v>43761</v>
      </c>
      <c r="D46" s="194">
        <v>2.9899999999999999E-2</v>
      </c>
      <c r="E46" s="225"/>
      <c r="F46" s="178">
        <v>3240300000</v>
      </c>
      <c r="G46" s="227" t="s">
        <v>730</v>
      </c>
    </row>
    <row r="47" spans="1:7" x14ac:dyDescent="0.25">
      <c r="A47" s="222" t="s">
        <v>721</v>
      </c>
      <c r="B47" s="231">
        <v>43062</v>
      </c>
      <c r="C47" s="232">
        <v>43792</v>
      </c>
      <c r="D47" s="194">
        <v>3.2300000000000002E-2</v>
      </c>
      <c r="E47" s="225"/>
      <c r="F47" s="191">
        <v>2755700000</v>
      </c>
      <c r="G47" s="227" t="s">
        <v>731</v>
      </c>
    </row>
    <row r="48" spans="1:7" x14ac:dyDescent="0.25">
      <c r="A48" s="222" t="s">
        <v>721</v>
      </c>
      <c r="B48" s="231">
        <v>43089</v>
      </c>
      <c r="C48" s="232">
        <v>43819</v>
      </c>
      <c r="D48" s="194">
        <v>3.2500000000000001E-2</v>
      </c>
      <c r="E48" s="225"/>
      <c r="F48" s="178">
        <v>2993900000</v>
      </c>
      <c r="G48" s="227" t="s">
        <v>732</v>
      </c>
    </row>
    <row r="49" spans="1:7" x14ac:dyDescent="0.25">
      <c r="A49" s="222" t="s">
        <v>721</v>
      </c>
      <c r="B49" s="175">
        <v>43122</v>
      </c>
      <c r="C49" s="176">
        <v>43852</v>
      </c>
      <c r="D49" s="194">
        <v>3.3500000000000002E-2</v>
      </c>
      <c r="E49" s="225"/>
      <c r="F49" s="178">
        <v>4000000000</v>
      </c>
      <c r="G49" s="227" t="s">
        <v>722</v>
      </c>
    </row>
    <row r="50" spans="1:7" x14ac:dyDescent="0.25">
      <c r="A50" s="222" t="s">
        <v>721</v>
      </c>
      <c r="B50" s="175">
        <v>43147</v>
      </c>
      <c r="C50" s="176">
        <v>43877</v>
      </c>
      <c r="D50" s="194">
        <v>3.3300000000000003E-2</v>
      </c>
      <c r="E50" s="225"/>
      <c r="F50" s="178">
        <v>4000000000</v>
      </c>
      <c r="G50" s="227" t="s">
        <v>723</v>
      </c>
    </row>
    <row r="51" spans="1:7" x14ac:dyDescent="0.25">
      <c r="A51" s="222" t="s">
        <v>721</v>
      </c>
      <c r="B51" s="175">
        <v>43185</v>
      </c>
      <c r="C51" s="176">
        <v>43916</v>
      </c>
      <c r="D51" s="194">
        <v>0.03</v>
      </c>
      <c r="E51" s="225"/>
      <c r="F51" s="178">
        <v>4500000000</v>
      </c>
      <c r="G51" s="227" t="s">
        <v>724</v>
      </c>
    </row>
    <row r="52" spans="1:7" x14ac:dyDescent="0.25">
      <c r="A52" s="222" t="s">
        <v>721</v>
      </c>
      <c r="B52" s="175">
        <v>43213</v>
      </c>
      <c r="C52" s="176">
        <v>43944</v>
      </c>
      <c r="D52" s="194">
        <v>2.98E-2</v>
      </c>
      <c r="E52" s="225"/>
      <c r="F52" s="178">
        <v>4500000000</v>
      </c>
      <c r="G52" s="227" t="s">
        <v>725</v>
      </c>
    </row>
    <row r="53" spans="1:7" x14ac:dyDescent="0.25">
      <c r="A53" s="222" t="s">
        <v>721</v>
      </c>
      <c r="B53" s="175">
        <v>43243</v>
      </c>
      <c r="C53" s="176">
        <v>43974</v>
      </c>
      <c r="D53" s="194">
        <v>2.9000000000000001E-2</v>
      </c>
      <c r="E53" s="225"/>
      <c r="F53" s="178">
        <v>4500000000</v>
      </c>
      <c r="G53" s="227" t="s">
        <v>726</v>
      </c>
    </row>
    <row r="54" spans="1:7" x14ac:dyDescent="0.25">
      <c r="A54" s="222" t="s">
        <v>721</v>
      </c>
      <c r="B54" s="175">
        <v>43276</v>
      </c>
      <c r="C54" s="176">
        <v>44007</v>
      </c>
      <c r="D54" s="194">
        <v>2.5600000000000001E-2</v>
      </c>
      <c r="E54" s="225"/>
      <c r="F54" s="178">
        <v>3500000000</v>
      </c>
      <c r="G54" s="227" t="s">
        <v>727</v>
      </c>
    </row>
    <row r="55" spans="1:7" x14ac:dyDescent="0.25">
      <c r="A55" s="222" t="s">
        <v>721</v>
      </c>
      <c r="B55" s="175">
        <v>43304</v>
      </c>
      <c r="C55" s="176">
        <v>44035</v>
      </c>
      <c r="D55" s="194">
        <v>2.4E-2</v>
      </c>
      <c r="E55" s="225"/>
      <c r="F55" s="178">
        <v>4000000000</v>
      </c>
      <c r="G55" s="227" t="s">
        <v>728</v>
      </c>
    </row>
    <row r="56" spans="1:7" x14ac:dyDescent="0.25">
      <c r="A56" s="222" t="s">
        <v>721</v>
      </c>
      <c r="B56" s="175">
        <v>43329</v>
      </c>
      <c r="C56" s="175">
        <v>44060</v>
      </c>
      <c r="D56" s="194">
        <v>2.1499999999999998E-2</v>
      </c>
      <c r="E56" s="225"/>
      <c r="F56" s="178">
        <v>4000000000</v>
      </c>
      <c r="G56" s="227" t="s">
        <v>733</v>
      </c>
    </row>
    <row r="57" spans="1:7" x14ac:dyDescent="0.25">
      <c r="A57" s="222" t="s">
        <v>721</v>
      </c>
      <c r="B57" s="175">
        <v>43361</v>
      </c>
      <c r="C57" s="176">
        <v>44092</v>
      </c>
      <c r="D57" s="194">
        <v>2.1999999999999999E-2</v>
      </c>
      <c r="E57" s="225"/>
      <c r="F57" s="178">
        <v>3449800000</v>
      </c>
      <c r="G57" s="331" t="s">
        <v>729</v>
      </c>
    </row>
    <row r="58" spans="1:7" x14ac:dyDescent="0.25">
      <c r="A58" s="156" t="s">
        <v>721</v>
      </c>
      <c r="B58" s="175">
        <v>43397</v>
      </c>
      <c r="C58" s="175">
        <v>44128</v>
      </c>
      <c r="D58" s="233">
        <v>2.1499999999999998E-2</v>
      </c>
      <c r="E58" s="225"/>
      <c r="F58" s="178">
        <v>3500000000</v>
      </c>
      <c r="G58" s="331" t="s">
        <v>730</v>
      </c>
    </row>
    <row r="59" spans="1:7" x14ac:dyDescent="0.25">
      <c r="A59" s="156" t="s">
        <v>721</v>
      </c>
      <c r="B59" s="175">
        <v>43430</v>
      </c>
      <c r="C59" s="175">
        <v>44161</v>
      </c>
      <c r="D59" s="233">
        <v>0.02</v>
      </c>
      <c r="E59" s="225"/>
      <c r="F59" s="178">
        <v>3000000000</v>
      </c>
      <c r="G59" s="331" t="s">
        <v>731</v>
      </c>
    </row>
    <row r="60" spans="1:7" x14ac:dyDescent="0.25">
      <c r="A60" s="156" t="s">
        <v>721</v>
      </c>
      <c r="B60" s="175">
        <v>43458</v>
      </c>
      <c r="C60" s="175">
        <v>44189</v>
      </c>
      <c r="D60" s="233">
        <v>1.9400000000000001E-2</v>
      </c>
      <c r="E60" s="225"/>
      <c r="F60" s="178">
        <v>3000000000</v>
      </c>
      <c r="G60" s="331" t="s">
        <v>732</v>
      </c>
    </row>
    <row r="61" spans="1:7" x14ac:dyDescent="0.25">
      <c r="A61" s="234" t="s">
        <v>734</v>
      </c>
      <c r="B61" s="235">
        <v>42968</v>
      </c>
      <c r="C61" s="236">
        <v>43698</v>
      </c>
      <c r="D61" s="237">
        <v>8.0000000000000002E-3</v>
      </c>
      <c r="E61" s="238"/>
      <c r="F61" s="239">
        <v>4889283300</v>
      </c>
      <c r="G61" s="388" t="s">
        <v>733</v>
      </c>
    </row>
    <row r="62" spans="1:7" x14ac:dyDescent="0.25">
      <c r="A62" s="234" t="s">
        <v>734</v>
      </c>
      <c r="B62" s="241">
        <v>42759</v>
      </c>
      <c r="C62" s="242">
        <v>43489</v>
      </c>
      <c r="D62" s="243">
        <v>8.0000000000000002E-3</v>
      </c>
      <c r="E62" s="244"/>
      <c r="F62" s="245">
        <v>4868795580</v>
      </c>
      <c r="G62" s="240" t="s">
        <v>722</v>
      </c>
    </row>
    <row r="63" spans="1:7" x14ac:dyDescent="0.25">
      <c r="A63" s="246" t="s">
        <v>735</v>
      </c>
      <c r="B63" s="247"/>
      <c r="C63" s="248"/>
      <c r="D63" s="249"/>
      <c r="E63" s="250"/>
      <c r="F63" s="251">
        <f>SUM(F38:F62)</f>
        <v>100751178880</v>
      </c>
      <c r="G63" s="252"/>
    </row>
    <row r="64" spans="1:7" x14ac:dyDescent="0.25">
      <c r="A64" s="222" t="s">
        <v>736</v>
      </c>
      <c r="B64" s="253">
        <v>42376</v>
      </c>
      <c r="C64" s="254">
        <v>43472</v>
      </c>
      <c r="D64" s="177">
        <v>0.05</v>
      </c>
      <c r="E64" s="208"/>
      <c r="F64" s="255">
        <v>6000000000</v>
      </c>
      <c r="G64" s="227" t="s">
        <v>722</v>
      </c>
    </row>
    <row r="65" spans="1:7" x14ac:dyDescent="0.25">
      <c r="A65" s="222" t="s">
        <v>736</v>
      </c>
      <c r="B65" s="256">
        <v>42557</v>
      </c>
      <c r="C65" s="257">
        <v>43652</v>
      </c>
      <c r="D65" s="192">
        <v>2.1499999999999998E-2</v>
      </c>
      <c r="E65" s="208"/>
      <c r="F65" s="258">
        <v>4678700000</v>
      </c>
      <c r="G65" s="227" t="s">
        <v>728</v>
      </c>
    </row>
    <row r="66" spans="1:7" x14ac:dyDescent="0.25">
      <c r="A66" s="222" t="s">
        <v>736</v>
      </c>
      <c r="B66" s="228">
        <v>42832</v>
      </c>
      <c r="C66" s="229">
        <v>43928</v>
      </c>
      <c r="D66" s="192">
        <v>2.7E-2</v>
      </c>
      <c r="E66" s="208"/>
      <c r="F66" s="258">
        <v>2999900000</v>
      </c>
      <c r="G66" s="227" t="s">
        <v>725</v>
      </c>
    </row>
    <row r="67" spans="1:7" x14ac:dyDescent="0.25">
      <c r="A67" s="222" t="s">
        <v>736</v>
      </c>
      <c r="B67" s="175">
        <v>43108</v>
      </c>
      <c r="C67" s="176">
        <v>44204</v>
      </c>
      <c r="D67" s="192">
        <v>3.7499999999999999E-2</v>
      </c>
      <c r="E67" s="208"/>
      <c r="F67" s="258">
        <v>3000000000</v>
      </c>
      <c r="G67" s="227" t="s">
        <v>722</v>
      </c>
    </row>
    <row r="68" spans="1:7" x14ac:dyDescent="0.25">
      <c r="A68" s="222" t="s">
        <v>736</v>
      </c>
      <c r="B68" s="175">
        <v>43200</v>
      </c>
      <c r="C68" s="176">
        <v>44296</v>
      </c>
      <c r="D68" s="192">
        <v>3.4000000000000002E-2</v>
      </c>
      <c r="E68" s="208"/>
      <c r="F68" s="258">
        <v>2000000000</v>
      </c>
      <c r="G68" s="227" t="s">
        <v>725</v>
      </c>
    </row>
    <row r="69" spans="1:7" x14ac:dyDescent="0.25">
      <c r="A69" s="182" t="s">
        <v>737</v>
      </c>
      <c r="B69" s="183"/>
      <c r="C69" s="259"/>
      <c r="D69" s="260"/>
      <c r="E69" s="261"/>
      <c r="F69" s="262">
        <f>SUM(F64:F68)</f>
        <v>18678600000</v>
      </c>
      <c r="G69" s="263"/>
    </row>
    <row r="70" spans="1:7" x14ac:dyDescent="0.25">
      <c r="A70" s="264" t="s">
        <v>738</v>
      </c>
      <c r="B70" s="265"/>
      <c r="C70" s="206"/>
      <c r="D70" s="177"/>
      <c r="E70" s="266"/>
      <c r="F70" s="255"/>
      <c r="G70" s="227"/>
    </row>
    <row r="71" spans="1:7" x14ac:dyDescent="0.25">
      <c r="A71" s="222" t="s">
        <v>739</v>
      </c>
      <c r="B71" s="265">
        <v>41680</v>
      </c>
      <c r="C71" s="206">
        <v>43506</v>
      </c>
      <c r="D71" s="177">
        <v>5.8900000000000001E-2</v>
      </c>
      <c r="E71" s="266">
        <v>2.07E-2</v>
      </c>
      <c r="F71" s="255">
        <v>2500000000</v>
      </c>
      <c r="G71" s="227" t="s">
        <v>723</v>
      </c>
    </row>
    <row r="72" spans="1:7" x14ac:dyDescent="0.25">
      <c r="A72" s="222" t="s">
        <v>739</v>
      </c>
      <c r="B72" s="265">
        <v>41767</v>
      </c>
      <c r="C72" s="206">
        <v>43593</v>
      </c>
      <c r="D72" s="177">
        <v>5.9519000000000002E-2</v>
      </c>
      <c r="E72" s="266">
        <v>2.4E-2</v>
      </c>
      <c r="F72" s="255">
        <v>2200000000</v>
      </c>
      <c r="G72" s="227" t="s">
        <v>726</v>
      </c>
    </row>
    <row r="73" spans="1:7" x14ac:dyDescent="0.25">
      <c r="A73" s="222" t="s">
        <v>739</v>
      </c>
      <c r="B73" s="265">
        <v>41864</v>
      </c>
      <c r="C73" s="206">
        <v>43690</v>
      </c>
      <c r="D73" s="177">
        <v>5.6099999999999997E-2</v>
      </c>
      <c r="E73" s="266">
        <v>2.3800000000000002E-2</v>
      </c>
      <c r="F73" s="255">
        <v>700000000</v>
      </c>
      <c r="G73" s="227" t="s">
        <v>733</v>
      </c>
    </row>
    <row r="74" spans="1:7" x14ac:dyDescent="0.25">
      <c r="A74" s="222" t="s">
        <v>739</v>
      </c>
      <c r="B74" s="267">
        <v>41953</v>
      </c>
      <c r="C74" s="268">
        <v>43779</v>
      </c>
      <c r="D74" s="177">
        <v>5.7599999999999998E-2</v>
      </c>
      <c r="E74" s="266">
        <v>2.52E-2</v>
      </c>
      <c r="F74" s="255">
        <v>500000000</v>
      </c>
      <c r="G74" s="227" t="s">
        <v>731</v>
      </c>
    </row>
    <row r="75" spans="1:7" x14ac:dyDescent="0.25">
      <c r="A75" s="222" t="s">
        <v>739</v>
      </c>
      <c r="B75" s="267">
        <v>42044</v>
      </c>
      <c r="C75" s="268">
        <v>43870</v>
      </c>
      <c r="D75" s="177">
        <v>6.0499999999999998E-2</v>
      </c>
      <c r="E75" s="266">
        <v>2.5499999999999998E-2</v>
      </c>
      <c r="F75" s="255">
        <v>504500000</v>
      </c>
      <c r="G75" s="227" t="s">
        <v>723</v>
      </c>
    </row>
    <row r="76" spans="1:7" x14ac:dyDescent="0.25">
      <c r="A76" s="222" t="s">
        <v>739</v>
      </c>
      <c r="B76" s="269">
        <v>42128</v>
      </c>
      <c r="C76" s="224">
        <v>43955</v>
      </c>
      <c r="D76" s="177">
        <v>6.0539999999999997E-2</v>
      </c>
      <c r="E76" s="266">
        <v>2.53E-2</v>
      </c>
      <c r="F76" s="255">
        <v>1000000000</v>
      </c>
      <c r="G76" s="227" t="s">
        <v>726</v>
      </c>
    </row>
    <row r="77" spans="1:7" x14ac:dyDescent="0.25">
      <c r="A77" s="222" t="s">
        <v>739</v>
      </c>
      <c r="B77" s="253">
        <v>42226</v>
      </c>
      <c r="C77" s="254">
        <v>44053</v>
      </c>
      <c r="D77" s="177">
        <v>5.7590000000000002E-2</v>
      </c>
      <c r="E77" s="266">
        <v>2.5100000000000001E-2</v>
      </c>
      <c r="F77" s="255">
        <v>770000000</v>
      </c>
      <c r="G77" s="227" t="s">
        <v>733</v>
      </c>
    </row>
    <row r="78" spans="1:7" x14ac:dyDescent="0.25">
      <c r="A78" s="222" t="s">
        <v>740</v>
      </c>
      <c r="B78" s="253">
        <v>42226</v>
      </c>
      <c r="C78" s="254">
        <v>44053</v>
      </c>
      <c r="D78" s="177">
        <v>5.7590000000000002E-2</v>
      </c>
      <c r="E78" s="266">
        <v>2.5100000000000001E-2</v>
      </c>
      <c r="F78" s="255">
        <v>1600000000</v>
      </c>
      <c r="G78" s="227" t="s">
        <v>733</v>
      </c>
    </row>
    <row r="79" spans="1:7" x14ac:dyDescent="0.25">
      <c r="A79" s="222" t="s">
        <v>739</v>
      </c>
      <c r="B79" s="228">
        <v>42317</v>
      </c>
      <c r="C79" s="229">
        <v>44144</v>
      </c>
      <c r="D79" s="177">
        <f>3.1907%+2.53%</f>
        <v>5.7206999999999994E-2</v>
      </c>
      <c r="E79" s="266">
        <v>2.53E-2</v>
      </c>
      <c r="F79" s="255">
        <v>550000000</v>
      </c>
      <c r="G79" s="227" t="s">
        <v>731</v>
      </c>
    </row>
    <row r="80" spans="1:7" x14ac:dyDescent="0.25">
      <c r="A80" s="222" t="s">
        <v>739</v>
      </c>
      <c r="B80" s="228">
        <v>42408</v>
      </c>
      <c r="C80" s="229">
        <v>44235</v>
      </c>
      <c r="D80" s="177">
        <v>4.7363000000000002E-2</v>
      </c>
      <c r="E80" s="266">
        <v>2.58E-2</v>
      </c>
      <c r="F80" s="255">
        <v>750000000</v>
      </c>
      <c r="G80" s="227" t="s">
        <v>723</v>
      </c>
    </row>
    <row r="81" spans="1:7" x14ac:dyDescent="0.25">
      <c r="A81" s="222" t="s">
        <v>740</v>
      </c>
      <c r="B81" s="228">
        <v>42496</v>
      </c>
      <c r="C81" s="229">
        <v>44235</v>
      </c>
      <c r="D81" s="177">
        <v>4.7363000000000002E-2</v>
      </c>
      <c r="E81" s="266">
        <v>2.58E-2</v>
      </c>
      <c r="F81" s="255">
        <v>1500000000</v>
      </c>
      <c r="G81" s="227" t="s">
        <v>723</v>
      </c>
    </row>
    <row r="82" spans="1:7" x14ac:dyDescent="0.25">
      <c r="A82" s="222" t="s">
        <v>739</v>
      </c>
      <c r="B82" s="256">
        <v>42587</v>
      </c>
      <c r="C82" s="257">
        <v>44413</v>
      </c>
      <c r="D82" s="192">
        <f>1.2917%+2.59%</f>
        <v>3.8817000000000004E-2</v>
      </c>
      <c r="E82" s="266">
        <v>2.5899999999999999E-2</v>
      </c>
      <c r="F82" s="255">
        <v>1450000000</v>
      </c>
      <c r="G82" s="227" t="s">
        <v>733</v>
      </c>
    </row>
    <row r="83" spans="1:7" x14ac:dyDescent="0.25">
      <c r="A83" s="264" t="s">
        <v>741</v>
      </c>
      <c r="B83" s="265"/>
      <c r="C83" s="206"/>
      <c r="D83" s="177"/>
      <c r="E83" s="266"/>
      <c r="F83" s="255"/>
      <c r="G83" s="227"/>
    </row>
    <row r="84" spans="1:7" x14ac:dyDescent="0.25">
      <c r="A84" s="222" t="s">
        <v>739</v>
      </c>
      <c r="B84" s="265">
        <v>41680</v>
      </c>
      <c r="C84" s="206">
        <v>43506</v>
      </c>
      <c r="D84" s="177">
        <v>6.6000000000000003E-2</v>
      </c>
      <c r="E84" s="266"/>
      <c r="F84" s="255">
        <v>1329000000</v>
      </c>
      <c r="G84" s="227" t="s">
        <v>723</v>
      </c>
    </row>
    <row r="85" spans="1:7" x14ac:dyDescent="0.25">
      <c r="A85" s="222" t="s">
        <v>739</v>
      </c>
      <c r="B85" s="265">
        <v>41767</v>
      </c>
      <c r="C85" s="206">
        <v>43593</v>
      </c>
      <c r="D85" s="177">
        <v>6.6500000000000004E-2</v>
      </c>
      <c r="E85" s="266"/>
      <c r="F85" s="255">
        <v>1300700000</v>
      </c>
      <c r="G85" s="227" t="s">
        <v>726</v>
      </c>
    </row>
    <row r="86" spans="1:7" x14ac:dyDescent="0.25">
      <c r="A86" s="222" t="s">
        <v>739</v>
      </c>
      <c r="B86" s="265">
        <v>41864</v>
      </c>
      <c r="C86" s="206">
        <v>43690</v>
      </c>
      <c r="D86" s="177">
        <v>6.6199999999999995E-2</v>
      </c>
      <c r="E86" s="266"/>
      <c r="F86" s="255">
        <v>3300000000</v>
      </c>
      <c r="G86" s="227" t="s">
        <v>733</v>
      </c>
    </row>
    <row r="87" spans="1:7" x14ac:dyDescent="0.25">
      <c r="A87" s="222" t="s">
        <v>739</v>
      </c>
      <c r="B87" s="267">
        <v>41953</v>
      </c>
      <c r="C87" s="268">
        <v>43779</v>
      </c>
      <c r="D87" s="177">
        <v>6.6199999999999995E-2</v>
      </c>
      <c r="E87" s="266"/>
      <c r="F87" s="255">
        <v>2425700000</v>
      </c>
      <c r="G87" s="227" t="s">
        <v>731</v>
      </c>
    </row>
    <row r="88" spans="1:7" x14ac:dyDescent="0.25">
      <c r="A88" s="222" t="s">
        <v>739</v>
      </c>
      <c r="B88" s="267">
        <v>42044</v>
      </c>
      <c r="C88" s="268">
        <v>43870</v>
      </c>
      <c r="D88" s="177">
        <v>6.6500000000000004E-2</v>
      </c>
      <c r="E88" s="266"/>
      <c r="F88" s="255">
        <v>2126600000</v>
      </c>
      <c r="G88" s="227" t="s">
        <v>723</v>
      </c>
    </row>
    <row r="89" spans="1:7" x14ac:dyDescent="0.25">
      <c r="A89" s="222" t="s">
        <v>739</v>
      </c>
      <c r="B89" s="269">
        <v>42128</v>
      </c>
      <c r="C89" s="224">
        <v>43955</v>
      </c>
      <c r="D89" s="177">
        <v>6.4500000000000002E-2</v>
      </c>
      <c r="E89" s="266"/>
      <c r="F89" s="255">
        <v>2500000000</v>
      </c>
      <c r="G89" s="227" t="s">
        <v>726</v>
      </c>
    </row>
    <row r="90" spans="1:7" x14ac:dyDescent="0.25">
      <c r="A90" s="222" t="s">
        <v>739</v>
      </c>
      <c r="B90" s="253">
        <v>42226</v>
      </c>
      <c r="C90" s="254">
        <v>44053</v>
      </c>
      <c r="D90" s="177">
        <v>6.4500000000000002E-2</v>
      </c>
      <c r="E90" s="266"/>
      <c r="F90" s="255">
        <v>1177600000</v>
      </c>
      <c r="G90" s="227" t="s">
        <v>733</v>
      </c>
    </row>
    <row r="91" spans="1:7" x14ac:dyDescent="0.25">
      <c r="A91" s="222" t="s">
        <v>739</v>
      </c>
      <c r="B91" s="228">
        <v>42317</v>
      </c>
      <c r="C91" s="229">
        <v>44144</v>
      </c>
      <c r="D91" s="177">
        <v>6.4199999999999993E-2</v>
      </c>
      <c r="E91" s="266"/>
      <c r="F91" s="255">
        <v>3262700000</v>
      </c>
      <c r="G91" s="227" t="s">
        <v>731</v>
      </c>
    </row>
    <row r="92" spans="1:7" x14ac:dyDescent="0.25">
      <c r="A92" s="222" t="s">
        <v>739</v>
      </c>
      <c r="B92" s="253">
        <v>42408</v>
      </c>
      <c r="C92" s="254">
        <v>44235</v>
      </c>
      <c r="D92" s="177">
        <v>4.9500000000000002E-2</v>
      </c>
      <c r="E92" s="266"/>
      <c r="F92" s="255">
        <v>4000000000</v>
      </c>
      <c r="G92" s="227" t="s">
        <v>723</v>
      </c>
    </row>
    <row r="93" spans="1:7" x14ac:dyDescent="0.25">
      <c r="A93" s="222" t="s">
        <v>740</v>
      </c>
      <c r="B93" s="228">
        <v>42496</v>
      </c>
      <c r="C93" s="229">
        <v>44235</v>
      </c>
      <c r="D93" s="177">
        <v>4.9500000000000002E-2</v>
      </c>
      <c r="E93" s="266"/>
      <c r="F93" s="255">
        <v>3500000000</v>
      </c>
      <c r="G93" s="227" t="s">
        <v>723</v>
      </c>
    </row>
    <row r="94" spans="1:7" x14ac:dyDescent="0.25">
      <c r="A94" s="222" t="s">
        <v>739</v>
      </c>
      <c r="B94" s="256">
        <v>42587</v>
      </c>
      <c r="C94" s="257">
        <v>44413</v>
      </c>
      <c r="D94" s="177">
        <v>4.2500000000000003E-2</v>
      </c>
      <c r="E94" s="270"/>
      <c r="F94" s="255">
        <v>3347600000</v>
      </c>
      <c r="G94" s="227" t="s">
        <v>733</v>
      </c>
    </row>
    <row r="95" spans="1:7" x14ac:dyDescent="0.25">
      <c r="A95" s="222" t="s">
        <v>739</v>
      </c>
      <c r="B95" s="271">
        <v>42682</v>
      </c>
      <c r="C95" s="272">
        <v>44508</v>
      </c>
      <c r="D95" s="177">
        <v>5.2499999999999998E-2</v>
      </c>
      <c r="E95" s="270"/>
      <c r="F95" s="255">
        <v>4685400000</v>
      </c>
      <c r="G95" s="227" t="s">
        <v>731</v>
      </c>
    </row>
    <row r="96" spans="1:7" x14ac:dyDescent="0.25">
      <c r="A96" s="222" t="s">
        <v>739</v>
      </c>
      <c r="B96" s="223">
        <v>42769</v>
      </c>
      <c r="C96" s="224">
        <v>44595</v>
      </c>
      <c r="D96" s="177">
        <v>5.1499999999999997E-2</v>
      </c>
      <c r="E96" s="270"/>
      <c r="F96" s="255">
        <v>6500000000</v>
      </c>
      <c r="G96" s="227" t="s">
        <v>723</v>
      </c>
    </row>
    <row r="97" spans="1:7" x14ac:dyDescent="0.25">
      <c r="A97" s="222" t="s">
        <v>739</v>
      </c>
      <c r="B97" s="228">
        <v>42863</v>
      </c>
      <c r="C97" s="229">
        <v>44689</v>
      </c>
      <c r="D97" s="177">
        <v>4.9399999999999999E-2</v>
      </c>
      <c r="E97" s="270"/>
      <c r="F97" s="255">
        <v>6500000000</v>
      </c>
      <c r="G97" s="227" t="s">
        <v>726</v>
      </c>
    </row>
    <row r="98" spans="1:7" x14ac:dyDescent="0.25">
      <c r="A98" s="222" t="s">
        <v>739</v>
      </c>
      <c r="B98" s="231">
        <v>42955</v>
      </c>
      <c r="C98" s="232">
        <v>44781</v>
      </c>
      <c r="D98" s="177">
        <v>5.1299999999999998E-2</v>
      </c>
      <c r="E98" s="270"/>
      <c r="F98" s="255">
        <v>6500000000</v>
      </c>
      <c r="G98" s="227" t="s">
        <v>733</v>
      </c>
    </row>
    <row r="99" spans="1:7" x14ac:dyDescent="0.25">
      <c r="A99" s="222" t="s">
        <v>740</v>
      </c>
      <c r="B99" s="231">
        <v>43010</v>
      </c>
      <c r="C99" s="232">
        <v>44781</v>
      </c>
      <c r="D99" s="233">
        <v>5.1299999999999998E-2</v>
      </c>
      <c r="E99" s="270"/>
      <c r="F99" s="178">
        <v>1448400000</v>
      </c>
      <c r="G99" s="227" t="s">
        <v>733</v>
      </c>
    </row>
    <row r="100" spans="1:7" x14ac:dyDescent="0.25">
      <c r="A100" s="222" t="s">
        <v>739</v>
      </c>
      <c r="B100" s="231">
        <v>43047</v>
      </c>
      <c r="C100" s="232">
        <v>44873</v>
      </c>
      <c r="D100" s="233">
        <v>5.45E-2</v>
      </c>
      <c r="E100" s="270"/>
      <c r="F100" s="255">
        <v>7476300000</v>
      </c>
      <c r="G100" s="227" t="s">
        <v>731</v>
      </c>
    </row>
    <row r="101" spans="1:7" x14ac:dyDescent="0.25">
      <c r="A101" s="222" t="s">
        <v>739</v>
      </c>
      <c r="B101" s="175">
        <v>43132</v>
      </c>
      <c r="C101" s="176">
        <v>44958</v>
      </c>
      <c r="D101" s="233">
        <v>5.45E-2</v>
      </c>
      <c r="E101" s="270"/>
      <c r="F101" s="178">
        <v>7567500000</v>
      </c>
      <c r="G101" s="227" t="s">
        <v>723</v>
      </c>
    </row>
    <row r="102" spans="1:7" x14ac:dyDescent="0.25">
      <c r="A102" s="222" t="s">
        <v>739</v>
      </c>
      <c r="B102" s="175">
        <v>43223</v>
      </c>
      <c r="C102" s="176">
        <v>45049</v>
      </c>
      <c r="D102" s="233">
        <v>5.45E-2</v>
      </c>
      <c r="E102" s="270"/>
      <c r="F102" s="178">
        <v>4993400000</v>
      </c>
      <c r="G102" s="227" t="s">
        <v>726</v>
      </c>
    </row>
    <row r="103" spans="1:7" x14ac:dyDescent="0.25">
      <c r="A103" s="222" t="s">
        <v>739</v>
      </c>
      <c r="B103" s="273">
        <v>43300</v>
      </c>
      <c r="C103" s="273">
        <v>45126</v>
      </c>
      <c r="D103" s="274">
        <v>5.1299999999999998E-2</v>
      </c>
      <c r="E103" s="275"/>
      <c r="F103" s="178">
        <v>2999900000</v>
      </c>
      <c r="G103" s="227" t="s">
        <v>728</v>
      </c>
    </row>
    <row r="104" spans="1:7" x14ac:dyDescent="0.25">
      <c r="A104" s="222" t="s">
        <v>740</v>
      </c>
      <c r="B104" s="273">
        <v>43326</v>
      </c>
      <c r="C104" s="273">
        <v>45126</v>
      </c>
      <c r="D104" s="274">
        <v>5.1299999999999998E-2</v>
      </c>
      <c r="E104" s="275"/>
      <c r="F104" s="178">
        <v>2300000000</v>
      </c>
      <c r="G104" s="227" t="s">
        <v>728</v>
      </c>
    </row>
    <row r="105" spans="1:7" x14ac:dyDescent="0.25">
      <c r="A105" s="222" t="s">
        <v>740</v>
      </c>
      <c r="B105" s="273">
        <v>43367</v>
      </c>
      <c r="C105" s="273">
        <v>45126</v>
      </c>
      <c r="D105" s="274">
        <v>5.1299999999999998E-2</v>
      </c>
      <c r="E105" s="275"/>
      <c r="F105" s="178">
        <v>2000100000</v>
      </c>
      <c r="G105" s="227" t="s">
        <v>728</v>
      </c>
    </row>
    <row r="106" spans="1:7" x14ac:dyDescent="0.25">
      <c r="A106" s="222" t="s">
        <v>740</v>
      </c>
      <c r="B106" s="273">
        <v>43390</v>
      </c>
      <c r="C106" s="273">
        <v>45126</v>
      </c>
      <c r="D106" s="274">
        <v>5.1299999999999998E-2</v>
      </c>
      <c r="E106" s="275"/>
      <c r="F106" s="178">
        <v>2000300000</v>
      </c>
      <c r="G106" s="227" t="s">
        <v>728</v>
      </c>
    </row>
    <row r="107" spans="1:7" x14ac:dyDescent="0.25">
      <c r="A107" s="222" t="s">
        <v>740</v>
      </c>
      <c r="B107" s="273">
        <v>43419</v>
      </c>
      <c r="C107" s="273">
        <v>45126</v>
      </c>
      <c r="D107" s="274">
        <v>5.1299999999999998E-2</v>
      </c>
      <c r="E107" s="275"/>
      <c r="F107" s="178">
        <v>2000000000</v>
      </c>
      <c r="G107" s="227" t="s">
        <v>728</v>
      </c>
    </row>
    <row r="108" spans="1:7" x14ac:dyDescent="0.25">
      <c r="A108" s="222" t="s">
        <v>740</v>
      </c>
      <c r="B108" s="273">
        <v>43447</v>
      </c>
      <c r="C108" s="273">
        <v>45126</v>
      </c>
      <c r="D108" s="274">
        <v>5.1299999999999998E-2</v>
      </c>
      <c r="E108" s="275"/>
      <c r="F108" s="178">
        <v>2000000000</v>
      </c>
      <c r="G108" s="227" t="s">
        <v>728</v>
      </c>
    </row>
    <row r="109" spans="1:7" x14ac:dyDescent="0.25">
      <c r="A109" s="182" t="s">
        <v>742</v>
      </c>
      <c r="B109" s="183"/>
      <c r="C109" s="259"/>
      <c r="D109" s="260"/>
      <c r="E109" s="261"/>
      <c r="F109" s="262">
        <f>SUM(F71:F108)</f>
        <v>101265700000</v>
      </c>
      <c r="G109" s="263"/>
    </row>
    <row r="110" spans="1:7" x14ac:dyDescent="0.25">
      <c r="A110" s="264" t="s">
        <v>741</v>
      </c>
      <c r="B110" s="265"/>
      <c r="C110" s="206"/>
      <c r="D110" s="177"/>
      <c r="E110" s="276"/>
      <c r="F110" s="277"/>
      <c r="G110" s="227"/>
    </row>
    <row r="111" spans="1:7" x14ac:dyDescent="0.25">
      <c r="A111" s="222" t="s">
        <v>743</v>
      </c>
      <c r="B111" s="228">
        <v>41078</v>
      </c>
      <c r="C111" s="229">
        <v>43634</v>
      </c>
      <c r="D111" s="177">
        <v>0.1085</v>
      </c>
      <c r="E111" s="270"/>
      <c r="F111" s="255">
        <v>1000000000</v>
      </c>
      <c r="G111" s="227" t="s">
        <v>727</v>
      </c>
    </row>
    <row r="112" spans="1:7" x14ac:dyDescent="0.25">
      <c r="A112" s="222" t="s">
        <v>743</v>
      </c>
      <c r="B112" s="265">
        <v>41166</v>
      </c>
      <c r="C112" s="206">
        <v>43722</v>
      </c>
      <c r="D112" s="177">
        <v>0.104</v>
      </c>
      <c r="E112" s="266"/>
      <c r="F112" s="255">
        <v>982100000</v>
      </c>
      <c r="G112" s="227" t="s">
        <v>729</v>
      </c>
    </row>
    <row r="113" spans="1:7" x14ac:dyDescent="0.25">
      <c r="A113" s="222" t="s">
        <v>743</v>
      </c>
      <c r="B113" s="265">
        <v>41351</v>
      </c>
      <c r="C113" s="206">
        <v>43908</v>
      </c>
      <c r="D113" s="177">
        <v>9.5200000000000007E-2</v>
      </c>
      <c r="E113" s="266"/>
      <c r="F113" s="255">
        <v>2000000000</v>
      </c>
      <c r="G113" s="227" t="s">
        <v>724</v>
      </c>
    </row>
    <row r="114" spans="1:7" x14ac:dyDescent="0.25">
      <c r="A114" s="222" t="s">
        <v>743</v>
      </c>
      <c r="B114" s="265">
        <v>41351</v>
      </c>
      <c r="C114" s="206">
        <v>43908</v>
      </c>
      <c r="D114" s="177">
        <v>9.5200000000000007E-2</v>
      </c>
      <c r="E114" s="266"/>
      <c r="F114" s="255">
        <v>2600000000</v>
      </c>
      <c r="G114" s="227" t="s">
        <v>724</v>
      </c>
    </row>
    <row r="115" spans="1:7" x14ac:dyDescent="0.25">
      <c r="A115" s="222" t="s">
        <v>743</v>
      </c>
      <c r="B115" s="265">
        <v>41438</v>
      </c>
      <c r="C115" s="206">
        <v>43995</v>
      </c>
      <c r="D115" s="177">
        <v>9.1200000000000003E-2</v>
      </c>
      <c r="E115" s="266"/>
      <c r="F115" s="255">
        <v>2250000000</v>
      </c>
      <c r="G115" s="227" t="s">
        <v>727</v>
      </c>
    </row>
    <row r="116" spans="1:7" x14ac:dyDescent="0.25">
      <c r="A116" s="222" t="s">
        <v>743</v>
      </c>
      <c r="B116" s="265">
        <v>41537</v>
      </c>
      <c r="C116" s="206">
        <v>44094</v>
      </c>
      <c r="D116" s="177">
        <v>7.3800000000000004E-2</v>
      </c>
      <c r="E116" s="266"/>
      <c r="F116" s="255">
        <v>2000000000</v>
      </c>
      <c r="G116" s="227" t="s">
        <v>729</v>
      </c>
    </row>
    <row r="117" spans="1:7" x14ac:dyDescent="0.25">
      <c r="A117" s="222" t="s">
        <v>744</v>
      </c>
      <c r="B117" s="265">
        <v>41550</v>
      </c>
      <c r="C117" s="206">
        <v>44094</v>
      </c>
      <c r="D117" s="177">
        <v>7.3800000000000004E-2</v>
      </c>
      <c r="E117" s="266"/>
      <c r="F117" s="255">
        <v>2500000000</v>
      </c>
      <c r="G117" s="227" t="s">
        <v>729</v>
      </c>
    </row>
    <row r="118" spans="1:7" x14ac:dyDescent="0.25">
      <c r="A118" s="222" t="s">
        <v>743</v>
      </c>
      <c r="B118" s="265">
        <v>41624</v>
      </c>
      <c r="C118" s="206">
        <v>44181</v>
      </c>
      <c r="D118" s="177">
        <v>7.4499999999999997E-2</v>
      </c>
      <c r="E118" s="266"/>
      <c r="F118" s="255">
        <f>4000000000</f>
        <v>4000000000</v>
      </c>
      <c r="G118" s="227" t="s">
        <v>732</v>
      </c>
    </row>
    <row r="119" spans="1:7" x14ac:dyDescent="0.25">
      <c r="A119" s="222" t="s">
        <v>744</v>
      </c>
      <c r="B119" s="265">
        <v>41635</v>
      </c>
      <c r="C119" s="206">
        <v>44181</v>
      </c>
      <c r="D119" s="177">
        <v>7.4499999999999997E-2</v>
      </c>
      <c r="E119" s="266"/>
      <c r="F119" s="255">
        <v>1283000000</v>
      </c>
      <c r="G119" s="227" t="s">
        <v>732</v>
      </c>
    </row>
    <row r="120" spans="1:7" x14ac:dyDescent="0.25">
      <c r="A120" s="222" t="s">
        <v>743</v>
      </c>
      <c r="B120" s="265">
        <v>41715</v>
      </c>
      <c r="C120" s="206">
        <v>44272</v>
      </c>
      <c r="D120" s="177">
        <v>7.6399999999999996E-2</v>
      </c>
      <c r="E120" s="266"/>
      <c r="F120" s="255">
        <v>3113000000</v>
      </c>
      <c r="G120" s="227" t="s">
        <v>724</v>
      </c>
    </row>
    <row r="121" spans="1:7" x14ac:dyDescent="0.25">
      <c r="A121" s="222" t="s">
        <v>743</v>
      </c>
      <c r="B121" s="265">
        <v>41806</v>
      </c>
      <c r="C121" s="206">
        <v>44363</v>
      </c>
      <c r="D121" s="177">
        <v>7.6700000000000004E-2</v>
      </c>
      <c r="E121" s="266"/>
      <c r="F121" s="255">
        <v>2384700000</v>
      </c>
      <c r="G121" s="227" t="s">
        <v>727</v>
      </c>
    </row>
    <row r="122" spans="1:7" x14ac:dyDescent="0.25">
      <c r="A122" s="222" t="s">
        <v>743</v>
      </c>
      <c r="B122" s="265">
        <v>41897</v>
      </c>
      <c r="C122" s="206">
        <v>44454</v>
      </c>
      <c r="D122" s="177">
        <v>7.7700000000000005E-2</v>
      </c>
      <c r="E122" s="266"/>
      <c r="F122" s="255">
        <v>2914700000</v>
      </c>
      <c r="G122" s="227" t="s">
        <v>729</v>
      </c>
    </row>
    <row r="123" spans="1:7" x14ac:dyDescent="0.25">
      <c r="A123" s="222" t="s">
        <v>743</v>
      </c>
      <c r="B123" s="267">
        <v>41982</v>
      </c>
      <c r="C123" s="268">
        <v>44539</v>
      </c>
      <c r="D123" s="177">
        <v>7.85E-2</v>
      </c>
      <c r="E123" s="266"/>
      <c r="F123" s="255">
        <v>5764700000</v>
      </c>
      <c r="G123" s="227" t="s">
        <v>732</v>
      </c>
    </row>
    <row r="124" spans="1:7" x14ac:dyDescent="0.25">
      <c r="A124" s="222" t="s">
        <v>743</v>
      </c>
      <c r="B124" s="267">
        <v>42079</v>
      </c>
      <c r="C124" s="268">
        <v>44636</v>
      </c>
      <c r="D124" s="177">
        <v>7.8100000000000003E-2</v>
      </c>
      <c r="E124" s="266"/>
      <c r="F124" s="255">
        <v>2500000000</v>
      </c>
      <c r="G124" s="227" t="s">
        <v>724</v>
      </c>
    </row>
    <row r="125" spans="1:7" x14ac:dyDescent="0.25">
      <c r="A125" s="222" t="s">
        <v>743</v>
      </c>
      <c r="B125" s="269">
        <v>42171</v>
      </c>
      <c r="C125" s="278">
        <v>44728</v>
      </c>
      <c r="D125" s="177">
        <v>7.8E-2</v>
      </c>
      <c r="E125" s="266"/>
      <c r="F125" s="255">
        <v>2953500000</v>
      </c>
      <c r="G125" s="227" t="s">
        <v>727</v>
      </c>
    </row>
    <row r="126" spans="1:7" x14ac:dyDescent="0.25">
      <c r="A126" s="222" t="s">
        <v>743</v>
      </c>
      <c r="B126" s="253">
        <v>42263</v>
      </c>
      <c r="C126" s="254">
        <v>44820</v>
      </c>
      <c r="D126" s="177">
        <v>7.7799999999999994E-2</v>
      </c>
      <c r="E126" s="266"/>
      <c r="F126" s="255">
        <v>1000000000</v>
      </c>
      <c r="G126" s="227" t="s">
        <v>729</v>
      </c>
    </row>
    <row r="127" spans="1:7" x14ac:dyDescent="0.25">
      <c r="A127" s="222" t="s">
        <v>743</v>
      </c>
      <c r="B127" s="228">
        <v>42354</v>
      </c>
      <c r="C127" s="229">
        <v>44911</v>
      </c>
      <c r="D127" s="177">
        <v>6.7900000000000002E-2</v>
      </c>
      <c r="E127" s="266"/>
      <c r="F127" s="255">
        <v>2500000000</v>
      </c>
      <c r="G127" s="227" t="s">
        <v>732</v>
      </c>
    </row>
    <row r="128" spans="1:7" x14ac:dyDescent="0.25">
      <c r="A128" s="222" t="s">
        <v>743</v>
      </c>
      <c r="B128" s="228">
        <v>42445</v>
      </c>
      <c r="C128" s="229">
        <v>45001</v>
      </c>
      <c r="D128" s="177">
        <v>4.9000000000000002E-2</v>
      </c>
      <c r="E128" s="266"/>
      <c r="F128" s="255">
        <v>2999900000</v>
      </c>
      <c r="G128" s="227" t="s">
        <v>724</v>
      </c>
    </row>
    <row r="129" spans="1:7" x14ac:dyDescent="0.25">
      <c r="A129" s="222" t="s">
        <v>744</v>
      </c>
      <c r="B129" s="228">
        <v>42524</v>
      </c>
      <c r="C129" s="229">
        <v>45001</v>
      </c>
      <c r="D129" s="177">
        <v>4.9000000000000002E-2</v>
      </c>
      <c r="E129" s="266"/>
      <c r="F129" s="255">
        <v>2000000000</v>
      </c>
      <c r="G129" s="227" t="s">
        <v>724</v>
      </c>
    </row>
    <row r="130" spans="1:7" x14ac:dyDescent="0.25">
      <c r="A130" s="222" t="s">
        <v>743</v>
      </c>
      <c r="B130" s="256">
        <v>42628</v>
      </c>
      <c r="C130" s="257">
        <v>45184</v>
      </c>
      <c r="D130" s="177">
        <v>4.8899999999999999E-2</v>
      </c>
      <c r="E130" s="270"/>
      <c r="F130" s="255">
        <v>2309000000</v>
      </c>
      <c r="G130" s="227" t="s">
        <v>729</v>
      </c>
    </row>
    <row r="131" spans="1:7" x14ac:dyDescent="0.25">
      <c r="A131" s="222" t="s">
        <v>744</v>
      </c>
      <c r="B131" s="271">
        <v>42711</v>
      </c>
      <c r="C131" s="272">
        <v>45184</v>
      </c>
      <c r="D131" s="177">
        <v>4.8899999999999999E-2</v>
      </c>
      <c r="E131" s="270"/>
      <c r="F131" s="255">
        <v>995900000</v>
      </c>
      <c r="G131" s="227" t="s">
        <v>729</v>
      </c>
    </row>
    <row r="132" spans="1:7" x14ac:dyDescent="0.25">
      <c r="A132" s="222" t="s">
        <v>743</v>
      </c>
      <c r="B132" s="223">
        <v>42797</v>
      </c>
      <c r="C132" s="224">
        <v>45354</v>
      </c>
      <c r="D132" s="177">
        <v>5.2400000000000002E-2</v>
      </c>
      <c r="E132" s="270"/>
      <c r="F132" s="255">
        <v>2500000000</v>
      </c>
      <c r="G132" s="227" t="s">
        <v>724</v>
      </c>
    </row>
    <row r="133" spans="1:7" x14ac:dyDescent="0.25">
      <c r="A133" s="222" t="s">
        <v>744</v>
      </c>
      <c r="B133" s="223">
        <v>42797</v>
      </c>
      <c r="C133" s="224">
        <v>45354</v>
      </c>
      <c r="D133" s="177">
        <v>5.2400000000000002E-2</v>
      </c>
      <c r="E133" s="270"/>
      <c r="F133" s="255">
        <v>1500000000</v>
      </c>
      <c r="G133" s="227" t="s">
        <v>724</v>
      </c>
    </row>
    <row r="134" spans="1:7" x14ac:dyDescent="0.25">
      <c r="A134" s="222" t="s">
        <v>743</v>
      </c>
      <c r="B134" s="228">
        <v>42887</v>
      </c>
      <c r="C134" s="229">
        <v>45444</v>
      </c>
      <c r="D134" s="177">
        <v>5.3900000000000003E-2</v>
      </c>
      <c r="E134" s="270"/>
      <c r="F134" s="255">
        <v>3821200000</v>
      </c>
      <c r="G134" s="227" t="s">
        <v>727</v>
      </c>
    </row>
    <row r="135" spans="1:7" x14ac:dyDescent="0.25">
      <c r="A135" s="222" t="s">
        <v>744</v>
      </c>
      <c r="B135" s="231">
        <v>43075</v>
      </c>
      <c r="C135" s="232">
        <v>45444</v>
      </c>
      <c r="D135" s="177">
        <v>5.3900000000000003E-2</v>
      </c>
      <c r="E135" s="270"/>
      <c r="F135" s="255">
        <v>615800000</v>
      </c>
      <c r="G135" s="227" t="s">
        <v>727</v>
      </c>
    </row>
    <row r="136" spans="1:7" x14ac:dyDescent="0.25">
      <c r="A136" s="222" t="s">
        <v>743</v>
      </c>
      <c r="B136" s="175">
        <v>43160</v>
      </c>
      <c r="C136" s="176">
        <v>45717</v>
      </c>
      <c r="D136" s="233">
        <v>5.8599999999999999E-2</v>
      </c>
      <c r="E136" s="270"/>
      <c r="F136" s="255">
        <v>3367800000</v>
      </c>
      <c r="G136" s="331" t="s">
        <v>724</v>
      </c>
    </row>
    <row r="137" spans="1:7" x14ac:dyDescent="0.25">
      <c r="A137" s="222" t="s">
        <v>743</v>
      </c>
      <c r="B137" s="175">
        <v>43262</v>
      </c>
      <c r="C137" s="176">
        <v>45819</v>
      </c>
      <c r="D137" s="233">
        <v>5.7799999999999997E-2</v>
      </c>
      <c r="E137" s="270"/>
      <c r="F137" s="255">
        <v>3000000000</v>
      </c>
      <c r="G137" s="331" t="s">
        <v>727</v>
      </c>
    </row>
    <row r="138" spans="1:7" x14ac:dyDescent="0.25">
      <c r="A138" s="222" t="s">
        <v>744</v>
      </c>
      <c r="B138" s="175">
        <v>43357</v>
      </c>
      <c r="C138" s="176">
        <v>45819</v>
      </c>
      <c r="D138" s="233">
        <v>5.7799999999999997E-2</v>
      </c>
      <c r="E138" s="270"/>
      <c r="F138" s="255">
        <v>2500000000</v>
      </c>
      <c r="G138" s="331" t="s">
        <v>727</v>
      </c>
    </row>
    <row r="139" spans="1:7" x14ac:dyDescent="0.25">
      <c r="A139" s="222" t="s">
        <v>744</v>
      </c>
      <c r="B139" s="175">
        <v>43439</v>
      </c>
      <c r="C139" s="176">
        <v>45819</v>
      </c>
      <c r="D139" s="233">
        <v>5.7799999999999997E-2</v>
      </c>
      <c r="E139" s="270"/>
      <c r="F139" s="255">
        <v>1250700000</v>
      </c>
      <c r="G139" s="331" t="s">
        <v>727</v>
      </c>
    </row>
    <row r="140" spans="1:7" x14ac:dyDescent="0.25">
      <c r="A140" s="264" t="s">
        <v>738</v>
      </c>
      <c r="B140" s="279"/>
      <c r="C140" s="280"/>
      <c r="D140" s="177"/>
      <c r="E140" s="266"/>
      <c r="F140" s="255"/>
      <c r="G140" s="331"/>
    </row>
    <row r="141" spans="1:7" x14ac:dyDescent="0.25">
      <c r="A141" s="222" t="s">
        <v>743</v>
      </c>
      <c r="B141" s="265">
        <v>41078</v>
      </c>
      <c r="C141" s="206">
        <v>43634</v>
      </c>
      <c r="D141" s="177">
        <v>0.1082</v>
      </c>
      <c r="E141" s="266">
        <v>3.4500000000000003E-2</v>
      </c>
      <c r="F141" s="255">
        <v>1500000000</v>
      </c>
      <c r="G141" s="331" t="s">
        <v>727</v>
      </c>
    </row>
    <row r="142" spans="1:7" x14ac:dyDescent="0.25">
      <c r="A142" s="222" t="s">
        <v>743</v>
      </c>
      <c r="B142" s="265">
        <v>41166</v>
      </c>
      <c r="C142" s="206">
        <v>43722</v>
      </c>
      <c r="D142" s="177">
        <v>0.10390000000000001</v>
      </c>
      <c r="E142" s="266">
        <v>3.2000000000000001E-2</v>
      </c>
      <c r="F142" s="255">
        <v>1500000000</v>
      </c>
      <c r="G142" s="227" t="s">
        <v>729</v>
      </c>
    </row>
    <row r="143" spans="1:7" x14ac:dyDescent="0.25">
      <c r="A143" s="222" t="s">
        <v>743</v>
      </c>
      <c r="B143" s="265">
        <v>41351</v>
      </c>
      <c r="C143" s="206">
        <v>43908</v>
      </c>
      <c r="D143" s="177">
        <v>9.2600000000000002E-2</v>
      </c>
      <c r="E143" s="266">
        <v>2.8299999999999999E-2</v>
      </c>
      <c r="F143" s="255">
        <v>951700000</v>
      </c>
      <c r="G143" s="227" t="s">
        <v>724</v>
      </c>
    </row>
    <row r="144" spans="1:7" x14ac:dyDescent="0.25">
      <c r="A144" s="222" t="s">
        <v>743</v>
      </c>
      <c r="B144" s="265">
        <v>41351</v>
      </c>
      <c r="C144" s="206">
        <v>43908</v>
      </c>
      <c r="D144" s="177">
        <v>9.2600000000000002E-2</v>
      </c>
      <c r="E144" s="266">
        <v>2.8299999999999999E-2</v>
      </c>
      <c r="F144" s="255">
        <v>1400000000</v>
      </c>
      <c r="G144" s="227" t="s">
        <v>724</v>
      </c>
    </row>
    <row r="145" spans="1:7" x14ac:dyDescent="0.25">
      <c r="A145" s="222" t="s">
        <v>743</v>
      </c>
      <c r="B145" s="265">
        <v>41438</v>
      </c>
      <c r="C145" s="206">
        <v>43995</v>
      </c>
      <c r="D145" s="177">
        <v>8.5300000000000001E-2</v>
      </c>
      <c r="E145" s="266">
        <v>2.6599999999999999E-2</v>
      </c>
      <c r="F145" s="255">
        <v>750000000</v>
      </c>
      <c r="G145" s="227" t="s">
        <v>727</v>
      </c>
    </row>
    <row r="146" spans="1:7" x14ac:dyDescent="0.25">
      <c r="A146" s="222" t="s">
        <v>743</v>
      </c>
      <c r="B146" s="265">
        <v>41537</v>
      </c>
      <c r="C146" s="206">
        <v>44094</v>
      </c>
      <c r="D146" s="177">
        <v>6.1400000000000003E-2</v>
      </c>
      <c r="E146" s="266">
        <v>1.55E-2</v>
      </c>
      <c r="F146" s="255">
        <v>1000000000</v>
      </c>
      <c r="G146" s="227" t="s">
        <v>729</v>
      </c>
    </row>
    <row r="147" spans="1:7" x14ac:dyDescent="0.25">
      <c r="A147" s="222" t="s">
        <v>744</v>
      </c>
      <c r="B147" s="265">
        <v>41550</v>
      </c>
      <c r="C147" s="206">
        <v>44094</v>
      </c>
      <c r="D147" s="177">
        <v>6.1400000000000003E-2</v>
      </c>
      <c r="E147" s="266">
        <v>1.55E-2</v>
      </c>
      <c r="F147" s="255">
        <v>700000000</v>
      </c>
      <c r="G147" s="227" t="s">
        <v>729</v>
      </c>
    </row>
    <row r="148" spans="1:7" x14ac:dyDescent="0.25">
      <c r="A148" s="222" t="s">
        <v>743</v>
      </c>
      <c r="B148" s="265">
        <v>41635</v>
      </c>
      <c r="C148" s="206">
        <v>44094</v>
      </c>
      <c r="D148" s="177">
        <v>6.1400000000000003E-2</v>
      </c>
      <c r="E148" s="266">
        <v>1.55E-2</v>
      </c>
      <c r="F148" s="255">
        <v>100000000</v>
      </c>
      <c r="G148" s="227" t="s">
        <v>732</v>
      </c>
    </row>
    <row r="149" spans="1:7" x14ac:dyDescent="0.25">
      <c r="A149" s="222" t="s">
        <v>743</v>
      </c>
      <c r="B149" s="265">
        <v>41715</v>
      </c>
      <c r="C149" s="206">
        <v>44272</v>
      </c>
      <c r="D149" s="177">
        <v>6.1199999999999997E-2</v>
      </c>
      <c r="E149" s="266">
        <v>2.3699999999999999E-2</v>
      </c>
      <c r="F149" s="255">
        <v>850000000</v>
      </c>
      <c r="G149" s="227" t="s">
        <v>724</v>
      </c>
    </row>
    <row r="150" spans="1:7" x14ac:dyDescent="0.25">
      <c r="A150" s="222" t="s">
        <v>743</v>
      </c>
      <c r="B150" s="265">
        <v>41806</v>
      </c>
      <c r="C150" s="206">
        <v>44363</v>
      </c>
      <c r="D150" s="177">
        <v>6.0199999999999997E-2</v>
      </c>
      <c r="E150" s="266">
        <v>2.6800000000000001E-2</v>
      </c>
      <c r="F150" s="255">
        <v>550000000</v>
      </c>
      <c r="G150" s="227" t="s">
        <v>727</v>
      </c>
    </row>
    <row r="151" spans="1:7" x14ac:dyDescent="0.25">
      <c r="A151" s="222" t="s">
        <v>743</v>
      </c>
      <c r="B151" s="265">
        <v>41897</v>
      </c>
      <c r="C151" s="206">
        <v>44454</v>
      </c>
      <c r="D151" s="177">
        <v>6.0600000000000001E-2</v>
      </c>
      <c r="E151" s="266">
        <v>2.87E-2</v>
      </c>
      <c r="F151" s="255">
        <v>750000000</v>
      </c>
      <c r="G151" s="227" t="s">
        <v>729</v>
      </c>
    </row>
    <row r="152" spans="1:7" x14ac:dyDescent="0.25">
      <c r="A152" s="222" t="s">
        <v>743</v>
      </c>
      <c r="B152" s="267">
        <v>41982</v>
      </c>
      <c r="C152" s="268">
        <v>44539</v>
      </c>
      <c r="D152" s="177">
        <v>6.1800000000000001E-2</v>
      </c>
      <c r="E152" s="266">
        <v>2.9000000000000001E-2</v>
      </c>
      <c r="F152" s="255">
        <v>700000000</v>
      </c>
      <c r="G152" s="227" t="s">
        <v>732</v>
      </c>
    </row>
    <row r="153" spans="1:7" x14ac:dyDescent="0.25">
      <c r="A153" s="222" t="s">
        <v>743</v>
      </c>
      <c r="B153" s="267">
        <v>42079</v>
      </c>
      <c r="C153" s="268">
        <v>44636</v>
      </c>
      <c r="D153" s="177">
        <v>6.54E-2</v>
      </c>
      <c r="E153" s="266">
        <v>2.9499999999999998E-2</v>
      </c>
      <c r="F153" s="255">
        <v>1000000000</v>
      </c>
      <c r="G153" s="227" t="s">
        <v>724</v>
      </c>
    </row>
    <row r="154" spans="1:7" x14ac:dyDescent="0.25">
      <c r="A154" s="222" t="s">
        <v>743</v>
      </c>
      <c r="B154" s="269">
        <v>42171</v>
      </c>
      <c r="C154" s="278">
        <v>44728</v>
      </c>
      <c r="D154" s="177">
        <v>6.1857000000000002E-2</v>
      </c>
      <c r="E154" s="266">
        <v>2.8000000000000001E-2</v>
      </c>
      <c r="F154" s="255">
        <v>830000000</v>
      </c>
      <c r="G154" s="227" t="s">
        <v>727</v>
      </c>
    </row>
    <row r="155" spans="1:7" x14ac:dyDescent="0.25">
      <c r="A155" s="222" t="s">
        <v>743</v>
      </c>
      <c r="B155" s="253">
        <v>42263</v>
      </c>
      <c r="C155" s="254">
        <v>44820</v>
      </c>
      <c r="D155" s="177">
        <v>6.0657000000000003E-2</v>
      </c>
      <c r="E155" s="266">
        <v>2.8500000000000001E-2</v>
      </c>
      <c r="F155" s="255">
        <v>600000000</v>
      </c>
      <c r="G155" s="227" t="s">
        <v>729</v>
      </c>
    </row>
    <row r="156" spans="1:7" x14ac:dyDescent="0.25">
      <c r="A156" s="182" t="s">
        <v>745</v>
      </c>
      <c r="B156" s="183"/>
      <c r="C156" s="259"/>
      <c r="D156" s="260"/>
      <c r="E156" s="261"/>
      <c r="F156" s="262">
        <f>SUM(F111:F155)</f>
        <v>81787700000</v>
      </c>
      <c r="G156" s="263"/>
    </row>
    <row r="157" spans="1:7" x14ac:dyDescent="0.25">
      <c r="A157" s="264" t="s">
        <v>741</v>
      </c>
      <c r="B157" s="265"/>
      <c r="C157" s="206"/>
      <c r="D157" s="177"/>
      <c r="E157" s="266"/>
      <c r="F157" s="255"/>
      <c r="G157" s="227"/>
    </row>
    <row r="158" spans="1:7" x14ac:dyDescent="0.25">
      <c r="A158" s="222" t="s">
        <v>746</v>
      </c>
      <c r="B158" s="265">
        <v>41576</v>
      </c>
      <c r="C158" s="206">
        <v>45228</v>
      </c>
      <c r="D158" s="177">
        <v>9.2499999999999999E-2</v>
      </c>
      <c r="E158" s="266"/>
      <c r="F158" s="255">
        <v>3924400000</v>
      </c>
      <c r="G158" s="227" t="s">
        <v>730</v>
      </c>
    </row>
    <row r="159" spans="1:7" x14ac:dyDescent="0.25">
      <c r="A159" s="222" t="s">
        <v>747</v>
      </c>
      <c r="B159" s="265">
        <v>41604</v>
      </c>
      <c r="C159" s="206">
        <v>45228</v>
      </c>
      <c r="D159" s="177">
        <v>9.2499999999999999E-2</v>
      </c>
      <c r="E159" s="266"/>
      <c r="F159" s="255">
        <v>2300000000</v>
      </c>
      <c r="G159" s="227" t="s">
        <v>730</v>
      </c>
    </row>
    <row r="160" spans="1:7" x14ac:dyDescent="0.25">
      <c r="A160" s="222" t="s">
        <v>746</v>
      </c>
      <c r="B160" s="265">
        <v>41663</v>
      </c>
      <c r="C160" s="206">
        <v>45315</v>
      </c>
      <c r="D160" s="177">
        <v>9.2499999999999999E-2</v>
      </c>
      <c r="E160" s="266"/>
      <c r="F160" s="255">
        <v>1505300000</v>
      </c>
      <c r="G160" s="227" t="s">
        <v>722</v>
      </c>
    </row>
    <row r="161" spans="1:7" x14ac:dyDescent="0.25">
      <c r="A161" s="222" t="s">
        <v>746</v>
      </c>
      <c r="B161" s="265">
        <v>41754</v>
      </c>
      <c r="C161" s="206">
        <v>45407</v>
      </c>
      <c r="D161" s="177">
        <v>9.3399999999999997E-2</v>
      </c>
      <c r="E161" s="266"/>
      <c r="F161" s="255">
        <v>1452300000</v>
      </c>
      <c r="G161" s="227" t="s">
        <v>725</v>
      </c>
    </row>
    <row r="162" spans="1:7" x14ac:dyDescent="0.25">
      <c r="A162" s="222" t="s">
        <v>746</v>
      </c>
      <c r="B162" s="265">
        <v>41845</v>
      </c>
      <c r="C162" s="206">
        <v>45498</v>
      </c>
      <c r="D162" s="177">
        <v>9.2499999999999999E-2</v>
      </c>
      <c r="E162" s="266"/>
      <c r="F162" s="255">
        <v>3800000000</v>
      </c>
      <c r="G162" s="227" t="s">
        <v>748</v>
      </c>
    </row>
    <row r="163" spans="1:7" x14ac:dyDescent="0.25">
      <c r="A163" s="222" t="s">
        <v>747</v>
      </c>
      <c r="B163" s="265">
        <v>41845</v>
      </c>
      <c r="C163" s="206">
        <v>45498</v>
      </c>
      <c r="D163" s="177">
        <v>9.2499999999999999E-2</v>
      </c>
      <c r="E163" s="266"/>
      <c r="F163" s="255">
        <v>1607900000</v>
      </c>
      <c r="G163" s="227" t="s">
        <v>748</v>
      </c>
    </row>
    <row r="164" spans="1:7" x14ac:dyDescent="0.25">
      <c r="A164" s="222" t="s">
        <v>746</v>
      </c>
      <c r="B164" s="267">
        <v>41936</v>
      </c>
      <c r="C164" s="268">
        <v>45589</v>
      </c>
      <c r="D164" s="177">
        <v>9.2499999999999999E-2</v>
      </c>
      <c r="E164" s="266"/>
      <c r="F164" s="255">
        <v>1500000000</v>
      </c>
      <c r="G164" s="227" t="s">
        <v>730</v>
      </c>
    </row>
    <row r="165" spans="1:7" x14ac:dyDescent="0.25">
      <c r="A165" s="222" t="s">
        <v>747</v>
      </c>
      <c r="B165" s="267">
        <v>41936</v>
      </c>
      <c r="C165" s="268">
        <v>45589</v>
      </c>
      <c r="D165" s="177">
        <v>9.2499999999999999E-2</v>
      </c>
      <c r="E165" s="266"/>
      <c r="F165" s="255">
        <v>617100000</v>
      </c>
      <c r="G165" s="227" t="s">
        <v>730</v>
      </c>
    </row>
    <row r="166" spans="1:7" x14ac:dyDescent="0.25">
      <c r="A166" s="222" t="s">
        <v>746</v>
      </c>
      <c r="B166" s="267">
        <v>42027</v>
      </c>
      <c r="C166" s="268">
        <v>45680</v>
      </c>
      <c r="D166" s="177">
        <v>9.2499999999999999E-2</v>
      </c>
      <c r="E166" s="266"/>
      <c r="F166" s="255">
        <v>2132500000</v>
      </c>
      <c r="G166" s="227" t="s">
        <v>722</v>
      </c>
    </row>
    <row r="167" spans="1:7" x14ac:dyDescent="0.25">
      <c r="A167" s="222" t="s">
        <v>747</v>
      </c>
      <c r="B167" s="267">
        <v>42027</v>
      </c>
      <c r="C167" s="268">
        <v>45680</v>
      </c>
      <c r="D167" s="177">
        <v>9.2499999999999999E-2</v>
      </c>
      <c r="E167" s="266"/>
      <c r="F167" s="255">
        <v>517800000</v>
      </c>
      <c r="G167" s="227" t="s">
        <v>722</v>
      </c>
    </row>
    <row r="168" spans="1:7" x14ac:dyDescent="0.25">
      <c r="A168" s="222" t="s">
        <v>746</v>
      </c>
      <c r="B168" s="269">
        <v>42117</v>
      </c>
      <c r="C168" s="278">
        <v>45770</v>
      </c>
      <c r="D168" s="177">
        <v>8.9300000000000004E-2</v>
      </c>
      <c r="E168" s="266"/>
      <c r="F168" s="255">
        <v>1998000000</v>
      </c>
      <c r="G168" s="227" t="s">
        <v>725</v>
      </c>
    </row>
    <row r="169" spans="1:7" x14ac:dyDescent="0.25">
      <c r="A169" s="222" t="s">
        <v>746</v>
      </c>
      <c r="B169" s="228">
        <v>42209</v>
      </c>
      <c r="C169" s="229">
        <v>45862</v>
      </c>
      <c r="D169" s="177">
        <v>8.8999999999999996E-2</v>
      </c>
      <c r="E169" s="266"/>
      <c r="F169" s="255">
        <v>1962500000</v>
      </c>
      <c r="G169" s="227" t="s">
        <v>748</v>
      </c>
    </row>
    <row r="170" spans="1:7" x14ac:dyDescent="0.25">
      <c r="A170" s="222" t="s">
        <v>746</v>
      </c>
      <c r="B170" s="228">
        <v>42300</v>
      </c>
      <c r="C170" s="229">
        <v>45953</v>
      </c>
      <c r="D170" s="177">
        <v>8.7999999999999995E-2</v>
      </c>
      <c r="E170" s="266"/>
      <c r="F170" s="255">
        <v>3400000000</v>
      </c>
      <c r="G170" s="227" t="s">
        <v>730</v>
      </c>
    </row>
    <row r="171" spans="1:7" x14ac:dyDescent="0.25">
      <c r="A171" s="222" t="s">
        <v>746</v>
      </c>
      <c r="B171" s="228">
        <v>42387</v>
      </c>
      <c r="C171" s="229">
        <v>46040</v>
      </c>
      <c r="D171" s="177">
        <v>7.9000000000000001E-2</v>
      </c>
      <c r="E171" s="266"/>
      <c r="F171" s="255">
        <v>3000000000</v>
      </c>
      <c r="G171" s="227" t="s">
        <v>722</v>
      </c>
    </row>
    <row r="172" spans="1:7" x14ac:dyDescent="0.25">
      <c r="A172" s="222" t="s">
        <v>747</v>
      </c>
      <c r="B172" s="228">
        <v>42474</v>
      </c>
      <c r="C172" s="229">
        <v>46040</v>
      </c>
      <c r="D172" s="177">
        <v>7.9000000000000001E-2</v>
      </c>
      <c r="E172" s="266"/>
      <c r="F172" s="255">
        <v>2359500000</v>
      </c>
      <c r="G172" s="227" t="s">
        <v>722</v>
      </c>
    </row>
    <row r="173" spans="1:7" x14ac:dyDescent="0.25">
      <c r="A173" s="222" t="s">
        <v>746</v>
      </c>
      <c r="B173" s="256">
        <v>42566</v>
      </c>
      <c r="C173" s="257">
        <v>46218</v>
      </c>
      <c r="D173" s="177">
        <v>5.8000000000000003E-2</v>
      </c>
      <c r="E173" s="270"/>
      <c r="F173" s="255">
        <v>3150000000</v>
      </c>
      <c r="G173" s="227" t="s">
        <v>748</v>
      </c>
    </row>
    <row r="174" spans="1:7" x14ac:dyDescent="0.25">
      <c r="A174" s="222" t="s">
        <v>746</v>
      </c>
      <c r="B174" s="271">
        <v>42650</v>
      </c>
      <c r="C174" s="272">
        <v>46302</v>
      </c>
      <c r="D174" s="177">
        <v>6.7000000000000004E-2</v>
      </c>
      <c r="E174" s="270"/>
      <c r="F174" s="255">
        <v>2500000000</v>
      </c>
      <c r="G174" s="227" t="s">
        <v>730</v>
      </c>
    </row>
    <row r="175" spans="1:7" x14ac:dyDescent="0.25">
      <c r="A175" s="222" t="s">
        <v>746</v>
      </c>
      <c r="B175" s="223">
        <v>42744</v>
      </c>
      <c r="C175" s="224">
        <v>46396</v>
      </c>
      <c r="D175" s="177">
        <v>7.1999999999999995E-2</v>
      </c>
      <c r="E175" s="270"/>
      <c r="F175" s="255">
        <v>2563300000</v>
      </c>
      <c r="G175" s="227" t="s">
        <v>722</v>
      </c>
    </row>
    <row r="176" spans="1:7" x14ac:dyDescent="0.25">
      <c r="A176" s="222" t="s">
        <v>746</v>
      </c>
      <c r="B176" s="223">
        <v>42744</v>
      </c>
      <c r="C176" s="224">
        <v>46396</v>
      </c>
      <c r="D176" s="177">
        <v>7.1999999999999995E-2</v>
      </c>
      <c r="E176" s="270"/>
      <c r="F176" s="255">
        <v>1874000000</v>
      </c>
      <c r="G176" s="227" t="s">
        <v>722</v>
      </c>
    </row>
    <row r="177" spans="1:7" x14ac:dyDescent="0.25">
      <c r="A177" s="222" t="s">
        <v>746</v>
      </c>
      <c r="B177" s="228">
        <v>42828</v>
      </c>
      <c r="C177" s="229">
        <v>46480</v>
      </c>
      <c r="D177" s="177">
        <v>6.4500000000000002E-2</v>
      </c>
      <c r="E177" s="270"/>
      <c r="F177" s="255">
        <v>4000000000</v>
      </c>
      <c r="G177" s="227" t="s">
        <v>725</v>
      </c>
    </row>
    <row r="178" spans="1:7" x14ac:dyDescent="0.25">
      <c r="A178" s="222" t="s">
        <v>747</v>
      </c>
      <c r="B178" s="231">
        <v>43017</v>
      </c>
      <c r="C178" s="232">
        <v>46480</v>
      </c>
      <c r="D178" s="233">
        <v>6.4500000000000002E-2</v>
      </c>
      <c r="E178" s="270"/>
      <c r="F178" s="281">
        <v>1345800000</v>
      </c>
      <c r="G178" s="227" t="s">
        <v>725</v>
      </c>
    </row>
    <row r="179" spans="1:7" x14ac:dyDescent="0.25">
      <c r="A179" s="222" t="s">
        <v>746</v>
      </c>
      <c r="B179" s="175">
        <v>43111</v>
      </c>
      <c r="C179" s="176">
        <v>46763</v>
      </c>
      <c r="D179" s="233">
        <v>7.0000000000000007E-2</v>
      </c>
      <c r="E179" s="270"/>
      <c r="F179" s="281">
        <v>3500000000</v>
      </c>
      <c r="G179" s="227" t="s">
        <v>722</v>
      </c>
    </row>
    <row r="180" spans="1:7" x14ac:dyDescent="0.25">
      <c r="A180" s="222" t="s">
        <v>746</v>
      </c>
      <c r="B180" s="175">
        <v>43193</v>
      </c>
      <c r="C180" s="176">
        <v>46846</v>
      </c>
      <c r="D180" s="233">
        <v>6.9500000000000006E-2</v>
      </c>
      <c r="E180" s="270"/>
      <c r="F180" s="281">
        <v>3108800000</v>
      </c>
      <c r="G180" s="227" t="s">
        <v>725</v>
      </c>
    </row>
    <row r="181" spans="1:7" x14ac:dyDescent="0.25">
      <c r="A181" s="222" t="s">
        <v>746</v>
      </c>
      <c r="B181" s="175">
        <v>43287</v>
      </c>
      <c r="C181" s="176">
        <v>46940</v>
      </c>
      <c r="D181" s="233">
        <v>6.8000000000000005E-2</v>
      </c>
      <c r="E181" s="270"/>
      <c r="F181" s="281">
        <v>2500000000</v>
      </c>
      <c r="G181" s="227" t="s">
        <v>748</v>
      </c>
    </row>
    <row r="182" spans="1:7" x14ac:dyDescent="0.25">
      <c r="A182" s="222" t="s">
        <v>747</v>
      </c>
      <c r="B182" s="175">
        <v>43378</v>
      </c>
      <c r="C182" s="176">
        <v>46940</v>
      </c>
      <c r="D182" s="233">
        <v>6.8000000000000005E-2</v>
      </c>
      <c r="E182" s="270"/>
      <c r="F182" s="281">
        <v>2000000000</v>
      </c>
      <c r="G182" s="227" t="s">
        <v>748</v>
      </c>
    </row>
    <row r="183" spans="1:7" x14ac:dyDescent="0.25">
      <c r="A183" s="264" t="s">
        <v>738</v>
      </c>
      <c r="B183" s="265"/>
      <c r="C183" s="206"/>
      <c r="D183" s="177"/>
      <c r="E183" s="266"/>
      <c r="F183" s="255"/>
      <c r="G183" s="227"/>
    </row>
    <row r="184" spans="1:7" x14ac:dyDescent="0.25">
      <c r="A184" s="222" t="s">
        <v>746</v>
      </c>
      <c r="B184" s="265">
        <v>41576</v>
      </c>
      <c r="C184" s="206">
        <v>45228</v>
      </c>
      <c r="D184" s="177">
        <v>6.8199999999999997E-2</v>
      </c>
      <c r="E184" s="266">
        <v>2.75E-2</v>
      </c>
      <c r="F184" s="255">
        <v>1850000000</v>
      </c>
      <c r="G184" s="227" t="s">
        <v>730</v>
      </c>
    </row>
    <row r="185" spans="1:7" x14ac:dyDescent="0.25">
      <c r="A185" s="222" t="s">
        <v>747</v>
      </c>
      <c r="B185" s="265">
        <v>41604</v>
      </c>
      <c r="C185" s="206">
        <v>45228</v>
      </c>
      <c r="D185" s="177">
        <v>6.8199999999999997E-2</v>
      </c>
      <c r="E185" s="266">
        <v>2.75E-2</v>
      </c>
      <c r="F185" s="255">
        <v>200000000</v>
      </c>
      <c r="G185" s="227" t="s">
        <v>730</v>
      </c>
    </row>
    <row r="186" spans="1:7" x14ac:dyDescent="0.25">
      <c r="A186" s="222" t="s">
        <v>746</v>
      </c>
      <c r="B186" s="265">
        <v>41663</v>
      </c>
      <c r="C186" s="206">
        <v>45315</v>
      </c>
      <c r="D186" s="177">
        <v>6.7299999999999999E-2</v>
      </c>
      <c r="E186" s="266">
        <v>2.9499999999999998E-2</v>
      </c>
      <c r="F186" s="255">
        <v>494700000</v>
      </c>
      <c r="G186" s="227" t="s">
        <v>722</v>
      </c>
    </row>
    <row r="187" spans="1:7" x14ac:dyDescent="0.25">
      <c r="A187" s="222" t="s">
        <v>746</v>
      </c>
      <c r="B187" s="265">
        <v>41754</v>
      </c>
      <c r="C187" s="206">
        <v>45407</v>
      </c>
      <c r="D187" s="177">
        <v>6.6299999999999998E-2</v>
      </c>
      <c r="E187" s="266">
        <v>0.03</v>
      </c>
      <c r="F187" s="255">
        <v>150000000</v>
      </c>
      <c r="G187" s="227" t="s">
        <v>725</v>
      </c>
    </row>
    <row r="188" spans="1:7" x14ac:dyDescent="0.25">
      <c r="A188" s="222" t="s">
        <v>746</v>
      </c>
      <c r="B188" s="265">
        <v>41845</v>
      </c>
      <c r="C188" s="206">
        <v>45498</v>
      </c>
      <c r="D188" s="177">
        <v>6.25E-2</v>
      </c>
      <c r="E188" s="266">
        <v>0.03</v>
      </c>
      <c r="F188" s="255">
        <v>700000000</v>
      </c>
      <c r="G188" s="227" t="s">
        <v>748</v>
      </c>
    </row>
    <row r="189" spans="1:7" x14ac:dyDescent="0.25">
      <c r="A189" s="222" t="s">
        <v>746</v>
      </c>
      <c r="B189" s="267">
        <v>41936</v>
      </c>
      <c r="C189" s="268">
        <v>45589</v>
      </c>
      <c r="D189" s="177">
        <v>6.3600000000000004E-2</v>
      </c>
      <c r="E189" s="266">
        <v>3.15E-2</v>
      </c>
      <c r="F189" s="255">
        <v>1000000000</v>
      </c>
      <c r="G189" s="227" t="s">
        <v>730</v>
      </c>
    </row>
    <row r="190" spans="1:7" x14ac:dyDescent="0.25">
      <c r="A190" s="222" t="s">
        <v>746</v>
      </c>
      <c r="B190" s="267">
        <v>42027</v>
      </c>
      <c r="C190" s="268">
        <v>45680</v>
      </c>
      <c r="D190" s="177">
        <v>6.6400000000000001E-2</v>
      </c>
      <c r="E190" s="266">
        <v>3.2000000000000001E-2</v>
      </c>
      <c r="F190" s="255">
        <v>460000000</v>
      </c>
      <c r="G190" s="227" t="s">
        <v>722</v>
      </c>
    </row>
    <row r="191" spans="1:7" x14ac:dyDescent="0.25">
      <c r="A191" s="222" t="s">
        <v>747</v>
      </c>
      <c r="B191" s="267">
        <v>42027</v>
      </c>
      <c r="C191" s="268">
        <v>45680</v>
      </c>
      <c r="D191" s="177">
        <v>6.6400000000000001E-2</v>
      </c>
      <c r="E191" s="266">
        <v>3.2000000000000001E-2</v>
      </c>
      <c r="F191" s="255">
        <v>200000000</v>
      </c>
      <c r="G191" s="227" t="s">
        <v>722</v>
      </c>
    </row>
    <row r="192" spans="1:7" x14ac:dyDescent="0.25">
      <c r="A192" s="222" t="s">
        <v>746</v>
      </c>
      <c r="B192" s="269">
        <v>42117</v>
      </c>
      <c r="C192" s="278">
        <v>45770</v>
      </c>
      <c r="D192" s="177">
        <v>6.7433000000000007E-2</v>
      </c>
      <c r="E192" s="266">
        <v>3.1800000000000002E-2</v>
      </c>
      <c r="F192" s="255">
        <v>800000000</v>
      </c>
      <c r="G192" s="227" t="s">
        <v>725</v>
      </c>
    </row>
    <row r="193" spans="1:9" x14ac:dyDescent="0.25">
      <c r="A193" s="222" t="s">
        <v>746</v>
      </c>
      <c r="B193" s="228">
        <v>42209</v>
      </c>
      <c r="C193" s="229">
        <v>45862</v>
      </c>
      <c r="D193" s="177">
        <v>6.4293000000000003E-2</v>
      </c>
      <c r="E193" s="266">
        <v>3.15E-2</v>
      </c>
      <c r="F193" s="255">
        <v>1000000000</v>
      </c>
      <c r="G193" s="227" t="s">
        <v>748</v>
      </c>
    </row>
    <row r="194" spans="1:9" x14ac:dyDescent="0.25">
      <c r="A194" s="222" t="s">
        <v>746</v>
      </c>
      <c r="B194" s="228">
        <v>42300</v>
      </c>
      <c r="C194" s="229">
        <v>45953</v>
      </c>
      <c r="D194" s="177">
        <f>3.2013%+2.9%</f>
        <v>6.1012999999999998E-2</v>
      </c>
      <c r="E194" s="266">
        <v>2.9000000000000001E-2</v>
      </c>
      <c r="F194" s="255">
        <v>100000000</v>
      </c>
      <c r="G194" s="227" t="s">
        <v>730</v>
      </c>
    </row>
    <row r="195" spans="1:9" x14ac:dyDescent="0.25">
      <c r="A195" s="222" t="s">
        <v>746</v>
      </c>
      <c r="B195" s="228">
        <v>42474</v>
      </c>
      <c r="C195" s="229">
        <v>46126</v>
      </c>
      <c r="D195" s="177">
        <f>1.564%+2.55%</f>
        <v>4.1139999999999996E-2</v>
      </c>
      <c r="E195" s="266">
        <v>2.5499999999999998E-2</v>
      </c>
      <c r="F195" s="255">
        <v>1640500000</v>
      </c>
      <c r="G195" s="227" t="s">
        <v>725</v>
      </c>
    </row>
    <row r="196" spans="1:9" x14ac:dyDescent="0.25">
      <c r="A196" s="222" t="s">
        <v>746</v>
      </c>
      <c r="B196" s="256">
        <v>42566</v>
      </c>
      <c r="C196" s="257">
        <v>46218</v>
      </c>
      <c r="D196" s="233">
        <f>1.3%+2.4%</f>
        <v>3.7000000000000005E-2</v>
      </c>
      <c r="E196" s="266">
        <v>2.4E-2</v>
      </c>
      <c r="F196" s="255">
        <v>850000000</v>
      </c>
      <c r="G196" s="227" t="s">
        <v>748</v>
      </c>
    </row>
    <row r="197" spans="1:9" x14ac:dyDescent="0.25">
      <c r="A197" s="282" t="s">
        <v>749</v>
      </c>
      <c r="B197" s="283"/>
      <c r="C197" s="284"/>
      <c r="D197" s="285"/>
      <c r="E197" s="286"/>
      <c r="F197" s="287">
        <f>SUM(F158:F196)</f>
        <v>68064400000</v>
      </c>
      <c r="G197" s="288"/>
    </row>
    <row r="198" spans="1:9" ht="3" customHeight="1" x14ac:dyDescent="0.25">
      <c r="A198" s="289"/>
      <c r="B198" s="290"/>
      <c r="C198" s="290"/>
      <c r="D198" s="291"/>
      <c r="E198" s="292"/>
      <c r="F198" s="293"/>
      <c r="G198" s="293"/>
    </row>
    <row r="199" spans="1:9" x14ac:dyDescent="0.25">
      <c r="A199" s="294" t="s">
        <v>750</v>
      </c>
      <c r="B199" s="295"/>
      <c r="C199" s="296"/>
      <c r="D199" s="297"/>
      <c r="E199" s="298"/>
      <c r="F199" s="299">
        <f>F197+F156+F109+F69+F63</f>
        <v>370547578880</v>
      </c>
      <c r="G199" s="300"/>
    </row>
    <row r="200" spans="1:9" x14ac:dyDescent="0.25">
      <c r="A200" s="301" t="s">
        <v>751</v>
      </c>
      <c r="B200" s="302"/>
      <c r="C200" s="302"/>
      <c r="D200" s="303"/>
      <c r="E200" s="304"/>
      <c r="F200" s="305">
        <f>F199+F31</f>
        <v>565092522031.60999</v>
      </c>
      <c r="G200" s="306"/>
    </row>
    <row r="201" spans="1:9" x14ac:dyDescent="0.25">
      <c r="B201" s="307"/>
      <c r="C201" s="307"/>
      <c r="D201" s="308"/>
      <c r="E201" s="309"/>
      <c r="F201" s="310"/>
      <c r="H201" s="311"/>
    </row>
    <row r="202" spans="1:9" x14ac:dyDescent="0.25">
      <c r="A202" s="312"/>
    </row>
    <row r="203" spans="1:9" x14ac:dyDescent="0.25">
      <c r="A203" s="157"/>
      <c r="B203" s="157"/>
      <c r="C203" s="357" t="s">
        <v>781</v>
      </c>
      <c r="D203" s="157"/>
      <c r="E203" s="157"/>
      <c r="F203" s="157"/>
      <c r="G203" s="157"/>
    </row>
    <row r="204" spans="1:9" x14ac:dyDescent="0.25">
      <c r="A204" s="314">
        <f>A35</f>
        <v>43465</v>
      </c>
      <c r="B204" s="313"/>
    </row>
    <row r="205" spans="1:9" x14ac:dyDescent="0.25">
      <c r="A205" s="212" t="s">
        <v>752</v>
      </c>
      <c r="B205" s="315"/>
      <c r="C205" s="315"/>
      <c r="D205" s="315"/>
      <c r="E205" s="315" t="s">
        <v>8</v>
      </c>
      <c r="F205" s="315"/>
      <c r="G205" s="315" t="s">
        <v>753</v>
      </c>
      <c r="H205" s="315" t="s">
        <v>754</v>
      </c>
      <c r="I205" s="316" t="s">
        <v>754</v>
      </c>
    </row>
    <row r="206" spans="1:9" ht="23.25" customHeight="1" x14ac:dyDescent="0.25">
      <c r="A206" s="317" t="s">
        <v>755</v>
      </c>
      <c r="B206" s="318" t="s">
        <v>756</v>
      </c>
      <c r="C206" s="318" t="s">
        <v>757</v>
      </c>
      <c r="D206" s="318" t="s">
        <v>758</v>
      </c>
      <c r="E206" s="318" t="s">
        <v>759</v>
      </c>
      <c r="F206" s="318" t="s">
        <v>760</v>
      </c>
      <c r="G206" s="318" t="s">
        <v>761</v>
      </c>
      <c r="H206" s="318" t="s">
        <v>7</v>
      </c>
      <c r="I206" s="319" t="s">
        <v>762</v>
      </c>
    </row>
    <row r="207" spans="1:9" x14ac:dyDescent="0.25">
      <c r="A207" s="320" t="s">
        <v>763</v>
      </c>
      <c r="B207" s="321" t="s">
        <v>764</v>
      </c>
      <c r="C207" s="205" t="s">
        <v>765</v>
      </c>
      <c r="D207" s="321" t="s">
        <v>766</v>
      </c>
      <c r="E207" s="322"/>
      <c r="F207" s="323">
        <v>4980</v>
      </c>
      <c r="G207" s="324">
        <v>123.42</v>
      </c>
      <c r="H207" s="321" t="s">
        <v>767</v>
      </c>
      <c r="I207" s="325" t="s">
        <v>768</v>
      </c>
    </row>
    <row r="208" spans="1:9" x14ac:dyDescent="0.25">
      <c r="A208" s="320" t="s">
        <v>763</v>
      </c>
      <c r="B208" s="326" t="s">
        <v>764</v>
      </c>
      <c r="C208" s="205" t="s">
        <v>765</v>
      </c>
      <c r="D208" s="326" t="s">
        <v>766</v>
      </c>
      <c r="E208" s="327"/>
      <c r="F208" s="328">
        <v>1390</v>
      </c>
      <c r="G208" s="174"/>
      <c r="H208" s="326" t="s">
        <v>769</v>
      </c>
      <c r="I208" s="329" t="s">
        <v>768</v>
      </c>
    </row>
    <row r="209" spans="1:9" x14ac:dyDescent="0.25">
      <c r="A209" s="320" t="s">
        <v>763</v>
      </c>
      <c r="B209" s="326" t="s">
        <v>764</v>
      </c>
      <c r="C209" s="205" t="s">
        <v>770</v>
      </c>
      <c r="D209" s="326" t="s">
        <v>766</v>
      </c>
      <c r="E209" s="327"/>
      <c r="F209" s="328">
        <v>270</v>
      </c>
      <c r="G209" s="174"/>
      <c r="H209" s="326" t="s">
        <v>771</v>
      </c>
      <c r="I209" s="329" t="s">
        <v>772</v>
      </c>
    </row>
    <row r="210" spans="1:9" x14ac:dyDescent="0.25">
      <c r="A210" s="320" t="s">
        <v>763</v>
      </c>
      <c r="B210" s="326" t="s">
        <v>764</v>
      </c>
      <c r="C210" s="205" t="s">
        <v>770</v>
      </c>
      <c r="D210" s="326" t="s">
        <v>766</v>
      </c>
      <c r="E210" s="327"/>
      <c r="F210" s="328">
        <v>1000</v>
      </c>
      <c r="G210" s="174"/>
      <c r="H210" s="326" t="s">
        <v>773</v>
      </c>
      <c r="I210" s="329" t="s">
        <v>772</v>
      </c>
    </row>
    <row r="211" spans="1:9" x14ac:dyDescent="0.25">
      <c r="A211" s="320" t="s">
        <v>763</v>
      </c>
      <c r="B211" s="326" t="s">
        <v>764</v>
      </c>
      <c r="C211" s="205" t="s">
        <v>774</v>
      </c>
      <c r="D211" s="326" t="s">
        <v>766</v>
      </c>
      <c r="E211" s="327">
        <v>6</v>
      </c>
      <c r="F211" s="330">
        <f>E211*G207</f>
        <v>740.52</v>
      </c>
      <c r="G211" s="174"/>
      <c r="H211" s="326" t="s">
        <v>775</v>
      </c>
      <c r="I211" s="325" t="s">
        <v>776</v>
      </c>
    </row>
    <row r="212" spans="1:9" x14ac:dyDescent="0.25">
      <c r="A212" s="320" t="s">
        <v>763</v>
      </c>
      <c r="B212" s="326" t="s">
        <v>764</v>
      </c>
      <c r="C212" s="205" t="s">
        <v>765</v>
      </c>
      <c r="D212" s="326" t="s">
        <v>766</v>
      </c>
      <c r="E212" s="328"/>
      <c r="F212" s="330">
        <v>2838.547</v>
      </c>
      <c r="G212" s="331"/>
      <c r="H212" s="326" t="s">
        <v>777</v>
      </c>
      <c r="I212" s="329" t="s">
        <v>768</v>
      </c>
    </row>
    <row r="213" spans="1:9" x14ac:dyDescent="0.25">
      <c r="A213" s="320" t="s">
        <v>778</v>
      </c>
      <c r="B213" s="326" t="s">
        <v>764</v>
      </c>
      <c r="C213" s="205" t="s">
        <v>765</v>
      </c>
      <c r="D213" s="326" t="s">
        <v>766</v>
      </c>
      <c r="E213" s="327">
        <v>32.399256999999999</v>
      </c>
      <c r="F213" s="330">
        <f>E213*G207</f>
        <v>3998.7162989399999</v>
      </c>
      <c r="G213" s="174"/>
      <c r="H213" s="326" t="s">
        <v>779</v>
      </c>
      <c r="I213" s="329" t="s">
        <v>768</v>
      </c>
    </row>
    <row r="214" spans="1:9" ht="3" customHeight="1" x14ac:dyDescent="0.25">
      <c r="A214" s="332"/>
      <c r="B214" s="333"/>
      <c r="C214" s="334"/>
      <c r="D214" s="333"/>
      <c r="E214" s="335"/>
      <c r="F214" s="336"/>
      <c r="G214" s="337"/>
      <c r="H214" s="333"/>
      <c r="I214" s="338"/>
    </row>
    <row r="215" spans="1:9" x14ac:dyDescent="0.25">
      <c r="A215" s="339" t="s">
        <v>780</v>
      </c>
      <c r="B215" s="340" t="s">
        <v>715</v>
      </c>
      <c r="C215" s="341"/>
      <c r="D215" s="340"/>
      <c r="E215" s="342"/>
      <c r="F215" s="343">
        <f>SUM(F207:F213)</f>
        <v>15217.783298940001</v>
      </c>
      <c r="G215" s="344"/>
      <c r="H215" s="345"/>
      <c r="I215" s="346"/>
    </row>
    <row r="216" spans="1:9" s="352" customFormat="1" x14ac:dyDescent="0.25">
      <c r="A216" s="347"/>
      <c r="B216" s="347"/>
      <c r="C216" s="347"/>
      <c r="D216" s="347"/>
      <c r="E216" s="348"/>
      <c r="F216" s="349"/>
      <c r="G216" s="350"/>
      <c r="H216" s="347"/>
      <c r="I216" s="351"/>
    </row>
    <row r="217" spans="1:9" x14ac:dyDescent="0.25">
      <c r="C217" s="205"/>
      <c r="D217" s="205"/>
      <c r="E217" s="353"/>
      <c r="F217" s="354"/>
      <c r="G217" s="355"/>
    </row>
    <row r="218" spans="1:9" x14ac:dyDescent="0.25">
      <c r="F218" s="356"/>
    </row>
    <row r="219" spans="1:9" x14ac:dyDescent="0.25">
      <c r="F219" s="356"/>
    </row>
  </sheetData>
  <mergeCells count="3">
    <mergeCell ref="A1:F1"/>
    <mergeCell ref="A2:F2"/>
    <mergeCell ref="A34:G34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workbookViewId="0">
      <selection activeCell="D31" sqref="D31"/>
    </sheetView>
  </sheetViews>
  <sheetFormatPr defaultRowHeight="15" x14ac:dyDescent="0.25"/>
  <cols>
    <col min="1" max="1" width="22.5703125" style="9" customWidth="1"/>
    <col min="2" max="2" width="25" style="127" customWidth="1"/>
    <col min="3" max="3" width="23.5703125" style="9" bestFit="1" customWidth="1"/>
    <col min="4" max="4" width="47.42578125" style="9" customWidth="1"/>
    <col min="5" max="5" width="18.85546875" style="9" customWidth="1"/>
    <col min="6" max="6" width="19.28515625" style="9" customWidth="1"/>
    <col min="7" max="7" width="10.85546875" style="9" customWidth="1"/>
    <col min="8" max="8" width="18.42578125" style="128" customWidth="1"/>
    <col min="9" max="9" width="15.5703125" style="129" customWidth="1"/>
    <col min="10" max="10" width="16.85546875" style="129" customWidth="1"/>
    <col min="11" max="11" width="64.85546875" style="9" customWidth="1"/>
    <col min="12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6.5" customHeight="1" x14ac:dyDescent="0.2">
      <c r="A3" s="16"/>
      <c r="B3" s="17"/>
      <c r="C3" s="16"/>
      <c r="D3" s="18"/>
      <c r="E3" s="19" t="s">
        <v>1</v>
      </c>
      <c r="F3" s="20"/>
      <c r="G3" s="16"/>
      <c r="H3" s="21"/>
      <c r="I3" s="392" t="s">
        <v>2</v>
      </c>
      <c r="J3" s="393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30" t="s">
        <v>13</v>
      </c>
    </row>
    <row r="5" spans="1:11" s="23" customFormat="1" ht="12.75" x14ac:dyDescent="0.2">
      <c r="A5" s="31">
        <v>8</v>
      </c>
      <c r="B5" s="32" t="s">
        <v>14</v>
      </c>
      <c r="C5" s="22" t="s">
        <v>15</v>
      </c>
      <c r="D5" s="22" t="s">
        <v>16</v>
      </c>
      <c r="E5" s="33">
        <v>32758</v>
      </c>
      <c r="F5" s="34">
        <v>1533875.64</v>
      </c>
      <c r="G5" s="16" t="s">
        <v>17</v>
      </c>
      <c r="H5" s="35">
        <v>536856.63</v>
      </c>
      <c r="I5" s="36">
        <v>36525</v>
      </c>
      <c r="J5" s="36">
        <v>47299</v>
      </c>
      <c r="K5" s="22" t="s">
        <v>18</v>
      </c>
    </row>
    <row r="6" spans="1:11" s="23" customFormat="1" ht="12.75" x14ac:dyDescent="0.2">
      <c r="A6" s="37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24" t="s">
        <v>17</v>
      </c>
      <c r="H6" s="42">
        <v>1156030.82</v>
      </c>
      <c r="I6" s="43">
        <v>37621</v>
      </c>
      <c r="J6" s="43">
        <v>48395</v>
      </c>
      <c r="K6" s="39" t="s">
        <v>20</v>
      </c>
    </row>
    <row r="7" spans="1:11" s="23" customFormat="1" ht="12.75" x14ac:dyDescent="0.2">
      <c r="A7" s="37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24" t="s">
        <v>24</v>
      </c>
      <c r="H7" s="42">
        <v>16199882.859999999</v>
      </c>
      <c r="I7" s="43">
        <v>37483</v>
      </c>
      <c r="J7" s="43">
        <v>48259</v>
      </c>
      <c r="K7" s="39" t="s">
        <v>18</v>
      </c>
    </row>
    <row r="8" spans="1:11" s="23" customFormat="1" ht="12.75" x14ac:dyDescent="0.2">
      <c r="A8" s="37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24" t="s">
        <v>24</v>
      </c>
      <c r="H8" s="42">
        <v>1008000</v>
      </c>
      <c r="I8" s="43">
        <v>37787</v>
      </c>
      <c r="J8" s="43">
        <v>48563</v>
      </c>
      <c r="K8" s="39" t="s">
        <v>26</v>
      </c>
    </row>
    <row r="9" spans="1:11" s="23" customFormat="1" ht="12.75" x14ac:dyDescent="0.2">
      <c r="A9" s="37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24" t="s">
        <v>24</v>
      </c>
      <c r="H9" s="42">
        <v>2163652.89</v>
      </c>
      <c r="I9" s="43">
        <v>38032</v>
      </c>
      <c r="J9" s="43">
        <v>48806</v>
      </c>
      <c r="K9" s="39" t="s">
        <v>28</v>
      </c>
    </row>
    <row r="10" spans="1:11" s="23" customFormat="1" ht="12.75" x14ac:dyDescent="0.2">
      <c r="A10" s="37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24" t="s">
        <v>24</v>
      </c>
      <c r="H10" s="42">
        <v>2297821.79</v>
      </c>
      <c r="I10" s="43">
        <v>38032</v>
      </c>
      <c r="J10" s="43">
        <v>48806</v>
      </c>
      <c r="K10" s="39" t="s">
        <v>28</v>
      </c>
    </row>
    <row r="11" spans="1:11" s="23" customFormat="1" ht="12.75" x14ac:dyDescent="0.2">
      <c r="A11" s="37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24" t="s">
        <v>24</v>
      </c>
      <c r="H11" s="42">
        <v>7623770.8200000003</v>
      </c>
      <c r="I11" s="43">
        <v>37817</v>
      </c>
      <c r="J11" s="43">
        <v>48594</v>
      </c>
      <c r="K11" s="39" t="s">
        <v>31</v>
      </c>
    </row>
    <row r="12" spans="1:11" s="23" customFormat="1" ht="12.75" x14ac:dyDescent="0.2">
      <c r="A12" s="37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24" t="s">
        <v>24</v>
      </c>
      <c r="H12" s="42">
        <v>1673319.21</v>
      </c>
      <c r="I12" s="43">
        <v>37848</v>
      </c>
      <c r="J12" s="43">
        <v>48625</v>
      </c>
      <c r="K12" s="39" t="s">
        <v>18</v>
      </c>
    </row>
    <row r="13" spans="1:11" s="23" customFormat="1" ht="12.75" x14ac:dyDescent="0.2">
      <c r="A13" s="37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24" t="s">
        <v>24</v>
      </c>
      <c r="H13" s="42">
        <v>5987128.6399999997</v>
      </c>
      <c r="I13" s="43">
        <v>37848</v>
      </c>
      <c r="J13" s="43">
        <v>48625</v>
      </c>
      <c r="K13" s="39" t="s">
        <v>34</v>
      </c>
    </row>
    <row r="14" spans="1:11" s="23" customFormat="1" ht="12.75" x14ac:dyDescent="0.2">
      <c r="A14" s="37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24" t="s">
        <v>24</v>
      </c>
      <c r="H14" s="42">
        <v>7537322.25</v>
      </c>
      <c r="I14" s="43">
        <v>37848</v>
      </c>
      <c r="J14" s="43">
        <v>48625</v>
      </c>
      <c r="K14" s="39" t="s">
        <v>34</v>
      </c>
    </row>
    <row r="15" spans="1:11" s="23" customFormat="1" ht="12.75" x14ac:dyDescent="0.2">
      <c r="A15" s="37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24" t="s">
        <v>38</v>
      </c>
      <c r="H15" s="42">
        <v>581119000</v>
      </c>
      <c r="I15" s="43">
        <v>38127</v>
      </c>
      <c r="J15" s="43">
        <v>45432</v>
      </c>
      <c r="K15" s="39" t="s">
        <v>31</v>
      </c>
    </row>
    <row r="16" spans="1:11" s="23" customFormat="1" ht="12.75" x14ac:dyDescent="0.2">
      <c r="A16" s="37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24" t="s">
        <v>24</v>
      </c>
      <c r="H16" s="42">
        <v>4105732.38</v>
      </c>
      <c r="I16" s="43">
        <v>38275</v>
      </c>
      <c r="J16" s="43">
        <v>49049</v>
      </c>
      <c r="K16" s="39" t="s">
        <v>40</v>
      </c>
    </row>
    <row r="17" spans="1:11" s="23" customFormat="1" ht="12.75" x14ac:dyDescent="0.2">
      <c r="A17" s="37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24" t="s">
        <v>24</v>
      </c>
      <c r="H17" s="42">
        <v>5017073.21</v>
      </c>
      <c r="I17" s="43">
        <v>38001</v>
      </c>
      <c r="J17" s="43">
        <v>52427</v>
      </c>
      <c r="K17" s="39" t="s">
        <v>44</v>
      </c>
    </row>
    <row r="18" spans="1:11" s="23" customFormat="1" ht="12.75" x14ac:dyDescent="0.2">
      <c r="A18" s="37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24" t="s">
        <v>24</v>
      </c>
      <c r="H18" s="42">
        <v>4544000</v>
      </c>
      <c r="I18" s="43">
        <v>38398</v>
      </c>
      <c r="J18" s="43">
        <v>49171</v>
      </c>
      <c r="K18" s="39" t="s">
        <v>31</v>
      </c>
    </row>
    <row r="19" spans="1:11" s="23" customFormat="1" ht="12.75" x14ac:dyDescent="0.2">
      <c r="A19" s="37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24" t="s">
        <v>24</v>
      </c>
      <c r="H19" s="42">
        <v>5099453.0999999996</v>
      </c>
      <c r="I19" s="43">
        <v>38200</v>
      </c>
      <c r="J19" s="43">
        <v>48976</v>
      </c>
      <c r="K19" s="39" t="s">
        <v>47</v>
      </c>
    </row>
    <row r="20" spans="1:11" s="23" customFormat="1" ht="12.75" x14ac:dyDescent="0.2">
      <c r="A20" s="37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24" t="s">
        <v>24</v>
      </c>
      <c r="H20" s="42">
        <v>1494896.9850000001</v>
      </c>
      <c r="I20" s="43">
        <v>38353</v>
      </c>
      <c r="J20" s="43">
        <v>49126</v>
      </c>
      <c r="K20" s="39" t="s">
        <v>18</v>
      </c>
    </row>
    <row r="21" spans="1:11" s="23" customFormat="1" ht="12.75" x14ac:dyDescent="0.2">
      <c r="A21" s="37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24" t="s">
        <v>24</v>
      </c>
      <c r="H21" s="42">
        <v>6784000</v>
      </c>
      <c r="I21" s="43">
        <v>38353</v>
      </c>
      <c r="J21" s="43">
        <v>49126</v>
      </c>
      <c r="K21" s="39" t="s">
        <v>18</v>
      </c>
    </row>
    <row r="22" spans="1:11" s="23" customFormat="1" ht="12.75" x14ac:dyDescent="0.2">
      <c r="A22" s="37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24" t="s">
        <v>24</v>
      </c>
      <c r="H22" s="42">
        <v>5504000</v>
      </c>
      <c r="I22" s="43">
        <v>38367</v>
      </c>
      <c r="J22" s="43">
        <v>49140</v>
      </c>
      <c r="K22" s="39" t="s">
        <v>51</v>
      </c>
    </row>
    <row r="23" spans="1:11" s="23" customFormat="1" ht="12.75" x14ac:dyDescent="0.2">
      <c r="A23" s="37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24" t="s">
        <v>24</v>
      </c>
      <c r="H23" s="42">
        <v>2528875.6430000002</v>
      </c>
      <c r="I23" s="43">
        <v>38504</v>
      </c>
      <c r="J23" s="43">
        <v>49279</v>
      </c>
      <c r="K23" s="39" t="s">
        <v>53</v>
      </c>
    </row>
    <row r="24" spans="1:11" s="23" customFormat="1" ht="12.75" x14ac:dyDescent="0.2">
      <c r="A24" s="37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24" t="s">
        <v>24</v>
      </c>
      <c r="H24" s="42">
        <v>2162345.0299999998</v>
      </c>
      <c r="I24" s="43">
        <v>38504</v>
      </c>
      <c r="J24" s="43">
        <v>49279</v>
      </c>
      <c r="K24" s="39" t="s">
        <v>55</v>
      </c>
    </row>
    <row r="25" spans="1:11" s="23" customFormat="1" ht="12.75" x14ac:dyDescent="0.2">
      <c r="A25" s="37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24" t="s">
        <v>24</v>
      </c>
      <c r="H25" s="42">
        <v>3253352</v>
      </c>
      <c r="I25" s="43">
        <v>38457</v>
      </c>
      <c r="J25" s="43">
        <v>49232</v>
      </c>
      <c r="K25" s="39" t="s">
        <v>57</v>
      </c>
    </row>
    <row r="26" spans="1:11" s="23" customFormat="1" ht="12.75" x14ac:dyDescent="0.2">
      <c r="A26" s="37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24" t="s">
        <v>61</v>
      </c>
      <c r="H26" s="42">
        <v>1858225</v>
      </c>
      <c r="I26" s="43" t="s">
        <v>62</v>
      </c>
      <c r="J26" s="43">
        <v>38533</v>
      </c>
      <c r="K26" s="39" t="s">
        <v>63</v>
      </c>
    </row>
    <row r="27" spans="1:11" s="23" customFormat="1" ht="12.75" x14ac:dyDescent="0.2">
      <c r="A27" s="37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24" t="s">
        <v>24</v>
      </c>
      <c r="H27" s="42">
        <v>1663935.75</v>
      </c>
      <c r="I27" s="43">
        <v>38701</v>
      </c>
      <c r="J27" s="43">
        <v>49475</v>
      </c>
      <c r="K27" s="39" t="s">
        <v>53</v>
      </c>
    </row>
    <row r="28" spans="1:11" s="23" customFormat="1" ht="12.75" x14ac:dyDescent="0.2">
      <c r="A28" s="37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24" t="s">
        <v>24</v>
      </c>
      <c r="H28" s="42">
        <v>6338680.46</v>
      </c>
      <c r="I28" s="43">
        <v>38518</v>
      </c>
      <c r="J28" s="43">
        <v>49293</v>
      </c>
      <c r="K28" s="39" t="s">
        <v>34</v>
      </c>
    </row>
    <row r="29" spans="1:11" s="23" customFormat="1" ht="12.75" x14ac:dyDescent="0.2">
      <c r="A29" s="37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24" t="s">
        <v>17</v>
      </c>
      <c r="H29" s="42">
        <v>1999151.55</v>
      </c>
      <c r="I29" s="43">
        <v>38716</v>
      </c>
      <c r="J29" s="43">
        <v>49673</v>
      </c>
      <c r="K29" s="39" t="s">
        <v>18</v>
      </c>
    </row>
    <row r="30" spans="1:11" s="23" customFormat="1" ht="12.75" x14ac:dyDescent="0.2">
      <c r="A30" s="37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24" t="s">
        <v>24</v>
      </c>
      <c r="H30" s="42">
        <v>2370834.7599999998</v>
      </c>
      <c r="I30" s="43">
        <v>38777</v>
      </c>
      <c r="J30" s="43">
        <v>49553</v>
      </c>
      <c r="K30" s="39" t="s">
        <v>68</v>
      </c>
    </row>
    <row r="31" spans="1:11" s="23" customFormat="1" ht="12.75" x14ac:dyDescent="0.2">
      <c r="A31" s="37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24" t="s">
        <v>24</v>
      </c>
      <c r="H31" s="42">
        <v>3740000</v>
      </c>
      <c r="I31" s="43">
        <v>38883</v>
      </c>
      <c r="J31" s="43">
        <v>49658</v>
      </c>
      <c r="K31" s="39" t="s">
        <v>70</v>
      </c>
    </row>
    <row r="32" spans="1:11" s="23" customFormat="1" ht="12.75" x14ac:dyDescent="0.2">
      <c r="A32" s="37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24" t="s">
        <v>24</v>
      </c>
      <c r="H32" s="42">
        <v>12122860.76</v>
      </c>
      <c r="I32" s="43">
        <v>39036</v>
      </c>
      <c r="J32" s="43">
        <v>49810</v>
      </c>
      <c r="K32" s="39" t="s">
        <v>34</v>
      </c>
    </row>
    <row r="33" spans="1:11" s="23" customFormat="1" ht="12.75" x14ac:dyDescent="0.2">
      <c r="A33" s="37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24" t="s">
        <v>24</v>
      </c>
      <c r="H33" s="42">
        <v>9351807.9700000007</v>
      </c>
      <c r="I33" s="43">
        <v>38961</v>
      </c>
      <c r="J33" s="43">
        <v>49735</v>
      </c>
      <c r="K33" s="39" t="s">
        <v>55</v>
      </c>
    </row>
    <row r="34" spans="1:11" s="23" customFormat="1" ht="12.75" x14ac:dyDescent="0.2">
      <c r="A34" s="37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24" t="s">
        <v>17</v>
      </c>
      <c r="H34" s="42">
        <v>17242118.02</v>
      </c>
      <c r="I34" s="43">
        <v>41273</v>
      </c>
      <c r="J34" s="43">
        <v>49856</v>
      </c>
      <c r="K34" s="39" t="s">
        <v>74</v>
      </c>
    </row>
    <row r="35" spans="1:11" s="23" customFormat="1" ht="12.75" x14ac:dyDescent="0.2">
      <c r="A35" s="37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24" t="s">
        <v>17</v>
      </c>
      <c r="H35" s="42">
        <v>1850637.32</v>
      </c>
      <c r="I35" s="43">
        <v>39712</v>
      </c>
      <c r="J35" s="43">
        <v>46102</v>
      </c>
      <c r="K35" s="39" t="s">
        <v>55</v>
      </c>
    </row>
    <row r="36" spans="1:11" s="23" customFormat="1" ht="12.75" x14ac:dyDescent="0.2">
      <c r="A36" s="37">
        <v>70</v>
      </c>
      <c r="B36" s="38" t="s">
        <v>78</v>
      </c>
      <c r="C36" s="39" t="s">
        <v>79</v>
      </c>
      <c r="D36" s="39" t="s">
        <v>43</v>
      </c>
      <c r="E36" s="44">
        <v>35345</v>
      </c>
      <c r="F36" s="41">
        <v>3720013.26</v>
      </c>
      <c r="G36" s="24" t="s">
        <v>80</v>
      </c>
      <c r="H36" s="42">
        <v>620002.19999999995</v>
      </c>
      <c r="I36" s="43">
        <v>38168</v>
      </c>
      <c r="J36" s="43">
        <v>44561</v>
      </c>
      <c r="K36" s="39" t="s">
        <v>53</v>
      </c>
    </row>
    <row r="37" spans="1:11" s="23" customFormat="1" ht="12.75" x14ac:dyDescent="0.2">
      <c r="A37" s="37">
        <v>71</v>
      </c>
      <c r="B37" s="38" t="s">
        <v>78</v>
      </c>
      <c r="C37" s="39" t="s">
        <v>79</v>
      </c>
      <c r="D37" s="39" t="s">
        <v>81</v>
      </c>
      <c r="E37" s="44">
        <v>35345</v>
      </c>
      <c r="F37" s="41">
        <v>4800000</v>
      </c>
      <c r="G37" s="24" t="s">
        <v>80</v>
      </c>
      <c r="H37" s="42">
        <v>719969.73600000003</v>
      </c>
      <c r="I37" s="43">
        <v>37257</v>
      </c>
      <c r="J37" s="43">
        <v>44561</v>
      </c>
      <c r="K37" s="39" t="s">
        <v>34</v>
      </c>
    </row>
    <row r="38" spans="1:11" s="23" customFormat="1" ht="12.75" x14ac:dyDescent="0.2">
      <c r="A38" s="37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24" t="s">
        <v>24</v>
      </c>
      <c r="H38" s="42">
        <v>13908000</v>
      </c>
      <c r="I38" s="43">
        <v>39479</v>
      </c>
      <c r="J38" s="43">
        <v>50253</v>
      </c>
      <c r="K38" s="39" t="s">
        <v>18</v>
      </c>
    </row>
    <row r="39" spans="1:11" s="23" customFormat="1" ht="12.75" x14ac:dyDescent="0.2">
      <c r="A39" s="37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24" t="s">
        <v>24</v>
      </c>
      <c r="H39" s="42">
        <v>2808133.25</v>
      </c>
      <c r="I39" s="43">
        <v>39569</v>
      </c>
      <c r="J39" s="43">
        <v>50345</v>
      </c>
      <c r="K39" s="39" t="s">
        <v>18</v>
      </c>
    </row>
    <row r="40" spans="1:11" s="23" customFormat="1" ht="12.75" x14ac:dyDescent="0.2">
      <c r="A40" s="37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24" t="s">
        <v>17</v>
      </c>
      <c r="H40" s="42">
        <v>7286581.7699999996</v>
      </c>
      <c r="I40" s="43">
        <v>39446</v>
      </c>
      <c r="J40" s="43">
        <v>52230</v>
      </c>
      <c r="K40" s="39" t="s">
        <v>85</v>
      </c>
    </row>
    <row r="41" spans="1:11" s="23" customFormat="1" ht="12.75" x14ac:dyDescent="0.2">
      <c r="A41" s="37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24" t="s">
        <v>24</v>
      </c>
      <c r="H41" s="42">
        <v>2531450.11</v>
      </c>
      <c r="I41" s="43">
        <v>39522</v>
      </c>
      <c r="J41" s="43">
        <v>50298</v>
      </c>
      <c r="K41" s="39" t="s">
        <v>87</v>
      </c>
    </row>
    <row r="42" spans="1:11" s="23" customFormat="1" ht="12.75" x14ac:dyDescent="0.2">
      <c r="A42" s="37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24" t="s">
        <v>17</v>
      </c>
      <c r="H42" s="42">
        <v>1031746.4</v>
      </c>
      <c r="I42" s="43">
        <v>38949</v>
      </c>
      <c r="J42" s="43">
        <v>45524</v>
      </c>
      <c r="K42" s="39" t="s">
        <v>18</v>
      </c>
    </row>
    <row r="43" spans="1:11" s="23" customFormat="1" ht="12.75" x14ac:dyDescent="0.2">
      <c r="A43" s="37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24" t="s">
        <v>24</v>
      </c>
      <c r="H43" s="42">
        <v>5700000</v>
      </c>
      <c r="I43" s="43">
        <v>39614</v>
      </c>
      <c r="J43" s="43">
        <v>50389</v>
      </c>
      <c r="K43" s="39" t="s">
        <v>34</v>
      </c>
    </row>
    <row r="44" spans="1:11" s="23" customFormat="1" ht="12.75" x14ac:dyDescent="0.2">
      <c r="A44" s="37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24" t="s">
        <v>24</v>
      </c>
      <c r="H44" s="42">
        <v>6709616.46</v>
      </c>
      <c r="I44" s="43">
        <v>39675</v>
      </c>
      <c r="J44" s="43">
        <v>50451</v>
      </c>
      <c r="K44" s="39" t="s">
        <v>51</v>
      </c>
    </row>
    <row r="45" spans="1:11" s="23" customFormat="1" ht="12.75" x14ac:dyDescent="0.2">
      <c r="A45" s="37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24" t="s">
        <v>24</v>
      </c>
      <c r="H45" s="42">
        <v>9791362.75</v>
      </c>
      <c r="I45" s="43">
        <v>39736</v>
      </c>
      <c r="J45" s="43">
        <v>50510</v>
      </c>
      <c r="K45" s="39" t="s">
        <v>93</v>
      </c>
    </row>
    <row r="46" spans="1:11" s="23" customFormat="1" ht="12.75" x14ac:dyDescent="0.2">
      <c r="A46" s="37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24" t="s">
        <v>17</v>
      </c>
      <c r="H46" s="42">
        <v>3330044.07</v>
      </c>
      <c r="I46" s="43">
        <v>39812</v>
      </c>
      <c r="J46" s="43">
        <v>50586</v>
      </c>
      <c r="K46" s="39" t="s">
        <v>95</v>
      </c>
    </row>
    <row r="47" spans="1:11" s="23" customFormat="1" ht="12.75" x14ac:dyDescent="0.2">
      <c r="A47" s="37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24" t="s">
        <v>17</v>
      </c>
      <c r="H47" s="42">
        <v>6306036.5599999996</v>
      </c>
      <c r="I47" s="43">
        <v>40551</v>
      </c>
      <c r="J47" s="43">
        <v>46942</v>
      </c>
      <c r="K47" s="39" t="s">
        <v>97</v>
      </c>
    </row>
    <row r="48" spans="1:11" s="23" customFormat="1" ht="12.75" x14ac:dyDescent="0.2">
      <c r="A48" s="37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24" t="s">
        <v>24</v>
      </c>
      <c r="H48" s="42">
        <v>5200000</v>
      </c>
      <c r="I48" s="43">
        <v>39845</v>
      </c>
      <c r="J48" s="43">
        <v>50618</v>
      </c>
      <c r="K48" s="39" t="s">
        <v>53</v>
      </c>
    </row>
    <row r="49" spans="1:11" s="23" customFormat="1" ht="12.75" x14ac:dyDescent="0.2">
      <c r="A49" s="37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24" t="s">
        <v>24</v>
      </c>
      <c r="H49" s="42">
        <v>2957416.52</v>
      </c>
      <c r="I49" s="43">
        <v>39845</v>
      </c>
      <c r="J49" s="43">
        <v>50618</v>
      </c>
      <c r="K49" s="39" t="s">
        <v>53</v>
      </c>
    </row>
    <row r="50" spans="1:11" s="23" customFormat="1" ht="12.75" x14ac:dyDescent="0.2">
      <c r="A50" s="37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24" t="s">
        <v>24</v>
      </c>
      <c r="H50" s="42">
        <v>17901000</v>
      </c>
      <c r="I50" s="43">
        <v>40009</v>
      </c>
      <c r="J50" s="43">
        <v>50785</v>
      </c>
      <c r="K50" s="39" t="s">
        <v>18</v>
      </c>
    </row>
    <row r="51" spans="1:11" s="23" customFormat="1" ht="12.75" x14ac:dyDescent="0.2">
      <c r="A51" s="37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24" t="s">
        <v>17</v>
      </c>
      <c r="H51" s="42">
        <v>594872.13</v>
      </c>
      <c r="I51" s="43">
        <v>39582</v>
      </c>
      <c r="J51" s="43">
        <v>46156</v>
      </c>
      <c r="K51" s="39" t="s">
        <v>34</v>
      </c>
    </row>
    <row r="52" spans="1:11" s="23" customFormat="1" ht="12.75" x14ac:dyDescent="0.2">
      <c r="A52" s="37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24" t="s">
        <v>24</v>
      </c>
      <c r="H52" s="42">
        <v>26892000</v>
      </c>
      <c r="I52" s="43">
        <v>40101</v>
      </c>
      <c r="J52" s="43">
        <v>50875</v>
      </c>
      <c r="K52" s="39" t="s">
        <v>18</v>
      </c>
    </row>
    <row r="53" spans="1:11" s="23" customFormat="1" ht="12.75" x14ac:dyDescent="0.2">
      <c r="A53" s="37">
        <v>96</v>
      </c>
      <c r="B53" s="38" t="s">
        <v>21</v>
      </c>
      <c r="C53" s="39" t="s">
        <v>22</v>
      </c>
      <c r="D53" s="39" t="s">
        <v>106</v>
      </c>
      <c r="E53" s="40">
        <v>36359</v>
      </c>
      <c r="F53" s="41">
        <v>17700000</v>
      </c>
      <c r="G53" s="24" t="s">
        <v>24</v>
      </c>
      <c r="H53" s="42">
        <v>14337000</v>
      </c>
      <c r="I53" s="43">
        <v>40009</v>
      </c>
      <c r="J53" s="43">
        <v>50785</v>
      </c>
      <c r="K53" s="39" t="s">
        <v>31</v>
      </c>
    </row>
    <row r="54" spans="1:11" s="23" customFormat="1" ht="12.75" x14ac:dyDescent="0.2">
      <c r="A54" s="37">
        <v>97</v>
      </c>
      <c r="B54" s="38" t="s">
        <v>21</v>
      </c>
      <c r="C54" s="39" t="s">
        <v>22</v>
      </c>
      <c r="D54" s="39" t="s">
        <v>107</v>
      </c>
      <c r="E54" s="40">
        <v>36359</v>
      </c>
      <c r="F54" s="41">
        <v>8889243.5099999998</v>
      </c>
      <c r="G54" s="24" t="s">
        <v>24</v>
      </c>
      <c r="H54" s="42">
        <v>7200295.5099999998</v>
      </c>
      <c r="I54" s="43">
        <v>40009</v>
      </c>
      <c r="J54" s="43">
        <v>50785</v>
      </c>
      <c r="K54" s="39" t="s">
        <v>108</v>
      </c>
    </row>
    <row r="55" spans="1:11" s="23" customFormat="1" ht="12.75" x14ac:dyDescent="0.2">
      <c r="A55" s="37">
        <v>98</v>
      </c>
      <c r="B55" s="38" t="s">
        <v>14</v>
      </c>
      <c r="C55" s="39" t="s">
        <v>15</v>
      </c>
      <c r="D55" s="39" t="s">
        <v>109</v>
      </c>
      <c r="E55" s="40">
        <v>36365</v>
      </c>
      <c r="F55" s="41">
        <v>17888516.370000001</v>
      </c>
      <c r="G55" s="24" t="s">
        <v>17</v>
      </c>
      <c r="H55" s="42">
        <v>12321516.369999999</v>
      </c>
      <c r="I55" s="43">
        <v>40177</v>
      </c>
      <c r="J55" s="43">
        <v>51134</v>
      </c>
      <c r="K55" s="39" t="s">
        <v>55</v>
      </c>
    </row>
    <row r="56" spans="1:11" s="23" customFormat="1" ht="12.75" x14ac:dyDescent="0.2">
      <c r="A56" s="37">
        <v>98.1</v>
      </c>
      <c r="B56" s="38" t="s">
        <v>14</v>
      </c>
      <c r="C56" s="39" t="s">
        <v>15</v>
      </c>
      <c r="D56" s="39" t="s">
        <v>109</v>
      </c>
      <c r="E56" s="40">
        <v>37534</v>
      </c>
      <c r="F56" s="41">
        <v>2556245.48</v>
      </c>
      <c r="G56" s="24" t="s">
        <v>17</v>
      </c>
      <c r="H56" s="42">
        <v>1974245.48</v>
      </c>
      <c r="I56" s="43">
        <v>41090</v>
      </c>
      <c r="J56" s="43">
        <v>52047</v>
      </c>
      <c r="K56" s="39" t="s">
        <v>55</v>
      </c>
    </row>
    <row r="57" spans="1:11" s="23" customFormat="1" ht="12.75" x14ac:dyDescent="0.2">
      <c r="A57" s="37">
        <v>100</v>
      </c>
      <c r="B57" s="38" t="s">
        <v>14</v>
      </c>
      <c r="C57" s="39" t="s">
        <v>15</v>
      </c>
      <c r="D57" s="39" t="s">
        <v>110</v>
      </c>
      <c r="E57" s="40">
        <v>36500</v>
      </c>
      <c r="F57" s="41">
        <v>5112918.0999999996</v>
      </c>
      <c r="G57" s="24" t="s">
        <v>17</v>
      </c>
      <c r="H57" s="42">
        <v>3585178</v>
      </c>
      <c r="I57" s="43">
        <v>40359</v>
      </c>
      <c r="J57" s="43">
        <v>51134</v>
      </c>
      <c r="K57" s="39" t="s">
        <v>55</v>
      </c>
    </row>
    <row r="58" spans="1:11" s="23" customFormat="1" ht="12.75" x14ac:dyDescent="0.2">
      <c r="A58" s="37">
        <v>103</v>
      </c>
      <c r="B58" s="38" t="s">
        <v>21</v>
      </c>
      <c r="C58" s="39" t="s">
        <v>22</v>
      </c>
      <c r="D58" s="39" t="s">
        <v>111</v>
      </c>
      <c r="E58" s="40">
        <v>36510</v>
      </c>
      <c r="F58" s="41">
        <v>9900000</v>
      </c>
      <c r="G58" s="24" t="s">
        <v>24</v>
      </c>
      <c r="H58" s="42">
        <v>8118000</v>
      </c>
      <c r="I58" s="43">
        <v>40210</v>
      </c>
      <c r="J58" s="43">
        <v>50983</v>
      </c>
      <c r="K58" s="39" t="s">
        <v>34</v>
      </c>
    </row>
    <row r="59" spans="1:11" s="23" customFormat="1" ht="12.75" x14ac:dyDescent="0.2">
      <c r="A59" s="37" t="s">
        <v>112</v>
      </c>
      <c r="B59" s="38" t="s">
        <v>41</v>
      </c>
      <c r="C59" s="39" t="s">
        <v>42</v>
      </c>
      <c r="D59" s="39" t="s">
        <v>113</v>
      </c>
      <c r="E59" s="40">
        <v>36553</v>
      </c>
      <c r="F59" s="41">
        <v>9592294.0399999991</v>
      </c>
      <c r="G59" s="24" t="s">
        <v>24</v>
      </c>
      <c r="H59" s="42">
        <v>6714598.04</v>
      </c>
      <c r="I59" s="43">
        <v>40330</v>
      </c>
      <c r="J59" s="43">
        <v>51105</v>
      </c>
      <c r="K59" s="37" t="s">
        <v>114</v>
      </c>
    </row>
    <row r="60" spans="1:11" s="23" customFormat="1" ht="12.75" x14ac:dyDescent="0.2">
      <c r="A60" s="37" t="s">
        <v>115</v>
      </c>
      <c r="B60" s="38" t="s">
        <v>116</v>
      </c>
      <c r="C60" s="37" t="s">
        <v>15</v>
      </c>
      <c r="D60" s="39" t="s">
        <v>117</v>
      </c>
      <c r="E60" s="40">
        <v>36608</v>
      </c>
      <c r="F60" s="41">
        <v>4882837.47</v>
      </c>
      <c r="G60" s="24" t="s">
        <v>17</v>
      </c>
      <c r="H60" s="42">
        <v>3500815.49</v>
      </c>
      <c r="I60" s="43">
        <v>40542</v>
      </c>
      <c r="J60" s="43">
        <v>51317</v>
      </c>
      <c r="K60" s="37" t="s">
        <v>118</v>
      </c>
    </row>
    <row r="61" spans="1:11" s="23" customFormat="1" ht="12.75" x14ac:dyDescent="0.2">
      <c r="A61" s="37" t="s">
        <v>119</v>
      </c>
      <c r="B61" s="38" t="s">
        <v>21</v>
      </c>
      <c r="C61" s="39" t="s">
        <v>22</v>
      </c>
      <c r="D61" s="39" t="s">
        <v>120</v>
      </c>
      <c r="E61" s="40">
        <v>36634</v>
      </c>
      <c r="F61" s="41">
        <v>7300000</v>
      </c>
      <c r="G61" s="24" t="s">
        <v>24</v>
      </c>
      <c r="H61" s="42">
        <v>6059000</v>
      </c>
      <c r="I61" s="43">
        <v>40391</v>
      </c>
      <c r="J61" s="43">
        <v>51167</v>
      </c>
      <c r="K61" s="39" t="s">
        <v>34</v>
      </c>
    </row>
    <row r="62" spans="1:11" s="23" customFormat="1" ht="12.75" x14ac:dyDescent="0.2">
      <c r="A62" s="37" t="s">
        <v>121</v>
      </c>
      <c r="B62" s="38" t="s">
        <v>21</v>
      </c>
      <c r="C62" s="39" t="s">
        <v>22</v>
      </c>
      <c r="D62" s="39" t="s">
        <v>122</v>
      </c>
      <c r="E62" s="40">
        <v>36634</v>
      </c>
      <c r="F62" s="41">
        <v>5873096.4400000004</v>
      </c>
      <c r="G62" s="24" t="s">
        <v>24</v>
      </c>
      <c r="H62" s="42">
        <v>4874686.4400000004</v>
      </c>
      <c r="I62" s="43">
        <v>40391</v>
      </c>
      <c r="J62" s="43">
        <v>51167</v>
      </c>
      <c r="K62" s="37" t="s">
        <v>123</v>
      </c>
    </row>
    <row r="63" spans="1:11" s="23" customFormat="1" ht="12.75" x14ac:dyDescent="0.2">
      <c r="A63" s="39" t="s">
        <v>124</v>
      </c>
      <c r="B63" s="38" t="s">
        <v>21</v>
      </c>
      <c r="C63" s="39" t="s">
        <v>22</v>
      </c>
      <c r="D63" s="39" t="s">
        <v>125</v>
      </c>
      <c r="E63" s="40">
        <v>36634</v>
      </c>
      <c r="F63" s="41">
        <v>6043709.75</v>
      </c>
      <c r="G63" s="24" t="s">
        <v>24</v>
      </c>
      <c r="H63" s="42">
        <v>5016279.05</v>
      </c>
      <c r="I63" s="43">
        <v>40391</v>
      </c>
      <c r="J63" s="43">
        <v>51167</v>
      </c>
      <c r="K63" s="39" t="s">
        <v>126</v>
      </c>
    </row>
    <row r="64" spans="1:11" s="23" customFormat="1" ht="12.75" x14ac:dyDescent="0.2">
      <c r="A64" s="39" t="s">
        <v>127</v>
      </c>
      <c r="B64" s="38" t="s">
        <v>75</v>
      </c>
      <c r="C64" s="39" t="s">
        <v>76</v>
      </c>
      <c r="D64" s="39" t="s">
        <v>128</v>
      </c>
      <c r="E64" s="40">
        <v>36657</v>
      </c>
      <c r="F64" s="41">
        <v>11362051.77</v>
      </c>
      <c r="G64" s="24" t="s">
        <v>17</v>
      </c>
      <c r="H64" s="42">
        <v>11358160.58</v>
      </c>
      <c r="I64" s="43">
        <v>46825</v>
      </c>
      <c r="J64" s="43">
        <v>51392</v>
      </c>
      <c r="K64" s="39" t="s">
        <v>55</v>
      </c>
    </row>
    <row r="65" spans="1:11" s="23" customFormat="1" ht="12.75" x14ac:dyDescent="0.2">
      <c r="A65" s="39" t="s">
        <v>129</v>
      </c>
      <c r="B65" s="38" t="s">
        <v>21</v>
      </c>
      <c r="C65" s="39" t="s">
        <v>22</v>
      </c>
      <c r="D65" s="39" t="s">
        <v>130</v>
      </c>
      <c r="E65" s="40">
        <v>36685</v>
      </c>
      <c r="F65" s="41">
        <v>4771528.1100000003</v>
      </c>
      <c r="G65" s="24" t="s">
        <v>24</v>
      </c>
      <c r="H65" s="42">
        <v>3960373.11</v>
      </c>
      <c r="I65" s="43">
        <v>40452</v>
      </c>
      <c r="J65" s="43">
        <v>51227</v>
      </c>
      <c r="K65" s="39" t="s">
        <v>18</v>
      </c>
    </row>
    <row r="66" spans="1:11" s="23" customFormat="1" ht="12.75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36685</v>
      </c>
      <c r="F66" s="41">
        <v>8161570.2000000002</v>
      </c>
      <c r="G66" s="24" t="s">
        <v>24</v>
      </c>
      <c r="H66" s="42">
        <v>6774115.2000000002</v>
      </c>
      <c r="I66" s="43">
        <v>40374</v>
      </c>
      <c r="J66" s="43">
        <v>51150</v>
      </c>
      <c r="K66" s="39" t="s">
        <v>133</v>
      </c>
    </row>
    <row r="67" spans="1:11" s="23" customFormat="1" ht="12.75" x14ac:dyDescent="0.2">
      <c r="A67" s="39" t="s">
        <v>134</v>
      </c>
      <c r="B67" s="38" t="s">
        <v>135</v>
      </c>
      <c r="C67" s="37" t="s">
        <v>76</v>
      </c>
      <c r="D67" s="39" t="s">
        <v>136</v>
      </c>
      <c r="E67" s="40">
        <v>35916</v>
      </c>
      <c r="F67" s="41">
        <v>2013544.93</v>
      </c>
      <c r="G67" s="24" t="s">
        <v>61</v>
      </c>
      <c r="H67" s="42">
        <v>380183.9</v>
      </c>
      <c r="I67" s="43">
        <v>36647</v>
      </c>
      <c r="J67" s="43">
        <v>44317</v>
      </c>
      <c r="K67" s="39" t="s">
        <v>18</v>
      </c>
    </row>
    <row r="68" spans="1:11" s="23" customFormat="1" ht="12.75" x14ac:dyDescent="0.2">
      <c r="A68" s="39" t="s">
        <v>137</v>
      </c>
      <c r="B68" s="38" t="s">
        <v>135</v>
      </c>
      <c r="C68" s="37" t="s">
        <v>76</v>
      </c>
      <c r="D68" s="39" t="s">
        <v>136</v>
      </c>
      <c r="E68" s="40">
        <v>35916</v>
      </c>
      <c r="F68" s="41">
        <v>2263509.83</v>
      </c>
      <c r="G68" s="24" t="s">
        <v>17</v>
      </c>
      <c r="H68" s="42">
        <v>427166.03</v>
      </c>
      <c r="I68" s="43">
        <v>36647</v>
      </c>
      <c r="J68" s="43">
        <v>44317</v>
      </c>
      <c r="K68" s="39" t="s">
        <v>18</v>
      </c>
    </row>
    <row r="69" spans="1:11" s="23" customFormat="1" ht="12.75" x14ac:dyDescent="0.2">
      <c r="A69" s="39" t="s">
        <v>138</v>
      </c>
      <c r="B69" s="38" t="s">
        <v>78</v>
      </c>
      <c r="C69" s="39" t="s">
        <v>79</v>
      </c>
      <c r="D69" s="39" t="s">
        <v>139</v>
      </c>
      <c r="E69" s="44">
        <v>36838</v>
      </c>
      <c r="F69" s="41">
        <v>4888994.28</v>
      </c>
      <c r="G69" s="24" t="s">
        <v>80</v>
      </c>
      <c r="H69" s="42">
        <v>1900073.44</v>
      </c>
      <c r="I69" s="43">
        <v>39629</v>
      </c>
      <c r="J69" s="43">
        <v>46022</v>
      </c>
      <c r="K69" s="39" t="s">
        <v>53</v>
      </c>
    </row>
    <row r="70" spans="1:11" s="23" customFormat="1" ht="12.75" x14ac:dyDescent="0.2">
      <c r="A70" s="39" t="s">
        <v>140</v>
      </c>
      <c r="B70" s="38" t="s">
        <v>21</v>
      </c>
      <c r="C70" s="39" t="s">
        <v>22</v>
      </c>
      <c r="D70" s="39" t="s">
        <v>141</v>
      </c>
      <c r="E70" s="40">
        <v>36859</v>
      </c>
      <c r="F70" s="41">
        <v>6133414.6699999999</v>
      </c>
      <c r="G70" s="24" t="s">
        <v>24</v>
      </c>
      <c r="H70" s="42">
        <v>5090736.67</v>
      </c>
      <c r="I70" s="43">
        <v>40527</v>
      </c>
      <c r="J70" s="43">
        <v>51302</v>
      </c>
      <c r="K70" s="39" t="s">
        <v>18</v>
      </c>
    </row>
    <row r="71" spans="1:11" s="23" customFormat="1" ht="12.75" x14ac:dyDescent="0.2">
      <c r="A71" s="39" t="s">
        <v>142</v>
      </c>
      <c r="B71" s="38" t="s">
        <v>103</v>
      </c>
      <c r="C71" s="39" t="s">
        <v>104</v>
      </c>
      <c r="D71" s="39" t="s">
        <v>143</v>
      </c>
      <c r="E71" s="40">
        <v>36927</v>
      </c>
      <c r="F71" s="41">
        <v>3500000</v>
      </c>
      <c r="G71" s="24" t="s">
        <v>105</v>
      </c>
      <c r="H71" s="42">
        <v>978000</v>
      </c>
      <c r="I71" s="43">
        <v>38852</v>
      </c>
      <c r="J71" s="43">
        <v>45245</v>
      </c>
      <c r="K71" s="39" t="s">
        <v>31</v>
      </c>
    </row>
    <row r="72" spans="1:11" s="23" customFormat="1" ht="12.75" x14ac:dyDescent="0.2">
      <c r="A72" s="39" t="s">
        <v>144</v>
      </c>
      <c r="B72" s="38" t="s">
        <v>75</v>
      </c>
      <c r="C72" s="39" t="s">
        <v>76</v>
      </c>
      <c r="D72" s="39" t="s">
        <v>71</v>
      </c>
      <c r="E72" s="40">
        <v>36942</v>
      </c>
      <c r="F72" s="41">
        <v>6563886.8200000003</v>
      </c>
      <c r="G72" s="24" t="s">
        <v>17</v>
      </c>
      <c r="H72" s="42">
        <v>6563886.8300000001</v>
      </c>
      <c r="I72" s="43">
        <v>47026</v>
      </c>
      <c r="J72" s="43">
        <v>51225</v>
      </c>
      <c r="K72" s="39" t="s">
        <v>34</v>
      </c>
    </row>
    <row r="73" spans="1:11" s="23" customFormat="1" ht="12.75" x14ac:dyDescent="0.2">
      <c r="A73" s="39" t="s">
        <v>145</v>
      </c>
      <c r="B73" s="38" t="s">
        <v>14</v>
      </c>
      <c r="C73" s="39" t="s">
        <v>15</v>
      </c>
      <c r="D73" s="39" t="s">
        <v>146</v>
      </c>
      <c r="E73" s="40">
        <v>37001</v>
      </c>
      <c r="F73" s="41">
        <v>8515359.2100000009</v>
      </c>
      <c r="G73" s="24" t="s">
        <v>17</v>
      </c>
      <c r="H73" s="42">
        <v>6390359.21</v>
      </c>
      <c r="I73" s="43">
        <v>40907</v>
      </c>
      <c r="J73" s="43">
        <v>51682</v>
      </c>
      <c r="K73" s="39" t="s">
        <v>147</v>
      </c>
    </row>
    <row r="74" spans="1:11" s="23" customFormat="1" ht="12.75" x14ac:dyDescent="0.2">
      <c r="A74" s="39" t="s">
        <v>148</v>
      </c>
      <c r="B74" s="38" t="s">
        <v>78</v>
      </c>
      <c r="C74" s="39" t="s">
        <v>79</v>
      </c>
      <c r="D74" s="39" t="s">
        <v>149</v>
      </c>
      <c r="E74" s="44">
        <v>37018</v>
      </c>
      <c r="F74" s="41">
        <v>3766021.21</v>
      </c>
      <c r="G74" s="24" t="s">
        <v>80</v>
      </c>
      <c r="H74" s="42">
        <v>1623394.42</v>
      </c>
      <c r="I74" s="43">
        <v>40178</v>
      </c>
      <c r="J74" s="43" t="s">
        <v>150</v>
      </c>
      <c r="K74" s="39" t="s">
        <v>34</v>
      </c>
    </row>
    <row r="75" spans="1:11" s="23" customFormat="1" ht="12.75" x14ac:dyDescent="0.2">
      <c r="A75" s="39" t="s">
        <v>151</v>
      </c>
      <c r="B75" s="38" t="s">
        <v>21</v>
      </c>
      <c r="C75" s="39" t="s">
        <v>22</v>
      </c>
      <c r="D75" s="39" t="s">
        <v>152</v>
      </c>
      <c r="E75" s="40">
        <v>37075</v>
      </c>
      <c r="F75" s="41">
        <v>7603736.4800000004</v>
      </c>
      <c r="G75" s="24" t="s">
        <v>24</v>
      </c>
      <c r="H75" s="42">
        <v>6449922.0800000001</v>
      </c>
      <c r="I75" s="43">
        <v>40739</v>
      </c>
      <c r="J75" s="43">
        <v>51516</v>
      </c>
      <c r="K75" s="39" t="s">
        <v>28</v>
      </c>
    </row>
    <row r="76" spans="1:11" s="23" customFormat="1" ht="12.75" x14ac:dyDescent="0.2">
      <c r="A76" s="39" t="s">
        <v>153</v>
      </c>
      <c r="B76" s="38" t="s">
        <v>21</v>
      </c>
      <c r="C76" s="39" t="s">
        <v>22</v>
      </c>
      <c r="D76" s="39" t="s">
        <v>154</v>
      </c>
      <c r="E76" s="40">
        <v>37075</v>
      </c>
      <c r="F76" s="41">
        <v>6984497.04</v>
      </c>
      <c r="G76" s="24" t="s">
        <v>24</v>
      </c>
      <c r="H76" s="42">
        <v>5936822.4900000002</v>
      </c>
      <c r="I76" s="43">
        <v>40739</v>
      </c>
      <c r="J76" s="43">
        <v>51516</v>
      </c>
      <c r="K76" s="39" t="s">
        <v>31</v>
      </c>
    </row>
    <row r="77" spans="1:11" s="23" customFormat="1" ht="12.75" x14ac:dyDescent="0.2">
      <c r="A77" s="39" t="s">
        <v>155</v>
      </c>
      <c r="B77" s="38" t="s">
        <v>156</v>
      </c>
      <c r="C77" s="39" t="s">
        <v>157</v>
      </c>
      <c r="D77" s="39" t="s">
        <v>158</v>
      </c>
      <c r="E77" s="40">
        <v>35916</v>
      </c>
      <c r="F77" s="41">
        <v>35704624.950000003</v>
      </c>
      <c r="G77" s="24" t="s">
        <v>61</v>
      </c>
      <c r="H77" s="42">
        <v>12525182.439999999</v>
      </c>
      <c r="I77" s="43">
        <v>38292</v>
      </c>
      <c r="J77" s="43">
        <v>44317</v>
      </c>
      <c r="K77" s="39" t="s">
        <v>18</v>
      </c>
    </row>
    <row r="78" spans="1:11" s="23" customFormat="1" ht="12.75" x14ac:dyDescent="0.2">
      <c r="A78" s="39" t="s">
        <v>159</v>
      </c>
      <c r="B78" s="38" t="s">
        <v>160</v>
      </c>
      <c r="C78" s="39" t="s">
        <v>79</v>
      </c>
      <c r="D78" s="39" t="s">
        <v>161</v>
      </c>
      <c r="E78" s="40">
        <v>37253</v>
      </c>
      <c r="F78" s="41">
        <v>16000000</v>
      </c>
      <c r="G78" s="24" t="s">
        <v>17</v>
      </c>
      <c r="H78" s="42">
        <v>6066666.7300000004</v>
      </c>
      <c r="I78" s="43">
        <v>40091</v>
      </c>
      <c r="J78" s="43">
        <v>45387</v>
      </c>
      <c r="K78" s="39" t="s">
        <v>93</v>
      </c>
    </row>
    <row r="79" spans="1:11" s="23" customFormat="1" ht="12.75" x14ac:dyDescent="0.2">
      <c r="A79" s="39" t="s">
        <v>162</v>
      </c>
      <c r="B79" s="38" t="s">
        <v>21</v>
      </c>
      <c r="C79" s="39" t="s">
        <v>22</v>
      </c>
      <c r="D79" s="39" t="s">
        <v>163</v>
      </c>
      <c r="E79" s="40">
        <v>37354</v>
      </c>
      <c r="F79" s="41">
        <v>4066156.94</v>
      </c>
      <c r="G79" s="24" t="s">
        <v>24</v>
      </c>
      <c r="H79" s="42">
        <v>3496894.96</v>
      </c>
      <c r="I79" s="43">
        <v>41014</v>
      </c>
      <c r="J79" s="43">
        <v>51789</v>
      </c>
      <c r="K79" s="39" t="s">
        <v>31</v>
      </c>
    </row>
    <row r="80" spans="1:11" s="23" customFormat="1" ht="12.75" x14ac:dyDescent="0.2">
      <c r="A80" s="39" t="s">
        <v>164</v>
      </c>
      <c r="B80" s="38" t="s">
        <v>75</v>
      </c>
      <c r="C80" s="39" t="s">
        <v>76</v>
      </c>
      <c r="D80" s="39" t="s">
        <v>165</v>
      </c>
      <c r="E80" s="40">
        <v>37413</v>
      </c>
      <c r="F80" s="41">
        <v>8505697</v>
      </c>
      <c r="G80" s="24" t="s">
        <v>17</v>
      </c>
      <c r="H80" s="42">
        <v>8505697</v>
      </c>
      <c r="I80" s="43">
        <v>43811</v>
      </c>
      <c r="J80" s="43">
        <v>51299</v>
      </c>
      <c r="K80" s="39" t="s">
        <v>55</v>
      </c>
    </row>
    <row r="81" spans="1:11" s="23" customFormat="1" ht="12.75" x14ac:dyDescent="0.2">
      <c r="A81" s="39" t="s">
        <v>166</v>
      </c>
      <c r="B81" s="38" t="s">
        <v>21</v>
      </c>
      <c r="C81" s="39" t="s">
        <v>22</v>
      </c>
      <c r="D81" s="39" t="s">
        <v>167</v>
      </c>
      <c r="E81" s="40">
        <v>37433</v>
      </c>
      <c r="F81" s="41">
        <v>16000000</v>
      </c>
      <c r="G81" s="24" t="s">
        <v>24</v>
      </c>
      <c r="H81" s="42">
        <v>13920000</v>
      </c>
      <c r="I81" s="43">
        <v>41197</v>
      </c>
      <c r="J81" s="43">
        <v>51971</v>
      </c>
      <c r="K81" s="39" t="s">
        <v>18</v>
      </c>
    </row>
    <row r="82" spans="1:11" s="23" customFormat="1" ht="12.75" x14ac:dyDescent="0.2">
      <c r="A82" s="39" t="s">
        <v>168</v>
      </c>
      <c r="B82" s="38" t="s">
        <v>21</v>
      </c>
      <c r="C82" s="39" t="s">
        <v>22</v>
      </c>
      <c r="D82" s="39" t="s">
        <v>169</v>
      </c>
      <c r="E82" s="40">
        <v>37433</v>
      </c>
      <c r="F82" s="41">
        <v>12000000</v>
      </c>
      <c r="G82" s="24" t="s">
        <v>24</v>
      </c>
      <c r="H82" s="42">
        <v>10440000</v>
      </c>
      <c r="I82" s="43">
        <v>41197</v>
      </c>
      <c r="J82" s="43">
        <v>51971</v>
      </c>
      <c r="K82" s="39" t="s">
        <v>18</v>
      </c>
    </row>
    <row r="83" spans="1:11" s="23" customFormat="1" ht="12.75" x14ac:dyDescent="0.2">
      <c r="A83" s="39" t="s">
        <v>170</v>
      </c>
      <c r="B83" s="38" t="s">
        <v>21</v>
      </c>
      <c r="C83" s="39" t="s">
        <v>22</v>
      </c>
      <c r="D83" s="39" t="s">
        <v>171</v>
      </c>
      <c r="E83" s="40">
        <v>37433</v>
      </c>
      <c r="F83" s="41">
        <v>23284675.739999998</v>
      </c>
      <c r="G83" s="24" t="s">
        <v>24</v>
      </c>
      <c r="H83" s="42">
        <v>20257677.739999998</v>
      </c>
      <c r="I83" s="43">
        <v>41197</v>
      </c>
      <c r="J83" s="43">
        <v>51971</v>
      </c>
      <c r="K83" s="39" t="s">
        <v>172</v>
      </c>
    </row>
    <row r="84" spans="1:11" s="23" customFormat="1" ht="12.75" x14ac:dyDescent="0.2">
      <c r="A84" s="39" t="s">
        <v>173</v>
      </c>
      <c r="B84" s="38" t="s">
        <v>21</v>
      </c>
      <c r="C84" s="39" t="s">
        <v>22</v>
      </c>
      <c r="D84" s="39" t="s">
        <v>174</v>
      </c>
      <c r="E84" s="40">
        <v>37452</v>
      </c>
      <c r="F84" s="41">
        <v>13467384.859999999</v>
      </c>
      <c r="G84" s="24" t="s">
        <v>24</v>
      </c>
      <c r="H84" s="42">
        <v>11716635.859999999</v>
      </c>
      <c r="I84" s="43">
        <v>41197</v>
      </c>
      <c r="J84" s="43">
        <v>51971</v>
      </c>
      <c r="K84" s="39" t="s">
        <v>34</v>
      </c>
    </row>
    <row r="85" spans="1:11" s="23" customFormat="1" ht="12.75" x14ac:dyDescent="0.2">
      <c r="A85" s="39" t="s">
        <v>175</v>
      </c>
      <c r="B85" s="38" t="s">
        <v>176</v>
      </c>
      <c r="C85" s="39" t="s">
        <v>42</v>
      </c>
      <c r="D85" s="39" t="s">
        <v>177</v>
      </c>
      <c r="E85" s="40">
        <v>37468</v>
      </c>
      <c r="F85" s="41">
        <v>2672938.12</v>
      </c>
      <c r="G85" s="24" t="s">
        <v>61</v>
      </c>
      <c r="H85" s="42">
        <v>623868.12</v>
      </c>
      <c r="I85" s="43">
        <v>39309</v>
      </c>
      <c r="J85" s="43">
        <v>44607</v>
      </c>
      <c r="K85" s="39" t="s">
        <v>34</v>
      </c>
    </row>
    <row r="86" spans="1:11" s="23" customFormat="1" ht="12.75" x14ac:dyDescent="0.2">
      <c r="A86" s="39" t="s">
        <v>178</v>
      </c>
      <c r="B86" s="38" t="s">
        <v>179</v>
      </c>
      <c r="C86" s="39" t="s">
        <v>79</v>
      </c>
      <c r="D86" s="39" t="s">
        <v>180</v>
      </c>
      <c r="E86" s="40">
        <v>37494</v>
      </c>
      <c r="F86" s="41">
        <v>3400000</v>
      </c>
      <c r="G86" s="24" t="s">
        <v>61</v>
      </c>
      <c r="H86" s="42">
        <v>275000</v>
      </c>
      <c r="I86" s="43" t="s">
        <v>181</v>
      </c>
      <c r="J86" s="45" t="s">
        <v>182</v>
      </c>
      <c r="K86" s="39" t="s">
        <v>53</v>
      </c>
    </row>
    <row r="87" spans="1:11" s="23" customFormat="1" ht="12.75" x14ac:dyDescent="0.2">
      <c r="A87" s="39" t="s">
        <v>183</v>
      </c>
      <c r="B87" s="38" t="s">
        <v>179</v>
      </c>
      <c r="C87" s="39" t="s">
        <v>79</v>
      </c>
      <c r="D87" s="39" t="s">
        <v>184</v>
      </c>
      <c r="E87" s="40">
        <v>37533</v>
      </c>
      <c r="F87" s="41">
        <v>2260000</v>
      </c>
      <c r="G87" s="24" t="s">
        <v>61</v>
      </c>
      <c r="H87" s="42">
        <v>912559.44</v>
      </c>
      <c r="I87" s="45" t="s">
        <v>185</v>
      </c>
      <c r="J87" s="43" t="s">
        <v>186</v>
      </c>
      <c r="K87" s="39" t="s">
        <v>51</v>
      </c>
    </row>
    <row r="88" spans="1:11" s="23" customFormat="1" ht="12.75" x14ac:dyDescent="0.2">
      <c r="A88" s="39" t="s">
        <v>187</v>
      </c>
      <c r="B88" s="38" t="s">
        <v>116</v>
      </c>
      <c r="C88" s="39" t="s">
        <v>15</v>
      </c>
      <c r="D88" s="39" t="s">
        <v>188</v>
      </c>
      <c r="E88" s="40">
        <v>37534</v>
      </c>
      <c r="F88" s="41">
        <v>2261579.7599999998</v>
      </c>
      <c r="G88" s="24" t="s">
        <v>17</v>
      </c>
      <c r="H88" s="42">
        <v>1798579.76</v>
      </c>
      <c r="I88" s="43">
        <v>41273</v>
      </c>
      <c r="J88" s="43">
        <v>53143</v>
      </c>
      <c r="K88" s="39" t="s">
        <v>53</v>
      </c>
    </row>
    <row r="89" spans="1:11" s="23" customFormat="1" ht="12.75" x14ac:dyDescent="0.2">
      <c r="A89" s="39" t="s">
        <v>189</v>
      </c>
      <c r="B89" s="38" t="s">
        <v>14</v>
      </c>
      <c r="C89" s="39" t="s">
        <v>15</v>
      </c>
      <c r="D89" s="39" t="s">
        <v>190</v>
      </c>
      <c r="E89" s="40">
        <v>37636</v>
      </c>
      <c r="F89" s="41">
        <v>2045167.52</v>
      </c>
      <c r="G89" s="24" t="s">
        <v>17</v>
      </c>
      <c r="H89" s="42">
        <v>1603167.52</v>
      </c>
      <c r="I89" s="43">
        <v>41273</v>
      </c>
      <c r="J89" s="43">
        <v>52047</v>
      </c>
      <c r="K89" s="39" t="s">
        <v>191</v>
      </c>
    </row>
    <row r="90" spans="1:11" s="23" customFormat="1" ht="12.75" x14ac:dyDescent="0.2">
      <c r="A90" s="39" t="s">
        <v>192</v>
      </c>
      <c r="B90" s="38" t="s">
        <v>14</v>
      </c>
      <c r="C90" s="39" t="s">
        <v>15</v>
      </c>
      <c r="D90" s="39" t="s">
        <v>193</v>
      </c>
      <c r="E90" s="40">
        <v>37636</v>
      </c>
      <c r="F90" s="41">
        <v>6646794.46</v>
      </c>
      <c r="G90" s="24" t="s">
        <v>17</v>
      </c>
      <c r="H90" s="42">
        <v>5212794.46</v>
      </c>
      <c r="I90" s="43">
        <v>41273</v>
      </c>
      <c r="J90" s="43">
        <v>52047</v>
      </c>
      <c r="K90" s="39" t="s">
        <v>194</v>
      </c>
    </row>
    <row r="91" spans="1:11" s="23" customFormat="1" ht="12.75" x14ac:dyDescent="0.2">
      <c r="A91" s="39" t="s">
        <v>195</v>
      </c>
      <c r="B91" s="38" t="s">
        <v>14</v>
      </c>
      <c r="C91" s="39" t="s">
        <v>15</v>
      </c>
      <c r="D91" s="39" t="s">
        <v>196</v>
      </c>
      <c r="E91" s="40">
        <v>37636</v>
      </c>
      <c r="F91" s="41">
        <v>4601626.93</v>
      </c>
      <c r="G91" s="24" t="s">
        <v>17</v>
      </c>
      <c r="H91" s="42">
        <v>3613626.93</v>
      </c>
      <c r="I91" s="43">
        <v>41273</v>
      </c>
      <c r="J91" s="43">
        <v>52047</v>
      </c>
      <c r="K91" s="39" t="s">
        <v>197</v>
      </c>
    </row>
    <row r="92" spans="1:11" s="23" customFormat="1" ht="12.75" x14ac:dyDescent="0.2">
      <c r="A92" s="39" t="s">
        <v>198</v>
      </c>
      <c r="B92" s="38" t="s">
        <v>21</v>
      </c>
      <c r="C92" s="39" t="s">
        <v>22</v>
      </c>
      <c r="D92" s="39" t="s">
        <v>199</v>
      </c>
      <c r="E92" s="40">
        <v>37700</v>
      </c>
      <c r="F92" s="41">
        <v>11269533.949999999</v>
      </c>
      <c r="G92" s="24" t="s">
        <v>24</v>
      </c>
      <c r="H92" s="42">
        <v>4507813.55</v>
      </c>
      <c r="I92" s="43">
        <v>41306</v>
      </c>
      <c r="J92" s="43">
        <v>44774</v>
      </c>
      <c r="K92" s="39" t="s">
        <v>200</v>
      </c>
    </row>
    <row r="93" spans="1:11" s="23" customFormat="1" ht="12.75" x14ac:dyDescent="0.2">
      <c r="A93" s="39" t="s">
        <v>201</v>
      </c>
      <c r="B93" s="38" t="s">
        <v>75</v>
      </c>
      <c r="C93" s="39" t="s">
        <v>76</v>
      </c>
      <c r="D93" s="39" t="s">
        <v>202</v>
      </c>
      <c r="E93" s="40">
        <v>37818</v>
      </c>
      <c r="F93" s="41">
        <v>41528041.030000001</v>
      </c>
      <c r="G93" s="24" t="s">
        <v>17</v>
      </c>
      <c r="H93" s="42">
        <v>24844534.530000001</v>
      </c>
      <c r="I93" s="43">
        <v>44992</v>
      </c>
      <c r="J93" s="43">
        <v>51386</v>
      </c>
      <c r="K93" s="39" t="s">
        <v>55</v>
      </c>
    </row>
    <row r="94" spans="1:11" s="23" customFormat="1" ht="12.75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37826</v>
      </c>
      <c r="F94" s="41">
        <v>9459627.2300000004</v>
      </c>
      <c r="G94" s="24" t="s">
        <v>24</v>
      </c>
      <c r="H94" s="42">
        <v>4256836.2300000004</v>
      </c>
      <c r="I94" s="43">
        <v>41562</v>
      </c>
      <c r="J94" s="43">
        <v>45031</v>
      </c>
      <c r="K94" s="39" t="s">
        <v>34</v>
      </c>
    </row>
    <row r="95" spans="1:11" s="23" customFormat="1" ht="12.75" x14ac:dyDescent="0.2">
      <c r="A95" s="39" t="s">
        <v>205</v>
      </c>
      <c r="B95" s="38" t="s">
        <v>21</v>
      </c>
      <c r="C95" s="39" t="s">
        <v>22</v>
      </c>
      <c r="D95" s="39" t="s">
        <v>206</v>
      </c>
      <c r="E95" s="40">
        <v>37826</v>
      </c>
      <c r="F95" s="41">
        <v>13100000</v>
      </c>
      <c r="G95" s="24" t="s">
        <v>24</v>
      </c>
      <c r="H95" s="42">
        <v>5895000</v>
      </c>
      <c r="I95" s="43">
        <v>41562</v>
      </c>
      <c r="J95" s="43">
        <v>45031</v>
      </c>
      <c r="K95" s="39" t="s">
        <v>18</v>
      </c>
    </row>
    <row r="96" spans="1:11" s="23" customFormat="1" ht="12.75" x14ac:dyDescent="0.2">
      <c r="A96" s="39" t="s">
        <v>207</v>
      </c>
      <c r="B96" s="38" t="s">
        <v>21</v>
      </c>
      <c r="C96" s="39" t="s">
        <v>22</v>
      </c>
      <c r="D96" s="39" t="s">
        <v>208</v>
      </c>
      <c r="E96" s="40">
        <v>37826</v>
      </c>
      <c r="F96" s="41">
        <v>10793752.810000001</v>
      </c>
      <c r="G96" s="24" t="s">
        <v>24</v>
      </c>
      <c r="H96" s="42">
        <v>4857188.7699999996</v>
      </c>
      <c r="I96" s="43">
        <v>41593</v>
      </c>
      <c r="J96" s="43">
        <v>45061</v>
      </c>
      <c r="K96" s="39" t="s">
        <v>53</v>
      </c>
    </row>
    <row r="97" spans="1:11" s="23" customFormat="1" ht="12.75" x14ac:dyDescent="0.2">
      <c r="A97" s="39" t="s">
        <v>209</v>
      </c>
      <c r="B97" s="38" t="s">
        <v>78</v>
      </c>
      <c r="C97" s="39" t="s">
        <v>79</v>
      </c>
      <c r="D97" s="39" t="s">
        <v>210</v>
      </c>
      <c r="E97" s="44">
        <v>37892</v>
      </c>
      <c r="F97" s="41">
        <v>6189587.9299999997</v>
      </c>
      <c r="G97" s="24" t="s">
        <v>80</v>
      </c>
      <c r="H97" s="42">
        <v>3094515.24</v>
      </c>
      <c r="I97" s="45" t="s">
        <v>211</v>
      </c>
      <c r="J97" s="45" t="s">
        <v>212</v>
      </c>
      <c r="K97" s="39" t="s">
        <v>213</v>
      </c>
    </row>
    <row r="98" spans="1:11" s="23" customFormat="1" ht="12.75" x14ac:dyDescent="0.2">
      <c r="A98" s="39" t="s">
        <v>214</v>
      </c>
      <c r="B98" s="38" t="s">
        <v>14</v>
      </c>
      <c r="C98" s="39" t="s">
        <v>15</v>
      </c>
      <c r="D98" s="39" t="s">
        <v>215</v>
      </c>
      <c r="E98" s="40">
        <v>37908</v>
      </c>
      <c r="F98" s="41">
        <v>2300813.4700000002</v>
      </c>
      <c r="G98" s="24" t="s">
        <v>17</v>
      </c>
      <c r="H98" s="42">
        <v>1920813.47</v>
      </c>
      <c r="I98" s="43">
        <v>41820</v>
      </c>
      <c r="J98" s="43">
        <v>52595</v>
      </c>
      <c r="K98" s="39" t="s">
        <v>53</v>
      </c>
    </row>
    <row r="99" spans="1:11" s="23" customFormat="1" ht="12.75" x14ac:dyDescent="0.2">
      <c r="A99" s="39" t="s">
        <v>216</v>
      </c>
      <c r="B99" s="38" t="s">
        <v>160</v>
      </c>
      <c r="C99" s="39" t="s">
        <v>79</v>
      </c>
      <c r="D99" s="39" t="s">
        <v>217</v>
      </c>
      <c r="E99" s="40">
        <v>37977</v>
      </c>
      <c r="F99" s="41">
        <v>27000000</v>
      </c>
      <c r="G99" s="24" t="s">
        <v>17</v>
      </c>
      <c r="H99" s="42">
        <v>18245722.379999999</v>
      </c>
      <c r="I99" s="43" t="s">
        <v>218</v>
      </c>
      <c r="J99" s="43">
        <v>46827</v>
      </c>
      <c r="K99" s="39" t="s">
        <v>34</v>
      </c>
    </row>
    <row r="100" spans="1:11" s="23" customFormat="1" ht="12.75" x14ac:dyDescent="0.2">
      <c r="A100" s="39" t="s">
        <v>219</v>
      </c>
      <c r="B100" s="38" t="s">
        <v>78</v>
      </c>
      <c r="C100" s="39" t="s">
        <v>79</v>
      </c>
      <c r="D100" s="39" t="s">
        <v>220</v>
      </c>
      <c r="E100" s="44">
        <v>38067</v>
      </c>
      <c r="F100" s="41">
        <v>4663299.26</v>
      </c>
      <c r="G100" s="24" t="s">
        <v>80</v>
      </c>
      <c r="H100" s="42">
        <v>2495218.88</v>
      </c>
      <c r="I100" s="43">
        <v>40724</v>
      </c>
      <c r="J100" s="43">
        <v>47118</v>
      </c>
      <c r="K100" s="39" t="s">
        <v>51</v>
      </c>
    </row>
    <row r="101" spans="1:11" s="23" customFormat="1" ht="12.75" x14ac:dyDescent="0.2">
      <c r="A101" s="39" t="s">
        <v>221</v>
      </c>
      <c r="B101" s="38" t="s">
        <v>21</v>
      </c>
      <c r="C101" s="39" t="s">
        <v>22</v>
      </c>
      <c r="D101" s="39" t="s">
        <v>222</v>
      </c>
      <c r="E101" s="40">
        <v>38083</v>
      </c>
      <c r="F101" s="41">
        <v>16180658.09</v>
      </c>
      <c r="G101" s="24" t="s">
        <v>24</v>
      </c>
      <c r="H101" s="42">
        <v>8899361.9900000002</v>
      </c>
      <c r="I101" s="43">
        <v>41883</v>
      </c>
      <c r="J101" s="43">
        <v>45352</v>
      </c>
      <c r="K101" s="39" t="s">
        <v>55</v>
      </c>
    </row>
    <row r="102" spans="1:11" s="23" customFormat="1" ht="12.75" x14ac:dyDescent="0.2">
      <c r="A102" s="39" t="s">
        <v>223</v>
      </c>
      <c r="B102" s="38" t="s">
        <v>21</v>
      </c>
      <c r="C102" s="39" t="s">
        <v>22</v>
      </c>
      <c r="D102" s="39" t="s">
        <v>224</v>
      </c>
      <c r="E102" s="40">
        <v>38197</v>
      </c>
      <c r="F102" s="41">
        <v>9479817.5600000005</v>
      </c>
      <c r="G102" s="24" t="s">
        <v>24</v>
      </c>
      <c r="H102" s="42">
        <v>5213899.6330000004</v>
      </c>
      <c r="I102" s="43">
        <v>41927</v>
      </c>
      <c r="J102" s="43">
        <v>45397</v>
      </c>
      <c r="K102" s="39" t="s">
        <v>31</v>
      </c>
    </row>
    <row r="103" spans="1:11" s="23" customFormat="1" ht="12.75" x14ac:dyDescent="0.2">
      <c r="A103" s="39" t="s">
        <v>225</v>
      </c>
      <c r="B103" s="38" t="s">
        <v>176</v>
      </c>
      <c r="C103" s="39" t="s">
        <v>42</v>
      </c>
      <c r="D103" s="39" t="s">
        <v>224</v>
      </c>
      <c r="E103" s="40">
        <v>38232</v>
      </c>
      <c r="F103" s="41">
        <v>5452718.6100000003</v>
      </c>
      <c r="G103" s="24" t="s">
        <v>61</v>
      </c>
      <c r="H103" s="42">
        <v>1971838.61</v>
      </c>
      <c r="I103" s="43">
        <v>40071</v>
      </c>
      <c r="J103" s="43">
        <v>45366</v>
      </c>
      <c r="K103" s="39" t="s">
        <v>31</v>
      </c>
    </row>
    <row r="104" spans="1:11" s="23" customFormat="1" ht="12.75" x14ac:dyDescent="0.2">
      <c r="A104" s="39" t="s">
        <v>226</v>
      </c>
      <c r="B104" s="38" t="s">
        <v>75</v>
      </c>
      <c r="C104" s="39" t="s">
        <v>76</v>
      </c>
      <c r="D104" s="39" t="s">
        <v>227</v>
      </c>
      <c r="E104" s="40">
        <v>38289</v>
      </c>
      <c r="F104" s="41">
        <v>24350000</v>
      </c>
      <c r="G104" s="24" t="s">
        <v>17</v>
      </c>
      <c r="H104" s="42">
        <v>22158860.940000001</v>
      </c>
      <c r="I104" s="43">
        <v>45346</v>
      </c>
      <c r="J104" s="43">
        <v>52833</v>
      </c>
      <c r="K104" s="39" t="s">
        <v>213</v>
      </c>
    </row>
    <row r="105" spans="1:11" s="23" customFormat="1" ht="12.75" x14ac:dyDescent="0.2">
      <c r="A105" s="39" t="s">
        <v>228</v>
      </c>
      <c r="B105" s="38" t="s">
        <v>21</v>
      </c>
      <c r="C105" s="39" t="s">
        <v>22</v>
      </c>
      <c r="D105" s="39" t="s">
        <v>229</v>
      </c>
      <c r="E105" s="40">
        <v>38329</v>
      </c>
      <c r="F105" s="41">
        <v>6900000</v>
      </c>
      <c r="G105" s="24" t="s">
        <v>24</v>
      </c>
      <c r="H105" s="42">
        <v>4140000</v>
      </c>
      <c r="I105" s="43">
        <v>42109</v>
      </c>
      <c r="J105" s="43">
        <v>45580</v>
      </c>
      <c r="K105" s="39" t="s">
        <v>18</v>
      </c>
    </row>
    <row r="106" spans="1:11" s="23" customFormat="1" ht="12.75" x14ac:dyDescent="0.2">
      <c r="A106" s="39" t="s">
        <v>230</v>
      </c>
      <c r="B106" s="38" t="s">
        <v>103</v>
      </c>
      <c r="C106" s="39" t="s">
        <v>104</v>
      </c>
      <c r="D106" s="39" t="s">
        <v>231</v>
      </c>
      <c r="E106" s="40">
        <v>38335</v>
      </c>
      <c r="F106" s="41">
        <v>3868038.72</v>
      </c>
      <c r="G106" s="24" t="s">
        <v>105</v>
      </c>
      <c r="H106" s="42">
        <v>2131600.003</v>
      </c>
      <c r="I106" s="45" t="s">
        <v>232</v>
      </c>
      <c r="J106" s="45" t="s">
        <v>233</v>
      </c>
      <c r="K106" s="39" t="s">
        <v>31</v>
      </c>
    </row>
    <row r="107" spans="1:11" s="23" customFormat="1" ht="12.75" x14ac:dyDescent="0.2">
      <c r="A107" s="39" t="s">
        <v>234</v>
      </c>
      <c r="B107" s="38" t="s">
        <v>78</v>
      </c>
      <c r="C107" s="39" t="s">
        <v>79</v>
      </c>
      <c r="D107" s="39" t="s">
        <v>235</v>
      </c>
      <c r="E107" s="44">
        <v>38432</v>
      </c>
      <c r="F107" s="41">
        <v>3562251.59</v>
      </c>
      <c r="G107" s="24" t="s">
        <v>80</v>
      </c>
      <c r="H107" s="42">
        <v>2176768.81</v>
      </c>
      <c r="I107" s="45" t="s">
        <v>236</v>
      </c>
      <c r="J107" s="45" t="s">
        <v>237</v>
      </c>
      <c r="K107" s="39" t="s">
        <v>51</v>
      </c>
    </row>
    <row r="108" spans="1:11" s="23" customFormat="1" ht="12.75" x14ac:dyDescent="0.2">
      <c r="A108" s="39" t="s">
        <v>238</v>
      </c>
      <c r="B108" s="38" t="s">
        <v>179</v>
      </c>
      <c r="C108" s="39" t="s">
        <v>79</v>
      </c>
      <c r="D108" s="39" t="s">
        <v>239</v>
      </c>
      <c r="E108" s="40">
        <v>38481</v>
      </c>
      <c r="F108" s="41">
        <v>14000000</v>
      </c>
      <c r="G108" s="24" t="s">
        <v>61</v>
      </c>
      <c r="H108" s="42">
        <v>5977187.2050000001</v>
      </c>
      <c r="I108" s="45" t="s">
        <v>240</v>
      </c>
      <c r="J108" s="45" t="s">
        <v>241</v>
      </c>
      <c r="K108" s="39" t="s">
        <v>51</v>
      </c>
    </row>
    <row r="109" spans="1:11" s="23" customFormat="1" ht="12.75" x14ac:dyDescent="0.2">
      <c r="A109" s="39" t="s">
        <v>242</v>
      </c>
      <c r="B109" s="38" t="s">
        <v>179</v>
      </c>
      <c r="C109" s="39" t="s">
        <v>79</v>
      </c>
      <c r="D109" s="39" t="s">
        <v>243</v>
      </c>
      <c r="E109" s="40">
        <v>38481</v>
      </c>
      <c r="F109" s="41">
        <v>12400000</v>
      </c>
      <c r="G109" s="24" t="s">
        <v>17</v>
      </c>
      <c r="H109" s="42">
        <v>6106666.7000000002</v>
      </c>
      <c r="I109" s="45" t="s">
        <v>244</v>
      </c>
      <c r="J109" s="45" t="s">
        <v>245</v>
      </c>
      <c r="K109" s="39" t="s">
        <v>246</v>
      </c>
    </row>
    <row r="110" spans="1:11" s="23" customFormat="1" ht="12.75" x14ac:dyDescent="0.2">
      <c r="A110" s="39" t="s">
        <v>247</v>
      </c>
      <c r="B110" s="38" t="s">
        <v>248</v>
      </c>
      <c r="C110" s="39" t="s">
        <v>249</v>
      </c>
      <c r="D110" s="39" t="s">
        <v>250</v>
      </c>
      <c r="E110" s="40">
        <v>38503</v>
      </c>
      <c r="F110" s="41">
        <v>9000000</v>
      </c>
      <c r="G110" s="24" t="s">
        <v>17</v>
      </c>
      <c r="H110" s="42">
        <v>5400000</v>
      </c>
      <c r="I110" s="43">
        <v>42817</v>
      </c>
      <c r="J110" s="43">
        <v>44278</v>
      </c>
      <c r="K110" s="39" t="s">
        <v>18</v>
      </c>
    </row>
    <row r="111" spans="1:11" s="23" customFormat="1" ht="12.75" x14ac:dyDescent="0.2">
      <c r="A111" s="39" t="s">
        <v>251</v>
      </c>
      <c r="B111" s="38" t="s">
        <v>252</v>
      </c>
      <c r="C111" s="39" t="s">
        <v>79</v>
      </c>
      <c r="D111" s="39" t="s">
        <v>253</v>
      </c>
      <c r="E111" s="40">
        <v>38505</v>
      </c>
      <c r="F111" s="41">
        <v>35000000</v>
      </c>
      <c r="G111" s="24" t="s">
        <v>17</v>
      </c>
      <c r="H111" s="42">
        <v>5860308.6500000004</v>
      </c>
      <c r="I111" s="45" t="s">
        <v>254</v>
      </c>
      <c r="J111" s="45" t="s">
        <v>255</v>
      </c>
      <c r="K111" s="39" t="s">
        <v>213</v>
      </c>
    </row>
    <row r="112" spans="1:11" s="23" customFormat="1" ht="12.75" x14ac:dyDescent="0.2">
      <c r="A112" s="39" t="s">
        <v>256</v>
      </c>
      <c r="B112" s="38" t="s">
        <v>160</v>
      </c>
      <c r="C112" s="39" t="s">
        <v>79</v>
      </c>
      <c r="D112" s="39" t="s">
        <v>253</v>
      </c>
      <c r="E112" s="40">
        <v>38518</v>
      </c>
      <c r="F112" s="41">
        <v>35000000</v>
      </c>
      <c r="G112" s="24" t="s">
        <v>17</v>
      </c>
      <c r="H112" s="42">
        <v>21838250</v>
      </c>
      <c r="I112" s="43">
        <v>40892</v>
      </c>
      <c r="J112" s="43">
        <v>47649</v>
      </c>
      <c r="K112" s="39" t="s">
        <v>34</v>
      </c>
    </row>
    <row r="113" spans="1:11" s="23" customFormat="1" ht="12.75" x14ac:dyDescent="0.2">
      <c r="A113" s="39" t="s">
        <v>257</v>
      </c>
      <c r="B113" s="38" t="s">
        <v>21</v>
      </c>
      <c r="C113" s="39" t="s">
        <v>22</v>
      </c>
      <c r="D113" s="39" t="s">
        <v>258</v>
      </c>
      <c r="E113" s="40">
        <v>38532</v>
      </c>
      <c r="F113" s="41">
        <v>4501668.66</v>
      </c>
      <c r="G113" s="24" t="s">
        <v>24</v>
      </c>
      <c r="H113" s="42">
        <v>2926084.65</v>
      </c>
      <c r="I113" s="43">
        <v>42292</v>
      </c>
      <c r="J113" s="43">
        <v>45762</v>
      </c>
      <c r="K113" s="39" t="s">
        <v>31</v>
      </c>
    </row>
    <row r="114" spans="1:11" s="23" customFormat="1" ht="12.75" x14ac:dyDescent="0.2">
      <c r="A114" s="39" t="s">
        <v>259</v>
      </c>
      <c r="B114" s="38" t="s">
        <v>21</v>
      </c>
      <c r="C114" s="39" t="s">
        <v>22</v>
      </c>
      <c r="D114" s="39" t="s">
        <v>260</v>
      </c>
      <c r="E114" s="40">
        <v>38532</v>
      </c>
      <c r="F114" s="41">
        <v>10512712.66</v>
      </c>
      <c r="G114" s="24" t="s">
        <v>24</v>
      </c>
      <c r="H114" s="42">
        <v>6792645.5199999996</v>
      </c>
      <c r="I114" s="43">
        <v>42262</v>
      </c>
      <c r="J114" s="43">
        <v>45731</v>
      </c>
      <c r="K114" s="46" t="s">
        <v>261</v>
      </c>
    </row>
    <row r="115" spans="1:11" s="23" customFormat="1" ht="12.75" x14ac:dyDescent="0.2">
      <c r="A115" s="39" t="s">
        <v>262</v>
      </c>
      <c r="B115" s="38" t="s">
        <v>14</v>
      </c>
      <c r="C115" s="39" t="s">
        <v>15</v>
      </c>
      <c r="D115" s="39" t="s">
        <v>109</v>
      </c>
      <c r="E115" s="40">
        <v>38363</v>
      </c>
      <c r="F115" s="41">
        <v>3287166.25</v>
      </c>
      <c r="G115" s="24" t="s">
        <v>17</v>
      </c>
      <c r="H115" s="42">
        <v>2855166.25</v>
      </c>
      <c r="I115" s="43">
        <v>41090</v>
      </c>
      <c r="J115" s="43">
        <v>52961</v>
      </c>
      <c r="K115" s="46" t="s">
        <v>55</v>
      </c>
    </row>
    <row r="116" spans="1:11" s="23" customFormat="1" ht="12.75" x14ac:dyDescent="0.2">
      <c r="A116" s="39" t="s">
        <v>263</v>
      </c>
      <c r="B116" s="38" t="s">
        <v>21</v>
      </c>
      <c r="C116" s="39" t="s">
        <v>22</v>
      </c>
      <c r="D116" s="39" t="s">
        <v>264</v>
      </c>
      <c r="E116" s="40">
        <v>38558</v>
      </c>
      <c r="F116" s="41">
        <v>14323860.619999999</v>
      </c>
      <c r="G116" s="24" t="s">
        <v>24</v>
      </c>
      <c r="H116" s="42">
        <v>9310509.4100000001</v>
      </c>
      <c r="I116" s="43">
        <v>42262</v>
      </c>
      <c r="J116" s="43">
        <v>45731</v>
      </c>
      <c r="K116" s="46" t="s">
        <v>55</v>
      </c>
    </row>
    <row r="117" spans="1:11" s="23" customFormat="1" ht="12.75" x14ac:dyDescent="0.2">
      <c r="A117" s="39" t="s">
        <v>265</v>
      </c>
      <c r="B117" s="38" t="s">
        <v>160</v>
      </c>
      <c r="C117" s="39" t="s">
        <v>79</v>
      </c>
      <c r="D117" s="39" t="s">
        <v>266</v>
      </c>
      <c r="E117" s="40">
        <v>38636</v>
      </c>
      <c r="F117" s="41">
        <v>19000000</v>
      </c>
      <c r="G117" s="24" t="s">
        <v>17</v>
      </c>
      <c r="H117" s="42">
        <v>7828000</v>
      </c>
      <c r="I117" s="43">
        <v>39969</v>
      </c>
      <c r="J117" s="43">
        <v>45996</v>
      </c>
      <c r="K117" s="46" t="s">
        <v>34</v>
      </c>
    </row>
    <row r="118" spans="1:11" s="23" customFormat="1" ht="12.75" x14ac:dyDescent="0.2">
      <c r="A118" s="39" t="s">
        <v>267</v>
      </c>
      <c r="B118" s="38" t="s">
        <v>268</v>
      </c>
      <c r="C118" s="39" t="s">
        <v>269</v>
      </c>
      <c r="D118" s="39" t="s">
        <v>270</v>
      </c>
      <c r="E118" s="40">
        <v>38658</v>
      </c>
      <c r="F118" s="41">
        <v>9304464.3499999996</v>
      </c>
      <c r="G118" s="24" t="s">
        <v>61</v>
      </c>
      <c r="H118" s="42">
        <v>9304464.3499999996</v>
      </c>
      <c r="I118" s="43" t="s">
        <v>271</v>
      </c>
      <c r="J118" s="43" t="s">
        <v>272</v>
      </c>
      <c r="K118" s="46" t="s">
        <v>55</v>
      </c>
    </row>
    <row r="119" spans="1:11" s="23" customFormat="1" ht="12.75" x14ac:dyDescent="0.2">
      <c r="A119" s="39" t="s">
        <v>273</v>
      </c>
      <c r="B119" s="38" t="s">
        <v>75</v>
      </c>
      <c r="C119" s="39" t="s">
        <v>76</v>
      </c>
      <c r="D119" s="39" t="s">
        <v>274</v>
      </c>
      <c r="E119" s="40">
        <v>38679</v>
      </c>
      <c r="F119" s="41">
        <v>5080000</v>
      </c>
      <c r="G119" s="24" t="s">
        <v>17</v>
      </c>
      <c r="H119" s="42">
        <v>3048639.7</v>
      </c>
      <c r="I119" s="43">
        <v>45142</v>
      </c>
      <c r="J119" s="43">
        <v>52631</v>
      </c>
      <c r="K119" s="46" t="s">
        <v>51</v>
      </c>
    </row>
    <row r="120" spans="1:11" s="23" customFormat="1" ht="12.75" x14ac:dyDescent="0.2">
      <c r="A120" s="39" t="s">
        <v>275</v>
      </c>
      <c r="B120" s="38" t="s">
        <v>176</v>
      </c>
      <c r="C120" s="39" t="s">
        <v>42</v>
      </c>
      <c r="D120" s="39" t="s">
        <v>276</v>
      </c>
      <c r="E120" s="40">
        <v>38707</v>
      </c>
      <c r="F120" s="41">
        <v>2413440.46</v>
      </c>
      <c r="G120" s="24" t="s">
        <v>61</v>
      </c>
      <c r="H120" s="42">
        <v>1125630.46</v>
      </c>
      <c r="I120" s="43">
        <v>40558</v>
      </c>
      <c r="J120" s="43">
        <v>45853</v>
      </c>
      <c r="K120" s="46" t="s">
        <v>51</v>
      </c>
    </row>
    <row r="121" spans="1:11" s="23" customFormat="1" ht="12.75" x14ac:dyDescent="0.2">
      <c r="A121" s="39" t="s">
        <v>277</v>
      </c>
      <c r="B121" s="38" t="s">
        <v>75</v>
      </c>
      <c r="C121" s="39" t="s">
        <v>76</v>
      </c>
      <c r="D121" s="39" t="s">
        <v>278</v>
      </c>
      <c r="E121" s="40">
        <v>38726</v>
      </c>
      <c r="F121" s="41">
        <v>3000000</v>
      </c>
      <c r="G121" s="24" t="s">
        <v>17</v>
      </c>
      <c r="H121" s="42">
        <v>2572167.08</v>
      </c>
      <c r="I121" s="43">
        <v>45485</v>
      </c>
      <c r="J121" s="43">
        <v>52974</v>
      </c>
      <c r="K121" s="46" t="s">
        <v>279</v>
      </c>
    </row>
    <row r="122" spans="1:11" s="23" customFormat="1" ht="12.75" x14ac:dyDescent="0.2">
      <c r="A122" s="39" t="s">
        <v>280</v>
      </c>
      <c r="B122" s="38" t="s">
        <v>75</v>
      </c>
      <c r="C122" s="39" t="s">
        <v>76</v>
      </c>
      <c r="D122" s="39" t="s">
        <v>281</v>
      </c>
      <c r="E122" s="40">
        <v>38726</v>
      </c>
      <c r="F122" s="41">
        <v>6000000</v>
      </c>
      <c r="G122" s="24" t="s">
        <v>17</v>
      </c>
      <c r="H122" s="42">
        <v>4950087.24</v>
      </c>
      <c r="I122" s="43">
        <v>45796</v>
      </c>
      <c r="J122" s="43">
        <v>53285</v>
      </c>
      <c r="K122" s="46" t="s">
        <v>279</v>
      </c>
    </row>
    <row r="123" spans="1:11" s="23" customFormat="1" ht="12.75" x14ac:dyDescent="0.2">
      <c r="A123" s="39" t="s">
        <v>282</v>
      </c>
      <c r="B123" s="38" t="s">
        <v>75</v>
      </c>
      <c r="C123" s="39" t="s">
        <v>76</v>
      </c>
      <c r="D123" s="39" t="s">
        <v>283</v>
      </c>
      <c r="E123" s="40">
        <v>38772</v>
      </c>
      <c r="F123" s="41">
        <v>27500000</v>
      </c>
      <c r="G123" s="24" t="s">
        <v>17</v>
      </c>
      <c r="H123" s="42">
        <v>25500000</v>
      </c>
      <c r="I123" s="45" t="s">
        <v>284</v>
      </c>
      <c r="J123" s="45" t="s">
        <v>285</v>
      </c>
      <c r="K123" s="46" t="s">
        <v>97</v>
      </c>
    </row>
    <row r="124" spans="1:11" s="23" customFormat="1" ht="12.75" x14ac:dyDescent="0.2">
      <c r="A124" s="39" t="s">
        <v>286</v>
      </c>
      <c r="B124" s="38" t="s">
        <v>21</v>
      </c>
      <c r="C124" s="39" t="s">
        <v>22</v>
      </c>
      <c r="D124" s="39" t="s">
        <v>287</v>
      </c>
      <c r="E124" s="40">
        <v>38829</v>
      </c>
      <c r="F124" s="41">
        <v>9410012.4199999999</v>
      </c>
      <c r="G124" s="24" t="s">
        <v>24</v>
      </c>
      <c r="H124" s="42">
        <v>6587008.7000000002</v>
      </c>
      <c r="I124" s="43">
        <v>42461</v>
      </c>
      <c r="J124" s="43">
        <v>45931</v>
      </c>
      <c r="K124" s="46" t="s">
        <v>51</v>
      </c>
    </row>
    <row r="125" spans="1:11" s="23" customFormat="1" ht="12.75" x14ac:dyDescent="0.2">
      <c r="A125" s="39" t="s">
        <v>288</v>
      </c>
      <c r="B125" s="38" t="s">
        <v>41</v>
      </c>
      <c r="C125" s="39" t="s">
        <v>42</v>
      </c>
      <c r="D125" s="39" t="s">
        <v>289</v>
      </c>
      <c r="E125" s="40">
        <v>38888</v>
      </c>
      <c r="F125" s="41">
        <v>5395416.2599999998</v>
      </c>
      <c r="G125" s="24" t="s">
        <v>24</v>
      </c>
      <c r="H125" s="42">
        <v>4855416.26</v>
      </c>
      <c r="I125" s="43">
        <v>42522</v>
      </c>
      <c r="J125" s="43">
        <v>53297</v>
      </c>
      <c r="K125" s="46" t="s">
        <v>114</v>
      </c>
    </row>
    <row r="126" spans="1:11" s="23" customFormat="1" ht="12.75" x14ac:dyDescent="0.2">
      <c r="A126" s="39" t="s">
        <v>290</v>
      </c>
      <c r="B126" s="38" t="s">
        <v>21</v>
      </c>
      <c r="C126" s="39" t="s">
        <v>22</v>
      </c>
      <c r="D126" s="39" t="s">
        <v>291</v>
      </c>
      <c r="E126" s="40">
        <v>38904</v>
      </c>
      <c r="F126" s="41">
        <v>9485174.1600000001</v>
      </c>
      <c r="G126" s="24" t="s">
        <v>24</v>
      </c>
      <c r="H126" s="42">
        <v>7113880.6100000003</v>
      </c>
      <c r="I126" s="43">
        <v>42614</v>
      </c>
      <c r="J126" s="43">
        <v>46082</v>
      </c>
      <c r="K126" s="46" t="s">
        <v>40</v>
      </c>
    </row>
    <row r="127" spans="1:11" s="23" customFormat="1" ht="12.75" x14ac:dyDescent="0.2">
      <c r="A127" s="39" t="s">
        <v>292</v>
      </c>
      <c r="B127" s="38" t="s">
        <v>21</v>
      </c>
      <c r="C127" s="39" t="s">
        <v>22</v>
      </c>
      <c r="D127" s="39" t="s">
        <v>293</v>
      </c>
      <c r="E127" s="40">
        <v>38909</v>
      </c>
      <c r="F127" s="41">
        <v>2519098.66</v>
      </c>
      <c r="G127" s="24" t="s">
        <v>24</v>
      </c>
      <c r="H127" s="42">
        <v>1889324.01</v>
      </c>
      <c r="I127" s="43">
        <v>42675</v>
      </c>
      <c r="J127" s="43">
        <v>46143</v>
      </c>
      <c r="K127" s="46" t="s">
        <v>31</v>
      </c>
    </row>
    <row r="128" spans="1:11" s="23" customFormat="1" ht="12.75" x14ac:dyDescent="0.2">
      <c r="A128" s="39" t="s">
        <v>294</v>
      </c>
      <c r="B128" s="38" t="s">
        <v>252</v>
      </c>
      <c r="C128" s="39" t="s">
        <v>79</v>
      </c>
      <c r="D128" s="39" t="s">
        <v>295</v>
      </c>
      <c r="E128" s="40">
        <v>38898</v>
      </c>
      <c r="F128" s="41">
        <v>14399305.689999999</v>
      </c>
      <c r="G128" s="24" t="s">
        <v>17</v>
      </c>
      <c r="H128" s="42">
        <v>2610017.52</v>
      </c>
      <c r="I128" s="43">
        <v>39970</v>
      </c>
      <c r="J128" s="43">
        <v>44171</v>
      </c>
      <c r="K128" s="46" t="s">
        <v>246</v>
      </c>
    </row>
    <row r="129" spans="1:11" s="23" customFormat="1" ht="12.75" x14ac:dyDescent="0.2">
      <c r="A129" s="39" t="s">
        <v>296</v>
      </c>
      <c r="B129" s="38" t="s">
        <v>75</v>
      </c>
      <c r="C129" s="39" t="s">
        <v>76</v>
      </c>
      <c r="D129" s="39" t="s">
        <v>297</v>
      </c>
      <c r="E129" s="40">
        <v>38994</v>
      </c>
      <c r="F129" s="41">
        <v>15000000</v>
      </c>
      <c r="G129" s="24" t="s">
        <v>17</v>
      </c>
      <c r="H129" s="42">
        <v>11280796.779999999</v>
      </c>
      <c r="I129" s="45" t="s">
        <v>298</v>
      </c>
      <c r="J129" s="45" t="s">
        <v>299</v>
      </c>
      <c r="K129" s="46" t="s">
        <v>34</v>
      </c>
    </row>
    <row r="130" spans="1:11" s="23" customFormat="1" ht="12.75" x14ac:dyDescent="0.2">
      <c r="A130" s="39" t="s">
        <v>300</v>
      </c>
      <c r="B130" s="38" t="s">
        <v>75</v>
      </c>
      <c r="C130" s="39" t="s">
        <v>76</v>
      </c>
      <c r="D130" s="39" t="s">
        <v>301</v>
      </c>
      <c r="E130" s="40">
        <v>38994</v>
      </c>
      <c r="F130" s="41">
        <v>5000000</v>
      </c>
      <c r="G130" s="24" t="s">
        <v>17</v>
      </c>
      <c r="H130" s="42">
        <v>4053612.95</v>
      </c>
      <c r="I130" s="43" t="s">
        <v>302</v>
      </c>
      <c r="J130" s="43" t="s">
        <v>303</v>
      </c>
      <c r="K130" s="46" t="s">
        <v>51</v>
      </c>
    </row>
    <row r="131" spans="1:11" s="23" customFormat="1" ht="12.75" x14ac:dyDescent="0.2">
      <c r="A131" s="39" t="s">
        <v>304</v>
      </c>
      <c r="B131" s="38" t="s">
        <v>75</v>
      </c>
      <c r="C131" s="39" t="s">
        <v>76</v>
      </c>
      <c r="D131" s="39" t="s">
        <v>305</v>
      </c>
      <c r="E131" s="40">
        <v>38994</v>
      </c>
      <c r="F131" s="41">
        <v>51494303</v>
      </c>
      <c r="G131" s="24" t="s">
        <v>17</v>
      </c>
      <c r="H131" s="42">
        <v>50248741.840000004</v>
      </c>
      <c r="I131" s="45" t="s">
        <v>306</v>
      </c>
      <c r="J131" s="45" t="s">
        <v>307</v>
      </c>
      <c r="K131" s="46" t="s">
        <v>55</v>
      </c>
    </row>
    <row r="132" spans="1:11" s="23" customFormat="1" ht="12.75" x14ac:dyDescent="0.2">
      <c r="A132" s="39" t="s">
        <v>308</v>
      </c>
      <c r="B132" s="38" t="s">
        <v>75</v>
      </c>
      <c r="C132" s="39" t="s">
        <v>76</v>
      </c>
      <c r="D132" s="39" t="s">
        <v>309</v>
      </c>
      <c r="E132" s="40">
        <v>38994</v>
      </c>
      <c r="F132" s="41">
        <v>21695096.890000001</v>
      </c>
      <c r="G132" s="24" t="s">
        <v>17</v>
      </c>
      <c r="H132" s="42">
        <v>21695096.890000001</v>
      </c>
      <c r="I132" s="43">
        <v>46142</v>
      </c>
      <c r="J132" s="43" t="s">
        <v>310</v>
      </c>
      <c r="K132" s="46" t="s">
        <v>34</v>
      </c>
    </row>
    <row r="133" spans="1:11" s="23" customFormat="1" ht="12.75" x14ac:dyDescent="0.2">
      <c r="A133" s="39" t="s">
        <v>311</v>
      </c>
      <c r="B133" s="38" t="s">
        <v>160</v>
      </c>
      <c r="C133" s="39" t="s">
        <v>79</v>
      </c>
      <c r="D133" s="39" t="s">
        <v>312</v>
      </c>
      <c r="E133" s="40">
        <v>39006</v>
      </c>
      <c r="F133" s="41">
        <v>10567086</v>
      </c>
      <c r="G133" s="24" t="s">
        <v>17</v>
      </c>
      <c r="H133" s="42">
        <v>8728255.5199999996</v>
      </c>
      <c r="I133" s="45" t="s">
        <v>313</v>
      </c>
      <c r="J133" s="45" t="s">
        <v>314</v>
      </c>
      <c r="K133" s="46" t="s">
        <v>315</v>
      </c>
    </row>
    <row r="134" spans="1:11" s="23" customFormat="1" ht="12.75" x14ac:dyDescent="0.2">
      <c r="A134" s="39" t="s">
        <v>316</v>
      </c>
      <c r="B134" s="38" t="s">
        <v>78</v>
      </c>
      <c r="C134" s="39" t="s">
        <v>79</v>
      </c>
      <c r="D134" s="39" t="s">
        <v>317</v>
      </c>
      <c r="E134" s="44">
        <v>39001</v>
      </c>
      <c r="F134" s="41">
        <v>5319983.8099999996</v>
      </c>
      <c r="G134" s="24" t="s">
        <v>80</v>
      </c>
      <c r="H134" s="42">
        <v>3694190.28</v>
      </c>
      <c r="I134" s="43" t="s">
        <v>318</v>
      </c>
      <c r="J134" s="43">
        <v>48029</v>
      </c>
      <c r="K134" s="46" t="s">
        <v>319</v>
      </c>
    </row>
    <row r="135" spans="1:11" s="23" customFormat="1" ht="12.75" x14ac:dyDescent="0.2">
      <c r="A135" s="39" t="s">
        <v>320</v>
      </c>
      <c r="B135" s="38" t="s">
        <v>321</v>
      </c>
      <c r="C135" s="39" t="s">
        <v>22</v>
      </c>
      <c r="D135" s="39" t="s">
        <v>322</v>
      </c>
      <c r="E135" s="40">
        <v>39048</v>
      </c>
      <c r="F135" s="41">
        <v>4307655.1399999997</v>
      </c>
      <c r="G135" s="24" t="s">
        <v>17</v>
      </c>
      <c r="H135" s="42">
        <v>1873827.54</v>
      </c>
      <c r="I135" s="43">
        <v>40678</v>
      </c>
      <c r="J135" s="43">
        <v>45245</v>
      </c>
      <c r="K135" s="46" t="s">
        <v>97</v>
      </c>
    </row>
    <row r="136" spans="1:11" s="23" customFormat="1" ht="12.75" x14ac:dyDescent="0.2">
      <c r="A136" s="39" t="s">
        <v>323</v>
      </c>
      <c r="B136" s="38" t="s">
        <v>21</v>
      </c>
      <c r="C136" s="39" t="s">
        <v>22</v>
      </c>
      <c r="D136" s="39" t="s">
        <v>322</v>
      </c>
      <c r="E136" s="40">
        <v>39048</v>
      </c>
      <c r="F136" s="41">
        <v>2263994.29</v>
      </c>
      <c r="G136" s="24" t="s">
        <v>24</v>
      </c>
      <c r="H136" s="42">
        <v>1697995.74</v>
      </c>
      <c r="I136" s="43">
        <v>42689</v>
      </c>
      <c r="J136" s="43">
        <v>46157</v>
      </c>
      <c r="K136" s="46" t="s">
        <v>97</v>
      </c>
    </row>
    <row r="137" spans="1:11" s="23" customFormat="1" ht="12.75" x14ac:dyDescent="0.2">
      <c r="A137" s="39" t="s">
        <v>324</v>
      </c>
      <c r="B137" s="38" t="s">
        <v>78</v>
      </c>
      <c r="C137" s="39" t="s">
        <v>79</v>
      </c>
      <c r="D137" s="39" t="s">
        <v>325</v>
      </c>
      <c r="E137" s="44">
        <v>39048</v>
      </c>
      <c r="F137" s="41">
        <v>5716351.71</v>
      </c>
      <c r="G137" s="24" t="s">
        <v>80</v>
      </c>
      <c r="H137" s="42">
        <v>3969688.77</v>
      </c>
      <c r="I137" s="43">
        <v>41639</v>
      </c>
      <c r="J137" s="43">
        <v>48029</v>
      </c>
      <c r="K137" s="46" t="s">
        <v>70</v>
      </c>
    </row>
    <row r="138" spans="1:11" s="23" customFormat="1" ht="12.75" x14ac:dyDescent="0.2">
      <c r="A138" s="39" t="s">
        <v>326</v>
      </c>
      <c r="B138" s="38" t="s">
        <v>160</v>
      </c>
      <c r="C138" s="39" t="s">
        <v>79</v>
      </c>
      <c r="D138" s="39" t="s">
        <v>327</v>
      </c>
      <c r="E138" s="40">
        <v>39078</v>
      </c>
      <c r="F138" s="41">
        <v>14000000</v>
      </c>
      <c r="G138" s="24" t="s">
        <v>17</v>
      </c>
      <c r="H138" s="42">
        <v>8564983.0399999991</v>
      </c>
      <c r="I138" s="45" t="s">
        <v>328</v>
      </c>
      <c r="J138" s="45" t="s">
        <v>329</v>
      </c>
      <c r="K138" s="46" t="s">
        <v>34</v>
      </c>
    </row>
    <row r="139" spans="1:11" s="23" customFormat="1" ht="12.75" x14ac:dyDescent="0.2">
      <c r="A139" s="39" t="s">
        <v>330</v>
      </c>
      <c r="B139" s="38" t="s">
        <v>179</v>
      </c>
      <c r="C139" s="39" t="s">
        <v>79</v>
      </c>
      <c r="D139" s="39" t="s">
        <v>291</v>
      </c>
      <c r="E139" s="40">
        <v>39104</v>
      </c>
      <c r="F139" s="41">
        <v>11320000</v>
      </c>
      <c r="G139" s="24" t="s">
        <v>17</v>
      </c>
      <c r="H139" s="42">
        <v>8553333.3499999996</v>
      </c>
      <c r="I139" s="45" t="s">
        <v>331</v>
      </c>
      <c r="J139" s="45" t="s">
        <v>332</v>
      </c>
      <c r="K139" s="46" t="s">
        <v>40</v>
      </c>
    </row>
    <row r="140" spans="1:11" s="23" customFormat="1" ht="12.75" x14ac:dyDescent="0.2">
      <c r="A140" s="39" t="s">
        <v>333</v>
      </c>
      <c r="B140" s="38" t="s">
        <v>21</v>
      </c>
      <c r="C140" s="39" t="s">
        <v>22</v>
      </c>
      <c r="D140" s="39" t="s">
        <v>334</v>
      </c>
      <c r="E140" s="40">
        <v>39162</v>
      </c>
      <c r="F140" s="41">
        <v>3031375</v>
      </c>
      <c r="G140" s="24" t="s">
        <v>24</v>
      </c>
      <c r="H140" s="42">
        <v>2425100</v>
      </c>
      <c r="I140" s="43">
        <v>42870</v>
      </c>
      <c r="J140" s="43">
        <v>46341</v>
      </c>
      <c r="K140" s="46" t="s">
        <v>213</v>
      </c>
    </row>
    <row r="141" spans="1:11" s="23" customFormat="1" ht="12.75" x14ac:dyDescent="0.2">
      <c r="A141" s="39" t="s">
        <v>335</v>
      </c>
      <c r="B141" s="38" t="s">
        <v>321</v>
      </c>
      <c r="C141" s="39" t="s">
        <v>22</v>
      </c>
      <c r="D141" s="39" t="s">
        <v>334</v>
      </c>
      <c r="E141" s="40">
        <v>39162</v>
      </c>
      <c r="F141" s="41">
        <v>15079369.539999999</v>
      </c>
      <c r="G141" s="24" t="s">
        <v>17</v>
      </c>
      <c r="H141" s="42">
        <v>7294907.7699999996</v>
      </c>
      <c r="I141" s="43">
        <v>40862</v>
      </c>
      <c r="J141" s="43">
        <v>45427</v>
      </c>
      <c r="K141" s="46" t="s">
        <v>213</v>
      </c>
    </row>
    <row r="142" spans="1:11" s="23" customFormat="1" ht="12.75" x14ac:dyDescent="0.2">
      <c r="A142" s="39" t="s">
        <v>336</v>
      </c>
      <c r="B142" s="38" t="s">
        <v>321</v>
      </c>
      <c r="C142" s="39" t="s">
        <v>22</v>
      </c>
      <c r="D142" s="39" t="s">
        <v>337</v>
      </c>
      <c r="E142" s="40">
        <v>39162</v>
      </c>
      <c r="F142" s="41">
        <v>13184591.16</v>
      </c>
      <c r="G142" s="24" t="s">
        <v>17</v>
      </c>
      <c r="H142" s="42">
        <v>6093207.9100000001</v>
      </c>
      <c r="I142" s="43">
        <v>40862</v>
      </c>
      <c r="J142" s="43">
        <v>45427</v>
      </c>
      <c r="K142" s="46" t="s">
        <v>338</v>
      </c>
    </row>
    <row r="143" spans="1:11" s="23" customFormat="1" ht="12.75" x14ac:dyDescent="0.2">
      <c r="A143" s="39" t="s">
        <v>339</v>
      </c>
      <c r="B143" s="38" t="s">
        <v>21</v>
      </c>
      <c r="C143" s="39" t="s">
        <v>22</v>
      </c>
      <c r="D143" s="39" t="s">
        <v>337</v>
      </c>
      <c r="E143" s="40">
        <v>39162</v>
      </c>
      <c r="F143" s="41">
        <v>9924481.6699999999</v>
      </c>
      <c r="G143" s="24" t="s">
        <v>24</v>
      </c>
      <c r="H143" s="42">
        <v>7939585.3499999996</v>
      </c>
      <c r="I143" s="43">
        <v>42870</v>
      </c>
      <c r="J143" s="43">
        <v>46341</v>
      </c>
      <c r="K143" s="46" t="s">
        <v>338</v>
      </c>
    </row>
    <row r="144" spans="1:11" s="23" customFormat="1" ht="12.75" x14ac:dyDescent="0.2">
      <c r="A144" s="39" t="s">
        <v>340</v>
      </c>
      <c r="B144" s="38" t="s">
        <v>21</v>
      </c>
      <c r="C144" s="39" t="s">
        <v>22</v>
      </c>
      <c r="D144" s="39" t="s">
        <v>341</v>
      </c>
      <c r="E144" s="40">
        <v>39212</v>
      </c>
      <c r="F144" s="41">
        <v>6800000</v>
      </c>
      <c r="G144" s="24" t="s">
        <v>24</v>
      </c>
      <c r="H144" s="42">
        <v>5440000</v>
      </c>
      <c r="I144" s="43">
        <v>42826</v>
      </c>
      <c r="J144" s="43">
        <v>46296</v>
      </c>
      <c r="K144" s="46" t="s">
        <v>18</v>
      </c>
    </row>
    <row r="145" spans="1:11" s="23" customFormat="1" ht="12.75" x14ac:dyDescent="0.2">
      <c r="A145" s="39" t="s">
        <v>342</v>
      </c>
      <c r="B145" s="38" t="s">
        <v>176</v>
      </c>
      <c r="C145" s="39" t="s">
        <v>42</v>
      </c>
      <c r="D145" s="39" t="s">
        <v>343</v>
      </c>
      <c r="E145" s="40">
        <v>39280</v>
      </c>
      <c r="F145" s="41">
        <v>13086114.57</v>
      </c>
      <c r="G145" s="24" t="s">
        <v>61</v>
      </c>
      <c r="H145" s="42">
        <v>7378114.5700000003</v>
      </c>
      <c r="I145" s="43">
        <v>41136</v>
      </c>
      <c r="J145" s="43">
        <v>46433</v>
      </c>
      <c r="K145" s="46" t="s">
        <v>34</v>
      </c>
    </row>
    <row r="146" spans="1:11" s="23" customFormat="1" ht="12.75" x14ac:dyDescent="0.2">
      <c r="A146" s="39" t="s">
        <v>344</v>
      </c>
      <c r="B146" s="38" t="s">
        <v>176</v>
      </c>
      <c r="C146" s="39" t="s">
        <v>42</v>
      </c>
      <c r="D146" s="39" t="s">
        <v>345</v>
      </c>
      <c r="E146" s="40">
        <v>39280</v>
      </c>
      <c r="F146" s="41">
        <v>4243877.5999999996</v>
      </c>
      <c r="G146" s="24" t="s">
        <v>61</v>
      </c>
      <c r="H146" s="42">
        <v>2374447.6</v>
      </c>
      <c r="I146" s="43">
        <v>41136</v>
      </c>
      <c r="J146" s="43">
        <v>46433</v>
      </c>
      <c r="K146" s="46" t="s">
        <v>114</v>
      </c>
    </row>
    <row r="147" spans="1:11" s="23" customFormat="1" ht="12.75" x14ac:dyDescent="0.2">
      <c r="A147" s="39" t="s">
        <v>346</v>
      </c>
      <c r="B147" s="38" t="s">
        <v>179</v>
      </c>
      <c r="C147" s="39" t="s">
        <v>79</v>
      </c>
      <c r="D147" s="39" t="s">
        <v>347</v>
      </c>
      <c r="E147" s="40">
        <v>39316</v>
      </c>
      <c r="F147" s="41">
        <v>14879690</v>
      </c>
      <c r="G147" s="24" t="s">
        <v>17</v>
      </c>
      <c r="H147" s="42">
        <v>10142375</v>
      </c>
      <c r="I147" s="45" t="s">
        <v>348</v>
      </c>
      <c r="J147" s="45" t="s">
        <v>349</v>
      </c>
      <c r="K147" s="46" t="s">
        <v>261</v>
      </c>
    </row>
    <row r="148" spans="1:11" s="23" customFormat="1" ht="12.75" x14ac:dyDescent="0.2">
      <c r="A148" s="39" t="s">
        <v>350</v>
      </c>
      <c r="B148" s="38" t="s">
        <v>78</v>
      </c>
      <c r="C148" s="39" t="s">
        <v>79</v>
      </c>
      <c r="D148" s="39" t="s">
        <v>351</v>
      </c>
      <c r="E148" s="44">
        <v>39347</v>
      </c>
      <c r="F148" s="41">
        <v>6459615.3899999997</v>
      </c>
      <c r="G148" s="24" t="s">
        <v>80</v>
      </c>
      <c r="H148" s="42">
        <v>4844711.55</v>
      </c>
      <c r="I148" s="45" t="s">
        <v>352</v>
      </c>
      <c r="J148" s="45" t="s">
        <v>353</v>
      </c>
      <c r="K148" s="46" t="s">
        <v>213</v>
      </c>
    </row>
    <row r="149" spans="1:11" s="23" customFormat="1" ht="12.75" x14ac:dyDescent="0.2">
      <c r="A149" s="39" t="s">
        <v>354</v>
      </c>
      <c r="B149" s="38" t="s">
        <v>78</v>
      </c>
      <c r="C149" s="39" t="s">
        <v>79</v>
      </c>
      <c r="D149" s="39" t="s">
        <v>351</v>
      </c>
      <c r="E149" s="44">
        <v>39347</v>
      </c>
      <c r="F149" s="41">
        <v>19466922.670000002</v>
      </c>
      <c r="G149" s="24" t="s">
        <v>80</v>
      </c>
      <c r="H149" s="42">
        <v>8922339.5299999993</v>
      </c>
      <c r="I149" s="45" t="s">
        <v>355</v>
      </c>
      <c r="J149" s="45" t="s">
        <v>356</v>
      </c>
      <c r="K149" s="46" t="s">
        <v>213</v>
      </c>
    </row>
    <row r="150" spans="1:11" s="23" customFormat="1" ht="12.75" x14ac:dyDescent="0.2">
      <c r="A150" s="39" t="s">
        <v>357</v>
      </c>
      <c r="B150" s="38" t="s">
        <v>252</v>
      </c>
      <c r="C150" s="39" t="s">
        <v>79</v>
      </c>
      <c r="D150" s="39" t="s">
        <v>358</v>
      </c>
      <c r="E150" s="40">
        <v>39402</v>
      </c>
      <c r="F150" s="41">
        <v>29500000</v>
      </c>
      <c r="G150" s="24" t="s">
        <v>17</v>
      </c>
      <c r="H150" s="42">
        <v>10394077.529999999</v>
      </c>
      <c r="I150" s="45" t="s">
        <v>359</v>
      </c>
      <c r="J150" s="43" t="s">
        <v>360</v>
      </c>
      <c r="K150" s="46" t="s">
        <v>213</v>
      </c>
    </row>
    <row r="151" spans="1:11" s="23" customFormat="1" ht="12.75" x14ac:dyDescent="0.2">
      <c r="A151" s="39" t="s">
        <v>361</v>
      </c>
      <c r="B151" s="38" t="s">
        <v>14</v>
      </c>
      <c r="C151" s="39" t="s">
        <v>15</v>
      </c>
      <c r="D151" s="39" t="s">
        <v>81</v>
      </c>
      <c r="E151" s="40">
        <v>39429</v>
      </c>
      <c r="F151" s="41">
        <v>7500000</v>
      </c>
      <c r="G151" s="24" t="s">
        <v>17</v>
      </c>
      <c r="H151" s="42">
        <v>7250000</v>
      </c>
      <c r="I151" s="43">
        <v>43281</v>
      </c>
      <c r="J151" s="43">
        <v>54056</v>
      </c>
      <c r="K151" s="46" t="s">
        <v>53</v>
      </c>
    </row>
    <row r="152" spans="1:11" s="23" customFormat="1" ht="12.75" x14ac:dyDescent="0.2">
      <c r="A152" s="39" t="s">
        <v>362</v>
      </c>
      <c r="B152" s="38" t="s">
        <v>160</v>
      </c>
      <c r="C152" s="39" t="s">
        <v>79</v>
      </c>
      <c r="D152" s="39" t="s">
        <v>358</v>
      </c>
      <c r="E152" s="40">
        <v>39402</v>
      </c>
      <c r="F152" s="41">
        <v>26000000</v>
      </c>
      <c r="G152" s="24" t="s">
        <v>17</v>
      </c>
      <c r="H152" s="42">
        <v>17333333.397</v>
      </c>
      <c r="I152" s="43">
        <v>41657</v>
      </c>
      <c r="J152" s="43">
        <v>46952</v>
      </c>
      <c r="K152" s="46" t="s">
        <v>213</v>
      </c>
    </row>
    <row r="153" spans="1:11" s="23" customFormat="1" ht="12.75" x14ac:dyDescent="0.2">
      <c r="A153" s="39" t="s">
        <v>363</v>
      </c>
      <c r="B153" s="38" t="s">
        <v>179</v>
      </c>
      <c r="C153" s="39" t="s">
        <v>79</v>
      </c>
      <c r="D153" s="39" t="s">
        <v>364</v>
      </c>
      <c r="E153" s="40">
        <v>39490</v>
      </c>
      <c r="F153" s="41">
        <v>10000000</v>
      </c>
      <c r="G153" s="24" t="s">
        <v>17</v>
      </c>
      <c r="H153" s="42">
        <v>6245000</v>
      </c>
      <c r="I153" s="45" t="s">
        <v>365</v>
      </c>
      <c r="J153" s="45" t="s">
        <v>366</v>
      </c>
      <c r="K153" s="46" t="s">
        <v>53</v>
      </c>
    </row>
    <row r="154" spans="1:11" s="23" customFormat="1" ht="12.75" x14ac:dyDescent="0.2">
      <c r="A154" s="39" t="s">
        <v>367</v>
      </c>
      <c r="B154" s="38" t="s">
        <v>368</v>
      </c>
      <c r="C154" s="39" t="s">
        <v>79</v>
      </c>
      <c r="D154" s="39" t="s">
        <v>369</v>
      </c>
      <c r="E154" s="40">
        <v>39542</v>
      </c>
      <c r="F154" s="41">
        <v>230000000</v>
      </c>
      <c r="G154" s="24" t="s">
        <v>17</v>
      </c>
      <c r="H154" s="42">
        <v>115000000</v>
      </c>
      <c r="I154" s="43">
        <v>41733</v>
      </c>
      <c r="J154" s="43">
        <v>45020</v>
      </c>
      <c r="K154" s="46" t="s">
        <v>34</v>
      </c>
    </row>
    <row r="155" spans="1:11" s="23" customFormat="1" ht="12.75" x14ac:dyDescent="0.2">
      <c r="A155" s="39" t="s">
        <v>370</v>
      </c>
      <c r="B155" s="38" t="s">
        <v>103</v>
      </c>
      <c r="C155" s="39" t="s">
        <v>104</v>
      </c>
      <c r="D155" s="39" t="s">
        <v>371</v>
      </c>
      <c r="E155" s="40">
        <v>39538</v>
      </c>
      <c r="F155" s="41">
        <v>6000000</v>
      </c>
      <c r="G155" s="24" t="s">
        <v>105</v>
      </c>
      <c r="H155" s="42">
        <v>3287728.5720000002</v>
      </c>
      <c r="I155" s="45" t="s">
        <v>372</v>
      </c>
      <c r="J155" s="45" t="s">
        <v>373</v>
      </c>
      <c r="K155" s="46" t="s">
        <v>213</v>
      </c>
    </row>
    <row r="156" spans="1:11" s="23" customFormat="1" ht="12.75" x14ac:dyDescent="0.2">
      <c r="A156" s="39" t="s">
        <v>374</v>
      </c>
      <c r="B156" s="38" t="s">
        <v>36</v>
      </c>
      <c r="C156" s="39" t="s">
        <v>37</v>
      </c>
      <c r="D156" s="39" t="s">
        <v>375</v>
      </c>
      <c r="E156" s="40">
        <v>39629</v>
      </c>
      <c r="F156" s="41">
        <v>11121000000</v>
      </c>
      <c r="G156" s="24" t="s">
        <v>38</v>
      </c>
      <c r="H156" s="42">
        <v>8007388020</v>
      </c>
      <c r="I156" s="43">
        <v>43271</v>
      </c>
      <c r="J156" s="43">
        <v>54229</v>
      </c>
      <c r="K156" s="46" t="s">
        <v>279</v>
      </c>
    </row>
    <row r="157" spans="1:11" s="23" customFormat="1" ht="12.75" x14ac:dyDescent="0.2">
      <c r="A157" s="39" t="s">
        <v>376</v>
      </c>
      <c r="B157" s="38" t="s">
        <v>21</v>
      </c>
      <c r="C157" s="39" t="s">
        <v>22</v>
      </c>
      <c r="D157" s="39" t="s">
        <v>377</v>
      </c>
      <c r="E157" s="40">
        <v>39631</v>
      </c>
      <c r="F157" s="41">
        <v>12110695.49</v>
      </c>
      <c r="G157" s="24" t="s">
        <v>24</v>
      </c>
      <c r="H157" s="42">
        <v>11505160.720000001</v>
      </c>
      <c r="I157" s="43">
        <v>43388</v>
      </c>
      <c r="J157" s="43">
        <v>46858</v>
      </c>
      <c r="K157" s="46" t="s">
        <v>213</v>
      </c>
    </row>
    <row r="158" spans="1:11" s="23" customFormat="1" ht="12.75" x14ac:dyDescent="0.2">
      <c r="A158" s="39" t="s">
        <v>378</v>
      </c>
      <c r="B158" s="38" t="s">
        <v>21</v>
      </c>
      <c r="C158" s="39" t="s">
        <v>22</v>
      </c>
      <c r="D158" s="39" t="s">
        <v>379</v>
      </c>
      <c r="E158" s="40">
        <v>39631</v>
      </c>
      <c r="F158" s="41">
        <v>3740023.43</v>
      </c>
      <c r="G158" s="24" t="s">
        <v>24</v>
      </c>
      <c r="H158" s="42">
        <v>3553022.26</v>
      </c>
      <c r="I158" s="43">
        <v>43358</v>
      </c>
      <c r="J158" s="43">
        <v>46827</v>
      </c>
      <c r="K158" s="46" t="s">
        <v>380</v>
      </c>
    </row>
    <row r="159" spans="1:11" s="23" customFormat="1" ht="12.75" x14ac:dyDescent="0.2">
      <c r="A159" s="39" t="s">
        <v>381</v>
      </c>
      <c r="B159" s="38" t="s">
        <v>321</v>
      </c>
      <c r="C159" s="39" t="s">
        <v>22</v>
      </c>
      <c r="D159" s="39" t="s">
        <v>382</v>
      </c>
      <c r="E159" s="40">
        <v>39631</v>
      </c>
      <c r="F159" s="41">
        <v>1983167.03</v>
      </c>
      <c r="G159" s="24" t="s">
        <v>17</v>
      </c>
      <c r="H159" s="42">
        <v>1983167.03</v>
      </c>
      <c r="I159" s="43">
        <v>43539</v>
      </c>
      <c r="J159" s="43">
        <v>47922</v>
      </c>
      <c r="K159" s="46" t="s">
        <v>380</v>
      </c>
    </row>
    <row r="160" spans="1:11" s="23" customFormat="1" ht="12.75" x14ac:dyDescent="0.2">
      <c r="A160" s="39" t="s">
        <v>383</v>
      </c>
      <c r="B160" s="38" t="s">
        <v>21</v>
      </c>
      <c r="C160" s="39" t="s">
        <v>22</v>
      </c>
      <c r="D160" s="39" t="s">
        <v>384</v>
      </c>
      <c r="E160" s="40">
        <v>39631</v>
      </c>
      <c r="F160" s="41">
        <v>21700000</v>
      </c>
      <c r="G160" s="24" t="s">
        <v>24</v>
      </c>
      <c r="H160" s="42">
        <v>20110175.210000001</v>
      </c>
      <c r="I160" s="43">
        <v>43388</v>
      </c>
      <c r="J160" s="43">
        <v>46858</v>
      </c>
      <c r="K160" s="46" t="s">
        <v>55</v>
      </c>
    </row>
    <row r="161" spans="1:11" s="23" customFormat="1" ht="12.75" x14ac:dyDescent="0.2">
      <c r="A161" s="39" t="s">
        <v>385</v>
      </c>
      <c r="B161" s="38" t="s">
        <v>179</v>
      </c>
      <c r="C161" s="39" t="s">
        <v>79</v>
      </c>
      <c r="D161" s="39" t="s">
        <v>184</v>
      </c>
      <c r="E161" s="40">
        <v>39666</v>
      </c>
      <c r="F161" s="41">
        <v>6000000</v>
      </c>
      <c r="G161" s="24" t="s">
        <v>17</v>
      </c>
      <c r="H161" s="42">
        <v>4271133.34</v>
      </c>
      <c r="I161" s="45" t="s">
        <v>386</v>
      </c>
      <c r="J161" s="45" t="s">
        <v>387</v>
      </c>
      <c r="K161" s="46" t="s">
        <v>51</v>
      </c>
    </row>
    <row r="162" spans="1:11" s="23" customFormat="1" ht="12.75" x14ac:dyDescent="0.2">
      <c r="A162" s="39" t="s">
        <v>388</v>
      </c>
      <c r="B162" s="38" t="s">
        <v>14</v>
      </c>
      <c r="C162" s="39" t="s">
        <v>15</v>
      </c>
      <c r="D162" s="39" t="s">
        <v>389</v>
      </c>
      <c r="E162" s="40">
        <v>39729</v>
      </c>
      <c r="F162" s="41">
        <v>15000000</v>
      </c>
      <c r="G162" s="24" t="s">
        <v>17</v>
      </c>
      <c r="H162" s="42">
        <v>10270000</v>
      </c>
      <c r="I162" s="43">
        <v>41455</v>
      </c>
      <c r="J162" s="43">
        <v>48212</v>
      </c>
      <c r="K162" s="46" t="s">
        <v>390</v>
      </c>
    </row>
    <row r="163" spans="1:11" s="23" customFormat="1" ht="12.75" x14ac:dyDescent="0.2">
      <c r="A163" s="39" t="s">
        <v>391</v>
      </c>
      <c r="B163" s="38" t="s">
        <v>176</v>
      </c>
      <c r="C163" s="39" t="s">
        <v>42</v>
      </c>
      <c r="D163" s="39" t="s">
        <v>377</v>
      </c>
      <c r="E163" s="40">
        <v>39756</v>
      </c>
      <c r="F163" s="41">
        <v>14940754.439999999</v>
      </c>
      <c r="G163" s="24" t="s">
        <v>61</v>
      </c>
      <c r="H163" s="42">
        <v>9453104.4399999995</v>
      </c>
      <c r="I163" s="43">
        <v>41593</v>
      </c>
      <c r="J163" s="43">
        <v>46888</v>
      </c>
      <c r="K163" s="46" t="s">
        <v>53</v>
      </c>
    </row>
    <row r="164" spans="1:11" s="23" customFormat="1" ht="12.75" x14ac:dyDescent="0.2">
      <c r="A164" s="39" t="s">
        <v>392</v>
      </c>
      <c r="B164" s="38" t="s">
        <v>116</v>
      </c>
      <c r="C164" s="39" t="s">
        <v>15</v>
      </c>
      <c r="D164" s="39" t="s">
        <v>393</v>
      </c>
      <c r="E164" s="40">
        <v>39805</v>
      </c>
      <c r="F164" s="41">
        <v>1500000</v>
      </c>
      <c r="G164" s="24" t="s">
        <v>17</v>
      </c>
      <c r="H164" s="42">
        <v>1500000</v>
      </c>
      <c r="I164" s="43">
        <v>43646</v>
      </c>
      <c r="J164" s="43">
        <v>50769</v>
      </c>
      <c r="K164" s="46" t="s">
        <v>53</v>
      </c>
    </row>
    <row r="165" spans="1:11" s="23" customFormat="1" ht="12.75" x14ac:dyDescent="0.2">
      <c r="A165" s="39" t="s">
        <v>394</v>
      </c>
      <c r="B165" s="38" t="s">
        <v>78</v>
      </c>
      <c r="C165" s="39" t="s">
        <v>79</v>
      </c>
      <c r="D165" s="39" t="s">
        <v>395</v>
      </c>
      <c r="E165" s="44">
        <v>39777</v>
      </c>
      <c r="F165" s="41">
        <v>8578900.7100000009</v>
      </c>
      <c r="G165" s="24" t="s">
        <v>80</v>
      </c>
      <c r="H165" s="42">
        <v>7143234.0300000003</v>
      </c>
      <c r="I165" s="43">
        <v>42551</v>
      </c>
      <c r="J165" s="43">
        <v>48944</v>
      </c>
      <c r="K165" s="46" t="s">
        <v>279</v>
      </c>
    </row>
    <row r="166" spans="1:11" s="23" customFormat="1" ht="12.75" x14ac:dyDescent="0.2">
      <c r="A166" s="39" t="s">
        <v>396</v>
      </c>
      <c r="B166" s="38" t="s">
        <v>41</v>
      </c>
      <c r="C166" s="39" t="s">
        <v>79</v>
      </c>
      <c r="D166" s="39" t="s">
        <v>397</v>
      </c>
      <c r="E166" s="47">
        <v>39828</v>
      </c>
      <c r="F166" s="41">
        <v>5347262.55</v>
      </c>
      <c r="G166" s="24" t="s">
        <v>24</v>
      </c>
      <c r="H166" s="42">
        <v>3440536.55</v>
      </c>
      <c r="I166" s="43">
        <v>41671</v>
      </c>
      <c r="J166" s="48">
        <v>46966</v>
      </c>
      <c r="K166" s="46" t="s">
        <v>398</v>
      </c>
    </row>
    <row r="167" spans="1:11" s="23" customFormat="1" ht="12.75" x14ac:dyDescent="0.2">
      <c r="A167" s="39" t="s">
        <v>399</v>
      </c>
      <c r="B167" s="38" t="s">
        <v>321</v>
      </c>
      <c r="C167" s="39" t="s">
        <v>22</v>
      </c>
      <c r="D167" s="39" t="s">
        <v>152</v>
      </c>
      <c r="E167" s="47">
        <v>39910</v>
      </c>
      <c r="F167" s="41">
        <v>4774426.83</v>
      </c>
      <c r="G167" s="24" t="s">
        <v>61</v>
      </c>
      <c r="H167" s="42">
        <v>4774426.83</v>
      </c>
      <c r="I167" s="43">
        <v>43723</v>
      </c>
      <c r="J167" s="43">
        <v>49018</v>
      </c>
      <c r="K167" s="46" t="s">
        <v>28</v>
      </c>
    </row>
    <row r="168" spans="1:11" s="23" customFormat="1" ht="12.75" x14ac:dyDescent="0.2">
      <c r="A168" s="39" t="s">
        <v>400</v>
      </c>
      <c r="B168" s="38" t="s">
        <v>401</v>
      </c>
      <c r="C168" s="39" t="s">
        <v>79</v>
      </c>
      <c r="D168" s="39" t="s">
        <v>402</v>
      </c>
      <c r="E168" s="40">
        <v>39939</v>
      </c>
      <c r="F168" s="41">
        <v>7488000</v>
      </c>
      <c r="G168" s="24" t="s">
        <v>17</v>
      </c>
      <c r="H168" s="42">
        <v>3523764.69</v>
      </c>
      <c r="I168" s="45" t="s">
        <v>403</v>
      </c>
      <c r="J168" s="45" t="s">
        <v>404</v>
      </c>
      <c r="K168" s="46" t="s">
        <v>405</v>
      </c>
    </row>
    <row r="169" spans="1:11" s="23" customFormat="1" ht="12.75" x14ac:dyDescent="0.2">
      <c r="A169" s="39" t="s">
        <v>406</v>
      </c>
      <c r="B169" s="38" t="s">
        <v>179</v>
      </c>
      <c r="C169" s="39" t="s">
        <v>79</v>
      </c>
      <c r="D169" s="39" t="s">
        <v>377</v>
      </c>
      <c r="E169" s="47">
        <v>39932</v>
      </c>
      <c r="F169" s="41">
        <v>40000000</v>
      </c>
      <c r="G169" s="24" t="s">
        <v>17</v>
      </c>
      <c r="H169" s="42">
        <v>30341982.079999998</v>
      </c>
      <c r="I169" s="45" t="s">
        <v>407</v>
      </c>
      <c r="J169" s="45" t="s">
        <v>408</v>
      </c>
      <c r="K169" s="46" t="s">
        <v>53</v>
      </c>
    </row>
    <row r="170" spans="1:11" s="23" customFormat="1" ht="12.75" x14ac:dyDescent="0.2">
      <c r="A170" s="39" t="s">
        <v>409</v>
      </c>
      <c r="B170" s="38" t="s">
        <v>179</v>
      </c>
      <c r="C170" s="39" t="s">
        <v>79</v>
      </c>
      <c r="D170" s="39" t="s">
        <v>289</v>
      </c>
      <c r="E170" s="47">
        <v>39908</v>
      </c>
      <c r="F170" s="41">
        <v>5000000</v>
      </c>
      <c r="G170" s="24" t="s">
        <v>17</v>
      </c>
      <c r="H170" s="42">
        <v>3200000</v>
      </c>
      <c r="I170" s="45" t="s">
        <v>410</v>
      </c>
      <c r="J170" s="45" t="s">
        <v>411</v>
      </c>
      <c r="K170" s="46" t="s">
        <v>412</v>
      </c>
    </row>
    <row r="171" spans="1:11" s="23" customFormat="1" ht="12.75" x14ac:dyDescent="0.2">
      <c r="A171" s="39" t="s">
        <v>413</v>
      </c>
      <c r="B171" s="38" t="s">
        <v>414</v>
      </c>
      <c r="C171" s="39" t="s">
        <v>415</v>
      </c>
      <c r="D171" s="39" t="s">
        <v>371</v>
      </c>
      <c r="E171" s="47">
        <v>40135</v>
      </c>
      <c r="F171" s="41">
        <v>45000000</v>
      </c>
      <c r="G171" s="24" t="s">
        <v>416</v>
      </c>
      <c r="H171" s="42">
        <v>30441742.969999999</v>
      </c>
      <c r="I171" s="43">
        <v>42109</v>
      </c>
      <c r="J171" s="43">
        <v>49232</v>
      </c>
      <c r="K171" s="46" t="s">
        <v>213</v>
      </c>
    </row>
    <row r="172" spans="1:11" s="23" customFormat="1" ht="12.75" x14ac:dyDescent="0.2">
      <c r="A172" s="39" t="s">
        <v>417</v>
      </c>
      <c r="B172" s="38" t="s">
        <v>116</v>
      </c>
      <c r="C172" s="39" t="s">
        <v>15</v>
      </c>
      <c r="D172" s="39" t="s">
        <v>418</v>
      </c>
      <c r="E172" s="47">
        <v>40175</v>
      </c>
      <c r="F172" s="41">
        <v>42000000</v>
      </c>
      <c r="G172" s="24" t="s">
        <v>17</v>
      </c>
      <c r="H172" s="42">
        <v>27410371.170000002</v>
      </c>
      <c r="I172" s="43" t="s">
        <v>419</v>
      </c>
      <c r="J172" s="43">
        <v>45656</v>
      </c>
      <c r="K172" s="46" t="s">
        <v>172</v>
      </c>
    </row>
    <row r="173" spans="1:11" s="23" customFormat="1" ht="12.75" x14ac:dyDescent="0.2">
      <c r="A173" s="39" t="s">
        <v>420</v>
      </c>
      <c r="B173" s="38" t="s">
        <v>116</v>
      </c>
      <c r="C173" s="39" t="s">
        <v>15</v>
      </c>
      <c r="D173" s="39" t="s">
        <v>421</v>
      </c>
      <c r="E173" s="47">
        <v>40175</v>
      </c>
      <c r="F173" s="41">
        <v>37750000</v>
      </c>
      <c r="G173" s="24" t="s">
        <v>17</v>
      </c>
      <c r="H173" s="42">
        <v>25486274.059999999</v>
      </c>
      <c r="I173" s="43" t="s">
        <v>422</v>
      </c>
      <c r="J173" s="43">
        <v>45656</v>
      </c>
      <c r="K173" s="46" t="s">
        <v>172</v>
      </c>
    </row>
    <row r="174" spans="1:11" s="23" customFormat="1" ht="12.75" x14ac:dyDescent="0.2">
      <c r="A174" s="39" t="s">
        <v>423</v>
      </c>
      <c r="B174" s="38" t="s">
        <v>116</v>
      </c>
      <c r="C174" s="39" t="s">
        <v>15</v>
      </c>
      <c r="D174" s="39" t="s">
        <v>421</v>
      </c>
      <c r="E174" s="47">
        <v>40175</v>
      </c>
      <c r="F174" s="41">
        <v>10750000</v>
      </c>
      <c r="G174" s="24" t="s">
        <v>17</v>
      </c>
      <c r="H174" s="42">
        <v>10750000</v>
      </c>
      <c r="I174" s="43">
        <v>44012</v>
      </c>
      <c r="J174" s="43">
        <v>54787</v>
      </c>
      <c r="K174" s="46" t="s">
        <v>172</v>
      </c>
    </row>
    <row r="175" spans="1:11" s="23" customFormat="1" ht="12.75" x14ac:dyDescent="0.2">
      <c r="A175" s="39" t="s">
        <v>424</v>
      </c>
      <c r="B175" s="38" t="s">
        <v>116</v>
      </c>
      <c r="C175" s="39" t="s">
        <v>15</v>
      </c>
      <c r="D175" s="39" t="s">
        <v>425</v>
      </c>
      <c r="E175" s="47">
        <v>40175</v>
      </c>
      <c r="F175" s="41">
        <v>500000</v>
      </c>
      <c r="G175" s="24" t="s">
        <v>17</v>
      </c>
      <c r="H175" s="42">
        <v>179245.7</v>
      </c>
      <c r="I175" s="43">
        <v>44012</v>
      </c>
      <c r="J175" s="43">
        <v>51134</v>
      </c>
      <c r="K175" s="46" t="s">
        <v>172</v>
      </c>
    </row>
    <row r="176" spans="1:11" s="23" customFormat="1" ht="12.75" x14ac:dyDescent="0.2">
      <c r="A176" s="39" t="s">
        <v>426</v>
      </c>
      <c r="B176" s="38" t="s">
        <v>252</v>
      </c>
      <c r="C176" s="39" t="s">
        <v>79</v>
      </c>
      <c r="D176" s="39" t="s">
        <v>427</v>
      </c>
      <c r="E176" s="47">
        <v>40241</v>
      </c>
      <c r="F176" s="41">
        <v>49997812.299999997</v>
      </c>
      <c r="G176" s="24" t="s">
        <v>17</v>
      </c>
      <c r="H176" s="42">
        <v>33671546.380000003</v>
      </c>
      <c r="I176" s="45" t="s">
        <v>428</v>
      </c>
      <c r="J176" s="45" t="s">
        <v>429</v>
      </c>
      <c r="K176" s="46" t="s">
        <v>53</v>
      </c>
    </row>
    <row r="177" spans="1:11" s="23" customFormat="1" ht="12.75" x14ac:dyDescent="0.2">
      <c r="A177" s="39" t="s">
        <v>430</v>
      </c>
      <c r="B177" s="38" t="s">
        <v>160</v>
      </c>
      <c r="C177" s="39" t="s">
        <v>79</v>
      </c>
      <c r="D177" s="39" t="s">
        <v>427</v>
      </c>
      <c r="E177" s="47">
        <v>40333</v>
      </c>
      <c r="F177" s="41">
        <v>50000000</v>
      </c>
      <c r="G177" s="24" t="s">
        <v>17</v>
      </c>
      <c r="H177" s="42">
        <v>45371212.079999998</v>
      </c>
      <c r="I177" s="45" t="s">
        <v>431</v>
      </c>
      <c r="J177" s="45" t="s">
        <v>432</v>
      </c>
      <c r="K177" s="46" t="s">
        <v>53</v>
      </c>
    </row>
    <row r="178" spans="1:11" s="23" customFormat="1" ht="12.75" x14ac:dyDescent="0.2">
      <c r="A178" s="39" t="s">
        <v>433</v>
      </c>
      <c r="B178" s="38" t="s">
        <v>176</v>
      </c>
      <c r="C178" s="39" t="s">
        <v>79</v>
      </c>
      <c r="D178" s="39" t="s">
        <v>427</v>
      </c>
      <c r="E178" s="47">
        <v>40336</v>
      </c>
      <c r="F178" s="41">
        <v>9869121.8000000007</v>
      </c>
      <c r="G178" s="24" t="s">
        <v>61</v>
      </c>
      <c r="H178" s="42">
        <v>7230501.7999999998</v>
      </c>
      <c r="I178" s="43">
        <v>42170</v>
      </c>
      <c r="J178" s="43">
        <v>47467</v>
      </c>
      <c r="K178" s="46" t="s">
        <v>53</v>
      </c>
    </row>
    <row r="179" spans="1:11" s="23" customFormat="1" ht="12.75" x14ac:dyDescent="0.2">
      <c r="A179" s="39" t="s">
        <v>434</v>
      </c>
      <c r="B179" s="38" t="s">
        <v>401</v>
      </c>
      <c r="C179" s="39" t="s">
        <v>79</v>
      </c>
      <c r="D179" s="39" t="s">
        <v>435</v>
      </c>
      <c r="E179" s="47">
        <v>40359</v>
      </c>
      <c r="F179" s="41">
        <v>5958000</v>
      </c>
      <c r="G179" s="24" t="s">
        <v>17</v>
      </c>
      <c r="H179" s="42">
        <v>3504705.87</v>
      </c>
      <c r="I179" s="45" t="s">
        <v>436</v>
      </c>
      <c r="J179" s="45" t="s">
        <v>437</v>
      </c>
      <c r="K179" s="46" t="s">
        <v>51</v>
      </c>
    </row>
    <row r="180" spans="1:11" s="23" customFormat="1" ht="12.75" x14ac:dyDescent="0.2">
      <c r="A180" s="39" t="s">
        <v>438</v>
      </c>
      <c r="B180" s="38" t="s">
        <v>78</v>
      </c>
      <c r="C180" s="39" t="s">
        <v>79</v>
      </c>
      <c r="D180" s="39" t="s">
        <v>439</v>
      </c>
      <c r="E180" s="49">
        <v>40360</v>
      </c>
      <c r="F180" s="41">
        <v>6997712.9800000004</v>
      </c>
      <c r="G180" s="24" t="s">
        <v>80</v>
      </c>
      <c r="H180" s="42">
        <v>6219936.9800000004</v>
      </c>
      <c r="I180" s="45" t="s">
        <v>352</v>
      </c>
      <c r="J180" s="45" t="s">
        <v>440</v>
      </c>
      <c r="K180" s="46" t="s">
        <v>53</v>
      </c>
    </row>
    <row r="181" spans="1:11" s="23" customFormat="1" ht="12.75" x14ac:dyDescent="0.2">
      <c r="A181" s="39" t="s">
        <v>695</v>
      </c>
      <c r="B181" s="38" t="s">
        <v>78</v>
      </c>
      <c r="C181" s="39" t="s">
        <v>79</v>
      </c>
      <c r="D181" s="39" t="s">
        <v>439</v>
      </c>
      <c r="E181" s="47">
        <v>40360</v>
      </c>
      <c r="F181" s="41">
        <v>35714540.009999998</v>
      </c>
      <c r="G181" s="24" t="s">
        <v>61</v>
      </c>
      <c r="H181" s="42">
        <v>29188358</v>
      </c>
      <c r="I181" s="43" t="s">
        <v>441</v>
      </c>
      <c r="J181" s="43" t="s">
        <v>442</v>
      </c>
      <c r="K181" s="46" t="s">
        <v>53</v>
      </c>
    </row>
    <row r="182" spans="1:11" s="23" customFormat="1" ht="12.75" x14ac:dyDescent="0.2">
      <c r="A182" s="39" t="s">
        <v>443</v>
      </c>
      <c r="B182" s="38" t="s">
        <v>401</v>
      </c>
      <c r="C182" s="39" t="s">
        <v>444</v>
      </c>
      <c r="D182" s="39" t="s">
        <v>445</v>
      </c>
      <c r="E182" s="50">
        <v>40534</v>
      </c>
      <c r="F182" s="41">
        <v>7100000</v>
      </c>
      <c r="G182" s="51" t="s">
        <v>17</v>
      </c>
      <c r="H182" s="42">
        <v>5680000</v>
      </c>
      <c r="I182" s="43">
        <v>42853</v>
      </c>
      <c r="J182" s="43">
        <v>46323</v>
      </c>
      <c r="K182" s="46" t="s">
        <v>51</v>
      </c>
    </row>
    <row r="183" spans="1:11" s="23" customFormat="1" ht="12.75" x14ac:dyDescent="0.2">
      <c r="A183" s="39" t="s">
        <v>446</v>
      </c>
      <c r="B183" s="38" t="s">
        <v>14</v>
      </c>
      <c r="C183" s="39" t="s">
        <v>15</v>
      </c>
      <c r="D183" s="39" t="s">
        <v>447</v>
      </c>
      <c r="E183" s="50">
        <v>40535</v>
      </c>
      <c r="F183" s="41">
        <v>15998520.49</v>
      </c>
      <c r="G183" s="51" t="s">
        <v>17</v>
      </c>
      <c r="H183" s="42">
        <v>9567482.1799999997</v>
      </c>
      <c r="I183" s="43">
        <v>41820</v>
      </c>
      <c r="J183" s="43" t="s">
        <v>448</v>
      </c>
      <c r="K183" s="46" t="s">
        <v>279</v>
      </c>
    </row>
    <row r="184" spans="1:11" s="23" customFormat="1" ht="12.75" x14ac:dyDescent="0.2">
      <c r="A184" s="39" t="s">
        <v>449</v>
      </c>
      <c r="B184" s="38" t="s">
        <v>116</v>
      </c>
      <c r="C184" s="39" t="s">
        <v>15</v>
      </c>
      <c r="D184" s="39" t="s">
        <v>450</v>
      </c>
      <c r="E184" s="50">
        <v>40535</v>
      </c>
      <c r="F184" s="41">
        <v>19976454.34</v>
      </c>
      <c r="G184" s="51" t="s">
        <v>17</v>
      </c>
      <c r="H184" s="42">
        <v>11646454.34</v>
      </c>
      <c r="I184" s="43">
        <v>41820</v>
      </c>
      <c r="J184" s="43" t="s">
        <v>448</v>
      </c>
      <c r="K184" s="46" t="s">
        <v>53</v>
      </c>
    </row>
    <row r="185" spans="1:11" s="23" customFormat="1" ht="12.75" x14ac:dyDescent="0.2">
      <c r="A185" s="39" t="s">
        <v>451</v>
      </c>
      <c r="B185" s="38" t="s">
        <v>14</v>
      </c>
      <c r="C185" s="39" t="s">
        <v>15</v>
      </c>
      <c r="D185" s="39" t="s">
        <v>452</v>
      </c>
      <c r="E185" s="50">
        <v>40535</v>
      </c>
      <c r="F185" s="41">
        <v>9994719.1500000004</v>
      </c>
      <c r="G185" s="51" t="s">
        <v>17</v>
      </c>
      <c r="H185" s="42">
        <v>7494719.1500000004</v>
      </c>
      <c r="I185" s="43">
        <v>41820</v>
      </c>
      <c r="J185" s="43">
        <v>48943</v>
      </c>
      <c r="K185" s="46" t="s">
        <v>453</v>
      </c>
    </row>
    <row r="186" spans="1:11" s="23" customFormat="1" ht="12.75" x14ac:dyDescent="0.2">
      <c r="A186" s="39" t="s">
        <v>454</v>
      </c>
      <c r="B186" s="38" t="s">
        <v>78</v>
      </c>
      <c r="C186" s="39" t="s">
        <v>79</v>
      </c>
      <c r="D186" s="39" t="s">
        <v>455</v>
      </c>
      <c r="E186" s="50">
        <v>40640</v>
      </c>
      <c r="F186" s="41">
        <v>277013321.35000002</v>
      </c>
      <c r="G186" s="51" t="s">
        <v>61</v>
      </c>
      <c r="H186" s="42">
        <v>271276867.76999998</v>
      </c>
      <c r="I186" s="45" t="s">
        <v>456</v>
      </c>
      <c r="J186" s="45" t="s">
        <v>696</v>
      </c>
      <c r="K186" s="46" t="s">
        <v>213</v>
      </c>
    </row>
    <row r="187" spans="1:11" s="23" customFormat="1" ht="12.75" x14ac:dyDescent="0.2">
      <c r="A187" s="39" t="s">
        <v>457</v>
      </c>
      <c r="B187" s="38" t="s">
        <v>321</v>
      </c>
      <c r="C187" s="39" t="s">
        <v>22</v>
      </c>
      <c r="D187" s="39" t="s">
        <v>458</v>
      </c>
      <c r="E187" s="50">
        <v>40714</v>
      </c>
      <c r="F187" s="41">
        <v>18100000</v>
      </c>
      <c r="G187" s="51" t="s">
        <v>17</v>
      </c>
      <c r="H187" s="42">
        <v>13575000</v>
      </c>
      <c r="I187" s="43">
        <v>42658</v>
      </c>
      <c r="J187" s="43">
        <v>46127</v>
      </c>
      <c r="K187" s="46" t="s">
        <v>18</v>
      </c>
    </row>
    <row r="188" spans="1:11" s="23" customFormat="1" ht="12.75" x14ac:dyDescent="0.2">
      <c r="A188" s="52" t="s">
        <v>459</v>
      </c>
      <c r="B188" s="38" t="s">
        <v>401</v>
      </c>
      <c r="C188" s="39" t="s">
        <v>79</v>
      </c>
      <c r="D188" s="39" t="s">
        <v>460</v>
      </c>
      <c r="E188" s="50">
        <v>40743</v>
      </c>
      <c r="F188" s="41">
        <v>7505420.7999999998</v>
      </c>
      <c r="G188" s="51" t="s">
        <v>17</v>
      </c>
      <c r="H188" s="42">
        <v>6180934.7800000003</v>
      </c>
      <c r="I188" s="45" t="s">
        <v>461</v>
      </c>
      <c r="J188" s="45" t="s">
        <v>462</v>
      </c>
      <c r="K188" s="46" t="s">
        <v>279</v>
      </c>
    </row>
    <row r="189" spans="1:11" s="23" customFormat="1" ht="12.75" x14ac:dyDescent="0.2">
      <c r="A189" s="39" t="s">
        <v>463</v>
      </c>
      <c r="B189" s="38" t="s">
        <v>464</v>
      </c>
      <c r="C189" s="39" t="s">
        <v>464</v>
      </c>
      <c r="D189" s="39" t="s">
        <v>465</v>
      </c>
      <c r="E189" s="53">
        <v>40890</v>
      </c>
      <c r="F189" s="41">
        <v>183650000</v>
      </c>
      <c r="G189" s="51" t="s">
        <v>466</v>
      </c>
      <c r="H189" s="42">
        <v>114468506.20999999</v>
      </c>
      <c r="I189" s="54">
        <v>41912</v>
      </c>
      <c r="J189" s="43">
        <v>46111</v>
      </c>
      <c r="K189" s="46" t="s">
        <v>213</v>
      </c>
    </row>
    <row r="190" spans="1:11" s="23" customFormat="1" ht="12.75" x14ac:dyDescent="0.2">
      <c r="A190" s="39" t="s">
        <v>467</v>
      </c>
      <c r="B190" s="38" t="s">
        <v>252</v>
      </c>
      <c r="C190" s="39" t="s">
        <v>79</v>
      </c>
      <c r="D190" s="39" t="s">
        <v>468</v>
      </c>
      <c r="E190" s="53">
        <v>40871</v>
      </c>
      <c r="F190" s="41">
        <v>53000000</v>
      </c>
      <c r="G190" s="51" t="s">
        <v>17</v>
      </c>
      <c r="H190" s="42">
        <v>9045415.7699999996</v>
      </c>
      <c r="I190" s="55" t="s">
        <v>469</v>
      </c>
      <c r="J190" s="45" t="s">
        <v>470</v>
      </c>
      <c r="K190" s="46" t="s">
        <v>213</v>
      </c>
    </row>
    <row r="191" spans="1:11" s="23" customFormat="1" ht="12.75" x14ac:dyDescent="0.2">
      <c r="A191" s="39" t="s">
        <v>471</v>
      </c>
      <c r="B191" s="38" t="s">
        <v>321</v>
      </c>
      <c r="C191" s="39" t="s">
        <v>79</v>
      </c>
      <c r="D191" s="39" t="s">
        <v>384</v>
      </c>
      <c r="E191" s="53">
        <v>40956</v>
      </c>
      <c r="F191" s="41">
        <v>15500000</v>
      </c>
      <c r="G191" s="56" t="s">
        <v>17</v>
      </c>
      <c r="H191" s="42">
        <v>12178095.83</v>
      </c>
      <c r="I191" s="54">
        <v>43235</v>
      </c>
      <c r="J191" s="54">
        <v>47253</v>
      </c>
      <c r="K191" s="46" t="s">
        <v>55</v>
      </c>
    </row>
    <row r="192" spans="1:11" s="23" customFormat="1" ht="12.75" x14ac:dyDescent="0.2">
      <c r="A192" s="39" t="s">
        <v>472</v>
      </c>
      <c r="B192" s="38" t="s">
        <v>176</v>
      </c>
      <c r="C192" s="39" t="s">
        <v>79</v>
      </c>
      <c r="D192" s="39" t="s">
        <v>465</v>
      </c>
      <c r="E192" s="53">
        <v>40952</v>
      </c>
      <c r="F192" s="41">
        <v>20056911.370000001</v>
      </c>
      <c r="G192" s="51" t="s">
        <v>61</v>
      </c>
      <c r="H192" s="42">
        <v>17382671.370000001</v>
      </c>
      <c r="I192" s="54">
        <v>42781</v>
      </c>
      <c r="J192" s="54">
        <v>48075</v>
      </c>
      <c r="K192" s="46" t="s">
        <v>213</v>
      </c>
    </row>
    <row r="193" spans="1:13" s="23" customFormat="1" ht="12.75" x14ac:dyDescent="0.2">
      <c r="A193" s="39" t="s">
        <v>473</v>
      </c>
      <c r="B193" s="38" t="s">
        <v>116</v>
      </c>
      <c r="C193" s="39" t="s">
        <v>15</v>
      </c>
      <c r="D193" s="39" t="s">
        <v>474</v>
      </c>
      <c r="E193" s="53">
        <v>40988</v>
      </c>
      <c r="F193" s="41">
        <v>12000000</v>
      </c>
      <c r="G193" s="51" t="s">
        <v>17</v>
      </c>
      <c r="H193" s="42">
        <v>8303776.0599999996</v>
      </c>
      <c r="I193" s="54">
        <v>42185</v>
      </c>
      <c r="J193" s="54">
        <v>46386</v>
      </c>
      <c r="K193" s="46" t="s">
        <v>279</v>
      </c>
    </row>
    <row r="194" spans="1:13" s="23" customFormat="1" ht="12.75" x14ac:dyDescent="0.2">
      <c r="A194" s="39" t="s">
        <v>475</v>
      </c>
      <c r="B194" s="38" t="s">
        <v>116</v>
      </c>
      <c r="C194" s="39" t="s">
        <v>15</v>
      </c>
      <c r="D194" s="39" t="s">
        <v>474</v>
      </c>
      <c r="E194" s="53">
        <v>40988</v>
      </c>
      <c r="F194" s="41">
        <v>2000000</v>
      </c>
      <c r="G194" s="51" t="s">
        <v>17</v>
      </c>
      <c r="H194" s="42">
        <v>2000000</v>
      </c>
      <c r="I194" s="54">
        <v>44742</v>
      </c>
      <c r="J194" s="54">
        <v>51865</v>
      </c>
      <c r="K194" s="46" t="s">
        <v>279</v>
      </c>
    </row>
    <row r="195" spans="1:13" s="23" customFormat="1" ht="12.75" x14ac:dyDescent="0.2">
      <c r="A195" s="39" t="s">
        <v>476</v>
      </c>
      <c r="B195" s="38" t="s">
        <v>321</v>
      </c>
      <c r="C195" s="39" t="s">
        <v>79</v>
      </c>
      <c r="D195" s="39" t="s">
        <v>477</v>
      </c>
      <c r="E195" s="53">
        <v>41066</v>
      </c>
      <c r="F195" s="41">
        <v>38000000</v>
      </c>
      <c r="G195" s="51" t="s">
        <v>17</v>
      </c>
      <c r="H195" s="42">
        <v>25468529.030000001</v>
      </c>
      <c r="I195" s="54">
        <v>43723</v>
      </c>
      <c r="J195" s="54">
        <v>51210</v>
      </c>
      <c r="K195" s="46" t="s">
        <v>28</v>
      </c>
    </row>
    <row r="196" spans="1:13" s="23" customFormat="1" ht="12.75" x14ac:dyDescent="0.2">
      <c r="A196" s="39" t="s">
        <v>697</v>
      </c>
      <c r="B196" s="38" t="s">
        <v>160</v>
      </c>
      <c r="C196" s="39" t="s">
        <v>79</v>
      </c>
      <c r="D196" s="39" t="s">
        <v>478</v>
      </c>
      <c r="E196" s="53">
        <v>41071</v>
      </c>
      <c r="F196" s="41">
        <v>35000000</v>
      </c>
      <c r="G196" s="51" t="s">
        <v>17</v>
      </c>
      <c r="H196" s="42">
        <v>15000000</v>
      </c>
      <c r="I196" s="55" t="s">
        <v>479</v>
      </c>
      <c r="J196" s="55" t="s">
        <v>480</v>
      </c>
      <c r="K196" s="46" t="s">
        <v>213</v>
      </c>
    </row>
    <row r="197" spans="1:13" s="23" customFormat="1" ht="12.75" x14ac:dyDescent="0.2">
      <c r="A197" s="39" t="s">
        <v>481</v>
      </c>
      <c r="B197" s="38" t="s">
        <v>321</v>
      </c>
      <c r="C197" s="39" t="s">
        <v>79</v>
      </c>
      <c r="D197" s="39" t="s">
        <v>482</v>
      </c>
      <c r="E197" s="53">
        <v>41257</v>
      </c>
      <c r="F197" s="41">
        <v>31000000</v>
      </c>
      <c r="G197" s="51" t="s">
        <v>17</v>
      </c>
      <c r="H197" s="42">
        <v>28544988.57</v>
      </c>
      <c r="I197" s="54">
        <v>43876</v>
      </c>
      <c r="J197" s="54">
        <v>49536</v>
      </c>
      <c r="K197" s="46" t="s">
        <v>483</v>
      </c>
    </row>
    <row r="198" spans="1:13" s="23" customFormat="1" ht="12.75" x14ac:dyDescent="0.2">
      <c r="A198" s="39" t="s">
        <v>484</v>
      </c>
      <c r="B198" s="38" t="s">
        <v>116</v>
      </c>
      <c r="C198" s="39" t="s">
        <v>79</v>
      </c>
      <c r="D198" s="39" t="s">
        <v>485</v>
      </c>
      <c r="E198" s="53">
        <v>41271</v>
      </c>
      <c r="F198" s="41">
        <v>3400000</v>
      </c>
      <c r="G198" s="51" t="s">
        <v>17</v>
      </c>
      <c r="H198" s="42">
        <v>3400000</v>
      </c>
      <c r="I198" s="54">
        <v>45107</v>
      </c>
      <c r="J198" s="54">
        <v>55883</v>
      </c>
      <c r="K198" s="46" t="s">
        <v>486</v>
      </c>
    </row>
    <row r="199" spans="1:13" s="23" customFormat="1" ht="12.75" x14ac:dyDescent="0.2">
      <c r="A199" s="39" t="s">
        <v>487</v>
      </c>
      <c r="B199" s="38" t="s">
        <v>252</v>
      </c>
      <c r="C199" s="39" t="s">
        <v>79</v>
      </c>
      <c r="D199" s="39" t="s">
        <v>488</v>
      </c>
      <c r="E199" s="53">
        <v>41274</v>
      </c>
      <c r="F199" s="41">
        <v>12700000</v>
      </c>
      <c r="G199" s="51" t="s">
        <v>17</v>
      </c>
      <c r="H199" s="42">
        <v>5546973.2400000002</v>
      </c>
      <c r="I199" s="54">
        <v>42088</v>
      </c>
      <c r="J199" s="54">
        <v>46655</v>
      </c>
      <c r="K199" s="46" t="s">
        <v>55</v>
      </c>
    </row>
    <row r="200" spans="1:13" s="23" customFormat="1" ht="12.75" x14ac:dyDescent="0.2">
      <c r="A200" s="39" t="s">
        <v>489</v>
      </c>
      <c r="B200" s="38" t="s">
        <v>78</v>
      </c>
      <c r="C200" s="39" t="s">
        <v>79</v>
      </c>
      <c r="D200" s="39" t="s">
        <v>325</v>
      </c>
      <c r="E200" s="53">
        <v>41345</v>
      </c>
      <c r="F200" s="41">
        <v>7249453.5999999996</v>
      </c>
      <c r="G200" s="51" t="s">
        <v>61</v>
      </c>
      <c r="H200" s="42">
        <v>6498291.2699999996</v>
      </c>
      <c r="I200" s="55" t="s">
        <v>490</v>
      </c>
      <c r="J200" s="55" t="s">
        <v>491</v>
      </c>
      <c r="K200" s="46" t="s">
        <v>70</v>
      </c>
      <c r="L200" s="57"/>
      <c r="M200" s="57"/>
    </row>
    <row r="201" spans="1:13" s="23" customFormat="1" ht="12.75" x14ac:dyDescent="0.2">
      <c r="A201" s="39" t="s">
        <v>492</v>
      </c>
      <c r="B201" s="38" t="s">
        <v>444</v>
      </c>
      <c r="C201" s="39" t="s">
        <v>444</v>
      </c>
      <c r="D201" s="39" t="s">
        <v>493</v>
      </c>
      <c r="E201" s="40">
        <v>41373</v>
      </c>
      <c r="F201" s="41">
        <v>10312000</v>
      </c>
      <c r="G201" s="51" t="s">
        <v>17</v>
      </c>
      <c r="H201" s="42">
        <v>10312000</v>
      </c>
      <c r="I201" s="55" t="s">
        <v>494</v>
      </c>
      <c r="J201" s="45" t="s">
        <v>495</v>
      </c>
      <c r="K201" s="46" t="s">
        <v>496</v>
      </c>
    </row>
    <row r="202" spans="1:13" s="23" customFormat="1" ht="12.75" x14ac:dyDescent="0.2">
      <c r="A202" s="39" t="s">
        <v>497</v>
      </c>
      <c r="B202" s="38" t="s">
        <v>78</v>
      </c>
      <c r="C202" s="39" t="s">
        <v>79</v>
      </c>
      <c r="D202" s="39" t="s">
        <v>498</v>
      </c>
      <c r="E202" s="40">
        <v>41376</v>
      </c>
      <c r="F202" s="41">
        <v>125000000</v>
      </c>
      <c r="G202" s="51" t="s">
        <v>61</v>
      </c>
      <c r="H202" s="42">
        <v>62923499.439999998</v>
      </c>
      <c r="I202" s="55" t="s">
        <v>499</v>
      </c>
      <c r="J202" s="55" t="s">
        <v>500</v>
      </c>
      <c r="K202" s="46" t="s">
        <v>213</v>
      </c>
    </row>
    <row r="203" spans="1:13" s="23" customFormat="1" ht="12.75" x14ac:dyDescent="0.2">
      <c r="A203" s="39" t="s">
        <v>501</v>
      </c>
      <c r="B203" s="38" t="s">
        <v>401</v>
      </c>
      <c r="C203" s="39" t="s">
        <v>444</v>
      </c>
      <c r="D203" s="39" t="s">
        <v>502</v>
      </c>
      <c r="E203" s="47">
        <v>41389</v>
      </c>
      <c r="F203" s="41">
        <v>2000000</v>
      </c>
      <c r="G203" s="51" t="s">
        <v>17</v>
      </c>
      <c r="H203" s="42">
        <v>2000000</v>
      </c>
      <c r="I203" s="55" t="s">
        <v>503</v>
      </c>
      <c r="J203" s="55" t="s">
        <v>504</v>
      </c>
      <c r="K203" s="46" t="s">
        <v>51</v>
      </c>
    </row>
    <row r="204" spans="1:13" s="23" customFormat="1" ht="12.75" x14ac:dyDescent="0.2">
      <c r="A204" s="39" t="s">
        <v>505</v>
      </c>
      <c r="B204" s="38" t="s">
        <v>75</v>
      </c>
      <c r="C204" s="39" t="s">
        <v>76</v>
      </c>
      <c r="D204" s="39" t="s">
        <v>506</v>
      </c>
      <c r="E204" s="40">
        <v>41341</v>
      </c>
      <c r="F204" s="41">
        <v>15000000</v>
      </c>
      <c r="G204" s="51" t="s">
        <v>17</v>
      </c>
      <c r="H204" s="42">
        <v>7000000</v>
      </c>
      <c r="I204" s="54">
        <v>44440</v>
      </c>
      <c r="J204" s="43">
        <v>47362</v>
      </c>
      <c r="K204" s="46" t="s">
        <v>97</v>
      </c>
    </row>
    <row r="205" spans="1:13" s="23" customFormat="1" ht="12.75" x14ac:dyDescent="0.2">
      <c r="A205" s="39" t="s">
        <v>507</v>
      </c>
      <c r="B205" s="38" t="s">
        <v>464</v>
      </c>
      <c r="C205" s="39" t="s">
        <v>464</v>
      </c>
      <c r="D205" s="39" t="s">
        <v>508</v>
      </c>
      <c r="E205" s="47">
        <v>41385</v>
      </c>
      <c r="F205" s="41">
        <v>240000000</v>
      </c>
      <c r="G205" s="51" t="s">
        <v>466</v>
      </c>
      <c r="H205" s="42">
        <v>133092065.81</v>
      </c>
      <c r="I205" s="54" t="s">
        <v>509</v>
      </c>
      <c r="J205" s="54">
        <v>46690</v>
      </c>
      <c r="K205" s="46" t="s">
        <v>246</v>
      </c>
    </row>
    <row r="206" spans="1:13" s="23" customFormat="1" ht="12.75" x14ac:dyDescent="0.2">
      <c r="A206" s="39" t="s">
        <v>510</v>
      </c>
      <c r="B206" s="38" t="s">
        <v>75</v>
      </c>
      <c r="C206" s="39" t="s">
        <v>76</v>
      </c>
      <c r="D206" s="39" t="s">
        <v>511</v>
      </c>
      <c r="E206" s="47">
        <v>41444</v>
      </c>
      <c r="F206" s="41">
        <v>3000000</v>
      </c>
      <c r="G206" s="51" t="s">
        <v>17</v>
      </c>
      <c r="H206" s="42">
        <v>1343328</v>
      </c>
      <c r="I206" s="58">
        <v>47314</v>
      </c>
      <c r="J206" s="58">
        <v>50966</v>
      </c>
      <c r="K206" s="46" t="s">
        <v>31</v>
      </c>
    </row>
    <row r="207" spans="1:13" s="23" customFormat="1" ht="12.75" x14ac:dyDescent="0.2">
      <c r="A207" s="39" t="s">
        <v>512</v>
      </c>
      <c r="B207" s="38" t="s">
        <v>75</v>
      </c>
      <c r="C207" s="39" t="s">
        <v>76</v>
      </c>
      <c r="D207" s="39" t="s">
        <v>513</v>
      </c>
      <c r="E207" s="47">
        <v>41444</v>
      </c>
      <c r="F207" s="41">
        <v>5000000</v>
      </c>
      <c r="G207" s="51" t="s">
        <v>17</v>
      </c>
      <c r="H207" s="42">
        <v>275700</v>
      </c>
      <c r="I207" s="58">
        <v>47314</v>
      </c>
      <c r="J207" s="58">
        <v>50966</v>
      </c>
      <c r="K207" s="46" t="s">
        <v>31</v>
      </c>
    </row>
    <row r="208" spans="1:13" s="23" customFormat="1" ht="12.75" x14ac:dyDescent="0.2">
      <c r="A208" s="39" t="s">
        <v>514</v>
      </c>
      <c r="B208" s="38" t="s">
        <v>75</v>
      </c>
      <c r="C208" s="39" t="s">
        <v>76</v>
      </c>
      <c r="D208" s="39" t="s">
        <v>515</v>
      </c>
      <c r="E208" s="47">
        <v>41444</v>
      </c>
      <c r="F208" s="41">
        <v>2000000</v>
      </c>
      <c r="G208" s="51" t="s">
        <v>17</v>
      </c>
      <c r="H208" s="42">
        <v>233087.25</v>
      </c>
      <c r="I208" s="58">
        <v>47314</v>
      </c>
      <c r="J208" s="58">
        <v>50966</v>
      </c>
      <c r="K208" s="46" t="s">
        <v>31</v>
      </c>
    </row>
    <row r="209" spans="1:11" s="23" customFormat="1" ht="12.75" x14ac:dyDescent="0.2">
      <c r="A209" s="39" t="s">
        <v>516</v>
      </c>
      <c r="B209" s="38" t="s">
        <v>321</v>
      </c>
      <c r="C209" s="39" t="s">
        <v>22</v>
      </c>
      <c r="D209" s="39" t="s">
        <v>517</v>
      </c>
      <c r="E209" s="47">
        <v>41655</v>
      </c>
      <c r="F209" s="41">
        <v>62500000</v>
      </c>
      <c r="G209" s="51" t="s">
        <v>17</v>
      </c>
      <c r="H209" s="42">
        <v>40600599.149999999</v>
      </c>
      <c r="I209" s="58">
        <v>45397</v>
      </c>
      <c r="J209" s="58">
        <v>49963</v>
      </c>
      <c r="K209" s="46" t="s">
        <v>279</v>
      </c>
    </row>
    <row r="210" spans="1:11" s="23" customFormat="1" ht="12.75" x14ac:dyDescent="0.2">
      <c r="A210" s="39" t="s">
        <v>518</v>
      </c>
      <c r="B210" s="38" t="s">
        <v>414</v>
      </c>
      <c r="C210" s="39" t="s">
        <v>415</v>
      </c>
      <c r="D210" s="39" t="s">
        <v>519</v>
      </c>
      <c r="E210" s="47">
        <v>41688</v>
      </c>
      <c r="F210" s="41">
        <v>93750000</v>
      </c>
      <c r="G210" s="24" t="s">
        <v>416</v>
      </c>
      <c r="H210" s="42">
        <v>75589832.180000007</v>
      </c>
      <c r="I210" s="58">
        <v>43544</v>
      </c>
      <c r="J210" s="58">
        <v>50668</v>
      </c>
      <c r="K210" s="46" t="s">
        <v>213</v>
      </c>
    </row>
    <row r="211" spans="1:11" s="23" customFormat="1" ht="12.75" x14ac:dyDescent="0.2">
      <c r="A211" s="39" t="s">
        <v>520</v>
      </c>
      <c r="B211" s="38" t="s">
        <v>521</v>
      </c>
      <c r="C211" s="39" t="s">
        <v>522</v>
      </c>
      <c r="D211" s="39" t="s">
        <v>523</v>
      </c>
      <c r="E211" s="47">
        <v>41675</v>
      </c>
      <c r="F211" s="41">
        <v>295420000</v>
      </c>
      <c r="G211" s="24" t="s">
        <v>24</v>
      </c>
      <c r="H211" s="42">
        <v>291495000</v>
      </c>
      <c r="I211" s="59" t="s">
        <v>524</v>
      </c>
      <c r="J211" s="59" t="s">
        <v>525</v>
      </c>
      <c r="K211" s="46" t="s">
        <v>18</v>
      </c>
    </row>
    <row r="212" spans="1:11" s="23" customFormat="1" ht="12.75" x14ac:dyDescent="0.2">
      <c r="A212" s="39" t="s">
        <v>526</v>
      </c>
      <c r="B212" s="38" t="s">
        <v>401</v>
      </c>
      <c r="C212" s="39" t="s">
        <v>444</v>
      </c>
      <c r="D212" s="39" t="s">
        <v>527</v>
      </c>
      <c r="E212" s="47">
        <v>41778</v>
      </c>
      <c r="F212" s="41">
        <v>4000000</v>
      </c>
      <c r="G212" s="24" t="s">
        <v>17</v>
      </c>
      <c r="H212" s="42">
        <v>4000000</v>
      </c>
      <c r="I212" s="58">
        <v>44652</v>
      </c>
      <c r="J212" s="58">
        <v>49035</v>
      </c>
      <c r="K212" s="46" t="s">
        <v>279</v>
      </c>
    </row>
    <row r="213" spans="1:11" s="23" customFormat="1" ht="12.75" x14ac:dyDescent="0.2">
      <c r="A213" s="39" t="s">
        <v>528</v>
      </c>
      <c r="B213" s="38" t="s">
        <v>321</v>
      </c>
      <c r="C213" s="39" t="s">
        <v>22</v>
      </c>
      <c r="D213" s="39" t="s">
        <v>529</v>
      </c>
      <c r="E213" s="47">
        <v>41789</v>
      </c>
      <c r="F213" s="41">
        <v>87000000</v>
      </c>
      <c r="G213" s="24" t="s">
        <v>17</v>
      </c>
      <c r="H213" s="42">
        <v>87000000</v>
      </c>
      <c r="I213" s="58">
        <v>44440</v>
      </c>
      <c r="J213" s="58">
        <v>50100</v>
      </c>
      <c r="K213" s="46" t="s">
        <v>18</v>
      </c>
    </row>
    <row r="214" spans="1:11" s="23" customFormat="1" ht="12.75" x14ac:dyDescent="0.2">
      <c r="A214" s="39" t="s">
        <v>530</v>
      </c>
      <c r="B214" s="38" t="s">
        <v>321</v>
      </c>
      <c r="C214" s="39" t="s">
        <v>22</v>
      </c>
      <c r="D214" s="39" t="s">
        <v>531</v>
      </c>
      <c r="E214" s="47">
        <v>41789</v>
      </c>
      <c r="F214" s="41">
        <v>72600000</v>
      </c>
      <c r="G214" s="24" t="s">
        <v>17</v>
      </c>
      <c r="H214" s="42">
        <v>72600000</v>
      </c>
      <c r="I214" s="58">
        <v>44440</v>
      </c>
      <c r="J214" s="58">
        <v>49919</v>
      </c>
      <c r="K214" s="46" t="s">
        <v>18</v>
      </c>
    </row>
    <row r="215" spans="1:11" s="23" customFormat="1" ht="12.75" x14ac:dyDescent="0.2">
      <c r="A215" s="39" t="s">
        <v>532</v>
      </c>
      <c r="B215" s="38" t="s">
        <v>78</v>
      </c>
      <c r="C215" s="39" t="s">
        <v>79</v>
      </c>
      <c r="D215" s="39" t="s">
        <v>533</v>
      </c>
      <c r="E215" s="47">
        <v>41799</v>
      </c>
      <c r="F215" s="41">
        <v>1000000</v>
      </c>
      <c r="G215" s="24" t="s">
        <v>61</v>
      </c>
      <c r="H215" s="42">
        <v>535714.29</v>
      </c>
      <c r="I215" s="58">
        <v>43100</v>
      </c>
      <c r="J215" s="58">
        <v>45473</v>
      </c>
      <c r="K215" s="46" t="s">
        <v>534</v>
      </c>
    </row>
    <row r="216" spans="1:11" s="23" customFormat="1" ht="12.75" x14ac:dyDescent="0.2">
      <c r="A216" s="39" t="s">
        <v>535</v>
      </c>
      <c r="B216" s="38" t="s">
        <v>78</v>
      </c>
      <c r="C216" s="39" t="s">
        <v>79</v>
      </c>
      <c r="D216" s="39" t="s">
        <v>533</v>
      </c>
      <c r="E216" s="47">
        <v>41799</v>
      </c>
      <c r="F216" s="41">
        <v>2670000</v>
      </c>
      <c r="G216" s="24" t="s">
        <v>80</v>
      </c>
      <c r="H216" s="42">
        <v>1582285.17</v>
      </c>
      <c r="I216" s="58">
        <v>43100</v>
      </c>
      <c r="J216" s="58">
        <v>45473</v>
      </c>
      <c r="K216" s="46" t="s">
        <v>534</v>
      </c>
    </row>
    <row r="217" spans="1:11" s="23" customFormat="1" ht="12.75" x14ac:dyDescent="0.2">
      <c r="A217" s="39" t="s">
        <v>536</v>
      </c>
      <c r="B217" s="38" t="s">
        <v>401</v>
      </c>
      <c r="C217" s="39" t="s">
        <v>444</v>
      </c>
      <c r="D217" s="39" t="s">
        <v>537</v>
      </c>
      <c r="E217" s="47">
        <v>41807</v>
      </c>
      <c r="F217" s="41">
        <v>13925569</v>
      </c>
      <c r="G217" s="24" t="s">
        <v>17</v>
      </c>
      <c r="H217" s="42">
        <v>13925569</v>
      </c>
      <c r="I217" s="58" t="s">
        <v>538</v>
      </c>
      <c r="J217" s="58" t="s">
        <v>539</v>
      </c>
      <c r="K217" s="46" t="s">
        <v>51</v>
      </c>
    </row>
    <row r="218" spans="1:11" s="23" customFormat="1" ht="12.75" x14ac:dyDescent="0.2">
      <c r="A218" s="39" t="s">
        <v>540</v>
      </c>
      <c r="B218" s="38" t="s">
        <v>160</v>
      </c>
      <c r="C218" s="39" t="s">
        <v>79</v>
      </c>
      <c r="D218" s="39" t="s">
        <v>541</v>
      </c>
      <c r="E218" s="47">
        <v>41810</v>
      </c>
      <c r="F218" s="41">
        <v>18000000</v>
      </c>
      <c r="G218" s="24" t="s">
        <v>17</v>
      </c>
      <c r="H218" s="42">
        <v>3500000</v>
      </c>
      <c r="I218" s="59" t="s">
        <v>542</v>
      </c>
      <c r="J218" s="59" t="s">
        <v>543</v>
      </c>
      <c r="K218" s="46" t="s">
        <v>213</v>
      </c>
    </row>
    <row r="219" spans="1:11" s="23" customFormat="1" ht="12.75" x14ac:dyDescent="0.2">
      <c r="A219" s="39" t="s">
        <v>544</v>
      </c>
      <c r="B219" s="38" t="s">
        <v>401</v>
      </c>
      <c r="C219" s="39" t="s">
        <v>444</v>
      </c>
      <c r="D219" s="39" t="s">
        <v>545</v>
      </c>
      <c r="E219" s="47">
        <v>41817</v>
      </c>
      <c r="F219" s="41">
        <v>2500000</v>
      </c>
      <c r="G219" s="24" t="s">
        <v>17</v>
      </c>
      <c r="H219" s="42">
        <v>2500000</v>
      </c>
      <c r="I219" s="55" t="s">
        <v>546</v>
      </c>
      <c r="J219" s="59" t="s">
        <v>547</v>
      </c>
      <c r="K219" s="46" t="s">
        <v>40</v>
      </c>
    </row>
    <row r="220" spans="1:11" s="23" customFormat="1" ht="12.75" x14ac:dyDescent="0.2">
      <c r="A220" s="39" t="s">
        <v>548</v>
      </c>
      <c r="B220" s="38" t="s">
        <v>401</v>
      </c>
      <c r="C220" s="39" t="s">
        <v>444</v>
      </c>
      <c r="D220" s="39" t="s">
        <v>549</v>
      </c>
      <c r="E220" s="40">
        <v>41827</v>
      </c>
      <c r="F220" s="41">
        <v>2998856</v>
      </c>
      <c r="G220" s="24" t="s">
        <v>17</v>
      </c>
      <c r="H220" s="42">
        <v>2998856</v>
      </c>
      <c r="I220" s="55" t="s">
        <v>550</v>
      </c>
      <c r="J220" s="59" t="s">
        <v>551</v>
      </c>
      <c r="K220" s="46" t="s">
        <v>279</v>
      </c>
    </row>
    <row r="221" spans="1:11" s="23" customFormat="1" ht="12.75" x14ac:dyDescent="0.2">
      <c r="A221" s="39" t="s">
        <v>552</v>
      </c>
      <c r="B221" s="38" t="s">
        <v>321</v>
      </c>
      <c r="C221" s="39" t="s">
        <v>22</v>
      </c>
      <c r="D221" s="39" t="s">
        <v>553</v>
      </c>
      <c r="E221" s="47">
        <v>41845</v>
      </c>
      <c r="F221" s="41">
        <v>7300000</v>
      </c>
      <c r="G221" s="24" t="s">
        <v>17</v>
      </c>
      <c r="H221" s="42">
        <v>3341396.86</v>
      </c>
      <c r="I221" s="54">
        <v>44440</v>
      </c>
      <c r="J221" s="43">
        <v>49004</v>
      </c>
      <c r="K221" s="46" t="s">
        <v>70</v>
      </c>
    </row>
    <row r="222" spans="1:11" s="23" customFormat="1" ht="12.75" x14ac:dyDescent="0.2">
      <c r="A222" s="39" t="s">
        <v>554</v>
      </c>
      <c r="B222" s="38" t="s">
        <v>321</v>
      </c>
      <c r="C222" s="39" t="s">
        <v>22</v>
      </c>
      <c r="D222" s="39" t="s">
        <v>305</v>
      </c>
      <c r="E222" s="40">
        <v>41946</v>
      </c>
      <c r="F222" s="41">
        <v>112100000</v>
      </c>
      <c r="G222" s="24" t="s">
        <v>17</v>
      </c>
      <c r="H222" s="42">
        <v>64578661.270000003</v>
      </c>
      <c r="I222" s="54">
        <v>44515</v>
      </c>
      <c r="J222" s="58">
        <v>49994</v>
      </c>
      <c r="K222" s="46" t="s">
        <v>555</v>
      </c>
    </row>
    <row r="223" spans="1:11" s="23" customFormat="1" ht="12.75" x14ac:dyDescent="0.2">
      <c r="A223" s="39" t="s">
        <v>556</v>
      </c>
      <c r="B223" s="38" t="s">
        <v>179</v>
      </c>
      <c r="C223" s="39" t="s">
        <v>79</v>
      </c>
      <c r="D223" s="39" t="s">
        <v>557</v>
      </c>
      <c r="E223" s="47">
        <v>42011</v>
      </c>
      <c r="F223" s="41">
        <v>15930000</v>
      </c>
      <c r="G223" s="24" t="s">
        <v>17</v>
      </c>
      <c r="H223" s="42">
        <v>3920000</v>
      </c>
      <c r="I223" s="55" t="s">
        <v>558</v>
      </c>
      <c r="J223" s="59" t="s">
        <v>559</v>
      </c>
      <c r="K223" s="46" t="s">
        <v>51</v>
      </c>
    </row>
    <row r="224" spans="1:11" s="23" customFormat="1" ht="12.75" x14ac:dyDescent="0.2">
      <c r="A224" s="39" t="s">
        <v>560</v>
      </c>
      <c r="B224" s="38" t="s">
        <v>321</v>
      </c>
      <c r="C224" s="39" t="s">
        <v>22</v>
      </c>
      <c r="D224" s="39" t="s">
        <v>561</v>
      </c>
      <c r="E224" s="47">
        <v>42087</v>
      </c>
      <c r="F224" s="41">
        <v>32100000</v>
      </c>
      <c r="G224" s="24" t="s">
        <v>17</v>
      </c>
      <c r="H224" s="42">
        <v>5620805.2599999998</v>
      </c>
      <c r="I224" s="54">
        <v>44696</v>
      </c>
      <c r="J224" s="58">
        <v>50175</v>
      </c>
      <c r="K224" s="46" t="s">
        <v>51</v>
      </c>
    </row>
    <row r="225" spans="1:11" s="23" customFormat="1" ht="12.75" x14ac:dyDescent="0.2">
      <c r="A225" s="39" t="s">
        <v>562</v>
      </c>
      <c r="B225" s="38" t="s">
        <v>116</v>
      </c>
      <c r="C225" s="39" t="s">
        <v>15</v>
      </c>
      <c r="D225" s="39" t="s">
        <v>563</v>
      </c>
      <c r="E225" s="60">
        <v>42186</v>
      </c>
      <c r="F225" s="41">
        <v>24000000</v>
      </c>
      <c r="G225" s="24" t="s">
        <v>17</v>
      </c>
      <c r="H225" s="41">
        <v>61354.400000000001</v>
      </c>
      <c r="I225" s="54">
        <v>43281</v>
      </c>
      <c r="J225" s="58">
        <v>47482</v>
      </c>
      <c r="K225" s="46" t="s">
        <v>53</v>
      </c>
    </row>
    <row r="226" spans="1:11" s="23" customFormat="1" ht="12.75" x14ac:dyDescent="0.2">
      <c r="A226" s="39" t="s">
        <v>564</v>
      </c>
      <c r="B226" s="38" t="s">
        <v>321</v>
      </c>
      <c r="C226" s="39" t="s">
        <v>22</v>
      </c>
      <c r="D226" s="39" t="s">
        <v>565</v>
      </c>
      <c r="E226" s="60">
        <v>42104</v>
      </c>
      <c r="F226" s="41">
        <v>65900000</v>
      </c>
      <c r="G226" s="24" t="s">
        <v>17</v>
      </c>
      <c r="H226" s="41">
        <v>18390385.199999999</v>
      </c>
      <c r="I226" s="54">
        <v>44696</v>
      </c>
      <c r="J226" s="58">
        <v>50175</v>
      </c>
      <c r="K226" s="46" t="s">
        <v>213</v>
      </c>
    </row>
    <row r="227" spans="1:11" s="23" customFormat="1" ht="12.75" x14ac:dyDescent="0.2">
      <c r="A227" s="39" t="s">
        <v>566</v>
      </c>
      <c r="B227" s="38" t="s">
        <v>179</v>
      </c>
      <c r="C227" s="39" t="s">
        <v>79</v>
      </c>
      <c r="D227" s="39" t="s">
        <v>567</v>
      </c>
      <c r="E227" s="60">
        <v>42145</v>
      </c>
      <c r="F227" s="41">
        <v>28700000</v>
      </c>
      <c r="G227" s="24" t="s">
        <v>17</v>
      </c>
      <c r="H227" s="41">
        <v>19963636.359999999</v>
      </c>
      <c r="I227" s="55" t="s">
        <v>568</v>
      </c>
      <c r="J227" s="59" t="s">
        <v>569</v>
      </c>
      <c r="K227" s="46" t="s">
        <v>53</v>
      </c>
    </row>
    <row r="228" spans="1:11" s="23" customFormat="1" ht="12.75" x14ac:dyDescent="0.2">
      <c r="A228" s="39" t="s">
        <v>570</v>
      </c>
      <c r="B228" s="38" t="s">
        <v>571</v>
      </c>
      <c r="C228" s="39" t="s">
        <v>79</v>
      </c>
      <c r="D228" s="39" t="s">
        <v>572</v>
      </c>
      <c r="E228" s="60">
        <v>42170</v>
      </c>
      <c r="F228" s="41">
        <v>250000000</v>
      </c>
      <c r="G228" s="24" t="s">
        <v>17</v>
      </c>
      <c r="H228" s="41">
        <v>220000000</v>
      </c>
      <c r="I228" s="55" t="s">
        <v>573</v>
      </c>
      <c r="J228" s="59" t="s">
        <v>574</v>
      </c>
      <c r="K228" s="46" t="s">
        <v>18</v>
      </c>
    </row>
    <row r="229" spans="1:11" s="23" customFormat="1" ht="12.75" x14ac:dyDescent="0.2">
      <c r="A229" s="77" t="s">
        <v>575</v>
      </c>
      <c r="B229" s="37" t="s">
        <v>116</v>
      </c>
      <c r="C229" s="37" t="s">
        <v>15</v>
      </c>
      <c r="D229" s="39" t="s">
        <v>576</v>
      </c>
      <c r="E229" s="60">
        <v>42185</v>
      </c>
      <c r="F229" s="41">
        <v>20000000</v>
      </c>
      <c r="G229" s="24" t="s">
        <v>17</v>
      </c>
      <c r="H229" s="41">
        <v>34930</v>
      </c>
      <c r="I229" s="54">
        <v>43646</v>
      </c>
      <c r="J229" s="58">
        <v>46568</v>
      </c>
      <c r="K229" s="46" t="s">
        <v>55</v>
      </c>
    </row>
    <row r="230" spans="1:11" s="23" customFormat="1" ht="12.75" x14ac:dyDescent="0.2">
      <c r="A230" s="77" t="s">
        <v>577</v>
      </c>
      <c r="B230" s="37" t="s">
        <v>321</v>
      </c>
      <c r="C230" s="39" t="s">
        <v>22</v>
      </c>
      <c r="D230" s="39" t="s">
        <v>578</v>
      </c>
      <c r="E230" s="60">
        <v>42270</v>
      </c>
      <c r="F230" s="41">
        <v>29300000</v>
      </c>
      <c r="G230" s="24" t="s">
        <v>17</v>
      </c>
      <c r="H230" s="41">
        <v>19712838.100000001</v>
      </c>
      <c r="I230" s="54">
        <v>44941</v>
      </c>
      <c r="J230" s="58">
        <v>49505</v>
      </c>
      <c r="K230" s="46" t="s">
        <v>579</v>
      </c>
    </row>
    <row r="231" spans="1:11" s="23" customFormat="1" ht="12.75" x14ac:dyDescent="0.2">
      <c r="A231" s="140" t="s">
        <v>580</v>
      </c>
      <c r="B231" s="37" t="s">
        <v>581</v>
      </c>
      <c r="C231" s="37" t="s">
        <v>79</v>
      </c>
      <c r="D231" s="39" t="s">
        <v>582</v>
      </c>
      <c r="E231" s="61" t="s">
        <v>583</v>
      </c>
      <c r="F231" s="41">
        <v>450000000</v>
      </c>
      <c r="G231" s="51" t="s">
        <v>17</v>
      </c>
      <c r="H231" s="42">
        <v>250000000</v>
      </c>
      <c r="I231" s="62">
        <v>44147</v>
      </c>
      <c r="J231" s="63">
        <v>44147</v>
      </c>
      <c r="K231" s="46" t="s">
        <v>18</v>
      </c>
    </row>
    <row r="232" spans="1:11" s="23" customFormat="1" ht="12.75" x14ac:dyDescent="0.2">
      <c r="A232" s="77" t="s">
        <v>584</v>
      </c>
      <c r="B232" s="37" t="s">
        <v>103</v>
      </c>
      <c r="C232" s="39" t="s">
        <v>104</v>
      </c>
      <c r="D232" s="39" t="s">
        <v>585</v>
      </c>
      <c r="E232" s="60" t="s">
        <v>586</v>
      </c>
      <c r="F232" s="41">
        <v>12000000</v>
      </c>
      <c r="G232" s="24" t="s">
        <v>105</v>
      </c>
      <c r="H232" s="41">
        <v>2178830.426</v>
      </c>
      <c r="I232" s="54">
        <v>44501</v>
      </c>
      <c r="J232" s="58">
        <v>51257</v>
      </c>
      <c r="K232" s="46" t="s">
        <v>53</v>
      </c>
    </row>
    <row r="233" spans="1:11" s="23" customFormat="1" ht="12.75" x14ac:dyDescent="0.2">
      <c r="A233" s="77" t="s">
        <v>587</v>
      </c>
      <c r="B233" s="37" t="s">
        <v>321</v>
      </c>
      <c r="C233" s="39" t="s">
        <v>22</v>
      </c>
      <c r="D233" s="39" t="s">
        <v>588</v>
      </c>
      <c r="E233" s="61" t="s">
        <v>589</v>
      </c>
      <c r="F233" s="41">
        <v>63800000</v>
      </c>
      <c r="G233" s="51" t="s">
        <v>17</v>
      </c>
      <c r="H233" s="42">
        <v>4077602.03</v>
      </c>
      <c r="I233" s="64" t="s">
        <v>590</v>
      </c>
      <c r="J233" s="64" t="s">
        <v>591</v>
      </c>
      <c r="K233" s="65" t="s">
        <v>261</v>
      </c>
    </row>
    <row r="234" spans="1:11" s="23" customFormat="1" ht="12.75" x14ac:dyDescent="0.2">
      <c r="A234" s="39" t="s">
        <v>592</v>
      </c>
      <c r="B234" s="38" t="s">
        <v>116</v>
      </c>
      <c r="C234" s="37" t="s">
        <v>15</v>
      </c>
      <c r="D234" s="39" t="s">
        <v>593</v>
      </c>
      <c r="E234" s="61" t="s">
        <v>594</v>
      </c>
      <c r="F234" s="41">
        <v>12000000</v>
      </c>
      <c r="G234" s="51" t="s">
        <v>17</v>
      </c>
      <c r="H234" s="42">
        <v>107631.16</v>
      </c>
      <c r="I234" s="62" t="s">
        <v>595</v>
      </c>
      <c r="J234" s="63" t="s">
        <v>596</v>
      </c>
      <c r="K234" s="39" t="s">
        <v>597</v>
      </c>
    </row>
    <row r="235" spans="1:11" s="23" customFormat="1" ht="12.75" x14ac:dyDescent="0.2">
      <c r="A235" s="39" t="s">
        <v>598</v>
      </c>
      <c r="B235" s="38" t="s">
        <v>252</v>
      </c>
      <c r="C235" s="37" t="s">
        <v>79</v>
      </c>
      <c r="D235" s="39" t="s">
        <v>599</v>
      </c>
      <c r="E235" s="60" t="s">
        <v>600</v>
      </c>
      <c r="F235" s="41">
        <v>36870000</v>
      </c>
      <c r="G235" s="24" t="s">
        <v>17</v>
      </c>
      <c r="H235" s="41">
        <v>0</v>
      </c>
      <c r="I235" s="64" t="s">
        <v>601</v>
      </c>
      <c r="J235" s="62">
        <v>48339</v>
      </c>
      <c r="K235" s="39" t="s">
        <v>602</v>
      </c>
    </row>
    <row r="236" spans="1:11" s="23" customFormat="1" ht="12.75" x14ac:dyDescent="0.2">
      <c r="A236" s="39" t="s">
        <v>603</v>
      </c>
      <c r="B236" s="38" t="s">
        <v>321</v>
      </c>
      <c r="C236" s="39" t="s">
        <v>22</v>
      </c>
      <c r="D236" s="39" t="s">
        <v>604</v>
      </c>
      <c r="E236" s="60">
        <v>42776</v>
      </c>
      <c r="F236" s="41">
        <v>65800000</v>
      </c>
      <c r="G236" s="24" t="s">
        <v>17</v>
      </c>
      <c r="H236" s="41">
        <v>65800000</v>
      </c>
      <c r="I236" s="64" t="s">
        <v>605</v>
      </c>
      <c r="J236" s="64" t="s">
        <v>606</v>
      </c>
      <c r="K236" s="46" t="s">
        <v>18</v>
      </c>
    </row>
    <row r="237" spans="1:11" s="23" customFormat="1" ht="25.5" x14ac:dyDescent="0.2">
      <c r="A237" s="39" t="s">
        <v>607</v>
      </c>
      <c r="B237" s="66" t="str">
        <f>B104</f>
        <v>Cassa Depositi &amp;Prestiti</v>
      </c>
      <c r="C237" s="39" t="str">
        <f>C104</f>
        <v>Itali</v>
      </c>
      <c r="D237" s="67" t="s">
        <v>608</v>
      </c>
      <c r="E237" s="68" t="s">
        <v>609</v>
      </c>
      <c r="F237" s="41">
        <v>2100000</v>
      </c>
      <c r="G237" s="24" t="s">
        <v>17</v>
      </c>
      <c r="H237" s="41">
        <v>0</v>
      </c>
      <c r="I237" s="54" t="s">
        <v>610</v>
      </c>
      <c r="J237" s="58" t="s">
        <v>611</v>
      </c>
      <c r="K237" s="39" t="s">
        <v>597</v>
      </c>
    </row>
    <row r="238" spans="1:11" s="23" customFormat="1" ht="12.75" x14ac:dyDescent="0.2">
      <c r="A238" s="39" t="s">
        <v>612</v>
      </c>
      <c r="B238" s="38" t="str">
        <f>B198</f>
        <v>KfW</v>
      </c>
      <c r="C238" s="39" t="str">
        <f>C198</f>
        <v>Institucion Financiar</v>
      </c>
      <c r="D238" s="46" t="s">
        <v>613</v>
      </c>
      <c r="E238" s="68" t="s">
        <v>614</v>
      </c>
      <c r="F238" s="41">
        <v>35000000</v>
      </c>
      <c r="G238" s="69" t="s">
        <v>17</v>
      </c>
      <c r="H238" s="41">
        <v>0</v>
      </c>
      <c r="I238" s="54" t="s">
        <v>615</v>
      </c>
      <c r="J238" s="58" t="s">
        <v>353</v>
      </c>
      <c r="K238" s="39" t="s">
        <v>279</v>
      </c>
    </row>
    <row r="239" spans="1:11" s="23" customFormat="1" ht="12.75" x14ac:dyDescent="0.2">
      <c r="A239" s="39" t="s">
        <v>616</v>
      </c>
      <c r="B239" s="37" t="str">
        <f>B210</f>
        <v>SaudiArab</v>
      </c>
      <c r="C239" s="38" t="str">
        <f>C210</f>
        <v>Arabia Saudite</v>
      </c>
      <c r="D239" s="70" t="s">
        <v>617</v>
      </c>
      <c r="E239" s="71">
        <v>43013</v>
      </c>
      <c r="F239" s="72">
        <v>112500000</v>
      </c>
      <c r="G239" s="24" t="s">
        <v>416</v>
      </c>
      <c r="H239" s="41">
        <v>0</v>
      </c>
      <c r="I239" s="54" t="s">
        <v>618</v>
      </c>
      <c r="J239" s="58" t="s">
        <v>619</v>
      </c>
      <c r="K239" s="39" t="s">
        <v>53</v>
      </c>
    </row>
    <row r="240" spans="1:11" s="23" customFormat="1" ht="12.75" x14ac:dyDescent="0.2">
      <c r="A240" s="73" t="s">
        <v>620</v>
      </c>
      <c r="B240" s="37" t="s">
        <v>321</v>
      </c>
      <c r="C240" s="66" t="s">
        <v>22</v>
      </c>
      <c r="D240" s="70" t="s">
        <v>621</v>
      </c>
      <c r="E240" s="71" t="s">
        <v>622</v>
      </c>
      <c r="F240" s="72">
        <v>100000000</v>
      </c>
      <c r="G240" s="24" t="s">
        <v>61</v>
      </c>
      <c r="H240" s="41">
        <v>100000000</v>
      </c>
      <c r="I240" s="54" t="s">
        <v>623</v>
      </c>
      <c r="J240" s="58" t="s">
        <v>624</v>
      </c>
      <c r="K240" s="46" t="s">
        <v>18</v>
      </c>
    </row>
    <row r="241" spans="1:11" s="23" customFormat="1" ht="12.75" x14ac:dyDescent="0.2">
      <c r="A241" s="73" t="s">
        <v>625</v>
      </c>
      <c r="B241" s="37" t="s">
        <v>321</v>
      </c>
      <c r="C241" s="66" t="s">
        <v>22</v>
      </c>
      <c r="D241" s="70" t="s">
        <v>626</v>
      </c>
      <c r="E241" s="71" t="s">
        <v>627</v>
      </c>
      <c r="F241" s="72">
        <v>23000000</v>
      </c>
      <c r="G241" s="24" t="s">
        <v>17</v>
      </c>
      <c r="H241" s="41">
        <v>57500</v>
      </c>
      <c r="I241" s="54">
        <v>45778</v>
      </c>
      <c r="J241" s="58">
        <v>52171</v>
      </c>
      <c r="K241" s="46" t="s">
        <v>628</v>
      </c>
    </row>
    <row r="242" spans="1:11" s="23" customFormat="1" ht="12.75" x14ac:dyDescent="0.2">
      <c r="A242" s="73" t="s">
        <v>629</v>
      </c>
      <c r="B242" s="37" t="s">
        <v>75</v>
      </c>
      <c r="C242" s="66" t="s">
        <v>76</v>
      </c>
      <c r="D242" s="70" t="s">
        <v>630</v>
      </c>
      <c r="E242" s="71">
        <v>43235</v>
      </c>
      <c r="F242" s="72">
        <v>5000000</v>
      </c>
      <c r="G242" s="24" t="s">
        <v>17</v>
      </c>
      <c r="H242" s="41">
        <v>0</v>
      </c>
      <c r="I242" s="54">
        <v>47071</v>
      </c>
      <c r="J242" s="58">
        <v>51270</v>
      </c>
      <c r="K242" s="46" t="s">
        <v>631</v>
      </c>
    </row>
    <row r="243" spans="1:11" s="23" customFormat="1" ht="12.75" x14ac:dyDescent="0.2">
      <c r="A243" s="73" t="s">
        <v>632</v>
      </c>
      <c r="B243" s="37" t="s">
        <v>321</v>
      </c>
      <c r="C243" s="66" t="s">
        <v>22</v>
      </c>
      <c r="D243" s="70" t="s">
        <v>633</v>
      </c>
      <c r="E243" s="71">
        <v>43256</v>
      </c>
      <c r="F243" s="72">
        <v>50000000</v>
      </c>
      <c r="G243" s="24" t="s">
        <v>61</v>
      </c>
      <c r="H243" s="41">
        <v>125000</v>
      </c>
      <c r="I243" s="54">
        <v>45536</v>
      </c>
      <c r="J243" s="58">
        <v>53936</v>
      </c>
      <c r="K243" s="39" t="s">
        <v>53</v>
      </c>
    </row>
    <row r="244" spans="1:11" s="23" customFormat="1" ht="12.75" x14ac:dyDescent="0.2">
      <c r="A244" s="73" t="s">
        <v>698</v>
      </c>
      <c r="B244" s="37" t="s">
        <v>321</v>
      </c>
      <c r="C244" s="66" t="s">
        <v>22</v>
      </c>
      <c r="D244" s="70" t="s">
        <v>634</v>
      </c>
      <c r="E244" s="71">
        <v>43256</v>
      </c>
      <c r="F244" s="72">
        <v>11000000</v>
      </c>
      <c r="G244" s="24" t="s">
        <v>61</v>
      </c>
      <c r="H244" s="41">
        <v>27500</v>
      </c>
      <c r="I244" s="54">
        <v>45870</v>
      </c>
      <c r="J244" s="58">
        <v>52994</v>
      </c>
      <c r="K244" s="46" t="s">
        <v>635</v>
      </c>
    </row>
    <row r="245" spans="1:11" s="23" customFormat="1" ht="12.75" x14ac:dyDescent="0.2">
      <c r="A245" s="74" t="s">
        <v>699</v>
      </c>
      <c r="B245" s="38" t="s">
        <v>321</v>
      </c>
      <c r="C245" s="39" t="s">
        <v>22</v>
      </c>
      <c r="D245" s="46" t="s">
        <v>636</v>
      </c>
      <c r="E245" s="68">
        <v>43272</v>
      </c>
      <c r="F245" s="79">
        <v>12000000</v>
      </c>
      <c r="G245" s="141" t="s">
        <v>17</v>
      </c>
      <c r="H245" s="142">
        <v>30000</v>
      </c>
      <c r="I245" s="143">
        <v>45792</v>
      </c>
      <c r="J245" s="144">
        <v>51455</v>
      </c>
      <c r="K245" s="46" t="s">
        <v>637</v>
      </c>
    </row>
    <row r="246" spans="1:11" s="23" customFormat="1" ht="12.75" x14ac:dyDescent="0.2">
      <c r="A246" s="70" t="s">
        <v>700</v>
      </c>
      <c r="B246" s="70" t="s">
        <v>176</v>
      </c>
      <c r="C246" s="46" t="s">
        <v>42</v>
      </c>
      <c r="D246" s="46" t="s">
        <v>638</v>
      </c>
      <c r="E246" s="145">
        <v>43354</v>
      </c>
      <c r="F246" s="146">
        <v>16000000</v>
      </c>
      <c r="G246" s="141" t="s">
        <v>61</v>
      </c>
      <c r="H246" s="142">
        <v>4015575.96</v>
      </c>
      <c r="I246" s="143">
        <v>45184</v>
      </c>
      <c r="J246" s="143">
        <v>50479</v>
      </c>
      <c r="K246" s="46" t="s">
        <v>213</v>
      </c>
    </row>
    <row r="247" spans="1:11" s="23" customFormat="1" ht="12.75" x14ac:dyDescent="0.2">
      <c r="A247" s="75" t="s">
        <v>701</v>
      </c>
      <c r="B247" s="147" t="s">
        <v>581</v>
      </c>
      <c r="C247" s="147" t="s">
        <v>79</v>
      </c>
      <c r="D247" s="148" t="s">
        <v>582</v>
      </c>
      <c r="E247" s="149">
        <v>43353</v>
      </c>
      <c r="F247" s="150">
        <v>500000000</v>
      </c>
      <c r="G247" s="151" t="s">
        <v>17</v>
      </c>
      <c r="H247" s="150">
        <v>500000000</v>
      </c>
      <c r="I247" s="152">
        <v>45910</v>
      </c>
      <c r="J247" s="152">
        <v>45910</v>
      </c>
      <c r="K247" s="76" t="s">
        <v>18</v>
      </c>
    </row>
    <row r="248" spans="1:11" s="23" customFormat="1" ht="12.75" x14ac:dyDescent="0.2">
      <c r="A248" s="77"/>
      <c r="B248" s="25"/>
      <c r="C248" s="77"/>
      <c r="E248" s="78"/>
      <c r="F248" s="79"/>
      <c r="G248" s="26"/>
      <c r="H248" s="79"/>
      <c r="I248" s="57"/>
      <c r="J248" s="57"/>
      <c r="K248" s="77"/>
    </row>
    <row r="249" spans="1:11" s="23" customFormat="1" ht="12.75" x14ac:dyDescent="0.2">
      <c r="A249" s="77"/>
      <c r="B249" s="25"/>
      <c r="C249" s="77"/>
      <c r="E249" s="78"/>
      <c r="F249" s="81"/>
      <c r="G249" s="26"/>
      <c r="H249" s="79"/>
      <c r="I249" s="82"/>
      <c r="J249" s="80"/>
      <c r="K249" s="77"/>
    </row>
    <row r="250" spans="1:11" s="23" customFormat="1" ht="12.75" x14ac:dyDescent="0.2">
      <c r="A250" s="77"/>
      <c r="B250" s="25"/>
      <c r="C250" s="77"/>
      <c r="D250" s="77"/>
      <c r="E250" s="78"/>
      <c r="F250" s="81"/>
      <c r="G250" s="26"/>
      <c r="H250" s="79"/>
      <c r="I250" s="82"/>
      <c r="J250" s="80"/>
      <c r="K250" s="77"/>
    </row>
    <row r="251" spans="1:11" s="23" customFormat="1" ht="18.75" x14ac:dyDescent="0.3">
      <c r="A251" s="83" t="s">
        <v>639</v>
      </c>
      <c r="B251" s="84"/>
      <c r="C251" s="85"/>
      <c r="D251" s="85"/>
      <c r="E251" s="86"/>
      <c r="F251" s="81"/>
      <c r="G251" s="87"/>
      <c r="H251" s="88"/>
      <c r="I251" s="89"/>
      <c r="J251" s="82"/>
      <c r="K251" s="79"/>
    </row>
    <row r="252" spans="1:11" s="23" customFormat="1" ht="12.75" x14ac:dyDescent="0.2">
      <c r="A252" s="90"/>
      <c r="B252" s="91"/>
      <c r="C252" s="90"/>
      <c r="D252" s="90"/>
      <c r="E252" s="92"/>
      <c r="F252" s="86"/>
      <c r="G252" s="93"/>
      <c r="H252" s="79"/>
      <c r="I252" s="82"/>
      <c r="J252" s="94"/>
      <c r="K252" s="77"/>
    </row>
    <row r="253" spans="1:11" s="23" customFormat="1" ht="12.75" x14ac:dyDescent="0.2">
      <c r="A253" s="16"/>
      <c r="B253" s="17"/>
      <c r="C253" s="16"/>
      <c r="D253" s="18"/>
      <c r="E253" s="19" t="s">
        <v>1</v>
      </c>
      <c r="F253" s="20"/>
      <c r="G253" s="16"/>
      <c r="H253" s="34"/>
      <c r="I253" s="394" t="s">
        <v>2</v>
      </c>
      <c r="J253" s="395"/>
      <c r="K253" s="22"/>
    </row>
    <row r="254" spans="1:11" s="23" customFormat="1" ht="12.75" x14ac:dyDescent="0.2">
      <c r="A254" s="24" t="s">
        <v>3</v>
      </c>
      <c r="B254" s="25" t="s">
        <v>4</v>
      </c>
      <c r="C254" s="24" t="s">
        <v>5</v>
      </c>
      <c r="D254" s="26" t="s">
        <v>6</v>
      </c>
      <c r="E254" s="27" t="s">
        <v>640</v>
      </c>
      <c r="F254" s="28" t="s">
        <v>8</v>
      </c>
      <c r="G254" s="24" t="s">
        <v>9</v>
      </c>
      <c r="H254" s="95" t="s">
        <v>10</v>
      </c>
      <c r="I254" s="96" t="s">
        <v>641</v>
      </c>
      <c r="J254" s="36" t="s">
        <v>12</v>
      </c>
      <c r="K254" s="24" t="s">
        <v>642</v>
      </c>
    </row>
    <row r="255" spans="1:11" s="23" customFormat="1" ht="12.75" x14ac:dyDescent="0.2">
      <c r="A255" s="31">
        <v>10</v>
      </c>
      <c r="B255" s="17" t="s">
        <v>14</v>
      </c>
      <c r="C255" s="22" t="s">
        <v>15</v>
      </c>
      <c r="D255" s="32" t="s">
        <v>643</v>
      </c>
      <c r="E255" s="97">
        <v>33735</v>
      </c>
      <c r="F255" s="21">
        <v>3579043.17</v>
      </c>
      <c r="G255" s="16" t="s">
        <v>17</v>
      </c>
      <c r="H255" s="98">
        <v>1615171.02</v>
      </c>
      <c r="I255" s="36">
        <v>37621</v>
      </c>
      <c r="J255" s="99">
        <v>48395</v>
      </c>
      <c r="K255" s="22" t="s">
        <v>18</v>
      </c>
    </row>
    <row r="256" spans="1:11" s="23" customFormat="1" ht="12.75" x14ac:dyDescent="0.2">
      <c r="A256" s="37">
        <v>11</v>
      </c>
      <c r="B256" s="25" t="s">
        <v>14</v>
      </c>
      <c r="C256" s="39" t="s">
        <v>15</v>
      </c>
      <c r="D256" s="25" t="s">
        <v>644</v>
      </c>
      <c r="E256" s="100">
        <v>33735</v>
      </c>
      <c r="F256" s="79">
        <v>2556459.41</v>
      </c>
      <c r="G256" s="24" t="s">
        <v>17</v>
      </c>
      <c r="H256" s="101">
        <v>1156030.81</v>
      </c>
      <c r="I256" s="43">
        <v>37621</v>
      </c>
      <c r="J256" s="94">
        <v>48395</v>
      </c>
      <c r="K256" s="39" t="s">
        <v>18</v>
      </c>
    </row>
    <row r="257" spans="1:11" s="23" customFormat="1" ht="12.75" x14ac:dyDescent="0.2">
      <c r="A257" s="37">
        <v>14</v>
      </c>
      <c r="B257" s="25" t="s">
        <v>14</v>
      </c>
      <c r="C257" s="39" t="s">
        <v>15</v>
      </c>
      <c r="D257" s="25" t="s">
        <v>645</v>
      </c>
      <c r="E257" s="100">
        <v>33973</v>
      </c>
      <c r="F257" s="79">
        <v>3067751.29</v>
      </c>
      <c r="G257" s="24" t="s">
        <v>17</v>
      </c>
      <c r="H257" s="101">
        <v>1431617.2</v>
      </c>
      <c r="I257" s="43">
        <v>37802</v>
      </c>
      <c r="J257" s="94">
        <v>48579</v>
      </c>
      <c r="K257" s="39" t="s">
        <v>18</v>
      </c>
    </row>
    <row r="258" spans="1:11" s="23" customFormat="1" ht="12.75" x14ac:dyDescent="0.2">
      <c r="A258" s="37">
        <v>27</v>
      </c>
      <c r="B258" s="25" t="s">
        <v>14</v>
      </c>
      <c r="C258" s="39" t="s">
        <v>15</v>
      </c>
      <c r="D258" s="25" t="s">
        <v>646</v>
      </c>
      <c r="E258" s="100">
        <v>34220</v>
      </c>
      <c r="F258" s="79">
        <v>3967381.11</v>
      </c>
      <c r="G258" s="24" t="s">
        <v>17</v>
      </c>
      <c r="H258" s="101">
        <v>1953509.5</v>
      </c>
      <c r="I258" s="43">
        <v>37985</v>
      </c>
      <c r="J258" s="94">
        <v>48943</v>
      </c>
      <c r="K258" s="39" t="s">
        <v>18</v>
      </c>
    </row>
    <row r="259" spans="1:11" s="23" customFormat="1" ht="12.75" x14ac:dyDescent="0.2">
      <c r="A259" s="37">
        <v>43</v>
      </c>
      <c r="B259" s="25" t="s">
        <v>647</v>
      </c>
      <c r="C259" s="39" t="s">
        <v>76</v>
      </c>
      <c r="D259" s="25" t="s">
        <v>648</v>
      </c>
      <c r="E259" s="100">
        <v>34740</v>
      </c>
      <c r="F259" s="79">
        <v>6808760.8399999999</v>
      </c>
      <c r="G259" s="24" t="s">
        <v>17</v>
      </c>
      <c r="H259" s="101">
        <v>2458719.77</v>
      </c>
      <c r="I259" s="43">
        <v>39318</v>
      </c>
      <c r="J259" s="94">
        <v>45712</v>
      </c>
      <c r="K259" s="39" t="s">
        <v>649</v>
      </c>
    </row>
    <row r="260" spans="1:11" s="23" customFormat="1" ht="12.75" x14ac:dyDescent="0.2">
      <c r="A260" s="37">
        <v>44</v>
      </c>
      <c r="B260" s="25" t="s">
        <v>647</v>
      </c>
      <c r="C260" s="39" t="s">
        <v>76</v>
      </c>
      <c r="D260" s="25" t="s">
        <v>650</v>
      </c>
      <c r="E260" s="100">
        <v>34740</v>
      </c>
      <c r="F260" s="79">
        <v>6713939.6900000004</v>
      </c>
      <c r="G260" s="24" t="s">
        <v>17</v>
      </c>
      <c r="H260" s="101">
        <v>2424478.33</v>
      </c>
      <c r="I260" s="43">
        <v>39318</v>
      </c>
      <c r="J260" s="94">
        <v>45712</v>
      </c>
      <c r="K260" s="102" t="s">
        <v>34</v>
      </c>
    </row>
    <row r="261" spans="1:11" s="23" customFormat="1" ht="12.75" x14ac:dyDescent="0.2">
      <c r="A261" s="37">
        <v>54</v>
      </c>
      <c r="B261" s="25" t="s">
        <v>36</v>
      </c>
      <c r="C261" s="39" t="s">
        <v>651</v>
      </c>
      <c r="D261" s="25" t="s">
        <v>652</v>
      </c>
      <c r="E261" s="100">
        <v>35031</v>
      </c>
      <c r="F261" s="79">
        <v>1681000000</v>
      </c>
      <c r="G261" s="24" t="s">
        <v>38</v>
      </c>
      <c r="H261" s="101">
        <v>546325000</v>
      </c>
      <c r="I261" s="43">
        <v>38706</v>
      </c>
      <c r="J261" s="94">
        <v>45828</v>
      </c>
      <c r="K261" s="39" t="s">
        <v>55</v>
      </c>
    </row>
    <row r="262" spans="1:11" s="23" customFormat="1" ht="12.75" x14ac:dyDescent="0.2">
      <c r="A262" s="37">
        <v>61</v>
      </c>
      <c r="B262" s="25" t="s">
        <v>647</v>
      </c>
      <c r="C262" s="39" t="s">
        <v>76</v>
      </c>
      <c r="D262" s="25" t="s">
        <v>653</v>
      </c>
      <c r="E262" s="100">
        <v>34827</v>
      </c>
      <c r="F262" s="79">
        <v>3098741.39</v>
      </c>
      <c r="G262" s="24" t="s">
        <v>17</v>
      </c>
      <c r="H262" s="101">
        <v>1205066.0900000001</v>
      </c>
      <c r="I262" s="43">
        <v>39464</v>
      </c>
      <c r="J262" s="94">
        <v>45855</v>
      </c>
      <c r="K262" s="39" t="s">
        <v>654</v>
      </c>
    </row>
    <row r="263" spans="1:11" s="23" customFormat="1" ht="12.75" x14ac:dyDescent="0.2">
      <c r="A263" s="37">
        <v>68</v>
      </c>
      <c r="B263" s="25" t="s">
        <v>647</v>
      </c>
      <c r="C263" s="39" t="s">
        <v>76</v>
      </c>
      <c r="D263" s="25" t="s">
        <v>655</v>
      </c>
      <c r="E263" s="100">
        <v>35142</v>
      </c>
      <c r="F263" s="79">
        <v>11362051.779999999</v>
      </c>
      <c r="G263" s="24" t="s">
        <v>17</v>
      </c>
      <c r="H263" s="101">
        <v>4734188.2300000004</v>
      </c>
      <c r="I263" s="43">
        <v>39779</v>
      </c>
      <c r="J263" s="94">
        <v>46169</v>
      </c>
      <c r="K263" s="102" t="s">
        <v>34</v>
      </c>
    </row>
    <row r="264" spans="1:11" s="23" customFormat="1" ht="12.75" x14ac:dyDescent="0.2">
      <c r="A264" s="37">
        <v>75</v>
      </c>
      <c r="B264" s="25" t="s">
        <v>36</v>
      </c>
      <c r="C264" s="39" t="s">
        <v>651</v>
      </c>
      <c r="D264" s="103" t="s">
        <v>656</v>
      </c>
      <c r="E264" s="100">
        <v>35418</v>
      </c>
      <c r="F264" s="79">
        <v>3072399526</v>
      </c>
      <c r="G264" s="24" t="s">
        <v>38</v>
      </c>
      <c r="H264" s="101">
        <v>1198976000</v>
      </c>
      <c r="I264" s="43">
        <v>39010</v>
      </c>
      <c r="J264" s="94">
        <v>46315</v>
      </c>
      <c r="K264" s="39" t="s">
        <v>657</v>
      </c>
    </row>
    <row r="265" spans="1:11" s="23" customFormat="1" ht="12.75" x14ac:dyDescent="0.2">
      <c r="A265" s="37">
        <v>92</v>
      </c>
      <c r="B265" s="25" t="s">
        <v>14</v>
      </c>
      <c r="C265" s="39" t="s">
        <v>15</v>
      </c>
      <c r="D265" s="25" t="s">
        <v>658</v>
      </c>
      <c r="E265" s="100">
        <v>35880</v>
      </c>
      <c r="F265" s="79">
        <v>1073712.95</v>
      </c>
      <c r="G265" s="24" t="s">
        <v>17</v>
      </c>
      <c r="H265" s="101">
        <v>697913.33</v>
      </c>
      <c r="I265" s="43">
        <v>39812</v>
      </c>
      <c r="J265" s="94">
        <v>50586</v>
      </c>
      <c r="K265" s="39" t="s">
        <v>659</v>
      </c>
    </row>
    <row r="266" spans="1:11" s="23" customFormat="1" ht="12.75" x14ac:dyDescent="0.2">
      <c r="A266" s="37" t="s">
        <v>660</v>
      </c>
      <c r="B266" s="25" t="s">
        <v>647</v>
      </c>
      <c r="C266" s="39" t="s">
        <v>76</v>
      </c>
      <c r="D266" s="25" t="s">
        <v>661</v>
      </c>
      <c r="E266" s="100">
        <v>36657</v>
      </c>
      <c r="F266" s="79">
        <v>27475507.030000001</v>
      </c>
      <c r="G266" s="24" t="s">
        <v>17</v>
      </c>
      <c r="H266" s="101">
        <v>16708850.890000001</v>
      </c>
      <c r="I266" s="43">
        <v>45729</v>
      </c>
      <c r="J266" s="94">
        <v>49565</v>
      </c>
      <c r="K266" s="46" t="s">
        <v>279</v>
      </c>
    </row>
    <row r="267" spans="1:11" s="23" customFormat="1" ht="12.75" x14ac:dyDescent="0.2">
      <c r="A267" s="37" t="s">
        <v>662</v>
      </c>
      <c r="B267" s="25" t="s">
        <v>647</v>
      </c>
      <c r="C267" s="39" t="s">
        <v>76</v>
      </c>
      <c r="D267" s="25" t="s">
        <v>663</v>
      </c>
      <c r="E267" s="100">
        <v>36657</v>
      </c>
      <c r="F267" s="79">
        <v>3511394.94</v>
      </c>
      <c r="G267" s="24" t="s">
        <v>17</v>
      </c>
      <c r="H267" s="101">
        <v>3511394.94</v>
      </c>
      <c r="I267" s="43" t="s">
        <v>664</v>
      </c>
      <c r="J267" s="94">
        <v>49565</v>
      </c>
      <c r="K267" s="46" t="s">
        <v>279</v>
      </c>
    </row>
    <row r="268" spans="1:11" s="23" customFormat="1" ht="12.75" x14ac:dyDescent="0.2">
      <c r="A268" s="37" t="s">
        <v>665</v>
      </c>
      <c r="B268" s="25" t="s">
        <v>160</v>
      </c>
      <c r="C268" s="39" t="s">
        <v>79</v>
      </c>
      <c r="D268" s="25" t="s">
        <v>656</v>
      </c>
      <c r="E268" s="100">
        <v>37194</v>
      </c>
      <c r="F268" s="79">
        <v>30000000</v>
      </c>
      <c r="G268" s="24" t="s">
        <v>17</v>
      </c>
      <c r="H268" s="101">
        <v>9115384.6799999997</v>
      </c>
      <c r="I268" s="43" t="s">
        <v>702</v>
      </c>
      <c r="J268" s="94">
        <v>45762</v>
      </c>
      <c r="K268" s="39" t="s">
        <v>657</v>
      </c>
    </row>
    <row r="269" spans="1:11" s="23" customFormat="1" ht="12.75" x14ac:dyDescent="0.2">
      <c r="A269" s="37" t="s">
        <v>666</v>
      </c>
      <c r="B269" s="25" t="s">
        <v>252</v>
      </c>
      <c r="C269" s="39" t="s">
        <v>79</v>
      </c>
      <c r="D269" s="25" t="s">
        <v>667</v>
      </c>
      <c r="E269" s="100">
        <v>38177</v>
      </c>
      <c r="F269" s="79">
        <v>40000000</v>
      </c>
      <c r="G269" s="24" t="s">
        <v>17</v>
      </c>
      <c r="H269" s="101">
        <v>1872924.4</v>
      </c>
      <c r="I269" s="43">
        <v>39543</v>
      </c>
      <c r="J269" s="94">
        <v>43560</v>
      </c>
      <c r="K269" s="39" t="s">
        <v>657</v>
      </c>
    </row>
    <row r="270" spans="1:11" s="23" customFormat="1" ht="12.75" x14ac:dyDescent="0.2">
      <c r="A270" s="37" t="s">
        <v>668</v>
      </c>
      <c r="B270" s="25" t="s">
        <v>669</v>
      </c>
      <c r="C270" s="39" t="s">
        <v>670</v>
      </c>
      <c r="D270" s="25" t="s">
        <v>671</v>
      </c>
      <c r="E270" s="100">
        <v>38280</v>
      </c>
      <c r="F270" s="104">
        <v>28983819060</v>
      </c>
      <c r="G270" s="24" t="s">
        <v>672</v>
      </c>
      <c r="H270" s="101">
        <v>23187040000</v>
      </c>
      <c r="I270" s="43">
        <v>42114</v>
      </c>
      <c r="J270" s="94">
        <v>49237</v>
      </c>
      <c r="K270" s="39" t="s">
        <v>657</v>
      </c>
    </row>
    <row r="271" spans="1:11" s="23" customFormat="1" ht="12.75" x14ac:dyDescent="0.2">
      <c r="A271" s="37" t="s">
        <v>673</v>
      </c>
      <c r="B271" s="25" t="s">
        <v>160</v>
      </c>
      <c r="C271" s="39" t="s">
        <v>79</v>
      </c>
      <c r="D271" s="25" t="s">
        <v>667</v>
      </c>
      <c r="E271" s="100">
        <v>38327</v>
      </c>
      <c r="F271" s="79">
        <v>40000000</v>
      </c>
      <c r="G271" s="24" t="s">
        <v>17</v>
      </c>
      <c r="H271" s="101">
        <v>17176776.640000001</v>
      </c>
      <c r="I271" s="43">
        <v>40913</v>
      </c>
      <c r="J271" s="94">
        <v>45296</v>
      </c>
      <c r="K271" s="39" t="s">
        <v>657</v>
      </c>
    </row>
    <row r="272" spans="1:11" s="23" customFormat="1" ht="12.75" x14ac:dyDescent="0.2">
      <c r="A272" s="37" t="s">
        <v>674</v>
      </c>
      <c r="B272" s="25" t="s">
        <v>14</v>
      </c>
      <c r="C272" s="39" t="s">
        <v>15</v>
      </c>
      <c r="D272" s="25" t="s">
        <v>675</v>
      </c>
      <c r="E272" s="100">
        <v>38309</v>
      </c>
      <c r="F272" s="79">
        <v>35000000</v>
      </c>
      <c r="G272" s="24" t="s">
        <v>17</v>
      </c>
      <c r="H272" s="101">
        <v>3500000</v>
      </c>
      <c r="I272" s="43" t="s">
        <v>676</v>
      </c>
      <c r="J272" s="94">
        <v>43738</v>
      </c>
      <c r="K272" s="39" t="s">
        <v>657</v>
      </c>
    </row>
    <row r="273" spans="1:11" s="23" customFormat="1" ht="12.75" x14ac:dyDescent="0.2">
      <c r="A273" s="37" t="s">
        <v>677</v>
      </c>
      <c r="B273" s="25" t="s">
        <v>14</v>
      </c>
      <c r="C273" s="39" t="s">
        <v>15</v>
      </c>
      <c r="D273" s="25" t="s">
        <v>678</v>
      </c>
      <c r="E273" s="100">
        <v>38309</v>
      </c>
      <c r="F273" s="104">
        <v>3488140.49</v>
      </c>
      <c r="G273" s="24" t="s">
        <v>17</v>
      </c>
      <c r="H273" s="101">
        <v>3028260.81</v>
      </c>
      <c r="I273" s="43">
        <v>42185</v>
      </c>
      <c r="J273" s="94">
        <v>52961</v>
      </c>
      <c r="K273" s="39" t="s">
        <v>657</v>
      </c>
    </row>
    <row r="274" spans="1:11" s="23" customFormat="1" ht="12.75" x14ac:dyDescent="0.2">
      <c r="A274" s="37" t="s">
        <v>679</v>
      </c>
      <c r="B274" s="25" t="s">
        <v>252</v>
      </c>
      <c r="C274" s="39" t="s">
        <v>79</v>
      </c>
      <c r="D274" s="25" t="s">
        <v>680</v>
      </c>
      <c r="E274" s="100">
        <v>38434</v>
      </c>
      <c r="F274" s="79">
        <v>9000000</v>
      </c>
      <c r="G274" s="24" t="s">
        <v>17</v>
      </c>
      <c r="H274" s="101">
        <v>750002.46</v>
      </c>
      <c r="I274" s="43">
        <v>39553</v>
      </c>
      <c r="J274" s="94">
        <v>43753</v>
      </c>
      <c r="K274" s="39" t="s">
        <v>74</v>
      </c>
    </row>
    <row r="275" spans="1:11" s="23" customFormat="1" ht="12.75" x14ac:dyDescent="0.2">
      <c r="A275" s="37" t="s">
        <v>681</v>
      </c>
      <c r="B275" s="25" t="s">
        <v>252</v>
      </c>
      <c r="C275" s="39" t="s">
        <v>79</v>
      </c>
      <c r="D275" s="25" t="s">
        <v>92</v>
      </c>
      <c r="E275" s="100">
        <v>39218</v>
      </c>
      <c r="F275" s="79">
        <v>12465685.640000001</v>
      </c>
      <c r="G275" s="24" t="s">
        <v>17</v>
      </c>
      <c r="H275" s="101">
        <v>4535558.54</v>
      </c>
      <c r="I275" s="43">
        <v>40457</v>
      </c>
      <c r="J275" s="94">
        <v>44657</v>
      </c>
      <c r="K275" s="39" t="s">
        <v>92</v>
      </c>
    </row>
    <row r="276" spans="1:11" s="23" customFormat="1" ht="12.75" x14ac:dyDescent="0.2">
      <c r="A276" s="37" t="s">
        <v>682</v>
      </c>
      <c r="B276" s="25" t="s">
        <v>116</v>
      </c>
      <c r="C276" s="39" t="s">
        <v>15</v>
      </c>
      <c r="D276" s="25" t="s">
        <v>683</v>
      </c>
      <c r="E276" s="105">
        <v>42185</v>
      </c>
      <c r="F276" s="79">
        <v>40000000</v>
      </c>
      <c r="G276" s="24" t="s">
        <v>17</v>
      </c>
      <c r="H276" s="101">
        <v>621936.5</v>
      </c>
      <c r="I276" s="43">
        <v>44377</v>
      </c>
      <c r="J276" s="94">
        <v>47482</v>
      </c>
      <c r="K276" s="39" t="s">
        <v>172</v>
      </c>
    </row>
    <row r="277" spans="1:11" s="23" customFormat="1" ht="12.75" x14ac:dyDescent="0.2">
      <c r="A277" s="106" t="s">
        <v>684</v>
      </c>
      <c r="B277" s="37" t="s">
        <v>571</v>
      </c>
      <c r="C277" s="39" t="s">
        <v>79</v>
      </c>
      <c r="D277" s="77" t="s">
        <v>685</v>
      </c>
      <c r="E277" s="105">
        <v>42166</v>
      </c>
      <c r="F277" s="107">
        <v>20064590.550000001</v>
      </c>
      <c r="G277" s="24" t="s">
        <v>17</v>
      </c>
      <c r="H277" s="101">
        <v>14612583.390000001</v>
      </c>
      <c r="I277" s="54">
        <v>43003</v>
      </c>
      <c r="J277" s="80" t="s">
        <v>686</v>
      </c>
      <c r="K277" s="39" t="s">
        <v>685</v>
      </c>
    </row>
    <row r="278" spans="1:11" s="23" customFormat="1" ht="12.75" x14ac:dyDescent="0.2">
      <c r="A278" s="39" t="s">
        <v>687</v>
      </c>
      <c r="B278" s="25" t="s">
        <v>252</v>
      </c>
      <c r="C278" s="39" t="s">
        <v>79</v>
      </c>
      <c r="D278" s="77" t="s">
        <v>688</v>
      </c>
      <c r="E278" s="105" t="s">
        <v>419</v>
      </c>
      <c r="F278" s="107">
        <v>218000000</v>
      </c>
      <c r="G278" s="24" t="s">
        <v>17</v>
      </c>
      <c r="H278" s="101">
        <v>113461538.45999999</v>
      </c>
      <c r="I278" s="54">
        <v>43383</v>
      </c>
      <c r="J278" s="80">
        <v>47948</v>
      </c>
      <c r="K278" s="39" t="s">
        <v>55</v>
      </c>
    </row>
    <row r="279" spans="1:11" s="23" customFormat="1" ht="12.75" x14ac:dyDescent="0.2">
      <c r="A279" s="108" t="s">
        <v>689</v>
      </c>
      <c r="B279" s="91" t="str">
        <f>B258</f>
        <v>KFW</v>
      </c>
      <c r="C279" s="108" t="str">
        <f>C278</f>
        <v>Institucion Financiar</v>
      </c>
      <c r="D279" s="90" t="s">
        <v>690</v>
      </c>
      <c r="E279" s="109" t="s">
        <v>691</v>
      </c>
      <c r="F279" s="110">
        <v>50000000</v>
      </c>
      <c r="G279" s="95" t="s">
        <v>17</v>
      </c>
      <c r="H279" s="110">
        <v>0</v>
      </c>
      <c r="I279" s="95" t="s">
        <v>692</v>
      </c>
      <c r="J279" s="111" t="s">
        <v>693</v>
      </c>
      <c r="K279" s="108" t="s">
        <v>172</v>
      </c>
    </row>
    <row r="280" spans="1:11" s="23" customFormat="1" ht="12.75" x14ac:dyDescent="0.2">
      <c r="A280" s="77"/>
      <c r="B280" s="84"/>
      <c r="C280" s="85"/>
      <c r="D280" s="85"/>
      <c r="E280" s="112"/>
      <c r="F280" s="79"/>
      <c r="G280" s="29"/>
      <c r="H280" s="79"/>
      <c r="I280" s="113"/>
      <c r="J280" s="114"/>
      <c r="K280" s="77"/>
    </row>
    <row r="281" spans="1:11" s="23" customFormat="1" ht="12.75" x14ac:dyDescent="0.2">
      <c r="A281" s="77"/>
      <c r="B281" s="84"/>
      <c r="C281" s="85"/>
      <c r="D281" s="85"/>
      <c r="E281" s="112"/>
      <c r="F281" s="79"/>
      <c r="G281" s="29"/>
      <c r="H281" s="79"/>
      <c r="I281" s="113"/>
      <c r="J281" s="114"/>
      <c r="K281" s="77"/>
    </row>
    <row r="282" spans="1:11" x14ac:dyDescent="0.25">
      <c r="A282" s="115" t="s">
        <v>703</v>
      </c>
      <c r="B282" s="2"/>
      <c r="C282" s="3"/>
      <c r="D282" s="3"/>
      <c r="E282" s="4"/>
      <c r="F282" s="116"/>
      <c r="G282" s="117"/>
      <c r="H282" s="116"/>
      <c r="I282" s="118"/>
      <c r="J282" s="119"/>
      <c r="K282" s="116"/>
    </row>
    <row r="283" spans="1:11" x14ac:dyDescent="0.25">
      <c r="A283" s="120" t="s">
        <v>694</v>
      </c>
      <c r="B283" s="2"/>
      <c r="C283" s="3"/>
      <c r="D283" s="3"/>
      <c r="E283" s="4"/>
      <c r="F283" s="81"/>
      <c r="G283" s="118"/>
      <c r="H283" s="116"/>
      <c r="I283" s="121"/>
      <c r="J283" s="119"/>
      <c r="K283" s="116"/>
    </row>
    <row r="284" spans="1:11" x14ac:dyDescent="0.25">
      <c r="A284" s="120"/>
      <c r="B284" s="2"/>
      <c r="C284" s="3"/>
      <c r="D284" s="3"/>
      <c r="E284" s="4"/>
      <c r="F284" s="81"/>
      <c r="G284" s="122"/>
      <c r="H284" s="123"/>
      <c r="J284" s="119"/>
      <c r="K284" s="116"/>
    </row>
    <row r="285" spans="1:11" x14ac:dyDescent="0.25">
      <c r="A285" s="120"/>
      <c r="B285" s="2"/>
      <c r="C285" s="3"/>
      <c r="D285" s="3"/>
      <c r="E285" s="4"/>
      <c r="F285" s="81"/>
      <c r="G285" s="122"/>
      <c r="H285" s="123"/>
      <c r="I285" s="121"/>
      <c r="J285" s="119"/>
      <c r="K285" s="116"/>
    </row>
    <row r="286" spans="1:11" x14ac:dyDescent="0.25">
      <c r="A286" s="120"/>
      <c r="B286" s="2"/>
      <c r="C286" s="3"/>
      <c r="D286" s="3"/>
      <c r="E286" s="4"/>
      <c r="F286" s="81"/>
      <c r="G286" s="122"/>
      <c r="H286" s="123"/>
      <c r="I286" s="121"/>
      <c r="J286" s="119"/>
      <c r="K286" s="116"/>
    </row>
    <row r="287" spans="1:11" x14ac:dyDescent="0.25">
      <c r="A287" s="120"/>
      <c r="B287" s="2"/>
      <c r="C287" s="3"/>
      <c r="D287" s="3"/>
      <c r="E287" s="4"/>
      <c r="F287" s="81"/>
      <c r="G287" s="122"/>
      <c r="H287" s="123"/>
      <c r="I287" s="121"/>
      <c r="J287" s="119"/>
      <c r="K287" s="116"/>
    </row>
    <row r="288" spans="1:11" x14ac:dyDescent="0.25">
      <c r="A288" s="124"/>
      <c r="B288" s="2"/>
      <c r="C288" s="3"/>
      <c r="D288" s="3"/>
      <c r="E288" s="4"/>
      <c r="F288" s="125"/>
      <c r="G288" s="122"/>
      <c r="H288" s="123"/>
      <c r="I288" s="118"/>
      <c r="J288" s="126"/>
      <c r="K288" s="125"/>
    </row>
    <row r="289" spans="1:11" x14ac:dyDescent="0.25">
      <c r="A289" s="124"/>
      <c r="B289" s="2"/>
      <c r="C289" s="3"/>
      <c r="D289" s="3"/>
      <c r="E289" s="4"/>
      <c r="F289" s="125"/>
      <c r="G289" s="122"/>
      <c r="H289" s="123"/>
      <c r="I289" s="118"/>
      <c r="J289" s="126"/>
      <c r="K289" s="125"/>
    </row>
    <row r="290" spans="1:11" x14ac:dyDescent="0.25">
      <c r="A290" s="124"/>
      <c r="B290" s="2"/>
      <c r="C290" s="3"/>
      <c r="D290" s="3"/>
      <c r="E290" s="4"/>
      <c r="F290" s="125"/>
      <c r="G290" s="122"/>
      <c r="H290" s="123"/>
      <c r="I290" s="118"/>
      <c r="J290" s="126"/>
      <c r="K290" s="125"/>
    </row>
    <row r="291" spans="1:11" x14ac:dyDescent="0.25">
      <c r="A291" s="124"/>
      <c r="B291" s="2"/>
      <c r="C291" s="3"/>
      <c r="D291" s="3"/>
      <c r="E291" s="4"/>
      <c r="F291" s="125"/>
      <c r="G291" s="122"/>
      <c r="H291" s="123"/>
      <c r="I291" s="118"/>
      <c r="J291" s="126"/>
      <c r="K291" s="125"/>
    </row>
    <row r="294" spans="1:11" x14ac:dyDescent="0.25">
      <c r="B294" s="130"/>
      <c r="C294" s="131"/>
      <c r="H294" s="132"/>
      <c r="I294" s="133"/>
    </row>
    <row r="295" spans="1:11" x14ac:dyDescent="0.25">
      <c r="B295" s="130"/>
      <c r="C295" s="131"/>
      <c r="H295" s="134"/>
    </row>
    <row r="296" spans="1:11" x14ac:dyDescent="0.25">
      <c r="H296" s="134"/>
    </row>
    <row r="297" spans="1:11" x14ac:dyDescent="0.25">
      <c r="B297" s="153"/>
    </row>
    <row r="298" spans="1:11" x14ac:dyDescent="0.25">
      <c r="A298" s="135"/>
      <c r="B298" s="154"/>
      <c r="C298" s="135"/>
    </row>
    <row r="299" spans="1:11" x14ac:dyDescent="0.25">
      <c r="A299" s="135"/>
      <c r="B299" s="154"/>
      <c r="C299" s="135"/>
    </row>
    <row r="300" spans="1:11" x14ac:dyDescent="0.25">
      <c r="A300" s="154"/>
      <c r="B300" s="135"/>
      <c r="C300" s="135"/>
      <c r="H300" s="9"/>
      <c r="I300" s="9"/>
      <c r="J300" s="9"/>
    </row>
    <row r="301" spans="1:11" x14ac:dyDescent="0.25">
      <c r="A301" s="135"/>
      <c r="B301" s="154"/>
      <c r="C301" s="135"/>
    </row>
    <row r="302" spans="1:11" x14ac:dyDescent="0.25">
      <c r="A302" s="135"/>
      <c r="B302" s="154"/>
      <c r="C302" s="135"/>
    </row>
    <row r="303" spans="1:11" x14ac:dyDescent="0.25">
      <c r="A303" s="135"/>
      <c r="B303" s="154"/>
      <c r="C303" s="155"/>
      <c r="H303" s="136"/>
      <c r="I303" s="137"/>
    </row>
    <row r="304" spans="1:11" x14ac:dyDescent="0.25">
      <c r="G304" s="138"/>
      <c r="H304" s="136"/>
      <c r="I304" s="137"/>
      <c r="J304" s="137"/>
      <c r="K304" s="131">
        <f>I304-J304</f>
        <v>0</v>
      </c>
    </row>
    <row r="305" spans="2:10" x14ac:dyDescent="0.25">
      <c r="B305" s="9"/>
      <c r="H305" s="139"/>
      <c r="I305" s="9"/>
      <c r="J305" s="9"/>
    </row>
    <row r="306" spans="2:10" x14ac:dyDescent="0.25">
      <c r="B306" s="9"/>
      <c r="H306" s="139"/>
      <c r="I306" s="9"/>
      <c r="J306" s="9"/>
    </row>
    <row r="307" spans="2:10" x14ac:dyDescent="0.25">
      <c r="H307" s="136"/>
    </row>
    <row r="310" spans="2:10" x14ac:dyDescent="0.25">
      <c r="B310" s="9"/>
      <c r="H310" s="9"/>
      <c r="I310" s="9"/>
      <c r="J310" s="137"/>
    </row>
    <row r="311" spans="2:10" x14ac:dyDescent="0.25">
      <c r="B311" s="9"/>
      <c r="H311" s="9"/>
      <c r="I311" s="9"/>
      <c r="J311" s="137"/>
    </row>
    <row r="312" spans="2:10" x14ac:dyDescent="0.25">
      <c r="B312" s="9"/>
      <c r="H312" s="9"/>
      <c r="I312" s="9"/>
      <c r="J312" s="137"/>
    </row>
    <row r="313" spans="2:10" x14ac:dyDescent="0.25">
      <c r="B313" s="9"/>
      <c r="H313" s="9"/>
      <c r="I313" s="9"/>
      <c r="J313" s="137"/>
    </row>
    <row r="314" spans="2:10" x14ac:dyDescent="0.25">
      <c r="B314" s="9"/>
      <c r="H314" s="9"/>
      <c r="I314" s="9"/>
      <c r="J314" s="137"/>
    </row>
    <row r="315" spans="2:10" x14ac:dyDescent="0.25">
      <c r="B315" s="9"/>
      <c r="H315" s="9"/>
      <c r="I315" s="9"/>
      <c r="J315" s="137"/>
    </row>
    <row r="316" spans="2:10" x14ac:dyDescent="0.25">
      <c r="B316" s="9"/>
      <c r="H316" s="9"/>
      <c r="I316" s="9"/>
      <c r="J316" s="137"/>
    </row>
  </sheetData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I19" sqref="I19"/>
    </sheetView>
  </sheetViews>
  <sheetFormatPr defaultRowHeight="12.75" x14ac:dyDescent="0.2"/>
  <cols>
    <col min="1" max="1" width="27.28515625" style="359" customWidth="1"/>
    <col min="2" max="2" width="20.28515625" style="359" customWidth="1"/>
    <col min="3" max="3" width="14.5703125" style="359" customWidth="1"/>
    <col min="4" max="4" width="11.140625" style="359" customWidth="1"/>
    <col min="5" max="5" width="13.7109375" style="359" customWidth="1"/>
    <col min="6" max="6" width="16" style="359" customWidth="1"/>
    <col min="7" max="7" width="20.5703125" style="359" customWidth="1"/>
    <col min="8" max="16384" width="9.140625" style="359"/>
  </cols>
  <sheetData>
    <row r="3" spans="1:8" ht="15" x14ac:dyDescent="0.25">
      <c r="A3" s="358"/>
      <c r="B3" s="358"/>
      <c r="C3" s="358"/>
      <c r="D3" s="358"/>
      <c r="E3" s="358"/>
      <c r="F3" s="358"/>
      <c r="G3" s="358"/>
      <c r="H3" s="358"/>
    </row>
    <row r="4" spans="1:8" ht="15" x14ac:dyDescent="0.25">
      <c r="A4" s="396" t="s">
        <v>782</v>
      </c>
      <c r="B4" s="396"/>
      <c r="C4" s="396"/>
      <c r="D4" s="396"/>
      <c r="E4" s="396"/>
      <c r="F4" s="396"/>
      <c r="G4" s="360"/>
      <c r="H4" s="358"/>
    </row>
    <row r="5" spans="1:8" ht="15" x14ac:dyDescent="0.25">
      <c r="A5" s="360"/>
      <c r="B5" s="360"/>
      <c r="C5" s="360"/>
      <c r="D5" s="361"/>
      <c r="E5" s="360"/>
      <c r="F5" s="362"/>
      <c r="G5" s="363" t="s">
        <v>783</v>
      </c>
      <c r="H5" s="358"/>
    </row>
    <row r="6" spans="1:8" ht="15" x14ac:dyDescent="0.25">
      <c r="A6" s="364" t="s">
        <v>784</v>
      </c>
      <c r="B6" s="397" t="s">
        <v>756</v>
      </c>
      <c r="C6" s="399" t="s">
        <v>757</v>
      </c>
      <c r="D6" s="401" t="s">
        <v>8</v>
      </c>
      <c r="E6" s="364" t="s">
        <v>785</v>
      </c>
      <c r="F6" s="365" t="s">
        <v>785</v>
      </c>
      <c r="G6" s="365" t="s">
        <v>10</v>
      </c>
      <c r="H6" s="358"/>
    </row>
    <row r="7" spans="1:8" ht="15" x14ac:dyDescent="0.25">
      <c r="A7" s="366" t="s">
        <v>755</v>
      </c>
      <c r="B7" s="398"/>
      <c r="C7" s="400"/>
      <c r="D7" s="402"/>
      <c r="E7" s="366" t="s">
        <v>7</v>
      </c>
      <c r="F7" s="367" t="s">
        <v>762</v>
      </c>
      <c r="G7" s="366" t="s">
        <v>761</v>
      </c>
      <c r="H7" s="358"/>
    </row>
    <row r="8" spans="1:8" ht="15" x14ac:dyDescent="0.25">
      <c r="A8" s="368" t="s">
        <v>786</v>
      </c>
      <c r="B8" s="369" t="s">
        <v>787</v>
      </c>
      <c r="C8" s="370" t="s">
        <v>788</v>
      </c>
      <c r="D8" s="371">
        <v>100</v>
      </c>
      <c r="E8" s="372" t="s">
        <v>789</v>
      </c>
      <c r="F8" s="373" t="s">
        <v>790</v>
      </c>
      <c r="G8" s="374">
        <v>27.578545190000003</v>
      </c>
      <c r="H8" s="358"/>
    </row>
    <row r="9" spans="1:8" ht="15" x14ac:dyDescent="0.25">
      <c r="A9" s="368" t="s">
        <v>786</v>
      </c>
      <c r="B9" s="369" t="s">
        <v>787</v>
      </c>
      <c r="C9" s="370" t="s">
        <v>791</v>
      </c>
      <c r="D9" s="371">
        <v>200</v>
      </c>
      <c r="E9" s="372" t="s">
        <v>792</v>
      </c>
      <c r="F9" s="373" t="s">
        <v>793</v>
      </c>
      <c r="G9" s="374">
        <v>143.26361234140703</v>
      </c>
      <c r="H9" s="358"/>
    </row>
    <row r="10" spans="1:8" ht="15" x14ac:dyDescent="0.25">
      <c r="A10" s="368" t="s">
        <v>794</v>
      </c>
      <c r="B10" s="375" t="s">
        <v>795</v>
      </c>
      <c r="C10" s="376" t="s">
        <v>796</v>
      </c>
      <c r="D10" s="377">
        <v>113</v>
      </c>
      <c r="E10" s="372" t="s">
        <v>797</v>
      </c>
      <c r="F10" s="373" t="s">
        <v>768</v>
      </c>
      <c r="G10" s="374">
        <v>9.8629999999999995</v>
      </c>
      <c r="H10" s="358"/>
    </row>
    <row r="11" spans="1:8" ht="15" x14ac:dyDescent="0.25">
      <c r="A11" s="368" t="s">
        <v>798</v>
      </c>
      <c r="B11" s="375" t="s">
        <v>799</v>
      </c>
      <c r="C11" s="376" t="s">
        <v>800</v>
      </c>
      <c r="D11" s="377">
        <v>420</v>
      </c>
      <c r="E11" s="372" t="s">
        <v>801</v>
      </c>
      <c r="F11" s="373" t="s">
        <v>802</v>
      </c>
      <c r="G11" s="374">
        <v>50.211391002928792</v>
      </c>
      <c r="H11" s="358"/>
    </row>
    <row r="12" spans="1:8" ht="15" x14ac:dyDescent="0.25">
      <c r="A12" s="368" t="s">
        <v>803</v>
      </c>
      <c r="B12" s="375" t="s">
        <v>804</v>
      </c>
      <c r="C12" s="376" t="s">
        <v>805</v>
      </c>
      <c r="D12" s="377">
        <v>15</v>
      </c>
      <c r="E12" s="372" t="s">
        <v>806</v>
      </c>
      <c r="F12" s="373" t="s">
        <v>807</v>
      </c>
      <c r="G12" s="374">
        <v>0.249</v>
      </c>
      <c r="H12" s="358"/>
    </row>
    <row r="13" spans="1:8" ht="15" x14ac:dyDescent="0.25">
      <c r="A13" s="368" t="s">
        <v>808</v>
      </c>
      <c r="B13" s="375" t="s">
        <v>809</v>
      </c>
      <c r="C13" s="376" t="s">
        <v>800</v>
      </c>
      <c r="D13" s="377">
        <v>800</v>
      </c>
      <c r="E13" s="372" t="s">
        <v>810</v>
      </c>
      <c r="F13" s="373" t="s">
        <v>811</v>
      </c>
      <c r="G13" s="374">
        <v>436.32281162078823</v>
      </c>
      <c r="H13" s="358"/>
    </row>
    <row r="14" spans="1:8" ht="15" x14ac:dyDescent="0.25">
      <c r="A14" s="378" t="s">
        <v>812</v>
      </c>
      <c r="B14" s="379" t="s">
        <v>813</v>
      </c>
      <c r="C14" s="380" t="s">
        <v>814</v>
      </c>
      <c r="D14" s="381">
        <v>107</v>
      </c>
      <c r="E14" s="382" t="s">
        <v>815</v>
      </c>
      <c r="F14" s="383" t="s">
        <v>816</v>
      </c>
      <c r="G14" s="384">
        <v>48.191910063015925</v>
      </c>
      <c r="H14" s="358"/>
    </row>
    <row r="15" spans="1:8" ht="15" x14ac:dyDescent="0.25">
      <c r="A15" s="385" t="s">
        <v>818</v>
      </c>
      <c r="B15" s="386"/>
      <c r="C15" s="386"/>
      <c r="D15" s="386"/>
      <c r="E15" s="386"/>
      <c r="F15" s="386"/>
      <c r="G15" s="387"/>
      <c r="H15" s="358"/>
    </row>
    <row r="16" spans="1:8" ht="15" x14ac:dyDescent="0.25">
      <c r="A16" s="390" t="s">
        <v>819</v>
      </c>
      <c r="B16" s="358"/>
      <c r="C16" s="358"/>
      <c r="D16" s="358"/>
      <c r="E16" s="358"/>
      <c r="F16" s="358"/>
      <c r="G16" s="358"/>
      <c r="H16" s="358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pushtetit lokal i rishik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Irena Gjika</cp:lastModifiedBy>
  <dcterms:created xsi:type="dcterms:W3CDTF">2019-02-22T11:48:07Z</dcterms:created>
  <dcterms:modified xsi:type="dcterms:W3CDTF">2019-07-24T12:08:01Z</dcterms:modified>
</cp:coreProperties>
</file>